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Google Drive/Webster/2023/CSDA5110/datasets/"/>
    </mc:Choice>
  </mc:AlternateContent>
  <xr:revisionPtr revIDLastSave="0" documentId="13_ncr:1_{B3D9CA46-4385-1745-B72B-8DC4ABBA9FCD}" xr6:coauthVersionLast="47" xr6:coauthVersionMax="47" xr10:uidLastSave="{00000000-0000-0000-0000-000000000000}"/>
  <bookViews>
    <workbookView xWindow="-28960" yWindow="-21100" windowWidth="38400" windowHeight="19620" xr2:uid="{A642F092-63E6-BF49-80AD-21B16F61BBD5}"/>
  </bookViews>
  <sheets>
    <sheet name="Full List" sheetId="1" r:id="rId1"/>
    <sheet name="Dow 3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2" l="1" a="1"/>
  <c r="X6" i="2" s="1"/>
  <c r="X7" i="2" a="1"/>
  <c r="X7" i="2" s="1"/>
  <c r="X8" i="2" a="1"/>
  <c r="X8" i="2" s="1"/>
  <c r="X9" i="2" a="1"/>
  <c r="X9" i="2" s="1"/>
  <c r="X10" i="2" a="1"/>
  <c r="X10" i="2" s="1"/>
  <c r="X11" i="2" a="1"/>
  <c r="X11" i="2" s="1"/>
  <c r="X12" i="2" a="1"/>
  <c r="X12" i="2" s="1"/>
  <c r="X13" i="2" a="1"/>
  <c r="X13" i="2" s="1"/>
  <c r="X14" i="2" a="1"/>
  <c r="X14" i="2" s="1"/>
  <c r="X15" i="2" a="1"/>
  <c r="X15" i="2" s="1"/>
  <c r="X16" i="2" a="1"/>
  <c r="X16" i="2" s="1"/>
  <c r="X17" i="2" a="1"/>
  <c r="X17" i="2" s="1"/>
  <c r="X18" i="2" a="1"/>
  <c r="X18" i="2" s="1"/>
  <c r="X19" i="2" a="1"/>
  <c r="X19" i="2" s="1"/>
  <c r="X20" i="2" a="1"/>
  <c r="X20" i="2" s="1"/>
  <c r="X21" i="2" a="1"/>
  <c r="X21" i="2" s="1"/>
  <c r="X22" i="2" a="1"/>
  <c r="X22" i="2" s="1"/>
  <c r="X23" i="2" a="1"/>
  <c r="X23" i="2" s="1"/>
  <c r="X24" i="2" a="1"/>
  <c r="X24" i="2" s="1"/>
  <c r="X25" i="2" a="1"/>
  <c r="X25" i="2" s="1"/>
  <c r="X26" i="2" a="1"/>
  <c r="X26" i="2" s="1"/>
  <c r="X27" i="2" a="1"/>
  <c r="X27" i="2" s="1"/>
  <c r="X28" i="2" a="1"/>
  <c r="X28" i="2" s="1"/>
  <c r="X29" i="2" a="1"/>
  <c r="X29" i="2" s="1"/>
  <c r="X30" i="2" a="1"/>
  <c r="X30" i="2" s="1"/>
  <c r="X31" i="2" a="1"/>
  <c r="X31" i="2" s="1"/>
  <c r="X2" i="2" a="1"/>
  <c r="X2" i="2" s="1"/>
  <c r="X3" i="2" a="1"/>
  <c r="X3" i="2" s="1"/>
  <c r="X4" i="2" a="1"/>
  <c r="X4" i="2" s="1"/>
  <c r="X5" i="2" a="1"/>
  <c r="X5" i="2" s="1"/>
  <c r="C3" i="2" a="1"/>
  <c r="C3" i="2" s="1"/>
  <c r="D3" i="2" a="1"/>
  <c r="D3" i="2" s="1"/>
  <c r="E3" i="2" a="1"/>
  <c r="E3" i="2" s="1"/>
  <c r="F3" i="2" a="1"/>
  <c r="F3" i="2" s="1"/>
  <c r="G3" i="2" a="1"/>
  <c r="G3" i="2" s="1"/>
  <c r="H3" i="2" a="1"/>
  <c r="H3" i="2" s="1"/>
  <c r="I3" i="2" a="1"/>
  <c r="I3" i="2" s="1"/>
  <c r="J3" i="2" a="1"/>
  <c r="J3" i="2" s="1"/>
  <c r="K3" i="2" a="1"/>
  <c r="K3"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Y3" i="2" a="1"/>
  <c r="Y3" i="2" s="1"/>
  <c r="Z3" i="2" a="1"/>
  <c r="Z3" i="2" s="1"/>
  <c r="C4" i="2" a="1"/>
  <c r="C4"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Y4" i="2" a="1"/>
  <c r="Y4" i="2" s="1"/>
  <c r="Z4" i="2" a="1"/>
  <c r="Z4" i="2" s="1"/>
  <c r="C5" i="2" a="1"/>
  <c r="C5"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Y5" i="2" a="1"/>
  <c r="Y5" i="2" s="1"/>
  <c r="Z5" i="2" a="1"/>
  <c r="Z5" i="2" s="1"/>
  <c r="C6" i="2" a="1"/>
  <c r="C6"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Y6" i="2" a="1"/>
  <c r="Y6" i="2" s="1"/>
  <c r="Z6" i="2" a="1"/>
  <c r="Z6" i="2" s="1"/>
  <c r="C7" i="2" a="1"/>
  <c r="C7" i="2" s="1"/>
  <c r="D7" i="2" a="1"/>
  <c r="D7" i="2" s="1"/>
  <c r="E7" i="2" a="1"/>
  <c r="E7" i="2" s="1"/>
  <c r="F7" i="2" a="1"/>
  <c r="F7" i="2" s="1"/>
  <c r="G7" i="2" a="1"/>
  <c r="G7" i="2" s="1"/>
  <c r="H7" i="2" a="1"/>
  <c r="H7" i="2" s="1"/>
  <c r="I7" i="2" a="1"/>
  <c r="I7" i="2" s="1"/>
  <c r="J7" i="2" a="1"/>
  <c r="J7" i="2" s="1"/>
  <c r="K7" i="2" a="1"/>
  <c r="K7"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Y7" i="2" a="1"/>
  <c r="Y7" i="2" s="1"/>
  <c r="Z7" i="2" a="1"/>
  <c r="Z7" i="2" s="1"/>
  <c r="C8" i="2" a="1"/>
  <c r="C8" i="2" s="1"/>
  <c r="D8" i="2" a="1"/>
  <c r="D8" i="2" s="1"/>
  <c r="E8" i="2" a="1"/>
  <c r="E8" i="2" s="1"/>
  <c r="F8" i="2" a="1"/>
  <c r="F8" i="2" s="1"/>
  <c r="G8" i="2" a="1"/>
  <c r="G8" i="2" s="1"/>
  <c r="H8" i="2" a="1"/>
  <c r="H8" i="2" s="1"/>
  <c r="I8" i="2" a="1"/>
  <c r="I8" i="2" s="1"/>
  <c r="J8" i="2" a="1"/>
  <c r="J8" i="2" s="1"/>
  <c r="K8" i="2" a="1"/>
  <c r="K8"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Y8" i="2" a="1"/>
  <c r="Y8" i="2" s="1"/>
  <c r="Z8" i="2" a="1"/>
  <c r="Z8" i="2"/>
  <c r="C9" i="2" a="1"/>
  <c r="C9" i="2" s="1"/>
  <c r="D9" i="2" a="1"/>
  <c r="D9" i="2" s="1"/>
  <c r="E9" i="2" a="1"/>
  <c r="E9" i="2" s="1"/>
  <c r="F9" i="2" a="1"/>
  <c r="F9" i="2" s="1"/>
  <c r="G9" i="2" a="1"/>
  <c r="G9" i="2" s="1"/>
  <c r="H9" i="2" a="1"/>
  <c r="H9" i="2" s="1"/>
  <c r="I9" i="2" a="1"/>
  <c r="I9" i="2" s="1"/>
  <c r="J9" i="2" a="1"/>
  <c r="J9" i="2" s="1"/>
  <c r="K9" i="2" a="1"/>
  <c r="K9" i="2" s="1"/>
  <c r="L9" i="2" a="1"/>
  <c r="L9" i="2" s="1"/>
  <c r="M9" i="2" a="1"/>
  <c r="M9" i="2" s="1"/>
  <c r="N9" i="2" a="1"/>
  <c r="N9" i="2"/>
  <c r="O9" i="2" a="1"/>
  <c r="O9" i="2" s="1"/>
  <c r="P9" i="2" a="1"/>
  <c r="P9" i="2" s="1"/>
  <c r="Q9" i="2" a="1"/>
  <c r="Q9" i="2" s="1"/>
  <c r="R9" i="2" a="1"/>
  <c r="R9" i="2" s="1"/>
  <c r="S9" i="2" a="1"/>
  <c r="S9" i="2" s="1"/>
  <c r="T9" i="2" a="1"/>
  <c r="T9" i="2" s="1"/>
  <c r="U9" i="2" a="1"/>
  <c r="U9" i="2"/>
  <c r="V9" i="2" a="1"/>
  <c r="V9" i="2" s="1"/>
  <c r="W9" i="2" a="1"/>
  <c r="W9" i="2" s="1"/>
  <c r="Y9" i="2" a="1"/>
  <c r="Y9" i="2" s="1"/>
  <c r="Z9" i="2" a="1"/>
  <c r="Z9" i="2" s="1"/>
  <c r="C10" i="2" a="1"/>
  <c r="C10" i="2" s="1"/>
  <c r="D10" i="2" a="1"/>
  <c r="D10" i="2" s="1"/>
  <c r="E10" i="2" a="1"/>
  <c r="E10" i="2" s="1"/>
  <c r="F10" i="2" a="1"/>
  <c r="F10" i="2" s="1"/>
  <c r="G10" i="2" a="1"/>
  <c r="G10" i="2" s="1"/>
  <c r="H10" i="2" a="1"/>
  <c r="H10" i="2" s="1"/>
  <c r="I10" i="2" a="1"/>
  <c r="I10" i="2" s="1"/>
  <c r="J10" i="2" a="1"/>
  <c r="J10" i="2" s="1"/>
  <c r="K10" i="2" a="1"/>
  <c r="K10" i="2" s="1"/>
  <c r="L10" i="2" a="1"/>
  <c r="L10" i="2" s="1"/>
  <c r="M10" i="2" a="1"/>
  <c r="M10" i="2" s="1"/>
  <c r="N10" i="2" a="1"/>
  <c r="N10" i="2" s="1"/>
  <c r="O10" i="2" a="1"/>
  <c r="O10" i="2" s="1"/>
  <c r="P10" i="2" a="1"/>
  <c r="P10" i="2" s="1"/>
  <c r="Q10" i="2" a="1"/>
  <c r="Q10" i="2" s="1"/>
  <c r="R10" i="2" a="1"/>
  <c r="R10" i="2" s="1"/>
  <c r="S10" i="2" a="1"/>
  <c r="S10" i="2" s="1"/>
  <c r="T10" i="2" a="1"/>
  <c r="T10" i="2" s="1"/>
  <c r="U10" i="2" a="1"/>
  <c r="U10" i="2" s="1"/>
  <c r="V10" i="2" a="1"/>
  <c r="V10" i="2" s="1"/>
  <c r="W10" i="2" a="1"/>
  <c r="W10" i="2" s="1"/>
  <c r="Y10" i="2" a="1"/>
  <c r="Y10" i="2" s="1"/>
  <c r="Z10" i="2" a="1"/>
  <c r="Z10" i="2" s="1"/>
  <c r="C11" i="2" a="1"/>
  <c r="C11" i="2" s="1"/>
  <c r="D11" i="2" a="1"/>
  <c r="D11" i="2" s="1"/>
  <c r="E11" i="2" a="1"/>
  <c r="E11" i="2" s="1"/>
  <c r="F11" i="2" a="1"/>
  <c r="F11" i="2" s="1"/>
  <c r="G11" i="2" a="1"/>
  <c r="G11" i="2" s="1"/>
  <c r="H11" i="2" a="1"/>
  <c r="H11" i="2" s="1"/>
  <c r="I11" i="2" a="1"/>
  <c r="I11" i="2" s="1"/>
  <c r="J11" i="2" a="1"/>
  <c r="J11" i="2" s="1"/>
  <c r="K11" i="2" a="1"/>
  <c r="K11" i="2" s="1"/>
  <c r="L11" i="2" a="1"/>
  <c r="L11" i="2"/>
  <c r="M11" i="2" a="1"/>
  <c r="M11" i="2" s="1"/>
  <c r="N11" i="2" a="1"/>
  <c r="N11" i="2" s="1"/>
  <c r="O11" i="2" a="1"/>
  <c r="O11" i="2" s="1"/>
  <c r="P11" i="2" a="1"/>
  <c r="P11" i="2" s="1"/>
  <c r="Q11" i="2" a="1"/>
  <c r="Q11" i="2" s="1"/>
  <c r="R11" i="2" a="1"/>
  <c r="R11" i="2" s="1"/>
  <c r="S11" i="2" a="1"/>
  <c r="S11" i="2" s="1"/>
  <c r="T11" i="2" a="1"/>
  <c r="T11" i="2" s="1"/>
  <c r="U11" i="2" a="1"/>
  <c r="U11" i="2" s="1"/>
  <c r="V11" i="2" a="1"/>
  <c r="V11" i="2" s="1"/>
  <c r="W11" i="2" a="1"/>
  <c r="W11" i="2" s="1"/>
  <c r="Y11" i="2" a="1"/>
  <c r="Y11" i="2" s="1"/>
  <c r="Z11" i="2" a="1"/>
  <c r="Z11" i="2" s="1"/>
  <c r="C12" i="2" a="1"/>
  <c r="C12" i="2" s="1"/>
  <c r="D12" i="2" a="1"/>
  <c r="D12" i="2" s="1"/>
  <c r="E12" i="2" a="1"/>
  <c r="E12" i="2" s="1"/>
  <c r="F12" i="2" a="1"/>
  <c r="F12" i="2" s="1"/>
  <c r="G12" i="2" a="1"/>
  <c r="G12" i="2" s="1"/>
  <c r="H12" i="2" a="1"/>
  <c r="H12" i="2" s="1"/>
  <c r="I12" i="2" a="1"/>
  <c r="I12" i="2" s="1"/>
  <c r="J12" i="2" a="1"/>
  <c r="J12" i="2" s="1"/>
  <c r="K12" i="2" a="1"/>
  <c r="K12"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Y12" i="2" a="1"/>
  <c r="Y12" i="2" s="1"/>
  <c r="Z12" i="2" a="1"/>
  <c r="Z12" i="2" s="1"/>
  <c r="C13" i="2" a="1"/>
  <c r="C13" i="2" s="1"/>
  <c r="D13" i="2" a="1"/>
  <c r="D13" i="2"/>
  <c r="E13" i="2" a="1"/>
  <c r="E13" i="2" s="1"/>
  <c r="F13" i="2" a="1"/>
  <c r="F13" i="2" s="1"/>
  <c r="G13" i="2" a="1"/>
  <c r="G13" i="2" s="1"/>
  <c r="H13" i="2" a="1"/>
  <c r="H13" i="2" s="1"/>
  <c r="I13" i="2" a="1"/>
  <c r="I13" i="2" s="1"/>
  <c r="J13" i="2" a="1"/>
  <c r="J13" i="2" s="1"/>
  <c r="K13" i="2" a="1"/>
  <c r="K13" i="2" s="1"/>
  <c r="L13" i="2" a="1"/>
  <c r="L13" i="2" s="1"/>
  <c r="M13" i="2" a="1"/>
  <c r="M13" i="2" s="1"/>
  <c r="N13" i="2" a="1"/>
  <c r="N13" i="2" s="1"/>
  <c r="O13" i="2" a="1"/>
  <c r="O13" i="2" s="1"/>
  <c r="P13" i="2" a="1"/>
  <c r="P13" i="2" s="1"/>
  <c r="Q13" i="2" a="1"/>
  <c r="Q13" i="2" s="1"/>
  <c r="R13" i="2" a="1"/>
  <c r="R13" i="2" s="1"/>
  <c r="S13" i="2" a="1"/>
  <c r="S13" i="2" s="1"/>
  <c r="T13" i="2" a="1"/>
  <c r="T13" i="2" s="1"/>
  <c r="U13" i="2" a="1"/>
  <c r="U13" i="2" s="1"/>
  <c r="V13" i="2" a="1"/>
  <c r="V13" i="2" s="1"/>
  <c r="W13" i="2" a="1"/>
  <c r="W13" i="2" s="1"/>
  <c r="Y13" i="2" a="1"/>
  <c r="Y13" i="2" s="1"/>
  <c r="Z13" i="2" a="1"/>
  <c r="Z13" i="2" s="1"/>
  <c r="C14" i="2" a="1"/>
  <c r="C14" i="2" s="1"/>
  <c r="D14" i="2" a="1"/>
  <c r="D14" i="2" s="1"/>
  <c r="E14" i="2" a="1"/>
  <c r="E14" i="2" s="1"/>
  <c r="F14" i="2" a="1"/>
  <c r="F14" i="2" s="1"/>
  <c r="G14" i="2" a="1"/>
  <c r="G14" i="2" s="1"/>
  <c r="H14" i="2" a="1"/>
  <c r="H14" i="2" s="1"/>
  <c r="I14" i="2" a="1"/>
  <c r="I14" i="2" s="1"/>
  <c r="J14" i="2" a="1"/>
  <c r="J14" i="2" s="1"/>
  <c r="K14" i="2" a="1"/>
  <c r="K14"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Y14" i="2" a="1"/>
  <c r="Y14" i="2" s="1"/>
  <c r="Z14" i="2" a="1"/>
  <c r="Z14" i="2" s="1"/>
  <c r="C15" i="2" a="1"/>
  <c r="C15" i="2" s="1"/>
  <c r="D15" i="2" a="1"/>
  <c r="D15" i="2" s="1"/>
  <c r="E15" i="2" a="1"/>
  <c r="E15" i="2" s="1"/>
  <c r="F15" i="2" a="1"/>
  <c r="F15" i="2" s="1"/>
  <c r="G15" i="2" a="1"/>
  <c r="G15" i="2" s="1"/>
  <c r="H15" i="2" a="1"/>
  <c r="H15" i="2" s="1"/>
  <c r="I15" i="2" a="1"/>
  <c r="I15" i="2" s="1"/>
  <c r="J15" i="2" a="1"/>
  <c r="J15" i="2" s="1"/>
  <c r="K15" i="2" a="1"/>
  <c r="K15" i="2" s="1"/>
  <c r="L15" i="2" a="1"/>
  <c r="L15" i="2" s="1"/>
  <c r="M15" i="2" a="1"/>
  <c r="M15" i="2" s="1"/>
  <c r="N15" i="2" a="1"/>
  <c r="N15" i="2" s="1"/>
  <c r="O15" i="2" a="1"/>
  <c r="O15" i="2" s="1"/>
  <c r="P15" i="2" a="1"/>
  <c r="P15" i="2" s="1"/>
  <c r="Q15" i="2" a="1"/>
  <c r="Q15" i="2" s="1"/>
  <c r="R15" i="2" a="1"/>
  <c r="R15" i="2" s="1"/>
  <c r="S15" i="2" a="1"/>
  <c r="S15" i="2" s="1"/>
  <c r="T15" i="2" a="1"/>
  <c r="T15" i="2" s="1"/>
  <c r="U15" i="2" a="1"/>
  <c r="U15" i="2" s="1"/>
  <c r="V15" i="2" a="1"/>
  <c r="V15" i="2" s="1"/>
  <c r="W15" i="2" a="1"/>
  <c r="W15" i="2" s="1"/>
  <c r="Y15" i="2" a="1"/>
  <c r="Y15" i="2" s="1"/>
  <c r="Z15" i="2" a="1"/>
  <c r="Z15" i="2" s="1"/>
  <c r="C16" i="2" a="1"/>
  <c r="C16" i="2" s="1"/>
  <c r="D16" i="2" a="1"/>
  <c r="D16" i="2" s="1"/>
  <c r="E16" i="2" a="1"/>
  <c r="E16" i="2" s="1"/>
  <c r="F16" i="2" a="1"/>
  <c r="F16" i="2" s="1"/>
  <c r="G16" i="2" a="1"/>
  <c r="G16" i="2"/>
  <c r="H16" i="2" a="1"/>
  <c r="H16" i="2" s="1"/>
  <c r="I16" i="2" a="1"/>
  <c r="I16" i="2" s="1"/>
  <c r="J16" i="2" a="1"/>
  <c r="J16" i="2" s="1"/>
  <c r="K16" i="2" a="1"/>
  <c r="K16" i="2" s="1"/>
  <c r="L16" i="2" a="1"/>
  <c r="L16" i="2" s="1"/>
  <c r="M16" i="2" a="1"/>
  <c r="M16" i="2" s="1"/>
  <c r="N16" i="2" a="1"/>
  <c r="N16" i="2" s="1"/>
  <c r="O16" i="2" a="1"/>
  <c r="O16" i="2" s="1"/>
  <c r="P16" i="2" a="1"/>
  <c r="P16" i="2" s="1"/>
  <c r="Q16" i="2" a="1"/>
  <c r="Q16" i="2" s="1"/>
  <c r="R16" i="2" a="1"/>
  <c r="R16" i="2" s="1"/>
  <c r="S16" i="2" a="1"/>
  <c r="S16" i="2" s="1"/>
  <c r="T16" i="2" a="1"/>
  <c r="T16" i="2" s="1"/>
  <c r="U16" i="2" a="1"/>
  <c r="U16" i="2" s="1"/>
  <c r="V16" i="2" a="1"/>
  <c r="V16" i="2" s="1"/>
  <c r="W16" i="2" a="1"/>
  <c r="W16" i="2" s="1"/>
  <c r="Y16" i="2" a="1"/>
  <c r="Y16" i="2" s="1"/>
  <c r="Z16" i="2" a="1"/>
  <c r="Z16" i="2" s="1"/>
  <c r="C17" i="2" a="1"/>
  <c r="C17" i="2" s="1"/>
  <c r="D17" i="2" a="1"/>
  <c r="D17" i="2" s="1"/>
  <c r="E17" i="2" a="1"/>
  <c r="E17" i="2" s="1"/>
  <c r="F17" i="2" a="1"/>
  <c r="F17" i="2" s="1"/>
  <c r="G17" i="2" a="1"/>
  <c r="G17" i="2" s="1"/>
  <c r="H17" i="2" a="1"/>
  <c r="H17" i="2" s="1"/>
  <c r="I17" i="2" a="1"/>
  <c r="I17" i="2"/>
  <c r="J17" i="2" a="1"/>
  <c r="J17" i="2" s="1"/>
  <c r="K17" i="2" a="1"/>
  <c r="K17"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Y17" i="2" a="1"/>
  <c r="Y17" i="2" s="1"/>
  <c r="Z17" i="2" a="1"/>
  <c r="Z17" i="2" s="1"/>
  <c r="C18" i="2" a="1"/>
  <c r="C18" i="2" s="1"/>
  <c r="D18" i="2" a="1"/>
  <c r="D18" i="2" s="1"/>
  <c r="E18" i="2" a="1"/>
  <c r="E18" i="2" s="1"/>
  <c r="F18" i="2" a="1"/>
  <c r="F18" i="2" s="1"/>
  <c r="G18" i="2" a="1"/>
  <c r="G18" i="2" s="1"/>
  <c r="H18" i="2" a="1"/>
  <c r="H18" i="2" s="1"/>
  <c r="I18" i="2" a="1"/>
  <c r="I18" i="2" s="1"/>
  <c r="J18" i="2" a="1"/>
  <c r="J18" i="2" s="1"/>
  <c r="K18" i="2" a="1"/>
  <c r="K1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Y18" i="2" a="1"/>
  <c r="Y18" i="2" s="1"/>
  <c r="Z18" i="2" a="1"/>
  <c r="Z18" i="2" s="1"/>
  <c r="C19" i="2" a="1"/>
  <c r="C19" i="2" s="1"/>
  <c r="D19" i="2" a="1"/>
  <c r="D19" i="2" s="1"/>
  <c r="E19" i="2" a="1"/>
  <c r="E19" i="2" s="1"/>
  <c r="F19" i="2" a="1"/>
  <c r="F19" i="2" s="1"/>
  <c r="G19" i="2" a="1"/>
  <c r="G19" i="2" s="1"/>
  <c r="H19" i="2" a="1"/>
  <c r="H19" i="2" s="1"/>
  <c r="I19" i="2" a="1"/>
  <c r="I19" i="2"/>
  <c r="J19" i="2" a="1"/>
  <c r="J19" i="2" s="1"/>
  <c r="K19" i="2" a="1"/>
  <c r="K19"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Y19" i="2" a="1"/>
  <c r="Y19" i="2" s="1"/>
  <c r="Z19" i="2" a="1"/>
  <c r="Z19" i="2" s="1"/>
  <c r="C20" i="2" a="1"/>
  <c r="C20" i="2" s="1"/>
  <c r="D20" i="2" a="1"/>
  <c r="D20" i="2" s="1"/>
  <c r="E20" i="2" a="1"/>
  <c r="E20" i="2" s="1"/>
  <c r="F20" i="2" a="1"/>
  <c r="F20" i="2" s="1"/>
  <c r="G20" i="2" a="1"/>
  <c r="G20" i="2" s="1"/>
  <c r="H20" i="2" a="1"/>
  <c r="H20" i="2" s="1"/>
  <c r="I20" i="2" a="1"/>
  <c r="I20" i="2" s="1"/>
  <c r="J20" i="2" a="1"/>
  <c r="J20" i="2" s="1"/>
  <c r="K20" i="2" a="1"/>
  <c r="K20" i="2" s="1"/>
  <c r="L20" i="2" a="1"/>
  <c r="L20" i="2" s="1"/>
  <c r="M20" i="2" a="1"/>
  <c r="M20" i="2" s="1"/>
  <c r="N20" i="2" a="1"/>
  <c r="N20" i="2"/>
  <c r="O20" i="2" a="1"/>
  <c r="O20" i="2" s="1"/>
  <c r="P20" i="2" a="1"/>
  <c r="P20" i="2" s="1"/>
  <c r="Q20" i="2" a="1"/>
  <c r="Q20" i="2" s="1"/>
  <c r="R20" i="2" a="1"/>
  <c r="R20" i="2" s="1"/>
  <c r="S20" i="2" a="1"/>
  <c r="S20" i="2" s="1"/>
  <c r="T20" i="2" a="1"/>
  <c r="T20" i="2" s="1"/>
  <c r="U20" i="2" a="1"/>
  <c r="U20" i="2" s="1"/>
  <c r="V20" i="2" a="1"/>
  <c r="V20" i="2" s="1"/>
  <c r="W20" i="2" a="1"/>
  <c r="W20" i="2" s="1"/>
  <c r="Y20" i="2" a="1"/>
  <c r="Y20" i="2" s="1"/>
  <c r="Z20" i="2" a="1"/>
  <c r="Z20" i="2" s="1"/>
  <c r="C21" i="2" a="1"/>
  <c r="C21" i="2" s="1"/>
  <c r="D21" i="2" a="1"/>
  <c r="D21" i="2" s="1"/>
  <c r="E21" i="2" a="1"/>
  <c r="E21" i="2" s="1"/>
  <c r="F21" i="2" a="1"/>
  <c r="F21" i="2" s="1"/>
  <c r="G21" i="2" a="1"/>
  <c r="G21" i="2" s="1"/>
  <c r="H21" i="2" a="1"/>
  <c r="H21" i="2" s="1"/>
  <c r="I21" i="2" a="1"/>
  <c r="I21" i="2" s="1"/>
  <c r="J21" i="2" a="1"/>
  <c r="J21" i="2" s="1"/>
  <c r="K21" i="2" a="1"/>
  <c r="K21"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Y21" i="2" a="1"/>
  <c r="Y21" i="2" s="1"/>
  <c r="Z21" i="2" a="1"/>
  <c r="Z21" i="2" s="1"/>
  <c r="C22" i="2" a="1"/>
  <c r="C22" i="2" s="1"/>
  <c r="D22" i="2" a="1"/>
  <c r="D22" i="2" s="1"/>
  <c r="E22" i="2" a="1"/>
  <c r="E22" i="2" s="1"/>
  <c r="F22" i="2" a="1"/>
  <c r="F22" i="2" s="1"/>
  <c r="G22" i="2" a="1"/>
  <c r="G22" i="2" s="1"/>
  <c r="H22" i="2" a="1"/>
  <c r="H22" i="2" s="1"/>
  <c r="I22" i="2" a="1"/>
  <c r="I22" i="2" s="1"/>
  <c r="J22" i="2" a="1"/>
  <c r="J22" i="2" s="1"/>
  <c r="K22" i="2" a="1"/>
  <c r="K22"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s="1"/>
  <c r="W22" i="2" a="1"/>
  <c r="W22" i="2" s="1"/>
  <c r="Y22" i="2" a="1"/>
  <c r="Y22" i="2" s="1"/>
  <c r="Z22" i="2" a="1"/>
  <c r="Z22" i="2" s="1"/>
  <c r="C23" i="2" a="1"/>
  <c r="C23" i="2" s="1"/>
  <c r="D23" i="2" a="1"/>
  <c r="D23" i="2" s="1"/>
  <c r="E23" i="2" a="1"/>
  <c r="E23" i="2" s="1"/>
  <c r="F23" i="2" a="1"/>
  <c r="F23" i="2" s="1"/>
  <c r="G23" i="2" a="1"/>
  <c r="G23" i="2" s="1"/>
  <c r="H23" i="2" a="1"/>
  <c r="H23" i="2" s="1"/>
  <c r="I23" i="2" a="1"/>
  <c r="I23" i="2" s="1"/>
  <c r="J23" i="2" a="1"/>
  <c r="J23" i="2" s="1"/>
  <c r="K23" i="2" a="1"/>
  <c r="K23" i="2" s="1"/>
  <c r="L23" i="2" a="1"/>
  <c r="L23" i="2" s="1"/>
  <c r="M23" i="2" a="1"/>
  <c r="M23" i="2" s="1"/>
  <c r="N23" i="2" a="1"/>
  <c r="N23" i="2" s="1"/>
  <c r="O23" i="2" a="1"/>
  <c r="O23" i="2" s="1"/>
  <c r="P23" i="2" a="1"/>
  <c r="P23" i="2" s="1"/>
  <c r="Q23" i="2" a="1"/>
  <c r="Q23" i="2"/>
  <c r="R23" i="2" a="1"/>
  <c r="R23" i="2" s="1"/>
  <c r="S23" i="2" a="1"/>
  <c r="S23" i="2" s="1"/>
  <c r="T23" i="2" a="1"/>
  <c r="T23" i="2" s="1"/>
  <c r="U23" i="2" a="1"/>
  <c r="U23" i="2" s="1"/>
  <c r="V23" i="2" a="1"/>
  <c r="V23" i="2" s="1"/>
  <c r="W23" i="2" a="1"/>
  <c r="W23" i="2" s="1"/>
  <c r="Y23" i="2" a="1"/>
  <c r="Y23" i="2" s="1"/>
  <c r="Z23" i="2" a="1"/>
  <c r="Z23" i="2" s="1"/>
  <c r="C24" i="2" a="1"/>
  <c r="C24" i="2" s="1"/>
  <c r="D24" i="2" a="1"/>
  <c r="D24" i="2" s="1"/>
  <c r="E24" i="2" a="1"/>
  <c r="E24" i="2" s="1"/>
  <c r="F24" i="2" a="1"/>
  <c r="F24" i="2" s="1"/>
  <c r="G24" i="2" a="1"/>
  <c r="G24" i="2" s="1"/>
  <c r="H24" i="2" a="1"/>
  <c r="H24" i="2" s="1"/>
  <c r="I24" i="2" a="1"/>
  <c r="I24" i="2" s="1"/>
  <c r="J24" i="2" a="1"/>
  <c r="J24" i="2" s="1"/>
  <c r="K24" i="2" a="1"/>
  <c r="K24" i="2" s="1"/>
  <c r="L24" i="2" a="1"/>
  <c r="L24" i="2" s="1"/>
  <c r="M24" i="2" a="1"/>
  <c r="M24" i="2" s="1"/>
  <c r="N24" i="2" a="1"/>
  <c r="N24" i="2" s="1"/>
  <c r="O24" i="2" a="1"/>
  <c r="O24" i="2" s="1"/>
  <c r="P24" i="2" a="1"/>
  <c r="P24" i="2" s="1"/>
  <c r="Q24" i="2" a="1"/>
  <c r="Q24" i="2" s="1"/>
  <c r="R24" i="2" a="1"/>
  <c r="R24" i="2" s="1"/>
  <c r="S24" i="2" a="1"/>
  <c r="S24" i="2" s="1"/>
  <c r="T24" i="2" a="1"/>
  <c r="T24" i="2" s="1"/>
  <c r="U24" i="2" a="1"/>
  <c r="U24" i="2" s="1"/>
  <c r="V24" i="2" a="1"/>
  <c r="V24" i="2" s="1"/>
  <c r="W24" i="2" a="1"/>
  <c r="W24" i="2" s="1"/>
  <c r="Y24" i="2" a="1"/>
  <c r="Y24" i="2" s="1"/>
  <c r="Z24" i="2" a="1"/>
  <c r="Z24" i="2" s="1"/>
  <c r="C25" i="2" a="1"/>
  <c r="C25" i="2" s="1"/>
  <c r="D25" i="2" a="1"/>
  <c r="D25" i="2" s="1"/>
  <c r="E25" i="2" a="1"/>
  <c r="E25" i="2" s="1"/>
  <c r="F25" i="2" a="1"/>
  <c r="F25" i="2" s="1"/>
  <c r="G25" i="2" a="1"/>
  <c r="G25" i="2" s="1"/>
  <c r="H25" i="2" a="1"/>
  <c r="H25" i="2" s="1"/>
  <c r="I25" i="2" a="1"/>
  <c r="I25" i="2" s="1"/>
  <c r="J25" i="2" a="1"/>
  <c r="J25" i="2" s="1"/>
  <c r="K25" i="2" a="1"/>
  <c r="K25"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Y25" i="2" a="1"/>
  <c r="Y25" i="2" s="1"/>
  <c r="Z25" i="2" a="1"/>
  <c r="Z25" i="2" s="1"/>
  <c r="C26" i="2" a="1"/>
  <c r="C26" i="2" s="1"/>
  <c r="D26" i="2" a="1"/>
  <c r="D26" i="2" s="1"/>
  <c r="E26" i="2" a="1"/>
  <c r="E26" i="2" s="1"/>
  <c r="F26" i="2" a="1"/>
  <c r="F26" i="2" s="1"/>
  <c r="G26" i="2" a="1"/>
  <c r="G26" i="2" s="1"/>
  <c r="H26" i="2" a="1"/>
  <c r="H26" i="2" s="1"/>
  <c r="I26" i="2" a="1"/>
  <c r="I26" i="2"/>
  <c r="J26" i="2" a="1"/>
  <c r="J26" i="2" s="1"/>
  <c r="K26" i="2" a="1"/>
  <c r="K26"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Y26" i="2" a="1"/>
  <c r="Y26" i="2" s="1"/>
  <c r="Z26" i="2" a="1"/>
  <c r="Z26" i="2" s="1"/>
  <c r="C27" i="2" a="1"/>
  <c r="C27" i="2" s="1"/>
  <c r="D27" i="2" a="1"/>
  <c r="D27" i="2" s="1"/>
  <c r="E27" i="2" a="1"/>
  <c r="E27" i="2" s="1"/>
  <c r="F27" i="2" a="1"/>
  <c r="F27" i="2" s="1"/>
  <c r="G27" i="2" a="1"/>
  <c r="G27" i="2"/>
  <c r="H27" i="2" a="1"/>
  <c r="H27" i="2" s="1"/>
  <c r="I27" i="2" a="1"/>
  <c r="I27" i="2" s="1"/>
  <c r="J27" i="2" a="1"/>
  <c r="J27" i="2" s="1"/>
  <c r="K27" i="2" a="1"/>
  <c r="K27" i="2" s="1"/>
  <c r="L27" i="2" a="1"/>
  <c r="L27" i="2" s="1"/>
  <c r="M27" i="2" a="1"/>
  <c r="M27" i="2"/>
  <c r="N27" i="2" a="1"/>
  <c r="N27" i="2" s="1"/>
  <c r="O27" i="2" a="1"/>
  <c r="O27" i="2" s="1"/>
  <c r="P27" i="2" a="1"/>
  <c r="P27" i="2" s="1"/>
  <c r="Q27" i="2" a="1"/>
  <c r="Q27" i="2" s="1"/>
  <c r="R27" i="2" a="1"/>
  <c r="R27" i="2" s="1"/>
  <c r="S27" i="2" a="1"/>
  <c r="S27" i="2" s="1"/>
  <c r="T27" i="2" a="1"/>
  <c r="T27" i="2" s="1"/>
  <c r="U27" i="2" a="1"/>
  <c r="U27" i="2" s="1"/>
  <c r="V27" i="2" a="1"/>
  <c r="V27" i="2" s="1"/>
  <c r="W27" i="2" a="1"/>
  <c r="W27" i="2" s="1"/>
  <c r="Y27" i="2" a="1"/>
  <c r="Y27" i="2" s="1"/>
  <c r="Z27" i="2" a="1"/>
  <c r="Z27" i="2" s="1"/>
  <c r="C28" i="2" a="1"/>
  <c r="C28" i="2" s="1"/>
  <c r="D28" i="2" a="1"/>
  <c r="D28" i="2" s="1"/>
  <c r="E28" i="2" a="1"/>
  <c r="E28" i="2" s="1"/>
  <c r="F28" i="2" a="1"/>
  <c r="F28" i="2" s="1"/>
  <c r="G28" i="2" a="1"/>
  <c r="G28" i="2" s="1"/>
  <c r="H28" i="2" a="1"/>
  <c r="H28" i="2" s="1"/>
  <c r="I28" i="2" a="1"/>
  <c r="I28" i="2" s="1"/>
  <c r="J28" i="2" a="1"/>
  <c r="J28" i="2" s="1"/>
  <c r="K28" i="2" a="1"/>
  <c r="K28"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Y28" i="2" a="1"/>
  <c r="Y28" i="2" s="1"/>
  <c r="Z28" i="2" a="1"/>
  <c r="Z28" i="2" s="1"/>
  <c r="C29" i="2" a="1"/>
  <c r="C29" i="2" s="1"/>
  <c r="D29" i="2" a="1"/>
  <c r="D29" i="2" s="1"/>
  <c r="E29" i="2" a="1"/>
  <c r="E29" i="2" s="1"/>
  <c r="F29" i="2" a="1"/>
  <c r="F29" i="2" s="1"/>
  <c r="G29" i="2" a="1"/>
  <c r="G29" i="2" s="1"/>
  <c r="H29" i="2" a="1"/>
  <c r="H29" i="2" s="1"/>
  <c r="I29" i="2" a="1"/>
  <c r="I29" i="2" s="1"/>
  <c r="J29" i="2" a="1"/>
  <c r="J29" i="2" s="1"/>
  <c r="K29" i="2" a="1"/>
  <c r="K2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Y29" i="2" a="1"/>
  <c r="Y29" i="2" s="1"/>
  <c r="Z29" i="2" a="1"/>
  <c r="Z29" i="2" s="1"/>
  <c r="C30" i="2" a="1"/>
  <c r="C30" i="2" s="1"/>
  <c r="D30" i="2" a="1"/>
  <c r="D30" i="2" s="1"/>
  <c r="E30" i="2" a="1"/>
  <c r="E30" i="2" s="1"/>
  <c r="F30" i="2" a="1"/>
  <c r="F30" i="2" s="1"/>
  <c r="G30" i="2" a="1"/>
  <c r="G30" i="2" s="1"/>
  <c r="H30" i="2" a="1"/>
  <c r="H30" i="2" s="1"/>
  <c r="I30" i="2" a="1"/>
  <c r="I30" i="2" s="1"/>
  <c r="J30" i="2" a="1"/>
  <c r="J30" i="2" s="1"/>
  <c r="K30" i="2" a="1"/>
  <c r="K30"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Y30" i="2" a="1"/>
  <c r="Y30" i="2" s="1"/>
  <c r="Z30" i="2" a="1"/>
  <c r="Z30" i="2" s="1"/>
  <c r="C31" i="2" a="1"/>
  <c r="C31" i="2" s="1"/>
  <c r="D31" i="2" a="1"/>
  <c r="D31" i="2" s="1"/>
  <c r="E31" i="2" a="1"/>
  <c r="E31" i="2" s="1"/>
  <c r="F31" i="2" a="1"/>
  <c r="F31" i="2" s="1"/>
  <c r="G31" i="2" a="1"/>
  <c r="G31" i="2" s="1"/>
  <c r="H31" i="2" a="1"/>
  <c r="H31" i="2" s="1"/>
  <c r="I31" i="2" a="1"/>
  <c r="I31" i="2" s="1"/>
  <c r="J31" i="2" a="1"/>
  <c r="J31" i="2" s="1"/>
  <c r="K31" i="2" a="1"/>
  <c r="K31"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Y31" i="2" a="1"/>
  <c r="Y31" i="2" s="1"/>
  <c r="Z31" i="2" a="1"/>
  <c r="Z31" i="2" s="1"/>
  <c r="Z2" i="2" a="1"/>
  <c r="Z2" i="2" s="1"/>
  <c r="Y2" i="2" a="1"/>
  <c r="Y2" i="2" s="1"/>
  <c r="W2" i="2" a="1"/>
  <c r="W2" i="2" s="1"/>
  <c r="V2" i="2" a="1"/>
  <c r="V2" i="2" s="1"/>
  <c r="U2" i="2" a="1"/>
  <c r="U2" i="2" s="1"/>
  <c r="T2" i="2" a="1"/>
  <c r="T2" i="2" s="1"/>
  <c r="S2" i="2" a="1"/>
  <c r="S2" i="2" s="1"/>
  <c r="R2" i="2" a="1"/>
  <c r="R2" i="2" s="1"/>
  <c r="Q2" i="2" a="1"/>
  <c r="Q2" i="2" s="1"/>
  <c r="P2" i="2" a="1"/>
  <c r="P2" i="2" s="1"/>
  <c r="O2" i="2" a="1"/>
  <c r="O2" i="2" s="1"/>
  <c r="N2" i="2" a="1"/>
  <c r="N2" i="2" s="1"/>
  <c r="M2" i="2" a="1"/>
  <c r="M2" i="2" s="1"/>
  <c r="L2" i="2" a="1"/>
  <c r="L2" i="2" s="1"/>
  <c r="K2" i="2" a="1"/>
  <c r="K2" i="2" s="1"/>
  <c r="J2" i="2" a="1"/>
  <c r="J2" i="2" s="1"/>
  <c r="I2" i="2" a="1"/>
  <c r="I2" i="2" s="1"/>
  <c r="H2" i="2" a="1"/>
  <c r="H2" i="2" s="1"/>
  <c r="G2" i="2" a="1"/>
  <c r="G2" i="2" s="1"/>
  <c r="F2" i="2" a="1"/>
  <c r="F2" i="2" s="1"/>
  <c r="E2" i="2" a="1"/>
  <c r="E2" i="2" s="1"/>
  <c r="D2" i="2" a="1"/>
  <c r="D2"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2" i="2" a="1"/>
  <c r="B2" i="2"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X81" i="1" a="1"/>
  <c r="X81" i="1" s="1"/>
  <c r="Y81" i="1" a="1"/>
  <c r="Y81" i="1" s="1"/>
  <c r="Z81" i="1" a="1"/>
  <c r="Z81" i="1" s="1"/>
  <c r="Z35" i="1" a="1"/>
  <c r="Z35" i="1" s="1"/>
  <c r="Z34" i="1" a="1"/>
  <c r="Z34" i="1" s="1"/>
  <c r="Z16" i="1" a="1"/>
  <c r="Z16" i="1" s="1"/>
  <c r="Z19" i="1" a="1"/>
  <c r="Z19" i="1" s="1"/>
  <c r="Z295" i="1" a="1"/>
  <c r="Z295" i="1" s="1"/>
  <c r="Z51" i="1" a="1"/>
  <c r="Z51" i="1" s="1"/>
  <c r="Z258" i="1" a="1"/>
  <c r="Z258" i="1" s="1"/>
  <c r="Z40" i="1" a="1"/>
  <c r="Z40" i="1" s="1"/>
  <c r="Z303" i="1" a="1"/>
  <c r="Z303" i="1" s="1"/>
  <c r="Z339" i="1" a="1"/>
  <c r="Z339" i="1" s="1"/>
  <c r="Z403" i="1" a="1"/>
  <c r="Z403" i="1" s="1"/>
  <c r="Z283" i="1" a="1"/>
  <c r="Z283" i="1" s="1"/>
  <c r="Z379" i="1" a="1"/>
  <c r="Z379" i="1" s="1"/>
  <c r="Z418" i="1" a="1"/>
  <c r="Z418" i="1" s="1"/>
  <c r="Z204" i="1" a="1"/>
  <c r="Z204" i="1" s="1"/>
  <c r="Z105" i="1" a="1"/>
  <c r="Z105" i="1" s="1"/>
  <c r="Z90" i="1" a="1"/>
  <c r="Z90" i="1" s="1"/>
  <c r="Z157" i="1" a="1"/>
  <c r="Z157" i="1" s="1"/>
  <c r="Z170" i="1" a="1"/>
  <c r="Z170" i="1" s="1"/>
  <c r="Z171" i="1" a="1"/>
  <c r="Z171" i="1" s="1"/>
  <c r="Z430" i="1" a="1"/>
  <c r="Z430" i="1" s="1"/>
  <c r="Z218" i="1" a="1"/>
  <c r="Z218" i="1" s="1"/>
  <c r="Z27" i="1" a="1"/>
  <c r="Z27" i="1" s="1"/>
  <c r="Z292" i="1" a="1"/>
  <c r="Z292" i="1" s="1"/>
  <c r="Z424" i="1" a="1"/>
  <c r="Z424" i="1" s="1"/>
  <c r="Z215" i="1" a="1"/>
  <c r="Z215" i="1" s="1"/>
  <c r="Z304" i="1" a="1"/>
  <c r="Z304" i="1" s="1"/>
  <c r="Z254" i="1" a="1"/>
  <c r="Z254" i="1" s="1"/>
  <c r="Z357" i="1" a="1"/>
  <c r="Z357" i="1" s="1"/>
  <c r="Z427" i="1" a="1"/>
  <c r="Z427" i="1" s="1"/>
  <c r="Z286" i="1" a="1"/>
  <c r="Z286" i="1" s="1"/>
  <c r="Z392" i="1" a="1"/>
  <c r="Z392" i="1" s="1"/>
  <c r="Z225" i="1" a="1"/>
  <c r="Z225" i="1" s="1"/>
  <c r="Z331" i="1" a="1"/>
  <c r="Z331" i="1" s="1"/>
  <c r="Z9" i="1" a="1"/>
  <c r="Z9" i="1" s="1"/>
  <c r="Z67" i="1" a="1"/>
  <c r="Z67" i="1" s="1"/>
  <c r="Z419" i="1" a="1"/>
  <c r="Z419" i="1" s="1"/>
  <c r="Z273" i="1" a="1"/>
  <c r="Z273" i="1" s="1"/>
  <c r="Z91" i="1" a="1"/>
  <c r="Z91" i="1" s="1"/>
  <c r="Z85" i="1" a="1"/>
  <c r="Z85" i="1" s="1"/>
  <c r="Z399" i="1" a="1"/>
  <c r="Z399" i="1" s="1"/>
  <c r="Z376" i="1" a="1"/>
  <c r="Z376" i="1" s="1"/>
  <c r="Z18" i="1" a="1"/>
  <c r="Z18" i="1" s="1"/>
  <c r="Z3" i="1" a="1"/>
  <c r="Z3" i="1" s="1"/>
  <c r="Z263" i="1" a="1"/>
  <c r="Z263" i="1" s="1"/>
  <c r="Z8" i="1" a="1"/>
  <c r="Z8" i="1" s="1"/>
  <c r="Z406" i="1" a="1"/>
  <c r="Z406" i="1" s="1"/>
  <c r="Z305" i="1" a="1"/>
  <c r="Z305" i="1" s="1"/>
  <c r="Z274" i="1" a="1"/>
  <c r="Z274" i="1" s="1"/>
  <c r="Z65" i="1" a="1"/>
  <c r="Z65" i="1" s="1"/>
  <c r="Z198" i="1" a="1"/>
  <c r="Z198" i="1" s="1"/>
  <c r="Z174" i="1" a="1"/>
  <c r="Z174" i="1" s="1"/>
  <c r="Z340" i="1" a="1"/>
  <c r="Z340" i="1" s="1"/>
  <c r="Z301" i="1" a="1"/>
  <c r="Z301" i="1" s="1"/>
  <c r="Z253" i="1" a="1"/>
  <c r="Z253" i="1" s="1"/>
  <c r="Z119" i="1" a="1"/>
  <c r="Z119" i="1" s="1"/>
  <c r="Z78" i="1" a="1"/>
  <c r="Z78" i="1" s="1"/>
  <c r="Z182" i="1" a="1"/>
  <c r="Z182" i="1" s="1"/>
  <c r="Z401" i="1" a="1"/>
  <c r="Z401" i="1" s="1"/>
  <c r="Z109" i="1" a="1"/>
  <c r="Z109" i="1" s="1"/>
  <c r="Z397" i="1" a="1"/>
  <c r="Z397" i="1" s="1"/>
  <c r="Z352" i="1" a="1"/>
  <c r="Z352" i="1" s="1"/>
  <c r="Z320" i="1" a="1"/>
  <c r="Z320" i="1" s="1"/>
  <c r="Z349" i="1" a="1"/>
  <c r="Z349" i="1" s="1"/>
  <c r="Z257" i="1" a="1"/>
  <c r="Z257" i="1" s="1"/>
  <c r="Z396" i="1" a="1"/>
  <c r="Z396" i="1" s="1"/>
  <c r="Z178" i="1" a="1"/>
  <c r="Z178" i="1" s="1"/>
  <c r="Z368" i="1" a="1"/>
  <c r="Z368" i="1" s="1"/>
  <c r="Z261" i="1" a="1"/>
  <c r="Z261" i="1" s="1"/>
  <c r="Z386" i="1" a="1"/>
  <c r="Z386" i="1" s="1"/>
  <c r="Z154" i="1" a="1"/>
  <c r="Z154" i="1" s="1"/>
  <c r="Z196" i="1" a="1"/>
  <c r="Z196" i="1" s="1"/>
  <c r="Z338" i="1" a="1"/>
  <c r="Z338" i="1" s="1"/>
  <c r="Z147" i="1" a="1"/>
  <c r="Z147" i="1" s="1"/>
  <c r="Z248" i="1" a="1"/>
  <c r="Z248" i="1" s="1"/>
  <c r="Z329" i="1" a="1"/>
  <c r="Z329" i="1" s="1"/>
  <c r="Z222" i="1" a="1"/>
  <c r="Z222" i="1" s="1"/>
  <c r="Z410" i="1" a="1"/>
  <c r="Z410" i="1" s="1"/>
  <c r="Z314" i="1" a="1"/>
  <c r="Z314" i="1" s="1"/>
  <c r="Z206" i="1" a="1"/>
  <c r="Z206" i="1" s="1"/>
  <c r="Z369" i="1" a="1"/>
  <c r="Z369" i="1" s="1"/>
  <c r="Z184" i="1" a="1"/>
  <c r="Z184" i="1" s="1"/>
  <c r="Z289" i="1" a="1"/>
  <c r="Z289" i="1" s="1"/>
  <c r="Z408" i="1" a="1"/>
  <c r="Z408" i="1" s="1"/>
  <c r="Z112" i="1" a="1"/>
  <c r="Z112" i="1" s="1"/>
  <c r="Z36" i="1" a="1"/>
  <c r="Z36" i="1" s="1"/>
  <c r="Z132" i="1" a="1"/>
  <c r="Z132" i="1" s="1"/>
  <c r="Z103" i="1" a="1"/>
  <c r="Z103" i="1" s="1"/>
  <c r="Z271" i="1" a="1"/>
  <c r="Z271" i="1" s="1"/>
  <c r="Z374" i="1" a="1"/>
  <c r="Z374" i="1" s="1"/>
  <c r="Z137" i="1" a="1"/>
  <c r="Z137" i="1" s="1"/>
  <c r="Z394" i="1" a="1"/>
  <c r="Z394" i="1" s="1"/>
  <c r="Z255" i="1" a="1"/>
  <c r="Z255" i="1" s="1"/>
  <c r="Z285" i="1" a="1"/>
  <c r="Z285" i="1" s="1"/>
  <c r="Z55" i="1" a="1"/>
  <c r="Z55" i="1" s="1"/>
  <c r="Z121" i="1" a="1"/>
  <c r="Z121" i="1" s="1"/>
  <c r="Z312" i="1" a="1"/>
  <c r="Z312" i="1" s="1"/>
  <c r="Z22" i="1" a="1"/>
  <c r="Z22" i="1" s="1"/>
  <c r="Z432" i="1" a="1"/>
  <c r="Z432" i="1" s="1"/>
  <c r="Z125" i="1" a="1"/>
  <c r="Z125" i="1" s="1"/>
  <c r="Z251" i="1" a="1"/>
  <c r="Z251" i="1" s="1"/>
  <c r="Z79" i="1" a="1"/>
  <c r="Z79" i="1" s="1"/>
  <c r="Z389" i="1" a="1"/>
  <c r="Z389" i="1" s="1"/>
  <c r="Z23" i="1" a="1"/>
  <c r="Z23" i="1" s="1"/>
  <c r="Z195" i="1" a="1"/>
  <c r="Z195" i="1" s="1"/>
  <c r="Z135" i="1" a="1"/>
  <c r="Z135" i="1" s="1"/>
  <c r="Z162" i="1" a="1"/>
  <c r="Z162" i="1" s="1"/>
  <c r="Z216" i="1" a="1"/>
  <c r="Z216" i="1" s="1"/>
  <c r="Z372" i="1" a="1"/>
  <c r="Z372" i="1" s="1"/>
  <c r="Z5" i="1" a="1"/>
  <c r="Z5" i="1" s="1"/>
  <c r="Z193" i="1" a="1"/>
  <c r="Z193" i="1" s="1"/>
  <c r="Z167" i="1" a="1"/>
  <c r="Z167" i="1" s="1"/>
  <c r="Z127" i="1" a="1"/>
  <c r="Z127" i="1" s="1"/>
  <c r="Z82" i="1" a="1"/>
  <c r="Z82" i="1" s="1"/>
  <c r="Z224" i="1" a="1"/>
  <c r="Z224" i="1" s="1"/>
  <c r="Z166" i="1" a="1"/>
  <c r="Z166" i="1" s="1"/>
  <c r="Z407" i="1" a="1"/>
  <c r="Z407" i="1" s="1"/>
  <c r="Z145" i="1" a="1"/>
  <c r="Z145" i="1" s="1"/>
  <c r="Z243" i="1" a="1"/>
  <c r="Z243" i="1" s="1"/>
  <c r="Z375" i="1" a="1"/>
  <c r="Z375" i="1" s="1"/>
  <c r="Z28" i="1" a="1"/>
  <c r="Z28" i="1" s="1"/>
  <c r="Z348" i="1" a="1"/>
  <c r="Z348" i="1" s="1"/>
  <c r="Z11" i="1" a="1"/>
  <c r="Z11" i="1" s="1"/>
  <c r="Z161" i="1" a="1"/>
  <c r="Z161" i="1" s="1"/>
  <c r="Z238" i="1" a="1"/>
  <c r="Z238" i="1" s="1"/>
  <c r="Z393" i="1" a="1"/>
  <c r="Z393" i="1" s="1"/>
  <c r="Z179" i="1" a="1"/>
  <c r="Z179" i="1" s="1"/>
  <c r="Z150" i="1" a="1"/>
  <c r="Z150" i="1" s="1"/>
  <c r="Z272" i="1" a="1"/>
  <c r="Z272" i="1" s="1"/>
  <c r="Z165" i="1" a="1"/>
  <c r="Z165" i="1" s="1"/>
  <c r="Z148" i="1" a="1"/>
  <c r="Z148" i="1" s="1"/>
  <c r="Z159" i="1" a="1"/>
  <c r="Z159" i="1" s="1"/>
  <c r="Z341" i="1" a="1"/>
  <c r="Z341" i="1" s="1"/>
  <c r="Z205" i="1" a="1"/>
  <c r="Z205" i="1" s="1"/>
  <c r="Z163" i="1" a="1"/>
  <c r="Z163" i="1" s="1"/>
  <c r="Z2" i="1" a="1"/>
  <c r="Z2" i="1" s="1"/>
  <c r="Z436" i="1" a="1"/>
  <c r="Z436" i="1" s="1"/>
  <c r="Z350" i="1" a="1"/>
  <c r="Z350" i="1" s="1"/>
  <c r="Z194" i="1" a="1"/>
  <c r="Z194" i="1" s="1"/>
  <c r="Z256" i="1" a="1"/>
  <c r="Z256" i="1" s="1"/>
  <c r="Z202" i="1" a="1"/>
  <c r="Z202" i="1" s="1"/>
  <c r="Z37" i="1" a="1"/>
  <c r="Z37" i="1" s="1"/>
  <c r="Z26" i="1" a="1"/>
  <c r="Z26" i="1" s="1"/>
  <c r="Z142" i="1" a="1"/>
  <c r="Z142" i="1" s="1"/>
  <c r="Z294" i="1" a="1"/>
  <c r="Z294" i="1" s="1"/>
  <c r="Z21" i="1" a="1"/>
  <c r="Z21" i="1" s="1"/>
  <c r="Z93" i="1" a="1"/>
  <c r="Z93" i="1" s="1"/>
  <c r="Z52" i="1" a="1"/>
  <c r="Z52" i="1" s="1"/>
  <c r="Z359" i="1" a="1"/>
  <c r="Z359" i="1" s="1"/>
  <c r="Z102" i="1" a="1"/>
  <c r="Z102" i="1" s="1"/>
  <c r="Z29" i="1" a="1"/>
  <c r="Z29" i="1" s="1"/>
  <c r="Z316" i="1" a="1"/>
  <c r="Z316" i="1" s="1"/>
  <c r="Z173" i="1" a="1"/>
  <c r="Z173" i="1" s="1"/>
  <c r="Z246" i="1" a="1"/>
  <c r="Z246" i="1" s="1"/>
  <c r="Z267" i="1" a="1"/>
  <c r="Z267" i="1" s="1"/>
  <c r="Z68" i="1" a="1"/>
  <c r="Z68" i="1" s="1"/>
  <c r="Z181" i="1" a="1"/>
  <c r="Z181" i="1" s="1"/>
  <c r="Z108" i="1" a="1"/>
  <c r="Z108" i="1" s="1"/>
  <c r="Z24" i="1" a="1"/>
  <c r="Z24" i="1" s="1"/>
  <c r="Z361" i="1" a="1"/>
  <c r="Z361" i="1" s="1"/>
  <c r="Z139" i="1" a="1"/>
  <c r="Z139" i="1" s="1"/>
  <c r="Z7" i="1" a="1"/>
  <c r="Z7" i="1" s="1"/>
  <c r="Z212" i="1" a="1"/>
  <c r="Z212" i="1" s="1"/>
  <c r="Z291" i="1" a="1"/>
  <c r="Z291" i="1" s="1"/>
  <c r="Z306" i="1" a="1"/>
  <c r="Z306" i="1" s="1"/>
  <c r="Z113" i="1" a="1"/>
  <c r="Z113" i="1" s="1"/>
  <c r="Z269" i="1" a="1"/>
  <c r="Z269" i="1" s="1"/>
  <c r="Z49" i="1" a="1"/>
  <c r="Z49" i="1" s="1"/>
  <c r="Z138" i="1" a="1"/>
  <c r="Z138" i="1" s="1"/>
  <c r="Z364" i="1" a="1"/>
  <c r="Z364" i="1" s="1"/>
  <c r="Z116" i="1" a="1"/>
  <c r="Z116" i="1" s="1"/>
  <c r="Z425" i="1" a="1"/>
  <c r="Z425" i="1" s="1"/>
  <c r="Z270" i="1" a="1"/>
  <c r="Z270" i="1" s="1"/>
  <c r="Z275" i="1" a="1"/>
  <c r="Z275" i="1" s="1"/>
  <c r="Z44" i="1" a="1"/>
  <c r="Z44" i="1" s="1"/>
  <c r="Z87" i="1" a="1"/>
  <c r="Z87" i="1" s="1"/>
  <c r="Z426" i="1" a="1"/>
  <c r="Z426" i="1" s="1"/>
  <c r="Z201" i="1" a="1"/>
  <c r="Z201" i="1" s="1"/>
  <c r="Z416" i="1" a="1"/>
  <c r="Z416" i="1" s="1"/>
  <c r="Z244" i="1" a="1"/>
  <c r="Z244" i="1" s="1"/>
  <c r="Z141" i="1" a="1"/>
  <c r="Z141" i="1" s="1"/>
  <c r="Z391" i="1" a="1"/>
  <c r="Z391" i="1" s="1"/>
  <c r="Z327" i="1" a="1"/>
  <c r="Z327" i="1" s="1"/>
  <c r="Z281" i="1" a="1"/>
  <c r="Z281" i="1" s="1"/>
  <c r="Z413" i="1" a="1"/>
  <c r="Z413" i="1" s="1"/>
  <c r="Z402" i="1" a="1"/>
  <c r="Z402" i="1" s="1"/>
  <c r="Z387" i="1" a="1"/>
  <c r="Z387" i="1" s="1"/>
  <c r="Z144" i="1" a="1"/>
  <c r="Z144" i="1" s="1"/>
  <c r="Z74" i="1" a="1"/>
  <c r="Z74" i="1" s="1"/>
  <c r="Z358" i="1" a="1"/>
  <c r="Z358" i="1" s="1"/>
  <c r="Z153" i="1" a="1"/>
  <c r="Z153" i="1" s="1"/>
  <c r="Z400" i="1" a="1"/>
  <c r="Z400" i="1" s="1"/>
  <c r="Z381" i="1" a="1"/>
  <c r="Z381" i="1" s="1"/>
  <c r="Z315" i="1" a="1"/>
  <c r="Z315" i="1" s="1"/>
  <c r="Z151" i="1" a="1"/>
  <c r="Z151" i="1" s="1"/>
  <c r="Z299" i="1" a="1"/>
  <c r="Z299" i="1" s="1"/>
  <c r="Z96" i="1" a="1"/>
  <c r="Z96" i="1" s="1"/>
  <c r="Z380" i="1" a="1"/>
  <c r="Z380" i="1" s="1"/>
  <c r="Z405" i="1" a="1"/>
  <c r="Z405" i="1" s="1"/>
  <c r="Z249" i="1" a="1"/>
  <c r="Z249" i="1" s="1"/>
  <c r="Z414" i="1" a="1"/>
  <c r="Z414" i="1" s="1"/>
  <c r="Z211" i="1" a="1"/>
  <c r="Z211" i="1" s="1"/>
  <c r="Z209" i="1" a="1"/>
  <c r="Z209" i="1" s="1"/>
  <c r="Z110" i="1" a="1"/>
  <c r="Z110" i="1" s="1"/>
  <c r="Z221" i="1" a="1"/>
  <c r="Z221" i="1" s="1"/>
  <c r="Z335" i="1" a="1"/>
  <c r="Z335" i="1" s="1"/>
  <c r="Z120" i="1" a="1"/>
  <c r="Z120" i="1" s="1"/>
  <c r="Z223" i="1" a="1"/>
  <c r="Z223" i="1" s="1"/>
  <c r="Z390" i="1" a="1"/>
  <c r="Z390" i="1" s="1"/>
  <c r="Z382" i="1" a="1"/>
  <c r="Z382" i="1" s="1"/>
  <c r="Z345" i="1" a="1"/>
  <c r="Z345" i="1" s="1"/>
  <c r="Z232" i="1" a="1"/>
  <c r="Z232" i="1" s="1"/>
  <c r="Z219" i="1" a="1"/>
  <c r="Z219" i="1" s="1"/>
  <c r="Z431" i="1" a="1"/>
  <c r="Z431" i="1" s="1"/>
  <c r="Z354" i="1" a="1"/>
  <c r="Z354" i="1" s="1"/>
  <c r="Z429" i="1" a="1"/>
  <c r="Z429" i="1" s="1"/>
  <c r="Z50" i="1" a="1"/>
  <c r="Z50" i="1" s="1"/>
  <c r="Z343" i="1" a="1"/>
  <c r="Z343" i="1" s="1"/>
  <c r="Z362" i="1" a="1"/>
  <c r="Z362" i="1" s="1"/>
  <c r="Z32" i="1" a="1"/>
  <c r="Z32" i="1" s="1"/>
  <c r="Z191" i="1" a="1"/>
  <c r="Z191" i="1" s="1"/>
  <c r="Z384" i="1" a="1"/>
  <c r="Z384" i="1" s="1"/>
  <c r="Z175" i="1" a="1"/>
  <c r="Z175" i="1" s="1"/>
  <c r="Z199" i="1" a="1"/>
  <c r="Z199" i="1" s="1"/>
  <c r="Z245" i="1" a="1"/>
  <c r="Z245" i="1" s="1"/>
  <c r="Z72" i="1" a="1"/>
  <c r="Z72" i="1" s="1"/>
  <c r="Z73" i="1" a="1"/>
  <c r="Z73" i="1" s="1"/>
  <c r="Z377" i="1" a="1"/>
  <c r="Z377" i="1" s="1"/>
  <c r="Z12" i="1" a="1"/>
  <c r="Z12" i="1" s="1"/>
  <c r="Z124" i="1" a="1"/>
  <c r="Z124" i="1" s="1"/>
  <c r="Z344" i="1" a="1"/>
  <c r="Z344" i="1" s="1"/>
  <c r="Z213" i="1" a="1"/>
  <c r="Z213" i="1" s="1"/>
  <c r="Z97" i="1" a="1"/>
  <c r="Z97" i="1" s="1"/>
  <c r="Z54" i="1" a="1"/>
  <c r="Z54" i="1" s="1"/>
  <c r="Z143" i="1" a="1"/>
  <c r="Z143" i="1" s="1"/>
  <c r="Z383" i="1" a="1"/>
  <c r="Z383" i="1" s="1"/>
  <c r="Z210" i="1" a="1"/>
  <c r="Z210" i="1" s="1"/>
  <c r="Z440" i="1" a="1"/>
  <c r="Z440" i="1" s="1"/>
  <c r="Z177" i="1" a="1"/>
  <c r="Z177" i="1" s="1"/>
  <c r="Z242" i="1" a="1"/>
  <c r="Z242" i="1" s="1"/>
  <c r="Z241" i="1" a="1"/>
  <c r="Z241" i="1" s="1"/>
  <c r="Z80" i="1" a="1"/>
  <c r="Z80" i="1" s="1"/>
  <c r="Z146" i="1" a="1"/>
  <c r="Z146" i="1" s="1"/>
  <c r="Z250" i="1" a="1"/>
  <c r="Z250" i="1" s="1"/>
  <c r="Z20" i="1" a="1"/>
  <c r="Z20" i="1" s="1"/>
  <c r="Z373" i="1" a="1"/>
  <c r="Z373" i="1" s="1"/>
  <c r="Z395" i="1" a="1"/>
  <c r="Z395" i="1" s="1"/>
  <c r="Z207" i="1" a="1"/>
  <c r="Z207" i="1" s="1"/>
  <c r="Z75" i="1" a="1"/>
  <c r="Z75" i="1" s="1"/>
  <c r="Z236" i="1" a="1"/>
  <c r="Z236" i="1" s="1"/>
  <c r="Z284" i="1" a="1"/>
  <c r="Z284" i="1" s="1"/>
  <c r="Z160" i="1" a="1"/>
  <c r="Z160" i="1" s="1"/>
  <c r="Z129" i="1" a="1"/>
  <c r="Z129" i="1" s="1"/>
  <c r="Z313" i="1" a="1"/>
  <c r="Z313" i="1" s="1"/>
  <c r="Z325" i="1" a="1"/>
  <c r="Z325" i="1" s="1"/>
  <c r="Z439" i="1" a="1"/>
  <c r="Z439" i="1" s="1"/>
  <c r="Z311" i="1" a="1"/>
  <c r="Z311" i="1" s="1"/>
  <c r="Z38" i="1" a="1"/>
  <c r="Z38" i="1" s="1"/>
  <c r="Z63" i="1" a="1"/>
  <c r="Z63" i="1" s="1"/>
  <c r="Z309" i="1" a="1"/>
  <c r="Z309" i="1" s="1"/>
  <c r="Z282" i="1" a="1"/>
  <c r="Z282" i="1" s="1"/>
  <c r="Z398" i="1" a="1"/>
  <c r="Z398" i="1" s="1"/>
  <c r="Z278" i="1" a="1"/>
  <c r="Z278" i="1" s="1"/>
  <c r="Z346" i="1" a="1"/>
  <c r="Z346" i="1" s="1"/>
  <c r="Z237" i="1" a="1"/>
  <c r="Z237" i="1" s="1"/>
  <c r="Z247" i="1" a="1"/>
  <c r="Z247" i="1" s="1"/>
  <c r="Z353" i="1" a="1"/>
  <c r="Z353" i="1" s="1"/>
  <c r="Z360" i="1" a="1"/>
  <c r="Z360" i="1" s="1"/>
  <c r="Z409" i="1" a="1"/>
  <c r="Z409" i="1" s="1"/>
  <c r="Z13" i="1" a="1"/>
  <c r="Z13" i="1" s="1"/>
  <c r="Z131" i="1" a="1"/>
  <c r="Z131" i="1" s="1"/>
  <c r="Z10" i="1" a="1"/>
  <c r="Z10" i="1" s="1"/>
  <c r="Z318" i="1" a="1"/>
  <c r="Z318" i="1" s="1"/>
  <c r="Z57" i="1" a="1"/>
  <c r="Z57" i="1" s="1"/>
  <c r="Z43" i="1" a="1"/>
  <c r="Z43" i="1" s="1"/>
  <c r="Z126" i="1" a="1"/>
  <c r="Z126" i="1" s="1"/>
  <c r="Z149" i="1" a="1"/>
  <c r="Z149" i="1" s="1"/>
  <c r="Z268" i="1" a="1"/>
  <c r="Z268" i="1" s="1"/>
  <c r="Z279" i="1" a="1"/>
  <c r="Z279" i="1" s="1"/>
  <c r="Z136" i="1" a="1"/>
  <c r="Z136" i="1" s="1"/>
  <c r="Z385" i="1" a="1"/>
  <c r="Z385" i="1" s="1"/>
  <c r="Z259" i="1" a="1"/>
  <c r="Z259" i="1" s="1"/>
  <c r="Z330" i="1" a="1"/>
  <c r="Z330" i="1" s="1"/>
  <c r="Z31" i="1" a="1"/>
  <c r="Z31" i="1" s="1"/>
  <c r="Z25" i="1" a="1"/>
  <c r="Z25" i="1" s="1"/>
  <c r="Z208" i="1" a="1"/>
  <c r="Z208" i="1" s="1"/>
  <c r="Z370" i="1" a="1"/>
  <c r="Z370" i="1" s="1"/>
  <c r="Z290" i="1" a="1"/>
  <c r="Z290" i="1" s="1"/>
  <c r="Z411" i="1" a="1"/>
  <c r="Z411" i="1" s="1"/>
  <c r="Z83" i="1" a="1"/>
  <c r="Z83" i="1" s="1"/>
  <c r="Z189" i="1" a="1"/>
  <c r="Z189" i="1" s="1"/>
  <c r="Z101" i="1" a="1"/>
  <c r="Z101" i="1" s="1"/>
  <c r="Z420" i="1" a="1"/>
  <c r="Z420" i="1" s="1"/>
  <c r="Z228" i="1" a="1"/>
  <c r="Z228" i="1" s="1"/>
  <c r="Z262" i="1" a="1"/>
  <c r="Z262" i="1" s="1"/>
  <c r="Z111" i="1" a="1"/>
  <c r="Z111" i="1" s="1"/>
  <c r="Z363" i="1" a="1"/>
  <c r="Z363" i="1" s="1"/>
  <c r="Z15" i="1" a="1"/>
  <c r="Z15" i="1" s="1"/>
  <c r="Z310" i="1" a="1"/>
  <c r="Z310" i="1" s="1"/>
  <c r="Z317" i="1" a="1"/>
  <c r="Z317" i="1" s="1"/>
  <c r="Z297" i="1" a="1"/>
  <c r="Z297" i="1" s="1"/>
  <c r="Z323" i="1" a="1"/>
  <c r="Z323" i="1" s="1"/>
  <c r="Z234" i="1" a="1"/>
  <c r="Z234" i="1" s="1"/>
  <c r="Z133" i="1" a="1"/>
  <c r="Z133" i="1" s="1"/>
  <c r="Z264" i="1" a="1"/>
  <c r="Z264" i="1" s="1"/>
  <c r="Z240" i="1" a="1"/>
  <c r="Z240" i="1" s="1"/>
  <c r="Z371" i="1" a="1"/>
  <c r="Z371" i="1" s="1"/>
  <c r="Z277" i="1" a="1"/>
  <c r="Z277" i="1" s="1"/>
  <c r="Z98" i="1" a="1"/>
  <c r="Z98" i="1" s="1"/>
  <c r="Z76" i="1" a="1"/>
  <c r="Z76" i="1" s="1"/>
  <c r="Z437" i="1" a="1"/>
  <c r="Z437" i="1" s="1"/>
  <c r="Z88" i="1" a="1"/>
  <c r="Z88" i="1" s="1"/>
  <c r="Z64" i="1" a="1"/>
  <c r="Z64" i="1" s="1"/>
  <c r="Z265" i="1" a="1"/>
  <c r="Z265" i="1" s="1"/>
  <c r="Z287" i="1" a="1"/>
  <c r="Z287" i="1" s="1"/>
  <c r="Z367" i="1" a="1"/>
  <c r="Z367" i="1" s="1"/>
  <c r="Z351" i="1" a="1"/>
  <c r="Z351" i="1" s="1"/>
  <c r="Z156" i="1" a="1"/>
  <c r="Z156" i="1" s="1"/>
  <c r="Z183" i="1" a="1"/>
  <c r="Z183" i="1" s="1"/>
  <c r="Z14" i="1" a="1"/>
  <c r="Z14" i="1" s="1"/>
  <c r="Z280" i="1" a="1"/>
  <c r="Z280" i="1" s="1"/>
  <c r="Z95" i="1" a="1"/>
  <c r="Z95" i="1" s="1"/>
  <c r="Z61" i="1" a="1"/>
  <c r="Z61" i="1" s="1"/>
  <c r="Z176" i="1" a="1"/>
  <c r="Z176" i="1" s="1"/>
  <c r="Z33" i="1" a="1"/>
  <c r="Z33" i="1" s="1"/>
  <c r="Z442" i="1" a="1"/>
  <c r="Z442" i="1" s="1"/>
  <c r="Z107" i="1" a="1"/>
  <c r="Z107" i="1" s="1"/>
  <c r="Z321" i="1" a="1"/>
  <c r="Z321" i="1" s="1"/>
  <c r="Z59" i="1" a="1"/>
  <c r="Z59" i="1" s="1"/>
  <c r="Z342" i="1" a="1"/>
  <c r="Z342" i="1" s="1"/>
  <c r="Z187" i="1" a="1"/>
  <c r="Z187" i="1" s="1"/>
  <c r="Z169" i="1" a="1"/>
  <c r="Z169" i="1" s="1"/>
  <c r="Z155" i="1" a="1"/>
  <c r="Z155" i="1" s="1"/>
  <c r="Z47" i="1" a="1"/>
  <c r="Z47" i="1" s="1"/>
  <c r="Z117" i="1" a="1"/>
  <c r="Z117" i="1" s="1"/>
  <c r="Z180" i="1" a="1"/>
  <c r="Z180" i="1" s="1"/>
  <c r="Z94" i="1" a="1"/>
  <c r="Z94" i="1" s="1"/>
  <c r="Z134" i="1" a="1"/>
  <c r="Z134" i="1" s="1"/>
  <c r="Z188" i="1" a="1"/>
  <c r="Z188" i="1" s="1"/>
  <c r="Z276" i="1" a="1"/>
  <c r="Z276" i="1" s="1"/>
  <c r="Z226" i="1" a="1"/>
  <c r="Z226" i="1" s="1"/>
  <c r="Z302" i="1" a="1"/>
  <c r="Z302" i="1" s="1"/>
  <c r="Z252" i="1" a="1"/>
  <c r="Z252" i="1" s="1"/>
  <c r="Z230" i="1" a="1"/>
  <c r="Z230" i="1" s="1"/>
  <c r="Z231" i="1" a="1"/>
  <c r="Z231" i="1" s="1"/>
  <c r="Z421" i="1" a="1"/>
  <c r="Z421" i="1" s="1"/>
  <c r="Z300" i="1" a="1"/>
  <c r="Z300" i="1" s="1"/>
  <c r="Z84" i="1" a="1"/>
  <c r="Z84" i="1" s="1"/>
  <c r="Z106" i="1" a="1"/>
  <c r="Z106" i="1" s="1"/>
  <c r="Z168" i="1" a="1"/>
  <c r="Z168" i="1" s="1"/>
  <c r="Z214" i="1" a="1"/>
  <c r="Z214" i="1" s="1"/>
  <c r="Z41" i="1" a="1"/>
  <c r="Z41" i="1" s="1"/>
  <c r="Z296" i="1" a="1"/>
  <c r="Z296" i="1" s="1"/>
  <c r="Z6" i="1" a="1"/>
  <c r="Z6" i="1" s="1"/>
  <c r="Z433" i="1" a="1"/>
  <c r="Z433" i="1" s="1"/>
  <c r="Z197" i="1" a="1"/>
  <c r="Z197" i="1" s="1"/>
  <c r="Z378" i="1" a="1"/>
  <c r="Z378" i="1" s="1"/>
  <c r="Z152" i="1" a="1"/>
  <c r="Z152" i="1" s="1"/>
  <c r="Z71" i="1" a="1"/>
  <c r="Z71" i="1" s="1"/>
  <c r="Z122" i="1" a="1"/>
  <c r="Z122" i="1" s="1"/>
  <c r="Z30" i="1" a="1"/>
  <c r="Z30" i="1" s="1"/>
  <c r="Z140" i="1" a="1"/>
  <c r="Z140" i="1" s="1"/>
  <c r="Z118" i="1" a="1"/>
  <c r="Z118" i="1" s="1"/>
  <c r="Z70" i="1" a="1"/>
  <c r="Z70" i="1" s="1"/>
  <c r="Z293" i="1" a="1"/>
  <c r="Z293" i="1" s="1"/>
  <c r="Z333" i="1" a="1"/>
  <c r="Z333" i="1" s="1"/>
  <c r="Z434" i="1" a="1"/>
  <c r="Z434" i="1" s="1"/>
  <c r="Z308" i="1" a="1"/>
  <c r="Z308" i="1" s="1"/>
  <c r="Z322" i="1" a="1"/>
  <c r="Z322" i="1" s="1"/>
  <c r="Z227" i="1" a="1"/>
  <c r="Z227" i="1" s="1"/>
  <c r="Z164" i="1" a="1"/>
  <c r="Z164" i="1" s="1"/>
  <c r="Z334" i="1" a="1"/>
  <c r="Z334" i="1" s="1"/>
  <c r="Z417" i="1" a="1"/>
  <c r="Z417" i="1" s="1"/>
  <c r="Z100" i="1" a="1"/>
  <c r="Z100" i="1" s="1"/>
  <c r="Z388" i="1" a="1"/>
  <c r="Z388" i="1" s="1"/>
  <c r="Z89" i="1" a="1"/>
  <c r="Z89" i="1" s="1"/>
  <c r="Z128" i="1" a="1"/>
  <c r="Z128" i="1" s="1"/>
  <c r="Z366" i="1" a="1"/>
  <c r="Z366" i="1" s="1"/>
  <c r="Z190" i="1" a="1"/>
  <c r="Z190" i="1" s="1"/>
  <c r="Z298" i="1" a="1"/>
  <c r="Z298" i="1" s="1"/>
  <c r="Z92" i="1" a="1"/>
  <c r="Z92" i="1" s="1"/>
  <c r="Z412" i="1" a="1"/>
  <c r="Z412" i="1" s="1"/>
  <c r="Z355" i="1" a="1"/>
  <c r="Z355" i="1" s="1"/>
  <c r="Z123" i="1" a="1"/>
  <c r="Z123" i="1" s="1"/>
  <c r="Z229" i="1" a="1"/>
  <c r="Z229" i="1" s="1"/>
  <c r="Z233" i="1" a="1"/>
  <c r="Z233" i="1" s="1"/>
  <c r="Z17" i="1" a="1"/>
  <c r="Z17" i="1" s="1"/>
  <c r="Z48" i="1" a="1"/>
  <c r="Z48" i="1" s="1"/>
  <c r="Z192" i="1" a="1"/>
  <c r="Z192" i="1" s="1"/>
  <c r="Z115" i="1" a="1"/>
  <c r="Z115" i="1" s="1"/>
  <c r="Z220" i="1" a="1"/>
  <c r="Z220" i="1" s="1"/>
  <c r="Z365" i="1" a="1"/>
  <c r="Z365" i="1" s="1"/>
  <c r="Z60" i="1" a="1"/>
  <c r="Z60" i="1" s="1"/>
  <c r="Z99" i="1" a="1"/>
  <c r="Z99" i="1" s="1"/>
  <c r="Z324" i="1" a="1"/>
  <c r="Z324" i="1" s="1"/>
  <c r="Z326" i="1" a="1"/>
  <c r="Z326" i="1" s="1"/>
  <c r="Z217" i="1" a="1"/>
  <c r="Z217" i="1" s="1"/>
  <c r="Z185" i="1" a="1"/>
  <c r="Z185" i="1" s="1"/>
  <c r="Z288" i="1" a="1"/>
  <c r="Z288" i="1" s="1"/>
  <c r="Z158" i="1" a="1"/>
  <c r="Z158" i="1" s="1"/>
  <c r="Z428" i="1" a="1"/>
  <c r="Z428" i="1" s="1"/>
  <c r="Z356" i="1" a="1"/>
  <c r="Z356" i="1" s="1"/>
  <c r="Z239" i="1" a="1"/>
  <c r="Z239" i="1" s="1"/>
  <c r="Z42" i="1" a="1"/>
  <c r="Z42" i="1" s="1"/>
  <c r="Z39" i="1" a="1"/>
  <c r="Z39" i="1" s="1"/>
  <c r="Z347" i="1" a="1"/>
  <c r="Z347" i="1" s="1"/>
  <c r="Z172" i="1" a="1"/>
  <c r="Z172" i="1" s="1"/>
  <c r="Z200" i="1" a="1"/>
  <c r="Z200" i="1" s="1"/>
  <c r="Z4" i="1" a="1"/>
  <c r="Z4" i="1" s="1"/>
  <c r="Z422" i="1" a="1"/>
  <c r="Z422" i="1" s="1"/>
  <c r="Z235" i="1" a="1"/>
  <c r="Z235" i="1" s="1"/>
  <c r="Z336" i="1" a="1"/>
  <c r="Z336" i="1" s="1"/>
  <c r="Z45" i="1" a="1"/>
  <c r="Z45" i="1" s="1"/>
  <c r="Z423" i="1" a="1"/>
  <c r="Z423" i="1" s="1"/>
  <c r="Z66" i="1" a="1"/>
  <c r="Z66" i="1" s="1"/>
  <c r="Z186" i="1" a="1"/>
  <c r="Z186" i="1" s="1"/>
  <c r="Z130" i="1" a="1"/>
  <c r="Z130" i="1" s="1"/>
  <c r="Z260" i="1" a="1"/>
  <c r="Z260" i="1" s="1"/>
  <c r="Z58" i="1" a="1"/>
  <c r="Z58" i="1" s="1"/>
  <c r="Z86" i="1" a="1"/>
  <c r="Z86" i="1" s="1"/>
  <c r="Z114" i="1" a="1"/>
  <c r="Z114" i="1" s="1"/>
  <c r="Z404" i="1" a="1"/>
  <c r="Z404" i="1" s="1"/>
  <c r="Z337" i="1" a="1"/>
  <c r="Z337" i="1" s="1"/>
  <c r="Z435" i="1" a="1"/>
  <c r="Z435" i="1" s="1"/>
  <c r="Z328" i="1" a="1"/>
  <c r="Z328" i="1" s="1"/>
  <c r="Z415" i="1" a="1"/>
  <c r="Z415" i="1" s="1"/>
  <c r="Z441" i="1" a="1"/>
  <c r="Z441" i="1" s="1"/>
  <c r="Z307" i="1" a="1"/>
  <c r="Z307" i="1" s="1"/>
  <c r="Z46" i="1" a="1"/>
  <c r="Z46" i="1" s="1"/>
  <c r="Z104" i="1" a="1"/>
  <c r="Z104" i="1" s="1"/>
  <c r="Z69" i="1" a="1"/>
  <c r="Z69" i="1" s="1"/>
  <c r="Z53" i="1" a="1"/>
  <c r="Z53" i="1" s="1"/>
  <c r="Z62" i="1" a="1"/>
  <c r="Z62" i="1" s="1"/>
  <c r="Z203" i="1" a="1"/>
  <c r="Z203" i="1" s="1"/>
  <c r="Z266" i="1" a="1"/>
  <c r="Z266" i="1" s="1"/>
  <c r="Z438" i="1" a="1"/>
  <c r="Z438" i="1" s="1"/>
  <c r="Z319" i="1" a="1"/>
  <c r="Z319" i="1" s="1"/>
  <c r="Z332" i="1" a="1"/>
  <c r="Z332" i="1" s="1"/>
  <c r="Z56" i="1" a="1"/>
  <c r="Z56" i="1" s="1"/>
  <c r="Z77" i="1" a="1"/>
  <c r="Z77" i="1" s="1"/>
  <c r="B416" i="1" a="1"/>
  <c r="B416" i="1" s="1"/>
  <c r="AA416" i="1" s="1" a="1"/>
  <c r="AA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S416" i="1" a="1"/>
  <c r="S416" i="1" s="1"/>
  <c r="T416" i="1" a="1"/>
  <c r="T416" i="1" s="1"/>
  <c r="U416" i="1" a="1"/>
  <c r="U416" i="1" s="1"/>
  <c r="V416" i="1" a="1"/>
  <c r="V416" i="1" s="1"/>
  <c r="W416" i="1" a="1"/>
  <c r="W416" i="1" s="1"/>
  <c r="X416" i="1" a="1"/>
  <c r="X416" i="1" s="1"/>
  <c r="Y416" i="1" a="1"/>
  <c r="Y416" i="1" s="1"/>
  <c r="B417" i="1" a="1"/>
  <c r="B417" i="1" s="1"/>
  <c r="AA417" i="1" s="1" a="1"/>
  <c r="AA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S417" i="1" a="1"/>
  <c r="S417" i="1" s="1"/>
  <c r="T417" i="1" a="1"/>
  <c r="T417" i="1" s="1"/>
  <c r="U417" i="1" a="1"/>
  <c r="U417" i="1" s="1"/>
  <c r="V417" i="1" a="1"/>
  <c r="V417" i="1" s="1"/>
  <c r="W417" i="1" a="1"/>
  <c r="W417" i="1" s="1"/>
  <c r="X417" i="1" a="1"/>
  <c r="X417" i="1" s="1"/>
  <c r="Y417" i="1" a="1"/>
  <c r="Y417" i="1" s="1"/>
  <c r="B418" i="1" a="1"/>
  <c r="B418" i="1" s="1"/>
  <c r="AA418" i="1" s="1" a="1"/>
  <c r="AA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S418" i="1" a="1"/>
  <c r="S418" i="1" s="1"/>
  <c r="T418" i="1" a="1"/>
  <c r="T418" i="1" s="1"/>
  <c r="U418" i="1" a="1"/>
  <c r="U418" i="1" s="1"/>
  <c r="V418" i="1" a="1"/>
  <c r="V418" i="1" s="1"/>
  <c r="W418" i="1" a="1"/>
  <c r="W418" i="1" s="1"/>
  <c r="X418" i="1" a="1"/>
  <c r="X418" i="1" s="1"/>
  <c r="Y418" i="1" a="1"/>
  <c r="Y418" i="1" s="1"/>
  <c r="B419" i="1" a="1"/>
  <c r="B419" i="1" s="1"/>
  <c r="AA419" i="1" s="1" a="1"/>
  <c r="AA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S419" i="1" a="1"/>
  <c r="S419" i="1" s="1"/>
  <c r="T419" i="1" a="1"/>
  <c r="T419" i="1" s="1"/>
  <c r="U419" i="1" a="1"/>
  <c r="U419" i="1" s="1"/>
  <c r="V419" i="1" a="1"/>
  <c r="V419" i="1" s="1"/>
  <c r="W419" i="1" a="1"/>
  <c r="W419" i="1" s="1"/>
  <c r="X419" i="1" a="1"/>
  <c r="X419" i="1" s="1"/>
  <c r="Y419" i="1" a="1"/>
  <c r="Y419" i="1" s="1"/>
  <c r="B420" i="1" a="1"/>
  <c r="B420" i="1" s="1"/>
  <c r="AA420" i="1" s="1" a="1"/>
  <c r="AA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S420" i="1" a="1"/>
  <c r="S420" i="1" s="1"/>
  <c r="T420" i="1" a="1"/>
  <c r="T420" i="1" s="1"/>
  <c r="U420" i="1" a="1"/>
  <c r="U420" i="1" s="1"/>
  <c r="V420" i="1" a="1"/>
  <c r="V420" i="1" s="1"/>
  <c r="W420" i="1" a="1"/>
  <c r="W420" i="1" s="1"/>
  <c r="X420" i="1" a="1"/>
  <c r="X420" i="1" s="1"/>
  <c r="Y420" i="1" a="1"/>
  <c r="Y420" i="1" s="1"/>
  <c r="B421" i="1" a="1"/>
  <c r="B421" i="1" s="1"/>
  <c r="AA421" i="1" s="1" a="1"/>
  <c r="AA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S421" i="1" a="1"/>
  <c r="S421" i="1" s="1"/>
  <c r="T421" i="1" a="1"/>
  <c r="T421" i="1" s="1"/>
  <c r="U421" i="1" a="1"/>
  <c r="U421" i="1" s="1"/>
  <c r="V421" i="1" a="1"/>
  <c r="V421" i="1" s="1"/>
  <c r="W421" i="1" a="1"/>
  <c r="W421" i="1" s="1"/>
  <c r="X421" i="1" a="1"/>
  <c r="X421" i="1" s="1"/>
  <c r="Y421" i="1" a="1"/>
  <c r="Y421" i="1" s="1"/>
  <c r="B424" i="1" a="1"/>
  <c r="B424" i="1" s="1"/>
  <c r="AA424" i="1" s="1" a="1"/>
  <c r="AA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S424" i="1" a="1"/>
  <c r="S424" i="1" s="1"/>
  <c r="T424" i="1" a="1"/>
  <c r="T424" i="1" s="1"/>
  <c r="U424" i="1" a="1"/>
  <c r="U424" i="1" s="1"/>
  <c r="V424" i="1" a="1"/>
  <c r="V424" i="1" s="1"/>
  <c r="W424" i="1" a="1"/>
  <c r="W424" i="1" s="1"/>
  <c r="X424" i="1" a="1"/>
  <c r="X424" i="1" s="1"/>
  <c r="Y424" i="1" a="1"/>
  <c r="Y424" i="1" s="1"/>
  <c r="B423" i="1" a="1"/>
  <c r="B423" i="1" s="1"/>
  <c r="AA423" i="1" s="1" a="1"/>
  <c r="AA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S423" i="1" a="1"/>
  <c r="S423" i="1" s="1"/>
  <c r="T423" i="1" a="1"/>
  <c r="T423" i="1" s="1"/>
  <c r="U423" i="1" a="1"/>
  <c r="U423" i="1" s="1"/>
  <c r="V423" i="1" a="1"/>
  <c r="V423" i="1" s="1"/>
  <c r="W423" i="1" a="1"/>
  <c r="W423" i="1" s="1"/>
  <c r="X423" i="1" a="1"/>
  <c r="X423" i="1" s="1"/>
  <c r="Y423" i="1" a="1"/>
  <c r="Y423" i="1" s="1"/>
  <c r="B399" i="1" a="1"/>
  <c r="B399" i="1" s="1"/>
  <c r="AA399" i="1" s="1" a="1"/>
  <c r="AA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S399" i="1" a="1"/>
  <c r="S399" i="1" s="1"/>
  <c r="T399" i="1" a="1"/>
  <c r="T399" i="1" s="1"/>
  <c r="U399" i="1" a="1"/>
  <c r="U399" i="1" s="1"/>
  <c r="V399" i="1" a="1"/>
  <c r="V399" i="1" s="1"/>
  <c r="W399" i="1" a="1"/>
  <c r="W399" i="1" s="1"/>
  <c r="X399" i="1" a="1"/>
  <c r="X399" i="1" s="1"/>
  <c r="Y399" i="1" a="1"/>
  <c r="Y399" i="1" s="1"/>
  <c r="B426" i="1" a="1"/>
  <c r="B426" i="1" s="1"/>
  <c r="AA426" i="1" s="1" a="1"/>
  <c r="AA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S426" i="1" a="1"/>
  <c r="S426" i="1" s="1"/>
  <c r="T426" i="1" a="1"/>
  <c r="T426" i="1" s="1"/>
  <c r="U426" i="1" a="1"/>
  <c r="U426" i="1" s="1"/>
  <c r="V426" i="1" a="1"/>
  <c r="V426" i="1" s="1"/>
  <c r="W426" i="1" a="1"/>
  <c r="W426" i="1" s="1"/>
  <c r="X426" i="1" a="1"/>
  <c r="X426" i="1" s="1"/>
  <c r="Y426" i="1" a="1"/>
  <c r="Y426" i="1" s="1"/>
  <c r="B428" i="1" a="1"/>
  <c r="B428" i="1" s="1"/>
  <c r="AA428" i="1" s="1" a="1"/>
  <c r="AA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S428" i="1" a="1"/>
  <c r="S428" i="1" s="1"/>
  <c r="T428" i="1" a="1"/>
  <c r="T428" i="1" s="1"/>
  <c r="U428" i="1" a="1"/>
  <c r="U428" i="1" s="1"/>
  <c r="V428" i="1" a="1"/>
  <c r="V428" i="1" s="1"/>
  <c r="W428" i="1" a="1"/>
  <c r="W428" i="1" s="1"/>
  <c r="X428" i="1" a="1"/>
  <c r="X428" i="1" s="1"/>
  <c r="Y428" i="1" a="1"/>
  <c r="Y428" i="1" s="1"/>
  <c r="B427" i="1" a="1"/>
  <c r="B427" i="1" s="1"/>
  <c r="AD427" i="1" s="1" a="1"/>
  <c r="AD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S427" i="1" a="1"/>
  <c r="S427" i="1" s="1"/>
  <c r="T427" i="1" a="1"/>
  <c r="T427" i="1" s="1"/>
  <c r="U427" i="1" a="1"/>
  <c r="U427" i="1" s="1"/>
  <c r="V427" i="1" a="1"/>
  <c r="V427" i="1" s="1"/>
  <c r="W427" i="1" a="1"/>
  <c r="W427" i="1" s="1"/>
  <c r="X427" i="1" a="1"/>
  <c r="X427" i="1" s="1"/>
  <c r="Y427" i="1" a="1"/>
  <c r="Y427" i="1" s="1"/>
  <c r="B430" i="1" a="1"/>
  <c r="B430" i="1" s="1"/>
  <c r="AA430" i="1" s="1" a="1"/>
  <c r="AA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S430" i="1" a="1"/>
  <c r="S430" i="1" s="1"/>
  <c r="T430" i="1" a="1"/>
  <c r="T430" i="1" s="1"/>
  <c r="U430" i="1" a="1"/>
  <c r="U430" i="1" s="1"/>
  <c r="V430" i="1" a="1"/>
  <c r="V430" i="1" s="1"/>
  <c r="W430" i="1" a="1"/>
  <c r="W430" i="1" s="1"/>
  <c r="X430" i="1" a="1"/>
  <c r="X430" i="1" s="1"/>
  <c r="Y430" i="1" a="1"/>
  <c r="Y430" i="1" s="1"/>
  <c r="B431" i="1" a="1"/>
  <c r="B431" i="1" s="1"/>
  <c r="AD431" i="1" s="1" a="1"/>
  <c r="AD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S431" i="1" a="1"/>
  <c r="S431" i="1" s="1"/>
  <c r="T431" i="1" a="1"/>
  <c r="T431" i="1" s="1"/>
  <c r="U431" i="1" a="1"/>
  <c r="U431" i="1" s="1"/>
  <c r="V431" i="1" a="1"/>
  <c r="V431" i="1" s="1"/>
  <c r="W431" i="1" a="1"/>
  <c r="W431" i="1" s="1"/>
  <c r="X431" i="1" a="1"/>
  <c r="X431" i="1" s="1"/>
  <c r="Y431" i="1" a="1"/>
  <c r="Y431" i="1" s="1"/>
  <c r="B400" i="1" a="1"/>
  <c r="B400" i="1" s="1"/>
  <c r="AA400" i="1" s="1" a="1"/>
  <c r="AA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S400" i="1" a="1"/>
  <c r="S400" i="1" s="1"/>
  <c r="T400" i="1" a="1"/>
  <c r="T400" i="1" s="1"/>
  <c r="U400" i="1" a="1"/>
  <c r="U400" i="1" s="1"/>
  <c r="V400" i="1" a="1"/>
  <c r="V400" i="1" s="1"/>
  <c r="W400" i="1" a="1"/>
  <c r="W400" i="1" s="1"/>
  <c r="X400" i="1" a="1"/>
  <c r="X400" i="1" s="1"/>
  <c r="Y400" i="1" a="1"/>
  <c r="Y400" i="1" s="1"/>
  <c r="B432" i="1" a="1"/>
  <c r="B432" i="1" s="1"/>
  <c r="AA432" i="1" s="1" a="1"/>
  <c r="AA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S432" i="1" a="1"/>
  <c r="S432" i="1" s="1"/>
  <c r="T432" i="1" a="1"/>
  <c r="T432" i="1" s="1"/>
  <c r="U432" i="1" a="1"/>
  <c r="U432" i="1" s="1"/>
  <c r="V432" i="1" a="1"/>
  <c r="V432" i="1" s="1"/>
  <c r="W432" i="1" a="1"/>
  <c r="W432" i="1" s="1"/>
  <c r="X432" i="1" a="1"/>
  <c r="X432" i="1" s="1"/>
  <c r="Y432" i="1" a="1"/>
  <c r="Y432" i="1" s="1"/>
  <c r="B425" i="1" a="1"/>
  <c r="B425" i="1" s="1"/>
  <c r="AD425" i="1" s="1" a="1"/>
  <c r="AD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S425" i="1" a="1"/>
  <c r="S425" i="1" s="1"/>
  <c r="T425" i="1" a="1"/>
  <c r="T425" i="1" s="1"/>
  <c r="U425" i="1" a="1"/>
  <c r="U425" i="1" s="1"/>
  <c r="V425" i="1" a="1"/>
  <c r="V425" i="1" s="1"/>
  <c r="W425" i="1" a="1"/>
  <c r="W425" i="1" s="1"/>
  <c r="X425" i="1" a="1"/>
  <c r="X425" i="1" s="1"/>
  <c r="Y425" i="1" a="1"/>
  <c r="Y425" i="1" s="1"/>
  <c r="B401" i="1" a="1"/>
  <c r="B401" i="1" s="1"/>
  <c r="AA401" i="1" s="1" a="1"/>
  <c r="AA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S401" i="1" a="1"/>
  <c r="S401" i="1" s="1"/>
  <c r="T401" i="1" a="1"/>
  <c r="T401" i="1" s="1"/>
  <c r="U401" i="1" a="1"/>
  <c r="U401" i="1" s="1"/>
  <c r="V401" i="1" a="1"/>
  <c r="V401" i="1" s="1"/>
  <c r="W401" i="1" a="1"/>
  <c r="W401" i="1" s="1"/>
  <c r="X401" i="1" a="1"/>
  <c r="X401" i="1" s="1"/>
  <c r="Y401" i="1" a="1"/>
  <c r="Y401" i="1" s="1"/>
  <c r="B433" i="1" a="1"/>
  <c r="B433" i="1" s="1"/>
  <c r="AD433" i="1" s="1" a="1"/>
  <c r="AD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S433" i="1" a="1"/>
  <c r="S433" i="1" s="1"/>
  <c r="T433" i="1" a="1"/>
  <c r="T433" i="1" s="1"/>
  <c r="U433" i="1" a="1"/>
  <c r="U433" i="1" s="1"/>
  <c r="V433" i="1" a="1"/>
  <c r="V433" i="1" s="1"/>
  <c r="W433" i="1" a="1"/>
  <c r="W433" i="1" s="1"/>
  <c r="X433" i="1" a="1"/>
  <c r="X433" i="1" s="1"/>
  <c r="Y433" i="1" a="1"/>
  <c r="Y433" i="1" s="1"/>
  <c r="B429" i="1" a="1"/>
  <c r="B429" i="1" s="1"/>
  <c r="AD429" i="1" s="1" a="1"/>
  <c r="AD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S429" i="1" a="1"/>
  <c r="S429" i="1" s="1"/>
  <c r="T429" i="1" a="1"/>
  <c r="T429" i="1" s="1"/>
  <c r="U429" i="1" a="1"/>
  <c r="U429" i="1" s="1"/>
  <c r="V429" i="1" a="1"/>
  <c r="V429" i="1" s="1"/>
  <c r="W429" i="1" a="1"/>
  <c r="W429" i="1" s="1"/>
  <c r="X429" i="1" a="1"/>
  <c r="X429" i="1" s="1"/>
  <c r="Y429" i="1" a="1"/>
  <c r="Y429" i="1" s="1"/>
  <c r="B435" i="1" a="1"/>
  <c r="B435" i="1" s="1"/>
  <c r="AD435" i="1" s="1" a="1"/>
  <c r="AD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S435" i="1" a="1"/>
  <c r="S435" i="1" s="1"/>
  <c r="T435" i="1" a="1"/>
  <c r="T435" i="1" s="1"/>
  <c r="U435" i="1" a="1"/>
  <c r="U435" i="1" s="1"/>
  <c r="V435" i="1" a="1"/>
  <c r="V435" i="1" s="1"/>
  <c r="W435" i="1" a="1"/>
  <c r="W435" i="1" s="1"/>
  <c r="X435" i="1" a="1"/>
  <c r="X435" i="1" s="1"/>
  <c r="Y435" i="1" a="1"/>
  <c r="Y435" i="1" s="1"/>
  <c r="B434" i="1" a="1"/>
  <c r="B434" i="1" s="1"/>
  <c r="AA434" i="1" s="1" a="1"/>
  <c r="AA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S434" i="1" a="1"/>
  <c r="S434" i="1" s="1"/>
  <c r="T434" i="1" a="1"/>
  <c r="T434" i="1" s="1"/>
  <c r="U434" i="1" a="1"/>
  <c r="U434" i="1" s="1"/>
  <c r="V434" i="1" a="1"/>
  <c r="V434" i="1" s="1"/>
  <c r="W434" i="1" a="1"/>
  <c r="W434" i="1" s="1"/>
  <c r="X434" i="1" a="1"/>
  <c r="X434" i="1" s="1"/>
  <c r="Y434" i="1" a="1"/>
  <c r="Y434" i="1" s="1"/>
  <c r="B436" i="1" a="1"/>
  <c r="B436" i="1" s="1"/>
  <c r="AA436" i="1" s="1" a="1"/>
  <c r="AA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S436" i="1" a="1"/>
  <c r="S436" i="1" s="1"/>
  <c r="T436" i="1" a="1"/>
  <c r="T436" i="1" s="1"/>
  <c r="U436" i="1" a="1"/>
  <c r="U436" i="1" s="1"/>
  <c r="V436" i="1" a="1"/>
  <c r="V436" i="1" s="1"/>
  <c r="W436" i="1" a="1"/>
  <c r="W436" i="1" s="1"/>
  <c r="X436" i="1" a="1"/>
  <c r="X436" i="1" s="1"/>
  <c r="Y436" i="1" a="1"/>
  <c r="Y436" i="1" s="1"/>
  <c r="B437" i="1" a="1"/>
  <c r="B437" i="1" s="1"/>
  <c r="AD437" i="1" s="1" a="1"/>
  <c r="AD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S437" i="1" a="1"/>
  <c r="S437" i="1" s="1"/>
  <c r="T437" i="1" a="1"/>
  <c r="T437" i="1" s="1"/>
  <c r="U437" i="1" a="1"/>
  <c r="U437" i="1" s="1"/>
  <c r="V437" i="1" a="1"/>
  <c r="V437" i="1" s="1"/>
  <c r="W437" i="1" a="1"/>
  <c r="W437" i="1" s="1"/>
  <c r="X437" i="1" a="1"/>
  <c r="X437" i="1" s="1"/>
  <c r="Y437" i="1" a="1"/>
  <c r="Y437" i="1" s="1"/>
  <c r="B438" i="1" a="1"/>
  <c r="B438" i="1" s="1"/>
  <c r="AA438" i="1" s="1" a="1"/>
  <c r="AA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S438" i="1" a="1"/>
  <c r="S438" i="1" s="1"/>
  <c r="T438" i="1" a="1"/>
  <c r="T438" i="1" s="1"/>
  <c r="U438" i="1" a="1"/>
  <c r="U438" i="1" s="1"/>
  <c r="V438" i="1" a="1"/>
  <c r="V438" i="1" s="1"/>
  <c r="W438" i="1" a="1"/>
  <c r="W438" i="1" s="1"/>
  <c r="X438" i="1" a="1"/>
  <c r="X438" i="1" s="1"/>
  <c r="Y438" i="1" a="1"/>
  <c r="Y438" i="1" s="1"/>
  <c r="B439" i="1" a="1"/>
  <c r="B439" i="1" s="1"/>
  <c r="AD439" i="1" s="1" a="1"/>
  <c r="AD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S439" i="1" a="1"/>
  <c r="S439" i="1" s="1"/>
  <c r="T439" i="1" a="1"/>
  <c r="T439" i="1" s="1"/>
  <c r="U439" i="1" a="1"/>
  <c r="U439" i="1" s="1"/>
  <c r="V439" i="1" a="1"/>
  <c r="V439" i="1" s="1"/>
  <c r="W439" i="1" a="1"/>
  <c r="W439" i="1" s="1"/>
  <c r="X439" i="1" a="1"/>
  <c r="X439" i="1" s="1"/>
  <c r="Y439" i="1" a="1"/>
  <c r="Y439" i="1" s="1"/>
  <c r="B440" i="1" a="1"/>
  <c r="B440" i="1" s="1"/>
  <c r="AA440" i="1" s="1" a="1"/>
  <c r="AA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S440" i="1" a="1"/>
  <c r="S440" i="1" s="1"/>
  <c r="T440" i="1" a="1"/>
  <c r="T440" i="1" s="1"/>
  <c r="U440" i="1" a="1"/>
  <c r="U440" i="1" s="1"/>
  <c r="V440" i="1" a="1"/>
  <c r="V440" i="1" s="1"/>
  <c r="W440" i="1" a="1"/>
  <c r="W440" i="1" s="1"/>
  <c r="X440" i="1" a="1"/>
  <c r="X440" i="1" s="1"/>
  <c r="Y440" i="1" a="1"/>
  <c r="Y440" i="1" s="1"/>
  <c r="B441" i="1" a="1"/>
  <c r="B441" i="1" s="1"/>
  <c r="AC441" i="1" s="1" a="1"/>
  <c r="AC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S441" i="1" a="1"/>
  <c r="S441" i="1" s="1"/>
  <c r="T441" i="1" a="1"/>
  <c r="T441" i="1" s="1"/>
  <c r="U441" i="1" a="1"/>
  <c r="U441" i="1" s="1"/>
  <c r="V441" i="1" a="1"/>
  <c r="V441" i="1" s="1"/>
  <c r="W441" i="1" a="1"/>
  <c r="W441" i="1" s="1"/>
  <c r="X441" i="1" a="1"/>
  <c r="X441" i="1" s="1"/>
  <c r="Y441" i="1" a="1"/>
  <c r="Y441" i="1" s="1"/>
  <c r="B442" i="1" a="1"/>
  <c r="B442" i="1" s="1"/>
  <c r="AA442" i="1" s="1" a="1"/>
  <c r="AA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S442" i="1" a="1"/>
  <c r="S442" i="1" s="1"/>
  <c r="T442" i="1" a="1"/>
  <c r="T442" i="1" s="1"/>
  <c r="U442" i="1" a="1"/>
  <c r="U442" i="1" s="1"/>
  <c r="V442" i="1" a="1"/>
  <c r="V442" i="1" s="1"/>
  <c r="W442" i="1" a="1"/>
  <c r="W442" i="1" s="1"/>
  <c r="X442" i="1" a="1"/>
  <c r="X442" i="1" s="1"/>
  <c r="Y442" i="1" a="1"/>
  <c r="Y442"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S341" i="1" a="1"/>
  <c r="S341" i="1" s="1"/>
  <c r="T341" i="1" a="1"/>
  <c r="T341" i="1" s="1"/>
  <c r="U341" i="1" a="1"/>
  <c r="U341" i="1" s="1"/>
  <c r="V341" i="1" a="1"/>
  <c r="V341" i="1" s="1"/>
  <c r="W341" i="1" a="1"/>
  <c r="W341" i="1" s="1"/>
  <c r="X341" i="1" a="1"/>
  <c r="X341" i="1" s="1"/>
  <c r="Y341" i="1" a="1"/>
  <c r="Y341"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S344" i="1" a="1"/>
  <c r="S344" i="1" s="1"/>
  <c r="T344" i="1" a="1"/>
  <c r="T344" i="1" s="1"/>
  <c r="U344" i="1" a="1"/>
  <c r="U344" i="1" s="1"/>
  <c r="V344" i="1" a="1"/>
  <c r="V344" i="1" s="1"/>
  <c r="W344" i="1" a="1"/>
  <c r="W344" i="1" s="1"/>
  <c r="X344" i="1" a="1"/>
  <c r="X344" i="1" s="1"/>
  <c r="Y344" i="1" a="1"/>
  <c r="Y344"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S350" i="1" a="1"/>
  <c r="S350" i="1" s="1"/>
  <c r="T350" i="1" a="1"/>
  <c r="T350" i="1" s="1"/>
  <c r="U350" i="1" a="1"/>
  <c r="U350" i="1" s="1"/>
  <c r="V350" i="1" a="1"/>
  <c r="V350" i="1" s="1"/>
  <c r="W350" i="1" a="1"/>
  <c r="W350" i="1" s="1"/>
  <c r="X350" i="1" a="1"/>
  <c r="X350" i="1" s="1"/>
  <c r="Y350" i="1" a="1"/>
  <c r="Y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S351" i="1" a="1"/>
  <c r="S351" i="1" s="1"/>
  <c r="T351" i="1" a="1"/>
  <c r="T351" i="1" s="1"/>
  <c r="U351" i="1" a="1"/>
  <c r="U351" i="1" s="1"/>
  <c r="V351" i="1" a="1"/>
  <c r="V351" i="1" s="1"/>
  <c r="W351" i="1" a="1"/>
  <c r="W351" i="1" s="1"/>
  <c r="X351" i="1" a="1"/>
  <c r="X351" i="1" s="1"/>
  <c r="Y351" i="1" a="1"/>
  <c r="Y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S352" i="1" a="1"/>
  <c r="S352" i="1" s="1"/>
  <c r="T352" i="1" a="1"/>
  <c r="T352" i="1" s="1"/>
  <c r="U352" i="1" a="1"/>
  <c r="U352" i="1" s="1"/>
  <c r="V352" i="1" a="1"/>
  <c r="V352" i="1" s="1"/>
  <c r="W352" i="1" a="1"/>
  <c r="W352" i="1" s="1"/>
  <c r="X352" i="1" a="1"/>
  <c r="X352" i="1" s="1"/>
  <c r="Y352" i="1" a="1"/>
  <c r="Y352"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V192" i="1" a="1"/>
  <c r="V192" i="1" s="1"/>
  <c r="W192" i="1" a="1"/>
  <c r="W192" i="1" s="1"/>
  <c r="X192" i="1" a="1"/>
  <c r="X192" i="1" s="1"/>
  <c r="Y192" i="1" a="1"/>
  <c r="Y192"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S354" i="1" a="1"/>
  <c r="S354" i="1" s="1"/>
  <c r="T354" i="1" a="1"/>
  <c r="T354" i="1" s="1"/>
  <c r="U354" i="1" a="1"/>
  <c r="U354" i="1" s="1"/>
  <c r="V354" i="1" a="1"/>
  <c r="V354" i="1" s="1"/>
  <c r="W354" i="1" a="1"/>
  <c r="W354" i="1" s="1"/>
  <c r="X354" i="1" a="1"/>
  <c r="X354" i="1" s="1"/>
  <c r="Y354" i="1" a="1"/>
  <c r="Y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S355" i="1" a="1"/>
  <c r="S355" i="1" s="1"/>
  <c r="T355" i="1" a="1"/>
  <c r="T355" i="1" s="1"/>
  <c r="U355" i="1" a="1"/>
  <c r="U355" i="1" s="1"/>
  <c r="V355" i="1" a="1"/>
  <c r="V355" i="1" s="1"/>
  <c r="W355" i="1" a="1"/>
  <c r="W355" i="1" s="1"/>
  <c r="X355" i="1" a="1"/>
  <c r="X355" i="1" s="1"/>
  <c r="Y355" i="1" a="1"/>
  <c r="Y355"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S358" i="1" a="1"/>
  <c r="S358" i="1" s="1"/>
  <c r="T358" i="1" a="1"/>
  <c r="T358" i="1" s="1"/>
  <c r="U358" i="1" a="1"/>
  <c r="U358" i="1" s="1"/>
  <c r="V358" i="1" a="1"/>
  <c r="V358" i="1" s="1"/>
  <c r="W358" i="1" a="1"/>
  <c r="W358" i="1" s="1"/>
  <c r="X358" i="1" a="1"/>
  <c r="X358" i="1" s="1"/>
  <c r="Y358" i="1" a="1"/>
  <c r="Y358" i="1" s="1"/>
  <c r="B359" i="1" a="1"/>
  <c r="B359" i="1" s="1"/>
  <c r="AB359" i="1" s="1" a="1"/>
  <c r="AB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S359" i="1" a="1"/>
  <c r="S359" i="1" s="1"/>
  <c r="T359" i="1" a="1"/>
  <c r="T359" i="1" s="1"/>
  <c r="U359" i="1" a="1"/>
  <c r="U359" i="1" s="1"/>
  <c r="V359" i="1" a="1"/>
  <c r="V359" i="1" s="1"/>
  <c r="W359" i="1" a="1"/>
  <c r="W359" i="1" s="1"/>
  <c r="X359" i="1" a="1"/>
  <c r="X359" i="1" s="1"/>
  <c r="Y359" i="1" a="1"/>
  <c r="Y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S360" i="1" a="1"/>
  <c r="S360" i="1" s="1"/>
  <c r="T360" i="1" a="1"/>
  <c r="T360" i="1" s="1"/>
  <c r="U360" i="1" a="1"/>
  <c r="U360" i="1" s="1"/>
  <c r="V360" i="1" a="1"/>
  <c r="V360" i="1" s="1"/>
  <c r="W360" i="1" a="1"/>
  <c r="W360" i="1" s="1"/>
  <c r="X360" i="1" a="1"/>
  <c r="X360" i="1" s="1"/>
  <c r="Y360" i="1" a="1"/>
  <c r="Y360" i="1" s="1"/>
  <c r="B361" i="1" a="1"/>
  <c r="B361" i="1" s="1"/>
  <c r="AB361" i="1" s="1" a="1"/>
  <c r="AB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S361" i="1" a="1"/>
  <c r="S361" i="1" s="1"/>
  <c r="T361" i="1" a="1"/>
  <c r="T361" i="1" s="1"/>
  <c r="U361" i="1" a="1"/>
  <c r="U361" i="1" s="1"/>
  <c r="V361" i="1" a="1"/>
  <c r="V361" i="1" s="1"/>
  <c r="W361" i="1" a="1"/>
  <c r="W361" i="1" s="1"/>
  <c r="X361" i="1" a="1"/>
  <c r="X361" i="1" s="1"/>
  <c r="Y361" i="1" a="1"/>
  <c r="Y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S362" i="1" a="1"/>
  <c r="S362" i="1" s="1"/>
  <c r="T362" i="1" a="1"/>
  <c r="T362" i="1" s="1"/>
  <c r="U362" i="1" a="1"/>
  <c r="U362" i="1" s="1"/>
  <c r="V362" i="1" a="1"/>
  <c r="V362" i="1" s="1"/>
  <c r="W362" i="1" a="1"/>
  <c r="W362" i="1" s="1"/>
  <c r="X362" i="1" a="1"/>
  <c r="X362" i="1" s="1"/>
  <c r="Y362" i="1" a="1"/>
  <c r="Y362" i="1" s="1"/>
  <c r="B363" i="1" a="1"/>
  <c r="B363" i="1" s="1"/>
  <c r="AB363" i="1" s="1" a="1"/>
  <c r="AB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S363" i="1" a="1"/>
  <c r="S363" i="1" s="1"/>
  <c r="T363" i="1" a="1"/>
  <c r="T363" i="1" s="1"/>
  <c r="U363" i="1" a="1"/>
  <c r="U363" i="1" s="1"/>
  <c r="V363" i="1" a="1"/>
  <c r="V363" i="1" s="1"/>
  <c r="W363" i="1" a="1"/>
  <c r="W363" i="1" s="1"/>
  <c r="X363" i="1" a="1"/>
  <c r="X363" i="1" s="1"/>
  <c r="Y363" i="1" a="1"/>
  <c r="Y363" i="1" s="1"/>
  <c r="B371" i="1" a="1"/>
  <c r="B371" i="1" s="1"/>
  <c r="AA371" i="1" s="1" a="1"/>
  <c r="AA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S371" i="1" a="1"/>
  <c r="S371" i="1" s="1"/>
  <c r="T371" i="1" a="1"/>
  <c r="T371" i="1" s="1"/>
  <c r="U371" i="1" a="1"/>
  <c r="U371" i="1" s="1"/>
  <c r="V371" i="1" a="1"/>
  <c r="V371" i="1" s="1"/>
  <c r="W371" i="1" a="1"/>
  <c r="W371" i="1" s="1"/>
  <c r="X371" i="1" a="1"/>
  <c r="X371" i="1" s="1"/>
  <c r="Y371" i="1" a="1"/>
  <c r="Y371" i="1" s="1"/>
  <c r="B366" i="1" a="1"/>
  <c r="B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S366" i="1" a="1"/>
  <c r="S366" i="1" s="1"/>
  <c r="T366" i="1" a="1"/>
  <c r="T366" i="1" s="1"/>
  <c r="U366" i="1" a="1"/>
  <c r="U366" i="1" s="1"/>
  <c r="V366" i="1" a="1"/>
  <c r="V366" i="1" s="1"/>
  <c r="W366" i="1" a="1"/>
  <c r="W366" i="1" s="1"/>
  <c r="X366" i="1" a="1"/>
  <c r="X366" i="1" s="1"/>
  <c r="Y366" i="1" a="1"/>
  <c r="Y366" i="1" s="1"/>
  <c r="B367" i="1" a="1"/>
  <c r="B367" i="1" s="1"/>
  <c r="AA367" i="1" s="1" a="1"/>
  <c r="AA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S367" i="1" a="1"/>
  <c r="S367" i="1" s="1"/>
  <c r="T367" i="1" a="1"/>
  <c r="T367" i="1" s="1"/>
  <c r="U367" i="1" a="1"/>
  <c r="U367" i="1" s="1"/>
  <c r="V367" i="1" a="1"/>
  <c r="V367" i="1" s="1"/>
  <c r="W367" i="1" a="1"/>
  <c r="W367" i="1" s="1"/>
  <c r="X367" i="1" a="1"/>
  <c r="X367" i="1" s="1"/>
  <c r="Y367" i="1" a="1"/>
  <c r="Y367" i="1" s="1"/>
  <c r="B368" i="1" a="1"/>
  <c r="B368" i="1" s="1"/>
  <c r="AB368" i="1" s="1" a="1"/>
  <c r="AB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S368" i="1" a="1"/>
  <c r="S368" i="1" s="1"/>
  <c r="T368" i="1" a="1"/>
  <c r="T368" i="1" s="1"/>
  <c r="U368" i="1" a="1"/>
  <c r="U368" i="1" s="1"/>
  <c r="V368" i="1" a="1"/>
  <c r="V368" i="1" s="1"/>
  <c r="W368" i="1" a="1"/>
  <c r="W368" i="1" s="1"/>
  <c r="X368" i="1" a="1"/>
  <c r="X368" i="1" s="1"/>
  <c r="Y368" i="1" a="1"/>
  <c r="Y368" i="1" s="1"/>
  <c r="B369" i="1" a="1"/>
  <c r="B369" i="1" s="1"/>
  <c r="AA369" i="1" s="1" a="1"/>
  <c r="AA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S369" i="1" a="1"/>
  <c r="S369" i="1" s="1"/>
  <c r="T369" i="1" a="1"/>
  <c r="T369" i="1" s="1"/>
  <c r="U369" i="1" a="1"/>
  <c r="U369" i="1" s="1"/>
  <c r="V369" i="1" a="1"/>
  <c r="V369" i="1" s="1"/>
  <c r="W369" i="1" a="1"/>
  <c r="W369" i="1" s="1"/>
  <c r="X369" i="1" a="1"/>
  <c r="X369" i="1" s="1"/>
  <c r="Y369" i="1" a="1"/>
  <c r="Y369" i="1" s="1"/>
  <c r="B370" i="1" a="1"/>
  <c r="B370" i="1" s="1"/>
  <c r="AB370" i="1" s="1" a="1"/>
  <c r="AB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S370" i="1" a="1"/>
  <c r="S370" i="1" s="1"/>
  <c r="T370" i="1" a="1"/>
  <c r="T370" i="1" s="1"/>
  <c r="U370" i="1" a="1"/>
  <c r="U370" i="1" s="1"/>
  <c r="V370" i="1" a="1"/>
  <c r="V370" i="1" s="1"/>
  <c r="W370" i="1" a="1"/>
  <c r="W370" i="1" s="1"/>
  <c r="X370" i="1" a="1"/>
  <c r="X370" i="1" s="1"/>
  <c r="Y370" i="1" a="1"/>
  <c r="Y370" i="1" s="1"/>
  <c r="B385" i="1" a="1"/>
  <c r="B385" i="1" s="1"/>
  <c r="AA385" i="1" s="1" a="1"/>
  <c r="AA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S385" i="1" a="1"/>
  <c r="S385" i="1" s="1"/>
  <c r="T385" i="1" a="1"/>
  <c r="T385" i="1" s="1"/>
  <c r="U385" i="1" a="1"/>
  <c r="U385" i="1" s="1"/>
  <c r="V385" i="1" a="1"/>
  <c r="V385" i="1" s="1"/>
  <c r="W385" i="1" a="1"/>
  <c r="W385" i="1" s="1"/>
  <c r="X385" i="1" a="1"/>
  <c r="X385" i="1" s="1"/>
  <c r="Y385" i="1" a="1"/>
  <c r="Y385" i="1" s="1"/>
  <c r="B398" i="1" a="1"/>
  <c r="B398" i="1" s="1"/>
  <c r="AA398" i="1" s="1" a="1"/>
  <c r="AA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S398" i="1" a="1"/>
  <c r="S398" i="1" s="1"/>
  <c r="T398" i="1" a="1"/>
  <c r="T398" i="1" s="1"/>
  <c r="U398" i="1" a="1"/>
  <c r="U398" i="1" s="1"/>
  <c r="V398" i="1" a="1"/>
  <c r="V398" i="1" s="1"/>
  <c r="W398" i="1" a="1"/>
  <c r="W398" i="1" s="1"/>
  <c r="X398" i="1" a="1"/>
  <c r="X398" i="1" s="1"/>
  <c r="Y398" i="1" a="1"/>
  <c r="Y398" i="1" s="1"/>
  <c r="B402" i="1" a="1"/>
  <c r="B402" i="1" s="1"/>
  <c r="AA402" i="1" s="1" a="1"/>
  <c r="AA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S402" i="1" a="1"/>
  <c r="S402" i="1" s="1"/>
  <c r="T402" i="1" a="1"/>
  <c r="T402" i="1" s="1"/>
  <c r="U402" i="1" a="1"/>
  <c r="U402" i="1" s="1"/>
  <c r="V402" i="1" a="1"/>
  <c r="V402" i="1" s="1"/>
  <c r="W402" i="1" a="1"/>
  <c r="W402" i="1" s="1"/>
  <c r="X402" i="1" a="1"/>
  <c r="X402" i="1" s="1"/>
  <c r="Y402" i="1" a="1"/>
  <c r="Y402" i="1" s="1"/>
  <c r="B404" i="1" a="1"/>
  <c r="B404" i="1" s="1"/>
  <c r="AA404" i="1" s="1" a="1"/>
  <c r="AA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S404" i="1" a="1"/>
  <c r="S404" i="1" s="1"/>
  <c r="T404" i="1" a="1"/>
  <c r="T404" i="1" s="1"/>
  <c r="U404" i="1" a="1"/>
  <c r="U404" i="1" s="1"/>
  <c r="V404" i="1" a="1"/>
  <c r="V404" i="1" s="1"/>
  <c r="W404" i="1" a="1"/>
  <c r="W404" i="1" s="1"/>
  <c r="X404" i="1" a="1"/>
  <c r="X404" i="1" s="1"/>
  <c r="Y404" i="1" a="1"/>
  <c r="Y404"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X104" i="1" a="1"/>
  <c r="X104" i="1" s="1"/>
  <c r="Y104" i="1" a="1"/>
  <c r="Y104" i="1" s="1"/>
  <c r="B397" i="1" a="1"/>
  <c r="B397" i="1" s="1"/>
  <c r="AA397" i="1" s="1" a="1"/>
  <c r="AA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S397" i="1" a="1"/>
  <c r="S397" i="1" s="1"/>
  <c r="T397" i="1" a="1"/>
  <c r="T397" i="1" s="1"/>
  <c r="U397" i="1" a="1"/>
  <c r="U397" i="1" s="1"/>
  <c r="V397" i="1" a="1"/>
  <c r="V397" i="1" s="1"/>
  <c r="W397" i="1" a="1"/>
  <c r="W397" i="1" s="1"/>
  <c r="X397" i="1" a="1"/>
  <c r="X397" i="1" s="1"/>
  <c r="Y397" i="1" a="1"/>
  <c r="Y397" i="1" s="1"/>
  <c r="B403" i="1" a="1"/>
  <c r="B403" i="1" s="1"/>
  <c r="AA403" i="1" s="1" a="1"/>
  <c r="AA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S403" i="1" a="1"/>
  <c r="S403" i="1" s="1"/>
  <c r="T403" i="1" a="1"/>
  <c r="T403" i="1" s="1"/>
  <c r="U403" i="1" a="1"/>
  <c r="U403" i="1" s="1"/>
  <c r="V403" i="1" a="1"/>
  <c r="V403" i="1" s="1"/>
  <c r="W403" i="1" a="1"/>
  <c r="W403" i="1" s="1"/>
  <c r="X403" i="1" a="1"/>
  <c r="X403" i="1" s="1"/>
  <c r="Y403" i="1" a="1"/>
  <c r="Y403"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V203" i="1" a="1"/>
  <c r="V203" i="1" s="1"/>
  <c r="W203" i="1" a="1"/>
  <c r="W203" i="1" s="1"/>
  <c r="X203" i="1" a="1"/>
  <c r="X203" i="1" s="1"/>
  <c r="Y203" i="1" a="1"/>
  <c r="Y203"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S327" i="1" a="1"/>
  <c r="S327" i="1" s="1"/>
  <c r="T327" i="1" a="1"/>
  <c r="T327" i="1" s="1"/>
  <c r="U327" i="1" a="1"/>
  <c r="U327" i="1" s="1"/>
  <c r="V327" i="1" a="1"/>
  <c r="V327" i="1" s="1"/>
  <c r="W327" i="1" a="1"/>
  <c r="W327" i="1" s="1"/>
  <c r="X327" i="1" a="1"/>
  <c r="X327" i="1" s="1"/>
  <c r="Y327" i="1" a="1"/>
  <c r="Y327" i="1" s="1"/>
  <c r="B405" i="1" a="1"/>
  <c r="B405" i="1" s="1"/>
  <c r="AA405" i="1" s="1" a="1"/>
  <c r="AA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S405" i="1" a="1"/>
  <c r="S405" i="1" s="1"/>
  <c r="T405" i="1" a="1"/>
  <c r="T405" i="1" s="1"/>
  <c r="U405" i="1" a="1"/>
  <c r="U405" i="1" s="1"/>
  <c r="V405" i="1" a="1"/>
  <c r="V405" i="1" s="1"/>
  <c r="W405" i="1" a="1"/>
  <c r="W405" i="1" s="1"/>
  <c r="X405" i="1" a="1"/>
  <c r="X405" i="1" s="1"/>
  <c r="Y405" i="1" a="1"/>
  <c r="Y405" i="1" s="1"/>
  <c r="B406" i="1" a="1"/>
  <c r="B406" i="1" s="1"/>
  <c r="AA406" i="1" s="1" a="1"/>
  <c r="AA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S406" i="1" a="1"/>
  <c r="S406" i="1" s="1"/>
  <c r="T406" i="1" a="1"/>
  <c r="T406" i="1" s="1"/>
  <c r="U406" i="1" a="1"/>
  <c r="U406" i="1" s="1"/>
  <c r="V406" i="1" a="1"/>
  <c r="V406" i="1" s="1"/>
  <c r="W406" i="1" a="1"/>
  <c r="W406" i="1" s="1"/>
  <c r="X406" i="1" a="1"/>
  <c r="X406" i="1" s="1"/>
  <c r="Y406" i="1" a="1"/>
  <c r="Y406" i="1" s="1"/>
  <c r="B407" i="1" a="1"/>
  <c r="B407" i="1" s="1"/>
  <c r="AA407" i="1" s="1" a="1"/>
  <c r="AA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S407" i="1" a="1"/>
  <c r="S407" i="1" s="1"/>
  <c r="T407" i="1" a="1"/>
  <c r="T407" i="1" s="1"/>
  <c r="U407" i="1" a="1"/>
  <c r="U407" i="1" s="1"/>
  <c r="V407" i="1" a="1"/>
  <c r="V407" i="1" s="1"/>
  <c r="W407" i="1" a="1"/>
  <c r="W407" i="1" s="1"/>
  <c r="X407" i="1" a="1"/>
  <c r="X407" i="1" s="1"/>
  <c r="Y407" i="1" a="1"/>
  <c r="Y407" i="1" s="1"/>
  <c r="B410" i="1" a="1"/>
  <c r="B410" i="1" s="1"/>
  <c r="AA410" i="1" s="1" a="1"/>
  <c r="AA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S410" i="1" a="1"/>
  <c r="S410" i="1" s="1"/>
  <c r="T410" i="1" a="1"/>
  <c r="T410" i="1" s="1"/>
  <c r="U410" i="1" a="1"/>
  <c r="U410" i="1" s="1"/>
  <c r="V410" i="1" a="1"/>
  <c r="V410" i="1" s="1"/>
  <c r="W410" i="1" a="1"/>
  <c r="W410" i="1" s="1"/>
  <c r="X410" i="1" a="1"/>
  <c r="X410" i="1" s="1"/>
  <c r="Y410" i="1" a="1"/>
  <c r="Y410" i="1" s="1"/>
  <c r="B408" i="1" a="1"/>
  <c r="B408" i="1" s="1"/>
  <c r="AA408" i="1" s="1" a="1"/>
  <c r="AA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S408" i="1" a="1"/>
  <c r="S408" i="1" s="1"/>
  <c r="T408" i="1" a="1"/>
  <c r="T408" i="1" s="1"/>
  <c r="U408" i="1" a="1"/>
  <c r="U408" i="1" s="1"/>
  <c r="V408" i="1" a="1"/>
  <c r="V408" i="1" s="1"/>
  <c r="W408" i="1" a="1"/>
  <c r="W408" i="1" s="1"/>
  <c r="X408" i="1" a="1"/>
  <c r="X408" i="1" s="1"/>
  <c r="Y408" i="1" a="1"/>
  <c r="Y408" i="1" s="1"/>
  <c r="B409" i="1" a="1"/>
  <c r="B409" i="1" s="1"/>
  <c r="AA409" i="1" s="1" a="1"/>
  <c r="AA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S409" i="1" a="1"/>
  <c r="S409" i="1" s="1"/>
  <c r="T409" i="1" a="1"/>
  <c r="T409" i="1" s="1"/>
  <c r="U409" i="1" a="1"/>
  <c r="U409" i="1" s="1"/>
  <c r="V409" i="1" a="1"/>
  <c r="V409" i="1" s="1"/>
  <c r="W409" i="1" a="1"/>
  <c r="W409" i="1" s="1"/>
  <c r="X409" i="1" a="1"/>
  <c r="X409" i="1" s="1"/>
  <c r="Y409" i="1" a="1"/>
  <c r="Y409" i="1" s="1"/>
  <c r="B411" i="1" a="1"/>
  <c r="B411" i="1" s="1"/>
  <c r="AA411" i="1" s="1" a="1"/>
  <c r="AA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S411" i="1" a="1"/>
  <c r="S411" i="1" s="1"/>
  <c r="T411" i="1" a="1"/>
  <c r="T411" i="1" s="1"/>
  <c r="U411" i="1" a="1"/>
  <c r="U411" i="1" s="1"/>
  <c r="V411" i="1" a="1"/>
  <c r="V411" i="1" s="1"/>
  <c r="W411" i="1" a="1"/>
  <c r="W411" i="1" s="1"/>
  <c r="X411" i="1" a="1"/>
  <c r="X411" i="1" s="1"/>
  <c r="Y411" i="1" a="1"/>
  <c r="Y411" i="1" s="1"/>
  <c r="B412" i="1" a="1"/>
  <c r="B412" i="1" s="1"/>
  <c r="AA412" i="1" s="1" a="1"/>
  <c r="AA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S412" i="1" a="1"/>
  <c r="S412" i="1" s="1"/>
  <c r="T412" i="1" a="1"/>
  <c r="T412" i="1" s="1"/>
  <c r="U412" i="1" a="1"/>
  <c r="U412" i="1" s="1"/>
  <c r="V412" i="1" a="1"/>
  <c r="V412" i="1" s="1"/>
  <c r="W412" i="1" a="1"/>
  <c r="W412" i="1" s="1"/>
  <c r="X412" i="1" a="1"/>
  <c r="X412" i="1" s="1"/>
  <c r="Y412" i="1" a="1"/>
  <c r="Y412" i="1" s="1"/>
  <c r="B413" i="1" a="1"/>
  <c r="B413" i="1" s="1"/>
  <c r="AA413" i="1" s="1" a="1"/>
  <c r="AA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S413" i="1" a="1"/>
  <c r="S413" i="1" s="1"/>
  <c r="T413" i="1" a="1"/>
  <c r="T413" i="1" s="1"/>
  <c r="U413" i="1" a="1"/>
  <c r="U413" i="1" s="1"/>
  <c r="V413" i="1" a="1"/>
  <c r="V413" i="1" s="1"/>
  <c r="W413" i="1" a="1"/>
  <c r="W413" i="1" s="1"/>
  <c r="X413" i="1" a="1"/>
  <c r="X413" i="1" s="1"/>
  <c r="Y413" i="1" a="1"/>
  <c r="Y413" i="1" s="1"/>
  <c r="B414" i="1" a="1"/>
  <c r="B414" i="1" s="1"/>
  <c r="AA414" i="1" s="1" a="1"/>
  <c r="AA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S414" i="1" a="1"/>
  <c r="S414" i="1" s="1"/>
  <c r="T414" i="1" a="1"/>
  <c r="T414" i="1" s="1"/>
  <c r="U414" i="1" a="1"/>
  <c r="U414" i="1" s="1"/>
  <c r="V414" i="1" a="1"/>
  <c r="V414" i="1" s="1"/>
  <c r="W414" i="1" a="1"/>
  <c r="W414" i="1" s="1"/>
  <c r="X414" i="1" a="1"/>
  <c r="X414" i="1" s="1"/>
  <c r="Y414" i="1" a="1"/>
  <c r="Y414" i="1" s="1"/>
  <c r="B415" i="1" a="1"/>
  <c r="B415" i="1" s="1"/>
  <c r="AA415" i="1" s="1" a="1"/>
  <c r="AA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S415" i="1" a="1"/>
  <c r="S415" i="1" s="1"/>
  <c r="T415" i="1" a="1"/>
  <c r="T415" i="1" s="1"/>
  <c r="U415" i="1" a="1"/>
  <c r="U415" i="1" s="1"/>
  <c r="V415" i="1" a="1"/>
  <c r="V415" i="1" s="1"/>
  <c r="W415" i="1" a="1"/>
  <c r="W415" i="1" s="1"/>
  <c r="X415" i="1" a="1"/>
  <c r="X415" i="1" s="1"/>
  <c r="Y415" i="1" a="1"/>
  <c r="Y415" i="1" s="1"/>
  <c r="B293" i="1" a="1"/>
  <c r="B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S293" i="1" a="1"/>
  <c r="S293" i="1" s="1"/>
  <c r="T293" i="1" a="1"/>
  <c r="T293" i="1" s="1"/>
  <c r="U293" i="1" a="1"/>
  <c r="U293" i="1" s="1"/>
  <c r="V293" i="1" a="1"/>
  <c r="V293" i="1" s="1"/>
  <c r="W293" i="1" a="1"/>
  <c r="W293" i="1" s="1"/>
  <c r="X293" i="1" a="1"/>
  <c r="X293" i="1" s="1"/>
  <c r="Y293" i="1" a="1"/>
  <c r="Y293"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S313" i="1" a="1"/>
  <c r="S313" i="1" s="1"/>
  <c r="T313" i="1" a="1"/>
  <c r="T313" i="1" s="1"/>
  <c r="U313" i="1" a="1"/>
  <c r="U313" i="1" s="1"/>
  <c r="V313" i="1" a="1"/>
  <c r="V313" i="1" s="1"/>
  <c r="W313" i="1" a="1"/>
  <c r="W313" i="1" s="1"/>
  <c r="X313" i="1" a="1"/>
  <c r="X313" i="1" s="1"/>
  <c r="Y313" i="1" a="1"/>
  <c r="Y313" i="1" s="1"/>
  <c r="B392" i="1" a="1"/>
  <c r="B392" i="1" s="1"/>
  <c r="AA392" i="1" s="1" a="1"/>
  <c r="AA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S392" i="1" a="1"/>
  <c r="S392" i="1" s="1"/>
  <c r="T392" i="1" a="1"/>
  <c r="T392" i="1" s="1"/>
  <c r="U392" i="1" a="1"/>
  <c r="U392" i="1" s="1"/>
  <c r="V392" i="1" a="1"/>
  <c r="V392" i="1" s="1"/>
  <c r="W392" i="1" a="1"/>
  <c r="W392" i="1" s="1"/>
  <c r="X392" i="1" a="1"/>
  <c r="X392" i="1" s="1"/>
  <c r="Y392" i="1" a="1"/>
  <c r="Y392" i="1" s="1"/>
  <c r="B393" i="1" a="1"/>
  <c r="B393" i="1" s="1"/>
  <c r="AA393" i="1" s="1" a="1"/>
  <c r="AA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S393" i="1" a="1"/>
  <c r="S393" i="1" s="1"/>
  <c r="T393" i="1" a="1"/>
  <c r="T393" i="1" s="1"/>
  <c r="U393" i="1" a="1"/>
  <c r="U393" i="1" s="1"/>
  <c r="V393" i="1" a="1"/>
  <c r="V393" i="1" s="1"/>
  <c r="W393" i="1" a="1"/>
  <c r="W393" i="1" s="1"/>
  <c r="X393" i="1" a="1"/>
  <c r="X393" i="1" s="1"/>
  <c r="Y393" i="1" a="1"/>
  <c r="Y39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S314" i="1" a="1"/>
  <c r="S314" i="1" s="1"/>
  <c r="T314" i="1" a="1"/>
  <c r="T314" i="1" s="1"/>
  <c r="U314" i="1" a="1"/>
  <c r="U314" i="1" s="1"/>
  <c r="V314" i="1" a="1"/>
  <c r="V314" i="1" s="1"/>
  <c r="W314" i="1" a="1"/>
  <c r="W314" i="1" s="1"/>
  <c r="X314" i="1" a="1"/>
  <c r="X314" i="1" s="1"/>
  <c r="Y314" i="1" a="1"/>
  <c r="Y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S315" i="1" a="1"/>
  <c r="S315" i="1" s="1"/>
  <c r="T315" i="1" a="1"/>
  <c r="T315" i="1" s="1"/>
  <c r="U315" i="1" a="1"/>
  <c r="U315" i="1" s="1"/>
  <c r="V315" i="1" a="1"/>
  <c r="V315" i="1" s="1"/>
  <c r="W315" i="1" a="1"/>
  <c r="W315" i="1" s="1"/>
  <c r="X315" i="1" a="1"/>
  <c r="X315" i="1" s="1"/>
  <c r="Y315" i="1" a="1"/>
  <c r="Y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S316" i="1" a="1"/>
  <c r="S316" i="1" s="1"/>
  <c r="T316" i="1" a="1"/>
  <c r="T316" i="1" s="1"/>
  <c r="U316" i="1" a="1"/>
  <c r="U316" i="1" s="1"/>
  <c r="V316" i="1" a="1"/>
  <c r="V316" i="1" s="1"/>
  <c r="W316" i="1" a="1"/>
  <c r="W316" i="1" s="1"/>
  <c r="X316" i="1" a="1"/>
  <c r="X316" i="1" s="1"/>
  <c r="Y316" i="1" a="1"/>
  <c r="Y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S317" i="1" a="1"/>
  <c r="S317" i="1" s="1"/>
  <c r="T317" i="1" a="1"/>
  <c r="T317" i="1" s="1"/>
  <c r="U317" i="1" a="1"/>
  <c r="U317" i="1" s="1"/>
  <c r="V317" i="1" a="1"/>
  <c r="V317" i="1" s="1"/>
  <c r="W317" i="1" a="1"/>
  <c r="W317" i="1" s="1"/>
  <c r="X317" i="1" a="1"/>
  <c r="X317" i="1" s="1"/>
  <c r="Y317" i="1" a="1"/>
  <c r="Y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S318" i="1" a="1"/>
  <c r="S318" i="1" s="1"/>
  <c r="T318" i="1" a="1"/>
  <c r="T318" i="1" s="1"/>
  <c r="U318" i="1" a="1"/>
  <c r="U318" i="1" s="1"/>
  <c r="V318" i="1" a="1"/>
  <c r="V318" i="1" s="1"/>
  <c r="W318" i="1" a="1"/>
  <c r="W318" i="1" s="1"/>
  <c r="X318" i="1" a="1"/>
  <c r="X318" i="1" s="1"/>
  <c r="Y318" i="1" a="1"/>
  <c r="Y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S319" i="1" a="1"/>
  <c r="S319" i="1" s="1"/>
  <c r="T319" i="1" a="1"/>
  <c r="T319" i="1" s="1"/>
  <c r="U319" i="1" a="1"/>
  <c r="U319" i="1" s="1"/>
  <c r="V319" i="1" a="1"/>
  <c r="V319" i="1" s="1"/>
  <c r="W319" i="1" a="1"/>
  <c r="W319" i="1" s="1"/>
  <c r="X319" i="1" a="1"/>
  <c r="X319" i="1" s="1"/>
  <c r="Y319" i="1" a="1"/>
  <c r="Y319" i="1" s="1"/>
  <c r="B321" i="1" a="1"/>
  <c r="B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S321" i="1" a="1"/>
  <c r="S321" i="1" s="1"/>
  <c r="T321" i="1" a="1"/>
  <c r="T321" i="1" s="1"/>
  <c r="U321" i="1" a="1"/>
  <c r="U321" i="1" s="1"/>
  <c r="V321" i="1" a="1"/>
  <c r="V321" i="1" s="1"/>
  <c r="W321" i="1" a="1"/>
  <c r="W321" i="1" s="1"/>
  <c r="X321" i="1" a="1"/>
  <c r="X321" i="1" s="1"/>
  <c r="Y321" i="1" a="1"/>
  <c r="Y321"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S320" i="1" a="1"/>
  <c r="S320" i="1" s="1"/>
  <c r="T320" i="1" a="1"/>
  <c r="T320" i="1" s="1"/>
  <c r="U320" i="1" a="1"/>
  <c r="U320" i="1" s="1"/>
  <c r="V320" i="1" a="1"/>
  <c r="V320" i="1" s="1"/>
  <c r="W320" i="1" a="1"/>
  <c r="W320" i="1" s="1"/>
  <c r="X320" i="1" a="1"/>
  <c r="X320" i="1" s="1"/>
  <c r="Y320" i="1" a="1"/>
  <c r="Y320"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S322" i="1" a="1"/>
  <c r="S322" i="1" s="1"/>
  <c r="T322" i="1" a="1"/>
  <c r="T322" i="1" s="1"/>
  <c r="U322" i="1" a="1"/>
  <c r="U322" i="1" s="1"/>
  <c r="V322" i="1" a="1"/>
  <c r="V322" i="1" s="1"/>
  <c r="W322" i="1" a="1"/>
  <c r="W322" i="1" s="1"/>
  <c r="X322" i="1" a="1"/>
  <c r="X322" i="1" s="1"/>
  <c r="Y322" i="1" a="1"/>
  <c r="Y322"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S325" i="1" a="1"/>
  <c r="S325" i="1" s="1"/>
  <c r="T325" i="1" a="1"/>
  <c r="T325" i="1" s="1"/>
  <c r="U325" i="1" a="1"/>
  <c r="U325" i="1" s="1"/>
  <c r="V325" i="1" a="1"/>
  <c r="V325" i="1" s="1"/>
  <c r="W325" i="1" a="1"/>
  <c r="W325" i="1" s="1"/>
  <c r="X325" i="1" a="1"/>
  <c r="X325" i="1" s="1"/>
  <c r="Y325" i="1" a="1"/>
  <c r="Y325" i="1" s="1"/>
  <c r="B394" i="1" a="1"/>
  <c r="B394" i="1" s="1"/>
  <c r="AA394" i="1" s="1" a="1"/>
  <c r="AA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S394" i="1" a="1"/>
  <c r="S394" i="1" s="1"/>
  <c r="T394" i="1" a="1"/>
  <c r="T394" i="1" s="1"/>
  <c r="U394" i="1" a="1"/>
  <c r="U394" i="1" s="1"/>
  <c r="V394" i="1" a="1"/>
  <c r="V394" i="1" s="1"/>
  <c r="W394" i="1" a="1"/>
  <c r="W394" i="1" s="1"/>
  <c r="X394" i="1" a="1"/>
  <c r="X394" i="1" s="1"/>
  <c r="Y394" i="1" a="1"/>
  <c r="Y394"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S330" i="1" a="1"/>
  <c r="S330" i="1" s="1"/>
  <c r="T330" i="1" a="1"/>
  <c r="T330" i="1" s="1"/>
  <c r="U330" i="1" a="1"/>
  <c r="U330" i="1" s="1"/>
  <c r="V330" i="1" a="1"/>
  <c r="V330" i="1" s="1"/>
  <c r="W330" i="1" a="1"/>
  <c r="W330" i="1" s="1"/>
  <c r="X330" i="1" a="1"/>
  <c r="X330" i="1" s="1"/>
  <c r="Y330" i="1" a="1"/>
  <c r="Y330"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S329" i="1" a="1"/>
  <c r="S329" i="1" s="1"/>
  <c r="T329" i="1" a="1"/>
  <c r="T329" i="1" s="1"/>
  <c r="U329" i="1" a="1"/>
  <c r="U329" i="1" s="1"/>
  <c r="V329" i="1" a="1"/>
  <c r="V329" i="1" s="1"/>
  <c r="W329" i="1" a="1"/>
  <c r="W329" i="1" s="1"/>
  <c r="X329" i="1" a="1"/>
  <c r="X329" i="1" s="1"/>
  <c r="Y329" i="1" a="1"/>
  <c r="Y329"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S331" i="1" a="1"/>
  <c r="S331" i="1" s="1"/>
  <c r="T331" i="1" a="1"/>
  <c r="T331" i="1" s="1"/>
  <c r="U331" i="1" a="1"/>
  <c r="U331" i="1" s="1"/>
  <c r="V331" i="1" a="1"/>
  <c r="V331" i="1" s="1"/>
  <c r="W331" i="1" a="1"/>
  <c r="W331" i="1" s="1"/>
  <c r="X331" i="1" a="1"/>
  <c r="X331" i="1" s="1"/>
  <c r="Y331" i="1" a="1"/>
  <c r="Y331" i="1" s="1"/>
  <c r="B323" i="1" a="1"/>
  <c r="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S323" i="1" a="1"/>
  <c r="S323" i="1" s="1"/>
  <c r="T323" i="1" a="1"/>
  <c r="T323" i="1" s="1"/>
  <c r="U323" i="1" a="1"/>
  <c r="U323" i="1" s="1"/>
  <c r="V323" i="1" a="1"/>
  <c r="V323" i="1" s="1"/>
  <c r="W323" i="1" a="1"/>
  <c r="W323" i="1" s="1"/>
  <c r="X323" i="1" a="1"/>
  <c r="X323" i="1" s="1"/>
  <c r="Y323" i="1" a="1"/>
  <c r="Y323"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S326" i="1" a="1"/>
  <c r="S326" i="1" s="1"/>
  <c r="T326" i="1" a="1"/>
  <c r="T326" i="1" s="1"/>
  <c r="U326" i="1" a="1"/>
  <c r="U326" i="1" s="1"/>
  <c r="V326" i="1" a="1"/>
  <c r="V326" i="1" s="1"/>
  <c r="W326" i="1" a="1"/>
  <c r="W326" i="1" s="1"/>
  <c r="X326" i="1" a="1"/>
  <c r="X326" i="1" s="1"/>
  <c r="Y326" i="1" a="1"/>
  <c r="Y326"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S333" i="1" a="1"/>
  <c r="S333" i="1" s="1"/>
  <c r="T333" i="1" a="1"/>
  <c r="T333" i="1" s="1"/>
  <c r="U333" i="1" a="1"/>
  <c r="U333" i="1" s="1"/>
  <c r="V333" i="1" a="1"/>
  <c r="V333" i="1" s="1"/>
  <c r="W333" i="1" a="1"/>
  <c r="W333" i="1" s="1"/>
  <c r="X333" i="1" a="1"/>
  <c r="X333" i="1" s="1"/>
  <c r="Y333" i="1" a="1"/>
  <c r="Y333"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V202" i="1" a="1"/>
  <c r="V202" i="1" s="1"/>
  <c r="W202" i="1" a="1"/>
  <c r="W202" i="1" s="1"/>
  <c r="X202" i="1" a="1"/>
  <c r="X202" i="1" s="1"/>
  <c r="Y202" i="1" a="1"/>
  <c r="Y202"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S334" i="1" a="1"/>
  <c r="S334" i="1" s="1"/>
  <c r="T334" i="1" a="1"/>
  <c r="T334" i="1" s="1"/>
  <c r="U334" i="1" a="1"/>
  <c r="U334" i="1" s="1"/>
  <c r="V334" i="1" a="1"/>
  <c r="V334" i="1" s="1"/>
  <c r="W334" i="1" a="1"/>
  <c r="W334" i="1" s="1"/>
  <c r="X334" i="1" a="1"/>
  <c r="X334" i="1" s="1"/>
  <c r="Y334" i="1" a="1"/>
  <c r="Y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S335" i="1" a="1"/>
  <c r="S335" i="1" s="1"/>
  <c r="T335" i="1" a="1"/>
  <c r="T335" i="1" s="1"/>
  <c r="U335" i="1" a="1"/>
  <c r="U335" i="1" s="1"/>
  <c r="V335" i="1" a="1"/>
  <c r="V335" i="1" s="1"/>
  <c r="W335" i="1" a="1"/>
  <c r="W335" i="1" s="1"/>
  <c r="X335" i="1" a="1"/>
  <c r="X335" i="1" s="1"/>
  <c r="Y335" i="1" a="1"/>
  <c r="Y335"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S328" i="1" a="1"/>
  <c r="S328" i="1" s="1"/>
  <c r="T328" i="1" a="1"/>
  <c r="T328" i="1" s="1"/>
  <c r="U328" i="1" a="1"/>
  <c r="U328" i="1" s="1"/>
  <c r="V328" i="1" a="1"/>
  <c r="V328" i="1" s="1"/>
  <c r="W328" i="1" a="1"/>
  <c r="W328" i="1" s="1"/>
  <c r="X328" i="1" a="1"/>
  <c r="X328" i="1" s="1"/>
  <c r="Y328" i="1" a="1"/>
  <c r="Y328"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S336" i="1" a="1"/>
  <c r="S336" i="1" s="1"/>
  <c r="T336" i="1" a="1"/>
  <c r="T336" i="1" s="1"/>
  <c r="U336" i="1" a="1"/>
  <c r="U336" i="1" s="1"/>
  <c r="V336" i="1" a="1"/>
  <c r="V336" i="1" s="1"/>
  <c r="W336" i="1" a="1"/>
  <c r="W336" i="1" s="1"/>
  <c r="X336" i="1" a="1"/>
  <c r="X336" i="1" s="1"/>
  <c r="Y336" i="1" a="1"/>
  <c r="Y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S337" i="1" a="1"/>
  <c r="S337" i="1" s="1"/>
  <c r="T337" i="1" a="1"/>
  <c r="T337" i="1" s="1"/>
  <c r="U337" i="1" a="1"/>
  <c r="U337" i="1" s="1"/>
  <c r="V337" i="1" a="1"/>
  <c r="V337" i="1" s="1"/>
  <c r="W337" i="1" a="1"/>
  <c r="W337" i="1" s="1"/>
  <c r="X337" i="1" a="1"/>
  <c r="X337" i="1" s="1"/>
  <c r="Y337" i="1" a="1"/>
  <c r="Y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S338" i="1" a="1"/>
  <c r="S338" i="1" s="1"/>
  <c r="T338" i="1" a="1"/>
  <c r="T338" i="1" s="1"/>
  <c r="U338" i="1" a="1"/>
  <c r="U338" i="1" s="1"/>
  <c r="V338" i="1" a="1"/>
  <c r="V338" i="1" s="1"/>
  <c r="W338" i="1" a="1"/>
  <c r="W338" i="1" s="1"/>
  <c r="X338" i="1" a="1"/>
  <c r="X338" i="1" s="1"/>
  <c r="Y338" i="1" a="1"/>
  <c r="Y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S339" i="1" a="1"/>
  <c r="S339" i="1" s="1"/>
  <c r="T339" i="1" a="1"/>
  <c r="T339" i="1" s="1"/>
  <c r="U339" i="1" a="1"/>
  <c r="U339" i="1" s="1"/>
  <c r="V339" i="1" a="1"/>
  <c r="V339" i="1" s="1"/>
  <c r="W339" i="1" a="1"/>
  <c r="W339" i="1" s="1"/>
  <c r="X339" i="1" a="1"/>
  <c r="X339" i="1" s="1"/>
  <c r="Y339" i="1" a="1"/>
  <c r="Y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S340" i="1" a="1"/>
  <c r="S340" i="1" s="1"/>
  <c r="T340" i="1" a="1"/>
  <c r="T340" i="1" s="1"/>
  <c r="U340" i="1" a="1"/>
  <c r="U340" i="1" s="1"/>
  <c r="V340" i="1" a="1"/>
  <c r="V340" i="1" s="1"/>
  <c r="W340" i="1" a="1"/>
  <c r="W340" i="1" s="1"/>
  <c r="X340" i="1" a="1"/>
  <c r="X340" i="1" s="1"/>
  <c r="Y340" i="1" a="1"/>
  <c r="Y340"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S356" i="1" a="1"/>
  <c r="S356" i="1" s="1"/>
  <c r="T356" i="1" a="1"/>
  <c r="T356" i="1" s="1"/>
  <c r="U356" i="1" a="1"/>
  <c r="U356" i="1" s="1"/>
  <c r="V356" i="1" a="1"/>
  <c r="V356" i="1" s="1"/>
  <c r="W356" i="1" a="1"/>
  <c r="W356" i="1" s="1"/>
  <c r="X356" i="1" a="1"/>
  <c r="X356" i="1" s="1"/>
  <c r="Y356" i="1" a="1"/>
  <c r="Y356" i="1" s="1"/>
  <c r="B357" i="1" a="1"/>
  <c r="B357" i="1" s="1"/>
  <c r="AB357" i="1" s="1" a="1"/>
  <c r="AB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S357" i="1" a="1"/>
  <c r="S357" i="1" s="1"/>
  <c r="T357" i="1" a="1"/>
  <c r="T357" i="1" s="1"/>
  <c r="U357" i="1" a="1"/>
  <c r="U357" i="1" s="1"/>
  <c r="V357" i="1" a="1"/>
  <c r="V357" i="1" s="1"/>
  <c r="W357" i="1" a="1"/>
  <c r="W357" i="1" s="1"/>
  <c r="X357" i="1" a="1"/>
  <c r="X357" i="1" s="1"/>
  <c r="Y357" i="1" a="1"/>
  <c r="Y357"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S342" i="1" a="1"/>
  <c r="S342" i="1" s="1"/>
  <c r="T342" i="1" a="1"/>
  <c r="T342" i="1" s="1"/>
  <c r="U342" i="1" a="1"/>
  <c r="U342" i="1" s="1"/>
  <c r="V342" i="1" a="1"/>
  <c r="V342" i="1" s="1"/>
  <c r="W342" i="1" a="1"/>
  <c r="W342" i="1" s="1"/>
  <c r="X342" i="1" a="1"/>
  <c r="X342" i="1" s="1"/>
  <c r="Y342" i="1" a="1"/>
  <c r="Y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S343" i="1" a="1"/>
  <c r="S343" i="1" s="1"/>
  <c r="T343" i="1" a="1"/>
  <c r="T343" i="1" s="1"/>
  <c r="U343" i="1" a="1"/>
  <c r="U343" i="1" s="1"/>
  <c r="V343" i="1" a="1"/>
  <c r="V343" i="1" s="1"/>
  <c r="W343" i="1" a="1"/>
  <c r="W343" i="1" s="1"/>
  <c r="X343" i="1" a="1"/>
  <c r="X343" i="1" s="1"/>
  <c r="Y343" i="1" a="1"/>
  <c r="Y343" i="1" s="1"/>
  <c r="B395" i="1" a="1"/>
  <c r="B395" i="1" s="1"/>
  <c r="AA395" i="1" s="1" a="1"/>
  <c r="AA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S395" i="1" a="1"/>
  <c r="S395" i="1" s="1"/>
  <c r="T395" i="1" a="1"/>
  <c r="T395" i="1" s="1"/>
  <c r="U395" i="1" a="1"/>
  <c r="U395" i="1" s="1"/>
  <c r="V395" i="1" a="1"/>
  <c r="V395" i="1" s="1"/>
  <c r="W395" i="1" a="1"/>
  <c r="W395" i="1" s="1"/>
  <c r="X395" i="1" a="1"/>
  <c r="X395" i="1" s="1"/>
  <c r="Y395" i="1" a="1"/>
  <c r="Y395"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S345" i="1" a="1"/>
  <c r="S345" i="1" s="1"/>
  <c r="T345" i="1" a="1"/>
  <c r="T345" i="1" s="1"/>
  <c r="U345" i="1" a="1"/>
  <c r="U345" i="1" s="1"/>
  <c r="V345" i="1" a="1"/>
  <c r="V345" i="1" s="1"/>
  <c r="W345" i="1" a="1"/>
  <c r="W345" i="1" s="1"/>
  <c r="X345" i="1" a="1"/>
  <c r="X345" i="1" s="1"/>
  <c r="Y345" i="1" a="1"/>
  <c r="Y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S346" i="1" a="1"/>
  <c r="S346" i="1" s="1"/>
  <c r="T346" i="1" a="1"/>
  <c r="T346" i="1" s="1"/>
  <c r="U346" i="1" a="1"/>
  <c r="U346" i="1" s="1"/>
  <c r="V346" i="1" a="1"/>
  <c r="V346" i="1" s="1"/>
  <c r="W346" i="1" a="1"/>
  <c r="W346" i="1" s="1"/>
  <c r="X346" i="1" a="1"/>
  <c r="X346" i="1" s="1"/>
  <c r="Y346" i="1" a="1"/>
  <c r="Y346" i="1" s="1"/>
  <c r="B388" i="1" a="1"/>
  <c r="B388" i="1" s="1"/>
  <c r="AA388" i="1" s="1" a="1"/>
  <c r="AA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S388" i="1" a="1"/>
  <c r="S388" i="1" s="1"/>
  <c r="T388" i="1" a="1"/>
  <c r="T388" i="1" s="1"/>
  <c r="U388" i="1" a="1"/>
  <c r="U388" i="1" s="1"/>
  <c r="V388" i="1" a="1"/>
  <c r="V388" i="1" s="1"/>
  <c r="W388" i="1" a="1"/>
  <c r="W388" i="1" s="1"/>
  <c r="X388" i="1" a="1"/>
  <c r="X388" i="1" s="1"/>
  <c r="Y388" i="1" a="1"/>
  <c r="Y388"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S347" i="1" a="1"/>
  <c r="S347" i="1" s="1"/>
  <c r="T347" i="1" a="1"/>
  <c r="T347" i="1" s="1"/>
  <c r="U347" i="1" a="1"/>
  <c r="U347" i="1" s="1"/>
  <c r="V347" i="1" a="1"/>
  <c r="V347" i="1" s="1"/>
  <c r="W347" i="1" a="1"/>
  <c r="W347" i="1" s="1"/>
  <c r="X347" i="1" a="1"/>
  <c r="X347" i="1" s="1"/>
  <c r="Y347" i="1" a="1"/>
  <c r="Y347" i="1" s="1"/>
  <c r="B396" i="1" a="1"/>
  <c r="B396" i="1" s="1"/>
  <c r="AA396" i="1" s="1" a="1"/>
  <c r="AA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S396" i="1" a="1"/>
  <c r="S396" i="1" s="1"/>
  <c r="T396" i="1" a="1"/>
  <c r="T396" i="1" s="1"/>
  <c r="U396" i="1" a="1"/>
  <c r="U396" i="1" s="1"/>
  <c r="V396" i="1" a="1"/>
  <c r="V396" i="1" s="1"/>
  <c r="W396" i="1" a="1"/>
  <c r="W396" i="1" s="1"/>
  <c r="X396" i="1" a="1"/>
  <c r="X396" i="1" s="1"/>
  <c r="Y396" i="1" a="1"/>
  <c r="Y396" i="1" s="1"/>
  <c r="B348" i="1" a="1"/>
  <c r="B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S348" i="1" a="1"/>
  <c r="S348" i="1" s="1"/>
  <c r="T348" i="1" a="1"/>
  <c r="T348" i="1" s="1"/>
  <c r="U348" i="1" a="1"/>
  <c r="U348" i="1" s="1"/>
  <c r="V348" i="1" a="1"/>
  <c r="V348" i="1" s="1"/>
  <c r="W348" i="1" a="1"/>
  <c r="W348" i="1" s="1"/>
  <c r="X348" i="1" a="1"/>
  <c r="X348" i="1" s="1"/>
  <c r="Y348" i="1" a="1"/>
  <c r="Y348" i="1" s="1"/>
  <c r="B349" i="1" a="1"/>
  <c r="B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S349" i="1" a="1"/>
  <c r="S349" i="1" s="1"/>
  <c r="T349" i="1" a="1"/>
  <c r="T349" i="1" s="1"/>
  <c r="U349" i="1" a="1"/>
  <c r="U349" i="1" s="1"/>
  <c r="V349" i="1" a="1"/>
  <c r="V349" i="1" s="1"/>
  <c r="W349" i="1" a="1"/>
  <c r="W349" i="1" s="1"/>
  <c r="X349" i="1" a="1"/>
  <c r="X349" i="1" s="1"/>
  <c r="Y349" i="1" a="1"/>
  <c r="Y349"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S285" i="1" a="1"/>
  <c r="S285" i="1" s="1"/>
  <c r="T285" i="1" a="1"/>
  <c r="T285" i="1" s="1"/>
  <c r="U285" i="1" a="1"/>
  <c r="U285" i="1" s="1"/>
  <c r="V285" i="1" a="1"/>
  <c r="V285" i="1" s="1"/>
  <c r="W285" i="1" a="1"/>
  <c r="W285" i="1" s="1"/>
  <c r="X285" i="1" a="1"/>
  <c r="X285" i="1" s="1"/>
  <c r="Y285" i="1" a="1"/>
  <c r="Y285" i="1" s="1"/>
  <c r="B271" i="1" a="1"/>
  <c r="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S271" i="1" a="1"/>
  <c r="S271" i="1" s="1"/>
  <c r="T271" i="1" a="1"/>
  <c r="T271" i="1" s="1"/>
  <c r="U271" i="1" a="1"/>
  <c r="U271" i="1" s="1"/>
  <c r="V271" i="1" a="1"/>
  <c r="V271" i="1" s="1"/>
  <c r="W271" i="1" a="1"/>
  <c r="W271" i="1" s="1"/>
  <c r="X271" i="1" a="1"/>
  <c r="X271" i="1" s="1"/>
  <c r="Y271" i="1" a="1"/>
  <c r="Y271" i="1" s="1"/>
  <c r="B272" i="1" a="1"/>
  <c r="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S272" i="1" a="1"/>
  <c r="S272" i="1" s="1"/>
  <c r="T272" i="1" a="1"/>
  <c r="T272" i="1" s="1"/>
  <c r="U272" i="1" a="1"/>
  <c r="U272" i="1" s="1"/>
  <c r="V272" i="1" a="1"/>
  <c r="V272" i="1" s="1"/>
  <c r="W272" i="1" a="1"/>
  <c r="W272" i="1" s="1"/>
  <c r="X272" i="1" a="1"/>
  <c r="X272" i="1" s="1"/>
  <c r="Y272" i="1" a="1"/>
  <c r="Y272" i="1" s="1"/>
  <c r="B273" i="1" a="1"/>
  <c r="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S273" i="1" a="1"/>
  <c r="S273" i="1" s="1"/>
  <c r="T273" i="1" a="1"/>
  <c r="T273" i="1" s="1"/>
  <c r="U273" i="1" a="1"/>
  <c r="U273" i="1" s="1"/>
  <c r="V273" i="1" a="1"/>
  <c r="V273" i="1" s="1"/>
  <c r="W273" i="1" a="1"/>
  <c r="W273" i="1" s="1"/>
  <c r="X273" i="1" a="1"/>
  <c r="X273" i="1" s="1"/>
  <c r="Y273" i="1" a="1"/>
  <c r="Y273" i="1" s="1"/>
  <c r="B274" i="1" a="1"/>
  <c r="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S274" i="1" a="1"/>
  <c r="S274" i="1" s="1"/>
  <c r="T274" i="1" a="1"/>
  <c r="T274" i="1" s="1"/>
  <c r="U274" i="1" a="1"/>
  <c r="U274" i="1" s="1"/>
  <c r="V274" i="1" a="1"/>
  <c r="V274" i="1" s="1"/>
  <c r="W274" i="1" a="1"/>
  <c r="W274" i="1" s="1"/>
  <c r="X274" i="1" a="1"/>
  <c r="X274" i="1" s="1"/>
  <c r="Y274" i="1" a="1"/>
  <c r="Y274" i="1" s="1"/>
  <c r="B275" i="1" a="1"/>
  <c r="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S275" i="1" a="1"/>
  <c r="S275" i="1" s="1"/>
  <c r="T275" i="1" a="1"/>
  <c r="T275" i="1" s="1"/>
  <c r="U275" i="1" a="1"/>
  <c r="U275" i="1" s="1"/>
  <c r="V275" i="1" a="1"/>
  <c r="V275" i="1" s="1"/>
  <c r="W275" i="1" a="1"/>
  <c r="W275" i="1" s="1"/>
  <c r="X275" i="1" a="1"/>
  <c r="X275" i="1" s="1"/>
  <c r="Y275" i="1" a="1"/>
  <c r="Y275" i="1" s="1"/>
  <c r="B276" i="1" a="1"/>
  <c r="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S276" i="1" a="1"/>
  <c r="S276" i="1" s="1"/>
  <c r="T276" i="1" a="1"/>
  <c r="T276" i="1" s="1"/>
  <c r="U276" i="1" a="1"/>
  <c r="U276" i="1" s="1"/>
  <c r="V276" i="1" a="1"/>
  <c r="V276" i="1" s="1"/>
  <c r="W276" i="1" a="1"/>
  <c r="W276" i="1" s="1"/>
  <c r="X276" i="1" a="1"/>
  <c r="X276" i="1" s="1"/>
  <c r="Y276" i="1" a="1"/>
  <c r="Y276" i="1" s="1"/>
  <c r="B277" i="1" a="1"/>
  <c r="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S277" i="1" a="1"/>
  <c r="S277" i="1" s="1"/>
  <c r="T277" i="1" a="1"/>
  <c r="T277" i="1" s="1"/>
  <c r="U277" i="1" a="1"/>
  <c r="U277" i="1" s="1"/>
  <c r="V277" i="1" a="1"/>
  <c r="V277" i="1" s="1"/>
  <c r="W277" i="1" a="1"/>
  <c r="W277" i="1" s="1"/>
  <c r="X277" i="1" a="1"/>
  <c r="X277" i="1" s="1"/>
  <c r="Y277" i="1" a="1"/>
  <c r="Y277" i="1" s="1"/>
  <c r="B278" i="1" a="1"/>
  <c r="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S278" i="1" a="1"/>
  <c r="S278" i="1" s="1"/>
  <c r="T278" i="1" a="1"/>
  <c r="T278" i="1" s="1"/>
  <c r="U278" i="1" a="1"/>
  <c r="U278" i="1" s="1"/>
  <c r="V278" i="1" a="1"/>
  <c r="V278" i="1" s="1"/>
  <c r="W278" i="1" a="1"/>
  <c r="W278" i="1" s="1"/>
  <c r="X278" i="1" a="1"/>
  <c r="X278" i="1" s="1"/>
  <c r="Y278" i="1" a="1"/>
  <c r="Y278" i="1" s="1"/>
  <c r="B279" i="1" a="1"/>
  <c r="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S279" i="1" a="1"/>
  <c r="S279" i="1" s="1"/>
  <c r="T279" i="1" a="1"/>
  <c r="T279" i="1" s="1"/>
  <c r="U279" i="1" a="1"/>
  <c r="U279" i="1" s="1"/>
  <c r="V279" i="1" a="1"/>
  <c r="V279" i="1" s="1"/>
  <c r="W279" i="1" a="1"/>
  <c r="W279" i="1" s="1"/>
  <c r="X279" i="1" a="1"/>
  <c r="X279" i="1" s="1"/>
  <c r="Y279" i="1" a="1"/>
  <c r="Y279" i="1" s="1"/>
  <c r="B280" i="1" a="1"/>
  <c r="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S280" i="1" a="1"/>
  <c r="S280" i="1" s="1"/>
  <c r="T280" i="1" a="1"/>
  <c r="T280" i="1" s="1"/>
  <c r="U280" i="1" a="1"/>
  <c r="U280" i="1" s="1"/>
  <c r="V280" i="1" a="1"/>
  <c r="V280" i="1" s="1"/>
  <c r="W280" i="1" a="1"/>
  <c r="W280" i="1" s="1"/>
  <c r="X280" i="1" a="1"/>
  <c r="X280" i="1" s="1"/>
  <c r="Y280" i="1" a="1"/>
  <c r="Y280"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S283" i="1" a="1"/>
  <c r="S283" i="1" s="1"/>
  <c r="T283" i="1" a="1"/>
  <c r="T283" i="1" s="1"/>
  <c r="U283" i="1" a="1"/>
  <c r="U283" i="1" s="1"/>
  <c r="V283" i="1" a="1"/>
  <c r="V283" i="1" s="1"/>
  <c r="W283" i="1" a="1"/>
  <c r="W283" i="1" s="1"/>
  <c r="X283" i="1" a="1"/>
  <c r="X283" i="1" s="1"/>
  <c r="Y283" i="1" a="1"/>
  <c r="Y283"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S282" i="1" a="1"/>
  <c r="S282" i="1" s="1"/>
  <c r="T282" i="1" a="1"/>
  <c r="T282" i="1" s="1"/>
  <c r="U282" i="1" a="1"/>
  <c r="U282" i="1" s="1"/>
  <c r="V282" i="1" a="1"/>
  <c r="V282" i="1" s="1"/>
  <c r="W282" i="1" a="1"/>
  <c r="W282" i="1" s="1"/>
  <c r="X282" i="1" a="1"/>
  <c r="X282" i="1" s="1"/>
  <c r="Y282" i="1" a="1"/>
  <c r="Y282"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S284" i="1" a="1"/>
  <c r="S284" i="1" s="1"/>
  <c r="T284" i="1" a="1"/>
  <c r="T284" i="1" s="1"/>
  <c r="U284" i="1" a="1"/>
  <c r="U284" i="1" s="1"/>
  <c r="V284" i="1" a="1"/>
  <c r="V284" i="1" s="1"/>
  <c r="W284" i="1" a="1"/>
  <c r="W284" i="1" s="1"/>
  <c r="X284" i="1" a="1"/>
  <c r="X284" i="1" s="1"/>
  <c r="Y284" i="1" a="1"/>
  <c r="Y284"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S286" i="1" a="1"/>
  <c r="S286" i="1" s="1"/>
  <c r="T286" i="1" a="1"/>
  <c r="T286" i="1" s="1"/>
  <c r="U286" i="1" a="1"/>
  <c r="U286" i="1" s="1"/>
  <c r="V286" i="1" a="1"/>
  <c r="V286" i="1" s="1"/>
  <c r="W286" i="1" a="1"/>
  <c r="W286" i="1" s="1"/>
  <c r="X286" i="1" a="1"/>
  <c r="X286" i="1" s="1"/>
  <c r="Y286" i="1" a="1"/>
  <c r="Y286"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S288" i="1" a="1"/>
  <c r="S288" i="1" s="1"/>
  <c r="T288" i="1" a="1"/>
  <c r="T288" i="1" s="1"/>
  <c r="U288" i="1" a="1"/>
  <c r="U288" i="1" s="1"/>
  <c r="V288" i="1" a="1"/>
  <c r="V288" i="1" s="1"/>
  <c r="W288" i="1" a="1"/>
  <c r="W288" i="1" s="1"/>
  <c r="X288" i="1" a="1"/>
  <c r="X288" i="1" s="1"/>
  <c r="Y288" i="1" a="1"/>
  <c r="Y288" i="1" s="1"/>
  <c r="B289" i="1" a="1"/>
  <c r="B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S289" i="1" a="1"/>
  <c r="S289" i="1" s="1"/>
  <c r="T289" i="1" a="1"/>
  <c r="T289" i="1" s="1"/>
  <c r="U289" i="1" a="1"/>
  <c r="U289" i="1" s="1"/>
  <c r="V289" i="1" a="1"/>
  <c r="V289" i="1" s="1"/>
  <c r="W289" i="1" a="1"/>
  <c r="W289" i="1" s="1"/>
  <c r="X289" i="1" a="1"/>
  <c r="X289" i="1" s="1"/>
  <c r="Y289" i="1" a="1"/>
  <c r="Y289" i="1" s="1"/>
  <c r="B290" i="1" a="1"/>
  <c r="B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S290" i="1" a="1"/>
  <c r="S290" i="1" s="1"/>
  <c r="T290" i="1" a="1"/>
  <c r="T290" i="1" s="1"/>
  <c r="U290" i="1" a="1"/>
  <c r="U290" i="1" s="1"/>
  <c r="V290" i="1" a="1"/>
  <c r="V290" i="1" s="1"/>
  <c r="W290" i="1" a="1"/>
  <c r="W290" i="1" s="1"/>
  <c r="X290" i="1" a="1"/>
  <c r="X290" i="1" s="1"/>
  <c r="Y290" i="1" a="1"/>
  <c r="Y290" i="1" s="1"/>
  <c r="B291" i="1" a="1"/>
  <c r="B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S291" i="1" a="1"/>
  <c r="S291" i="1" s="1"/>
  <c r="T291" i="1" a="1"/>
  <c r="T291" i="1" s="1"/>
  <c r="U291" i="1" a="1"/>
  <c r="U291" i="1" s="1"/>
  <c r="V291" i="1" a="1"/>
  <c r="V291" i="1" s="1"/>
  <c r="W291" i="1" a="1"/>
  <c r="W291" i="1" s="1"/>
  <c r="X291" i="1" a="1"/>
  <c r="X291" i="1" s="1"/>
  <c r="Y291" i="1" a="1"/>
  <c r="Y291" i="1" s="1"/>
  <c r="B292" i="1" a="1"/>
  <c r="B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S292" i="1" a="1"/>
  <c r="S292" i="1" s="1"/>
  <c r="T292" i="1" a="1"/>
  <c r="T292" i="1" s="1"/>
  <c r="U292" i="1" a="1"/>
  <c r="U292" i="1" s="1"/>
  <c r="V292" i="1" a="1"/>
  <c r="V292" i="1" s="1"/>
  <c r="W292" i="1" a="1"/>
  <c r="W292" i="1" s="1"/>
  <c r="X292" i="1" a="1"/>
  <c r="X292" i="1" s="1"/>
  <c r="Y292" i="1" a="1"/>
  <c r="Y292"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S287" i="1" a="1"/>
  <c r="S287" i="1" s="1"/>
  <c r="T287" i="1" a="1"/>
  <c r="T287" i="1" s="1"/>
  <c r="U287" i="1" a="1"/>
  <c r="U287" i="1" s="1"/>
  <c r="V287" i="1" a="1"/>
  <c r="V287" i="1" s="1"/>
  <c r="W287" i="1" a="1"/>
  <c r="W287" i="1" s="1"/>
  <c r="X287" i="1" a="1"/>
  <c r="X287" i="1" s="1"/>
  <c r="Y287" i="1" a="1"/>
  <c r="Y287" i="1" s="1"/>
  <c r="B294" i="1" a="1"/>
  <c r="B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S294" i="1" a="1"/>
  <c r="S294" i="1" s="1"/>
  <c r="T294" i="1" a="1"/>
  <c r="T294" i="1" s="1"/>
  <c r="U294" i="1" a="1"/>
  <c r="U294" i="1" s="1"/>
  <c r="V294" i="1" a="1"/>
  <c r="V294" i="1" s="1"/>
  <c r="W294" i="1" a="1"/>
  <c r="W294" i="1" s="1"/>
  <c r="X294" i="1" a="1"/>
  <c r="X294" i="1" s="1"/>
  <c r="Y294" i="1" a="1"/>
  <c r="Y294"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S307" i="1" a="1"/>
  <c r="S307" i="1" s="1"/>
  <c r="T307" i="1" a="1"/>
  <c r="T307" i="1" s="1"/>
  <c r="U307" i="1" a="1"/>
  <c r="U307" i="1" s="1"/>
  <c r="V307" i="1" a="1"/>
  <c r="V307" i="1" s="1"/>
  <c r="W307" i="1" a="1"/>
  <c r="W307" i="1" s="1"/>
  <c r="X307" i="1" a="1"/>
  <c r="X307" i="1" s="1"/>
  <c r="Y307" i="1" a="1"/>
  <c r="Y307"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S296" i="1" a="1"/>
  <c r="S296" i="1" s="1"/>
  <c r="T296" i="1" a="1"/>
  <c r="T296" i="1" s="1"/>
  <c r="U296" i="1" a="1"/>
  <c r="U296" i="1" s="1"/>
  <c r="V296" i="1" a="1"/>
  <c r="V296" i="1" s="1"/>
  <c r="W296" i="1" a="1"/>
  <c r="W296" i="1" s="1"/>
  <c r="X296" i="1" a="1"/>
  <c r="X296" i="1" s="1"/>
  <c r="Y296" i="1" a="1"/>
  <c r="Y296"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S298" i="1" a="1"/>
  <c r="S298" i="1" s="1"/>
  <c r="T298" i="1" a="1"/>
  <c r="T298" i="1" s="1"/>
  <c r="U298" i="1" a="1"/>
  <c r="U298" i="1" s="1"/>
  <c r="V298" i="1" a="1"/>
  <c r="V298" i="1" s="1"/>
  <c r="W298" i="1" a="1"/>
  <c r="W298" i="1" s="1"/>
  <c r="X298" i="1" a="1"/>
  <c r="X298" i="1" s="1"/>
  <c r="Y298" i="1" a="1"/>
  <c r="Y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S299" i="1" a="1"/>
  <c r="S299" i="1" s="1"/>
  <c r="T299" i="1" a="1"/>
  <c r="T299" i="1" s="1"/>
  <c r="U299" i="1" a="1"/>
  <c r="U299" i="1" s="1"/>
  <c r="V299" i="1" a="1"/>
  <c r="V299" i="1" s="1"/>
  <c r="W299" i="1" a="1"/>
  <c r="W299" i="1" s="1"/>
  <c r="X299" i="1" a="1"/>
  <c r="X299" i="1" s="1"/>
  <c r="Y299" i="1" a="1"/>
  <c r="Y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S300" i="1" a="1"/>
  <c r="S300" i="1" s="1"/>
  <c r="T300" i="1" a="1"/>
  <c r="T300" i="1" s="1"/>
  <c r="U300" i="1" a="1"/>
  <c r="U300" i="1" s="1"/>
  <c r="V300" i="1" a="1"/>
  <c r="V300" i="1" s="1"/>
  <c r="W300" i="1" a="1"/>
  <c r="W300" i="1" s="1"/>
  <c r="X300" i="1" a="1"/>
  <c r="X300" i="1" s="1"/>
  <c r="Y300" i="1" a="1"/>
  <c r="Y300"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X107" i="1" a="1"/>
  <c r="X107" i="1" s="1"/>
  <c r="Y107" i="1" a="1"/>
  <c r="Y107"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S301" i="1" a="1"/>
  <c r="S301" i="1" s="1"/>
  <c r="T301" i="1" a="1"/>
  <c r="T301" i="1" s="1"/>
  <c r="U301" i="1" a="1"/>
  <c r="U301" i="1" s="1"/>
  <c r="V301" i="1" a="1"/>
  <c r="V301" i="1" s="1"/>
  <c r="W301" i="1" a="1"/>
  <c r="W301" i="1" s="1"/>
  <c r="X301" i="1" a="1"/>
  <c r="X301" i="1" s="1"/>
  <c r="Y301" i="1" a="1"/>
  <c r="Y301"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S297" i="1" a="1"/>
  <c r="S297" i="1" s="1"/>
  <c r="T297" i="1" a="1"/>
  <c r="T297" i="1" s="1"/>
  <c r="U297" i="1" a="1"/>
  <c r="U297" i="1" s="1"/>
  <c r="V297" i="1" a="1"/>
  <c r="V297" i="1" s="1"/>
  <c r="W297" i="1" a="1"/>
  <c r="W297" i="1" s="1"/>
  <c r="X297" i="1" a="1"/>
  <c r="X297" i="1" s="1"/>
  <c r="Y297" i="1" a="1"/>
  <c r="Y297"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S302" i="1" a="1"/>
  <c r="S302" i="1" s="1"/>
  <c r="T302" i="1" a="1"/>
  <c r="T302" i="1" s="1"/>
  <c r="U302" i="1" a="1"/>
  <c r="U302" i="1" s="1"/>
  <c r="V302" i="1" a="1"/>
  <c r="V302" i="1" s="1"/>
  <c r="W302" i="1" a="1"/>
  <c r="W302" i="1" s="1"/>
  <c r="X302" i="1" a="1"/>
  <c r="X302" i="1" s="1"/>
  <c r="Y302" i="1" a="1"/>
  <c r="Y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S303" i="1" a="1"/>
  <c r="S303" i="1" s="1"/>
  <c r="T303" i="1" a="1"/>
  <c r="T303" i="1" s="1"/>
  <c r="U303" i="1" a="1"/>
  <c r="U303" i="1" s="1"/>
  <c r="V303" i="1" a="1"/>
  <c r="V303" i="1" s="1"/>
  <c r="W303" i="1" a="1"/>
  <c r="W303" i="1" s="1"/>
  <c r="X303" i="1" a="1"/>
  <c r="X303" i="1" s="1"/>
  <c r="Y303" i="1" a="1"/>
  <c r="Y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S304" i="1" a="1"/>
  <c r="S304" i="1" s="1"/>
  <c r="T304" i="1" a="1"/>
  <c r="T304" i="1" s="1"/>
  <c r="U304" i="1" a="1"/>
  <c r="U304" i="1" s="1"/>
  <c r="V304" i="1" a="1"/>
  <c r="V304" i="1" s="1"/>
  <c r="W304" i="1" a="1"/>
  <c r="W304" i="1" s="1"/>
  <c r="X304" i="1" a="1"/>
  <c r="X304" i="1" s="1"/>
  <c r="Y304" i="1" a="1"/>
  <c r="Y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S305" i="1" a="1"/>
  <c r="S305" i="1" s="1"/>
  <c r="T305" i="1" a="1"/>
  <c r="T305" i="1" s="1"/>
  <c r="U305" i="1" a="1"/>
  <c r="U305" i="1" s="1"/>
  <c r="V305" i="1" a="1"/>
  <c r="V305" i="1" s="1"/>
  <c r="W305" i="1" a="1"/>
  <c r="W305" i="1" s="1"/>
  <c r="X305" i="1" a="1"/>
  <c r="X305" i="1" s="1"/>
  <c r="Y305" i="1" a="1"/>
  <c r="Y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S306" i="1" a="1"/>
  <c r="S306" i="1" s="1"/>
  <c r="T306" i="1" a="1"/>
  <c r="T306" i="1" s="1"/>
  <c r="U306" i="1" a="1"/>
  <c r="U306" i="1" s="1"/>
  <c r="V306" i="1" a="1"/>
  <c r="V306" i="1" s="1"/>
  <c r="W306" i="1" a="1"/>
  <c r="W306" i="1" s="1"/>
  <c r="X306" i="1" a="1"/>
  <c r="X306" i="1" s="1"/>
  <c r="Y306" i="1" a="1"/>
  <c r="Y306"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S308" i="1" a="1"/>
  <c r="S308" i="1" s="1"/>
  <c r="T308" i="1" a="1"/>
  <c r="T308" i="1" s="1"/>
  <c r="U308" i="1" a="1"/>
  <c r="U308" i="1" s="1"/>
  <c r="V308" i="1" a="1"/>
  <c r="V308" i="1" s="1"/>
  <c r="W308" i="1" a="1"/>
  <c r="W308" i="1" s="1"/>
  <c r="X308" i="1" a="1"/>
  <c r="X308" i="1" s="1"/>
  <c r="Y308" i="1" a="1"/>
  <c r="Y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S309" i="1" a="1"/>
  <c r="S309" i="1" s="1"/>
  <c r="T309" i="1" a="1"/>
  <c r="T309" i="1" s="1"/>
  <c r="U309" i="1" a="1"/>
  <c r="U309" i="1" s="1"/>
  <c r="V309" i="1" a="1"/>
  <c r="V309" i="1" s="1"/>
  <c r="W309" i="1" a="1"/>
  <c r="W309" i="1" s="1"/>
  <c r="X309" i="1" a="1"/>
  <c r="X309" i="1" s="1"/>
  <c r="Y309" i="1" a="1"/>
  <c r="Y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S310" i="1" a="1"/>
  <c r="S310" i="1" s="1"/>
  <c r="T310" i="1" a="1"/>
  <c r="T310" i="1" s="1"/>
  <c r="U310" i="1" a="1"/>
  <c r="U310" i="1" s="1"/>
  <c r="V310" i="1" a="1"/>
  <c r="V310" i="1" s="1"/>
  <c r="W310" i="1" a="1"/>
  <c r="W310" i="1" s="1"/>
  <c r="X310" i="1" a="1"/>
  <c r="X310" i="1" s="1"/>
  <c r="Y310" i="1" a="1"/>
  <c r="Y310"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S295" i="1" a="1"/>
  <c r="S295" i="1" s="1"/>
  <c r="T295" i="1" a="1"/>
  <c r="T295" i="1" s="1"/>
  <c r="U295" i="1" a="1"/>
  <c r="U295" i="1" s="1"/>
  <c r="V295" i="1" a="1"/>
  <c r="V295" i="1" s="1"/>
  <c r="W295" i="1" a="1"/>
  <c r="W295" i="1" s="1"/>
  <c r="X295" i="1" a="1"/>
  <c r="X295" i="1" s="1"/>
  <c r="Y295" i="1" a="1"/>
  <c r="Y295" i="1" s="1"/>
  <c r="B391" i="1" a="1"/>
  <c r="B391" i="1" s="1"/>
  <c r="AA391" i="1" s="1" a="1"/>
  <c r="AA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S391" i="1" a="1"/>
  <c r="S391" i="1" s="1"/>
  <c r="T391" i="1" a="1"/>
  <c r="T391" i="1" s="1"/>
  <c r="U391" i="1" a="1"/>
  <c r="U391" i="1" s="1"/>
  <c r="V391" i="1" a="1"/>
  <c r="V391" i="1" s="1"/>
  <c r="W391" i="1" a="1"/>
  <c r="W391" i="1" s="1"/>
  <c r="X391" i="1" a="1"/>
  <c r="X391" i="1" s="1"/>
  <c r="Y391" i="1" a="1"/>
  <c r="Y391"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S324" i="1" a="1"/>
  <c r="S324" i="1" s="1"/>
  <c r="T324" i="1" a="1"/>
  <c r="T324" i="1" s="1"/>
  <c r="U324" i="1" a="1"/>
  <c r="U324" i="1" s="1"/>
  <c r="V324" i="1" a="1"/>
  <c r="V324" i="1" s="1"/>
  <c r="W324" i="1" a="1"/>
  <c r="W324" i="1" s="1"/>
  <c r="X324" i="1" a="1"/>
  <c r="X324" i="1" s="1"/>
  <c r="Y324" i="1" a="1"/>
  <c r="Y324"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S311" i="1" a="1"/>
  <c r="S311" i="1" s="1"/>
  <c r="T311" i="1" a="1"/>
  <c r="T311" i="1" s="1"/>
  <c r="U311" i="1" a="1"/>
  <c r="U311" i="1" s="1"/>
  <c r="V311" i="1" a="1"/>
  <c r="V311" i="1" s="1"/>
  <c r="W311" i="1" a="1"/>
  <c r="W311" i="1" s="1"/>
  <c r="X311" i="1" a="1"/>
  <c r="X311" i="1" s="1"/>
  <c r="Y311" i="1" a="1"/>
  <c r="Y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S312" i="1" a="1"/>
  <c r="S312" i="1" s="1"/>
  <c r="T312" i="1" a="1"/>
  <c r="T312" i="1" s="1"/>
  <c r="U312" i="1" a="1"/>
  <c r="U312" i="1" s="1"/>
  <c r="V312" i="1" a="1"/>
  <c r="V312" i="1" s="1"/>
  <c r="W312" i="1" a="1"/>
  <c r="W312" i="1" s="1"/>
  <c r="X312" i="1" a="1"/>
  <c r="X312" i="1" s="1"/>
  <c r="Y312" i="1" a="1"/>
  <c r="Y31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S42" i="1" a="1"/>
  <c r="S42" i="1" s="1"/>
  <c r="T42" i="1" a="1"/>
  <c r="T42" i="1" s="1"/>
  <c r="U42" i="1" a="1"/>
  <c r="U42" i="1" s="1"/>
  <c r="V42" i="1" a="1"/>
  <c r="V42" i="1" s="1"/>
  <c r="W42" i="1" a="1"/>
  <c r="W42" i="1" s="1"/>
  <c r="X42" i="1" a="1"/>
  <c r="X42" i="1" s="1"/>
  <c r="Y42" i="1" a="1"/>
  <c r="Y42"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W147" i="1" a="1"/>
  <c r="W147" i="1" s="1"/>
  <c r="X147" i="1" a="1"/>
  <c r="X147" i="1" s="1"/>
  <c r="Y147" i="1" a="1"/>
  <c r="Y147" i="1" s="1"/>
  <c r="B234" i="1" a="1"/>
  <c r="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V234" i="1" a="1"/>
  <c r="V234" i="1" s="1"/>
  <c r="W234" i="1" a="1"/>
  <c r="W234" i="1" s="1"/>
  <c r="X234" i="1" a="1"/>
  <c r="X234" i="1" s="1"/>
  <c r="Y234" i="1" a="1"/>
  <c r="Y234" i="1" s="1"/>
  <c r="B236" i="1" a="1"/>
  <c r="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S236" i="1" a="1"/>
  <c r="S236" i="1" s="1"/>
  <c r="T236" i="1" a="1"/>
  <c r="T236" i="1" s="1"/>
  <c r="U236" i="1" a="1"/>
  <c r="U236" i="1" s="1"/>
  <c r="V236" i="1" a="1"/>
  <c r="V236" i="1" s="1"/>
  <c r="W236" i="1" a="1"/>
  <c r="W236" i="1" s="1"/>
  <c r="X236" i="1" a="1"/>
  <c r="X236" i="1" s="1"/>
  <c r="Y236" i="1" a="1"/>
  <c r="Y236" i="1" s="1"/>
  <c r="B237" i="1" a="1"/>
  <c r="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V237" i="1" a="1"/>
  <c r="V237" i="1" s="1"/>
  <c r="W237" i="1" a="1"/>
  <c r="W237" i="1" s="1"/>
  <c r="X237" i="1" a="1"/>
  <c r="X237" i="1" s="1"/>
  <c r="Y237" i="1" a="1"/>
  <c r="Y237" i="1" s="1"/>
  <c r="B238" i="1" a="1"/>
  <c r="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V238" i="1" a="1"/>
  <c r="V238" i="1" s="1"/>
  <c r="W238" i="1" a="1"/>
  <c r="W238" i="1" s="1"/>
  <c r="X238" i="1" a="1"/>
  <c r="X238" i="1" s="1"/>
  <c r="Y238" i="1" a="1"/>
  <c r="Y238" i="1" s="1"/>
  <c r="B233" i="1" a="1"/>
  <c r="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V233" i="1" a="1"/>
  <c r="V233" i="1" s="1"/>
  <c r="W233" i="1" a="1"/>
  <c r="W233" i="1" s="1"/>
  <c r="X233" i="1" a="1"/>
  <c r="X233" i="1" s="1"/>
  <c r="Y233" i="1" a="1"/>
  <c r="Y233" i="1" s="1"/>
  <c r="B240" i="1" a="1"/>
  <c r="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V240" i="1" a="1"/>
  <c r="V240" i="1" s="1"/>
  <c r="W240" i="1" a="1"/>
  <c r="W240" i="1" s="1"/>
  <c r="X240" i="1" a="1"/>
  <c r="X240" i="1" s="1"/>
  <c r="Y240" i="1" a="1"/>
  <c r="Y240" i="1" s="1"/>
  <c r="B242" i="1" a="1"/>
  <c r="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V242" i="1" a="1"/>
  <c r="V242" i="1" s="1"/>
  <c r="W242" i="1" a="1"/>
  <c r="W242" i="1" s="1"/>
  <c r="X242" i="1" a="1"/>
  <c r="X242" i="1" s="1"/>
  <c r="Y242" i="1" a="1"/>
  <c r="Y242" i="1" s="1"/>
  <c r="B243" i="1" a="1"/>
  <c r="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V243" i="1" a="1"/>
  <c r="V243" i="1" s="1"/>
  <c r="W243" i="1" a="1"/>
  <c r="W243" i="1" s="1"/>
  <c r="X243" i="1" a="1"/>
  <c r="X243" i="1" s="1"/>
  <c r="Y243" i="1" a="1"/>
  <c r="Y243" i="1" s="1"/>
  <c r="B244" i="1" a="1"/>
  <c r="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V244" i="1" a="1"/>
  <c r="V244" i="1" s="1"/>
  <c r="W244" i="1" a="1"/>
  <c r="W244" i="1" s="1"/>
  <c r="X244" i="1" a="1"/>
  <c r="X244" i="1" s="1"/>
  <c r="Y244" i="1" a="1"/>
  <c r="Y244" i="1" s="1"/>
  <c r="B245" i="1" a="1"/>
  <c r="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S245" i="1" a="1"/>
  <c r="S245" i="1" s="1"/>
  <c r="T245" i="1" a="1"/>
  <c r="T245" i="1" s="1"/>
  <c r="U245" i="1" a="1"/>
  <c r="U245" i="1" s="1"/>
  <c r="V245" i="1" a="1"/>
  <c r="V245" i="1" s="1"/>
  <c r="W245" i="1" a="1"/>
  <c r="W245" i="1" s="1"/>
  <c r="X245" i="1" a="1"/>
  <c r="X245" i="1" s="1"/>
  <c r="Y245" i="1" a="1"/>
  <c r="Y245" i="1" s="1"/>
  <c r="B246" i="1" a="1"/>
  <c r="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S246" i="1" a="1"/>
  <c r="S246" i="1" s="1"/>
  <c r="T246" i="1" a="1"/>
  <c r="T246" i="1" s="1"/>
  <c r="U246" i="1" a="1"/>
  <c r="U246" i="1" s="1"/>
  <c r="V246" i="1" a="1"/>
  <c r="V246" i="1" s="1"/>
  <c r="W246" i="1" a="1"/>
  <c r="W246" i="1" s="1"/>
  <c r="X246" i="1" a="1"/>
  <c r="X246" i="1" s="1"/>
  <c r="Y246" i="1" a="1"/>
  <c r="Y246" i="1" s="1"/>
  <c r="B247" i="1" a="1"/>
  <c r="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S247" i="1" a="1"/>
  <c r="S247" i="1" s="1"/>
  <c r="T247" i="1" a="1"/>
  <c r="T247" i="1" s="1"/>
  <c r="U247" i="1" a="1"/>
  <c r="U247" i="1" s="1"/>
  <c r="V247" i="1" a="1"/>
  <c r="V247" i="1" s="1"/>
  <c r="W247" i="1" a="1"/>
  <c r="W247" i="1" s="1"/>
  <c r="X247" i="1" a="1"/>
  <c r="X247" i="1" s="1"/>
  <c r="Y247" i="1" a="1"/>
  <c r="Y247" i="1" s="1"/>
  <c r="B248" i="1" a="1"/>
  <c r="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S248" i="1" a="1"/>
  <c r="S248" i="1" s="1"/>
  <c r="T248" i="1" a="1"/>
  <c r="T248" i="1" s="1"/>
  <c r="U248" i="1" a="1"/>
  <c r="U248" i="1" s="1"/>
  <c r="V248" i="1" a="1"/>
  <c r="V248" i="1" s="1"/>
  <c r="W248" i="1" a="1"/>
  <c r="W248" i="1" s="1"/>
  <c r="X248" i="1" a="1"/>
  <c r="X248" i="1" s="1"/>
  <c r="Y248" i="1" a="1"/>
  <c r="Y248" i="1" s="1"/>
  <c r="B249" i="1" a="1"/>
  <c r="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V249" i="1" a="1"/>
  <c r="V249" i="1" s="1"/>
  <c r="W249" i="1" a="1"/>
  <c r="W249" i="1" s="1"/>
  <c r="X249" i="1" a="1"/>
  <c r="X249" i="1" s="1"/>
  <c r="Y249" i="1" a="1"/>
  <c r="Y249" i="1" s="1"/>
  <c r="B250" i="1" a="1"/>
  <c r="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V250" i="1" a="1"/>
  <c r="V250" i="1" s="1"/>
  <c r="W250" i="1" a="1"/>
  <c r="W250" i="1" s="1"/>
  <c r="X250" i="1" a="1"/>
  <c r="X250" i="1" s="1"/>
  <c r="Y250" i="1" a="1"/>
  <c r="Y250" i="1" s="1"/>
  <c r="B251" i="1" a="1"/>
  <c r="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S251" i="1" a="1"/>
  <c r="S251" i="1" s="1"/>
  <c r="T251" i="1" a="1"/>
  <c r="T251" i="1" s="1"/>
  <c r="U251" i="1" a="1"/>
  <c r="U251" i="1" s="1"/>
  <c r="V251" i="1" a="1"/>
  <c r="V251" i="1" s="1"/>
  <c r="W251" i="1" a="1"/>
  <c r="W251" i="1" s="1"/>
  <c r="X251" i="1" a="1"/>
  <c r="X251" i="1" s="1"/>
  <c r="Y251" i="1" a="1"/>
  <c r="Y251" i="1" s="1"/>
  <c r="B252" i="1" a="1"/>
  <c r="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s="1"/>
  <c r="V252" i="1" a="1"/>
  <c r="V252" i="1" s="1"/>
  <c r="W252" i="1" a="1"/>
  <c r="W252" i="1" s="1"/>
  <c r="X252" i="1" a="1"/>
  <c r="X252" i="1" s="1"/>
  <c r="Y252" i="1" a="1"/>
  <c r="Y252" i="1" s="1"/>
  <c r="B253" i="1" a="1"/>
  <c r="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S253" i="1" a="1"/>
  <c r="S253" i="1" s="1"/>
  <c r="T253" i="1" a="1"/>
  <c r="T253" i="1" s="1"/>
  <c r="U253" i="1" a="1"/>
  <c r="U253" i="1" s="1"/>
  <c r="V253" i="1" a="1"/>
  <c r="V253" i="1" s="1"/>
  <c r="W253" i="1" a="1"/>
  <c r="W253" i="1" s="1"/>
  <c r="X253" i="1" a="1"/>
  <c r="X253" i="1" s="1"/>
  <c r="Y253" i="1" a="1"/>
  <c r="Y253" i="1" s="1"/>
  <c r="B254" i="1" a="1"/>
  <c r="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S254" i="1" a="1"/>
  <c r="S254" i="1" s="1"/>
  <c r="T254" i="1" a="1"/>
  <c r="T254" i="1" s="1"/>
  <c r="U254" i="1" a="1"/>
  <c r="U254" i="1" s="1"/>
  <c r="V254" i="1" a="1"/>
  <c r="V254" i="1" s="1"/>
  <c r="W254" i="1" a="1"/>
  <c r="W254" i="1" s="1"/>
  <c r="X254" i="1" a="1"/>
  <c r="X254" i="1" s="1"/>
  <c r="Y254" i="1" a="1"/>
  <c r="Y254" i="1" s="1"/>
  <c r="B255" i="1" a="1"/>
  <c r="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S255" i="1" a="1"/>
  <c r="S255" i="1" s="1"/>
  <c r="T255" i="1" a="1"/>
  <c r="T255" i="1" s="1"/>
  <c r="U255" i="1" a="1"/>
  <c r="U255" i="1" s="1"/>
  <c r="V255" i="1" a="1"/>
  <c r="V255" i="1" s="1"/>
  <c r="W255" i="1" a="1"/>
  <c r="W255" i="1" s="1"/>
  <c r="X255" i="1" a="1"/>
  <c r="X255" i="1" s="1"/>
  <c r="Y255" i="1" a="1"/>
  <c r="Y255" i="1" s="1"/>
  <c r="B256" i="1" a="1"/>
  <c r="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S256" i="1" a="1"/>
  <c r="S256" i="1" s="1"/>
  <c r="T256" i="1" a="1"/>
  <c r="T256" i="1" s="1"/>
  <c r="U256" i="1" a="1"/>
  <c r="U256" i="1" s="1"/>
  <c r="V256" i="1" a="1"/>
  <c r="V256" i="1" s="1"/>
  <c r="W256" i="1" a="1"/>
  <c r="W256" i="1" s="1"/>
  <c r="X256" i="1" a="1"/>
  <c r="X256" i="1" s="1"/>
  <c r="Y256" i="1" a="1"/>
  <c r="Y256" i="1" s="1"/>
  <c r="B257" i="1" a="1"/>
  <c r="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S257" i="1" a="1"/>
  <c r="S257" i="1" s="1"/>
  <c r="T257" i="1" a="1"/>
  <c r="T257" i="1" s="1"/>
  <c r="U257" i="1" a="1"/>
  <c r="U257" i="1" s="1"/>
  <c r="V257" i="1" a="1"/>
  <c r="V257" i="1" s="1"/>
  <c r="W257" i="1" a="1"/>
  <c r="W257" i="1" s="1"/>
  <c r="X257" i="1" a="1"/>
  <c r="X257" i="1" s="1"/>
  <c r="Y257" i="1" a="1"/>
  <c r="Y257" i="1" s="1"/>
  <c r="B258" i="1" a="1"/>
  <c r="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S258" i="1" a="1"/>
  <c r="S258" i="1" s="1"/>
  <c r="T258" i="1" a="1"/>
  <c r="T258" i="1" s="1"/>
  <c r="U258" i="1" a="1"/>
  <c r="U258" i="1" s="1"/>
  <c r="V258" i="1" a="1"/>
  <c r="V258" i="1" s="1"/>
  <c r="W258" i="1" a="1"/>
  <c r="W258" i="1" s="1"/>
  <c r="X258" i="1" a="1"/>
  <c r="X258" i="1" s="1"/>
  <c r="Y258" i="1" a="1"/>
  <c r="Y258" i="1" s="1"/>
  <c r="B259" i="1" a="1"/>
  <c r="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S259" i="1" a="1"/>
  <c r="S259" i="1" s="1"/>
  <c r="T259" i="1" a="1"/>
  <c r="T259" i="1" s="1"/>
  <c r="U259" i="1" a="1"/>
  <c r="U259" i="1" s="1"/>
  <c r="V259" i="1" a="1"/>
  <c r="V259" i="1" s="1"/>
  <c r="W259" i="1" a="1"/>
  <c r="W259" i="1" s="1"/>
  <c r="X259" i="1" a="1"/>
  <c r="X259" i="1" s="1"/>
  <c r="Y259" i="1" a="1"/>
  <c r="Y259" i="1" s="1"/>
  <c r="B260" i="1" a="1"/>
  <c r="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S260" i="1" a="1"/>
  <c r="S260" i="1" s="1"/>
  <c r="T260" i="1" a="1"/>
  <c r="T260" i="1" s="1"/>
  <c r="U260" i="1" a="1"/>
  <c r="U260" i="1" s="1"/>
  <c r="V260" i="1" a="1"/>
  <c r="V260" i="1" s="1"/>
  <c r="W260" i="1" a="1"/>
  <c r="W260" i="1" s="1"/>
  <c r="X260" i="1" a="1"/>
  <c r="X260" i="1" s="1"/>
  <c r="Y260" i="1" a="1"/>
  <c r="Y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S261" i="1" a="1"/>
  <c r="S261" i="1" s="1"/>
  <c r="T261" i="1" a="1"/>
  <c r="T261" i="1" s="1"/>
  <c r="U261" i="1" a="1"/>
  <c r="U261" i="1" s="1"/>
  <c r="V261" i="1" a="1"/>
  <c r="V261" i="1" s="1"/>
  <c r="W261" i="1" a="1"/>
  <c r="W261" i="1" s="1"/>
  <c r="X261" i="1" a="1"/>
  <c r="X261" i="1" s="1"/>
  <c r="Y261" i="1" a="1"/>
  <c r="Y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S262" i="1" a="1"/>
  <c r="S262" i="1" s="1"/>
  <c r="T262" i="1" a="1"/>
  <c r="T262" i="1" s="1"/>
  <c r="U262" i="1" a="1"/>
  <c r="U262" i="1" s="1"/>
  <c r="V262" i="1" a="1"/>
  <c r="V262" i="1" s="1"/>
  <c r="W262" i="1" a="1"/>
  <c r="W262" i="1" s="1"/>
  <c r="X262" i="1" a="1"/>
  <c r="X262" i="1" s="1"/>
  <c r="Y262" i="1" a="1"/>
  <c r="Y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S263" i="1" a="1"/>
  <c r="S263" i="1" s="1"/>
  <c r="T263" i="1" a="1"/>
  <c r="T263" i="1" s="1"/>
  <c r="U263" i="1" a="1"/>
  <c r="U263" i="1" s="1"/>
  <c r="V263" i="1" a="1"/>
  <c r="V263" i="1" s="1"/>
  <c r="W263" i="1" a="1"/>
  <c r="W263" i="1" s="1"/>
  <c r="X263" i="1" a="1"/>
  <c r="X263" i="1" s="1"/>
  <c r="Y263" i="1" a="1"/>
  <c r="Y263"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S390" i="1" a="1"/>
  <c r="S390" i="1" s="1"/>
  <c r="T390" i="1" a="1"/>
  <c r="T390" i="1" s="1"/>
  <c r="U390" i="1" a="1"/>
  <c r="U390" i="1" s="1"/>
  <c r="V390" i="1" a="1"/>
  <c r="V390" i="1" s="1"/>
  <c r="W390" i="1" a="1"/>
  <c r="W390" i="1" s="1"/>
  <c r="X390" i="1" a="1"/>
  <c r="X390" i="1" s="1"/>
  <c r="Y390" i="1" a="1"/>
  <c r="Y390"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S264" i="1" a="1"/>
  <c r="S264" i="1" s="1"/>
  <c r="T264" i="1" a="1"/>
  <c r="T264" i="1" s="1"/>
  <c r="U264" i="1" a="1"/>
  <c r="U264" i="1" s="1"/>
  <c r="V264" i="1" a="1"/>
  <c r="V264" i="1" s="1"/>
  <c r="W264" i="1" a="1"/>
  <c r="W264" i="1" s="1"/>
  <c r="X264" i="1" a="1"/>
  <c r="X264" i="1" s="1"/>
  <c r="Y264" i="1" a="1"/>
  <c r="Y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S265" i="1" a="1"/>
  <c r="S265" i="1" s="1"/>
  <c r="T265" i="1" a="1"/>
  <c r="T265" i="1" s="1"/>
  <c r="U265" i="1" a="1"/>
  <c r="U265" i="1" s="1"/>
  <c r="V265" i="1" a="1"/>
  <c r="V265" i="1" s="1"/>
  <c r="W265" i="1" a="1"/>
  <c r="W265" i="1" s="1"/>
  <c r="X265" i="1" a="1"/>
  <c r="X265" i="1" s="1"/>
  <c r="Y265" i="1" a="1"/>
  <c r="Y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S266" i="1" a="1"/>
  <c r="S266" i="1" s="1"/>
  <c r="T266" i="1" a="1"/>
  <c r="T266" i="1" s="1"/>
  <c r="U266" i="1" a="1"/>
  <c r="U266" i="1" s="1"/>
  <c r="V266" i="1" a="1"/>
  <c r="V266" i="1" s="1"/>
  <c r="W266" i="1" a="1"/>
  <c r="W266" i="1" s="1"/>
  <c r="X266" i="1" a="1"/>
  <c r="X266" i="1" s="1"/>
  <c r="Y266" i="1" a="1"/>
  <c r="Y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S267" i="1" a="1"/>
  <c r="S267" i="1" s="1"/>
  <c r="T267" i="1" a="1"/>
  <c r="T267" i="1" s="1"/>
  <c r="U267" i="1" a="1"/>
  <c r="U267" i="1" s="1"/>
  <c r="V267" i="1" a="1"/>
  <c r="V267" i="1" s="1"/>
  <c r="W267" i="1" a="1"/>
  <c r="W267" i="1" s="1"/>
  <c r="X267" i="1" a="1"/>
  <c r="X267" i="1" s="1"/>
  <c r="Y267" i="1" a="1"/>
  <c r="Y267" i="1" s="1"/>
  <c r="B281" i="1" a="1"/>
  <c r="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S281" i="1" a="1"/>
  <c r="S281" i="1" s="1"/>
  <c r="T281" i="1" a="1"/>
  <c r="T281" i="1" s="1"/>
  <c r="U281" i="1" a="1"/>
  <c r="U281" i="1" s="1"/>
  <c r="V281" i="1" a="1"/>
  <c r="V281" i="1" s="1"/>
  <c r="W281" i="1" a="1"/>
  <c r="W281" i="1" s="1"/>
  <c r="X281" i="1" a="1"/>
  <c r="X281" i="1" s="1"/>
  <c r="Y281" i="1" a="1"/>
  <c r="Y281"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S268" i="1" a="1"/>
  <c r="S268" i="1" s="1"/>
  <c r="T268" i="1" a="1"/>
  <c r="T268" i="1" s="1"/>
  <c r="U268" i="1" a="1"/>
  <c r="U268" i="1" s="1"/>
  <c r="V268" i="1" a="1"/>
  <c r="V268" i="1" s="1"/>
  <c r="W268" i="1" a="1"/>
  <c r="W268" i="1" s="1"/>
  <c r="X268" i="1" a="1"/>
  <c r="X268" i="1" s="1"/>
  <c r="Y268" i="1" a="1"/>
  <c r="Y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S269" i="1" a="1"/>
  <c r="S269" i="1" s="1"/>
  <c r="T269" i="1" a="1"/>
  <c r="T269" i="1" s="1"/>
  <c r="U269" i="1" a="1"/>
  <c r="U269" i="1" s="1"/>
  <c r="V269" i="1" a="1"/>
  <c r="V269" i="1" s="1"/>
  <c r="W269" i="1" a="1"/>
  <c r="W269" i="1" s="1"/>
  <c r="X269" i="1" a="1"/>
  <c r="X269" i="1" s="1"/>
  <c r="Y269" i="1" a="1"/>
  <c r="Y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S270" i="1" a="1"/>
  <c r="S270" i="1" s="1"/>
  <c r="T270" i="1" a="1"/>
  <c r="T270" i="1" s="1"/>
  <c r="U270" i="1" a="1"/>
  <c r="U270" i="1" s="1"/>
  <c r="V270" i="1" a="1"/>
  <c r="V270" i="1" s="1"/>
  <c r="W270" i="1" a="1"/>
  <c r="W270" i="1" s="1"/>
  <c r="X270" i="1" a="1"/>
  <c r="X270" i="1" s="1"/>
  <c r="Y270" i="1" a="1"/>
  <c r="Y270"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V196" i="1" a="1"/>
  <c r="V196" i="1" s="1"/>
  <c r="W196" i="1" a="1"/>
  <c r="W196" i="1" s="1"/>
  <c r="X196" i="1" a="1"/>
  <c r="X196" i="1" s="1"/>
  <c r="Y196" i="1" a="1"/>
  <c r="Y196"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S386" i="1" a="1"/>
  <c r="S386" i="1" s="1"/>
  <c r="T386" i="1" a="1"/>
  <c r="T386" i="1" s="1"/>
  <c r="U386" i="1" a="1"/>
  <c r="U386" i="1" s="1"/>
  <c r="V386" i="1" a="1"/>
  <c r="V386" i="1" s="1"/>
  <c r="W386" i="1" a="1"/>
  <c r="W386" i="1" s="1"/>
  <c r="X386" i="1" a="1"/>
  <c r="X386" i="1" s="1"/>
  <c r="Y386" i="1" a="1"/>
  <c r="Y386"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V193" i="1" a="1"/>
  <c r="V193" i="1" s="1"/>
  <c r="W193" i="1" a="1"/>
  <c r="W193" i="1" s="1"/>
  <c r="X193" i="1" a="1"/>
  <c r="X193" i="1" s="1"/>
  <c r="Y193" i="1" a="1"/>
  <c r="Y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V194" i="1" a="1"/>
  <c r="V194" i="1" s="1"/>
  <c r="W194" i="1" a="1"/>
  <c r="W194" i="1" s="1"/>
  <c r="X194" i="1" a="1"/>
  <c r="X194" i="1" s="1"/>
  <c r="Y194" i="1" a="1"/>
  <c r="Y194"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V186" i="1" a="1"/>
  <c r="V186" i="1" s="1"/>
  <c r="W186" i="1" a="1"/>
  <c r="W186" i="1" s="1"/>
  <c r="X186" i="1" a="1"/>
  <c r="X186" i="1" s="1"/>
  <c r="Y186" i="1" a="1"/>
  <c r="Y186"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V195" i="1" a="1"/>
  <c r="V195" i="1" s="1"/>
  <c r="W195" i="1" a="1"/>
  <c r="W195" i="1" s="1"/>
  <c r="X195" i="1" a="1"/>
  <c r="X195" i="1" s="1"/>
  <c r="Y195" i="1" a="1"/>
  <c r="Y195"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V197" i="1" a="1"/>
  <c r="V197" i="1" s="1"/>
  <c r="W197" i="1" a="1"/>
  <c r="W197" i="1" s="1"/>
  <c r="X197" i="1" a="1"/>
  <c r="X197" i="1" s="1"/>
  <c r="Y197" i="1" a="1"/>
  <c r="Y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V198" i="1" a="1"/>
  <c r="V198" i="1" s="1"/>
  <c r="W198" i="1" a="1"/>
  <c r="W198" i="1" s="1"/>
  <c r="X198" i="1" a="1"/>
  <c r="X198" i="1" s="1"/>
  <c r="Y198" i="1" a="1"/>
  <c r="Y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V199" i="1" a="1"/>
  <c r="V199" i="1" s="1"/>
  <c r="W199" i="1" a="1"/>
  <c r="W199" i="1" s="1"/>
  <c r="X199" i="1" a="1"/>
  <c r="X199" i="1" s="1"/>
  <c r="Y199" i="1" a="1"/>
  <c r="Y199"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V201" i="1" a="1"/>
  <c r="V201" i="1" s="1"/>
  <c r="W201" i="1" a="1"/>
  <c r="W201" i="1" s="1"/>
  <c r="X201" i="1" a="1"/>
  <c r="X201" i="1" s="1"/>
  <c r="Y201" i="1" a="1"/>
  <c r="Y201"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S365" i="1" a="1"/>
  <c r="S365" i="1" s="1"/>
  <c r="T365" i="1" a="1"/>
  <c r="T365" i="1" s="1"/>
  <c r="U365" i="1" a="1"/>
  <c r="U365" i="1" s="1"/>
  <c r="V365" i="1" a="1"/>
  <c r="V365" i="1" s="1"/>
  <c r="W365" i="1" a="1"/>
  <c r="W365" i="1" s="1"/>
  <c r="X365" i="1" a="1"/>
  <c r="X365" i="1" s="1"/>
  <c r="Y365" i="1" a="1"/>
  <c r="Y365"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V204" i="1" a="1"/>
  <c r="V204" i="1" s="1"/>
  <c r="W204" i="1" a="1"/>
  <c r="W204" i="1" s="1"/>
  <c r="X204" i="1" a="1"/>
  <c r="X204" i="1" s="1"/>
  <c r="Y204" i="1" a="1"/>
  <c r="Y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V205" i="1" a="1"/>
  <c r="V205" i="1" s="1"/>
  <c r="W205" i="1" a="1"/>
  <c r="W205" i="1" s="1"/>
  <c r="X205" i="1" a="1"/>
  <c r="X205" i="1" s="1"/>
  <c r="Y205" i="1" a="1"/>
  <c r="Y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V206" i="1" a="1"/>
  <c r="V206" i="1" s="1"/>
  <c r="W206" i="1" a="1"/>
  <c r="W206" i="1" s="1"/>
  <c r="X206" i="1" a="1"/>
  <c r="X206" i="1" s="1"/>
  <c r="Y206" i="1" a="1"/>
  <c r="Y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V207" i="1" a="1"/>
  <c r="V207" i="1" s="1"/>
  <c r="W207" i="1" a="1"/>
  <c r="W207" i="1" s="1"/>
  <c r="X207" i="1" a="1"/>
  <c r="X207" i="1" s="1"/>
  <c r="Y207" i="1" a="1"/>
  <c r="Y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V208" i="1" a="1"/>
  <c r="V208" i="1" s="1"/>
  <c r="W208" i="1" a="1"/>
  <c r="W208" i="1" s="1"/>
  <c r="X208" i="1" a="1"/>
  <c r="X208" i="1" s="1"/>
  <c r="Y208" i="1" a="1"/>
  <c r="Y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V209" i="1" a="1"/>
  <c r="V209" i="1" s="1"/>
  <c r="W209" i="1" a="1"/>
  <c r="W209" i="1" s="1"/>
  <c r="X209" i="1" a="1"/>
  <c r="X209" i="1" s="1"/>
  <c r="Y209" i="1" a="1"/>
  <c r="Y209"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S387" i="1" a="1"/>
  <c r="S387" i="1" s="1"/>
  <c r="T387" i="1" a="1"/>
  <c r="T387" i="1" s="1"/>
  <c r="U387" i="1" a="1"/>
  <c r="U387" i="1" s="1"/>
  <c r="V387" i="1" a="1"/>
  <c r="V387" i="1" s="1"/>
  <c r="W387" i="1" a="1"/>
  <c r="W387" i="1" s="1"/>
  <c r="X387" i="1" a="1"/>
  <c r="X387" i="1" s="1"/>
  <c r="Y387" i="1" a="1"/>
  <c r="Y387"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V210" i="1" a="1"/>
  <c r="V210" i="1" s="1"/>
  <c r="W210" i="1" a="1"/>
  <c r="W210" i="1" s="1"/>
  <c r="X210" i="1" a="1"/>
  <c r="X210" i="1" s="1"/>
  <c r="Y210" i="1" a="1"/>
  <c r="Y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V211" i="1" a="1"/>
  <c r="V211" i="1" s="1"/>
  <c r="W211" i="1" a="1"/>
  <c r="W211" i="1" s="1"/>
  <c r="X211" i="1" a="1"/>
  <c r="X211" i="1" s="1"/>
  <c r="Y211" i="1" a="1"/>
  <c r="Y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V212" i="1" a="1"/>
  <c r="V212" i="1" s="1"/>
  <c r="W212" i="1" a="1"/>
  <c r="W212" i="1" s="1"/>
  <c r="X212" i="1" a="1"/>
  <c r="X212" i="1" s="1"/>
  <c r="Y212" i="1" a="1"/>
  <c r="Y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V213" i="1" a="1"/>
  <c r="V213" i="1" s="1"/>
  <c r="W213" i="1" a="1"/>
  <c r="W213" i="1" s="1"/>
  <c r="X213" i="1" a="1"/>
  <c r="X213" i="1" s="1"/>
  <c r="Y213" i="1" a="1"/>
  <c r="Y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V214" i="1" a="1"/>
  <c r="V214" i="1" s="1"/>
  <c r="W214" i="1" a="1"/>
  <c r="W214" i="1" s="1"/>
  <c r="X214" i="1" a="1"/>
  <c r="X214" i="1" s="1"/>
  <c r="Y214" i="1" a="1"/>
  <c r="Y214"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V220" i="1" a="1"/>
  <c r="V220" i="1" s="1"/>
  <c r="W220" i="1" a="1"/>
  <c r="W220" i="1" s="1"/>
  <c r="X220" i="1" a="1"/>
  <c r="X220" i="1" s="1"/>
  <c r="Y220" i="1" a="1"/>
  <c r="Y220"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V215" i="1" a="1"/>
  <c r="V215" i="1" s="1"/>
  <c r="W215" i="1" a="1"/>
  <c r="W215" i="1" s="1"/>
  <c r="X215" i="1" a="1"/>
  <c r="X215" i="1" s="1"/>
  <c r="Y215" i="1" a="1"/>
  <c r="Y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V216" i="1" a="1"/>
  <c r="V216" i="1" s="1"/>
  <c r="W216" i="1" a="1"/>
  <c r="W216" i="1" s="1"/>
  <c r="X216" i="1" a="1"/>
  <c r="X216" i="1" s="1"/>
  <c r="Y216" i="1" a="1"/>
  <c r="Y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V217" i="1" a="1"/>
  <c r="V217" i="1" s="1"/>
  <c r="W217" i="1" a="1"/>
  <c r="W217" i="1" s="1"/>
  <c r="X217" i="1" a="1"/>
  <c r="X217" i="1" s="1"/>
  <c r="Y217" i="1" a="1"/>
  <c r="Y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V218" i="1" a="1"/>
  <c r="V218" i="1" s="1"/>
  <c r="W218" i="1" a="1"/>
  <c r="W218" i="1" s="1"/>
  <c r="X218" i="1" a="1"/>
  <c r="X218" i="1" s="1"/>
  <c r="Y218" i="1" a="1"/>
  <c r="Y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V219" i="1" a="1"/>
  <c r="V219" i="1" s="1"/>
  <c r="W219" i="1" a="1"/>
  <c r="W219" i="1" s="1"/>
  <c r="X219" i="1" a="1"/>
  <c r="X219" i="1" s="1"/>
  <c r="Y219" i="1" a="1"/>
  <c r="Y219"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V221" i="1" a="1"/>
  <c r="V221" i="1" s="1"/>
  <c r="W221" i="1" a="1"/>
  <c r="W221" i="1" s="1"/>
  <c r="X221" i="1" a="1"/>
  <c r="X221" i="1" s="1"/>
  <c r="Y221" i="1" a="1"/>
  <c r="Y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V222" i="1" a="1"/>
  <c r="V222" i="1" s="1"/>
  <c r="W222" i="1" a="1"/>
  <c r="W222" i="1" s="1"/>
  <c r="X222" i="1" a="1"/>
  <c r="X222" i="1" s="1"/>
  <c r="Y222" i="1" a="1"/>
  <c r="Y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V223" i="1" a="1"/>
  <c r="V223" i="1" s="1"/>
  <c r="W223" i="1" a="1"/>
  <c r="W223" i="1" s="1"/>
  <c r="X223" i="1" a="1"/>
  <c r="X223" i="1" s="1"/>
  <c r="Y223" i="1" a="1"/>
  <c r="Y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V224" i="1" a="1"/>
  <c r="V224" i="1" s="1"/>
  <c r="W224" i="1" a="1"/>
  <c r="W224" i="1" s="1"/>
  <c r="X224" i="1" a="1"/>
  <c r="X224" i="1" s="1"/>
  <c r="Y224" i="1" a="1"/>
  <c r="Y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V225" i="1" a="1"/>
  <c r="V225" i="1" s="1"/>
  <c r="W225" i="1" a="1"/>
  <c r="W225" i="1" s="1"/>
  <c r="X225" i="1" a="1"/>
  <c r="X225" i="1" s="1"/>
  <c r="Y225" i="1" a="1"/>
  <c r="Y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V226" i="1" a="1"/>
  <c r="V226" i="1" s="1"/>
  <c r="W226" i="1" a="1"/>
  <c r="W226" i="1" s="1"/>
  <c r="X226" i="1" a="1"/>
  <c r="X226" i="1" s="1"/>
  <c r="Y226" i="1" a="1"/>
  <c r="Y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V227" i="1" a="1"/>
  <c r="V227" i="1" s="1"/>
  <c r="W227" i="1" a="1"/>
  <c r="W227" i="1" s="1"/>
  <c r="X227" i="1" a="1"/>
  <c r="X227" i="1" s="1"/>
  <c r="Y227" i="1" a="1"/>
  <c r="Y227"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S389" i="1" a="1"/>
  <c r="S389" i="1" s="1"/>
  <c r="T389" i="1" a="1"/>
  <c r="T389" i="1" s="1"/>
  <c r="U389" i="1" a="1"/>
  <c r="U389" i="1" s="1"/>
  <c r="V389" i="1" a="1"/>
  <c r="V389" i="1" s="1"/>
  <c r="W389" i="1" a="1"/>
  <c r="W389" i="1" s="1"/>
  <c r="X389" i="1" a="1"/>
  <c r="X389" i="1" s="1"/>
  <c r="Y389" i="1" a="1"/>
  <c r="Y389"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V229" i="1" a="1"/>
  <c r="V229" i="1" s="1"/>
  <c r="W229" i="1" a="1"/>
  <c r="W229" i="1" s="1"/>
  <c r="X229" i="1" a="1"/>
  <c r="X229" i="1" s="1"/>
  <c r="Y229" i="1" a="1"/>
  <c r="Y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V230" i="1" a="1"/>
  <c r="V230" i="1" s="1"/>
  <c r="W230" i="1" a="1"/>
  <c r="W230" i="1" s="1"/>
  <c r="X230" i="1" a="1"/>
  <c r="X230" i="1" s="1"/>
  <c r="Y230" i="1" a="1"/>
  <c r="Y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V231" i="1" a="1"/>
  <c r="V231" i="1" s="1"/>
  <c r="W231" i="1" a="1"/>
  <c r="W231" i="1" s="1"/>
  <c r="X231" i="1" a="1"/>
  <c r="X231" i="1" s="1"/>
  <c r="Y231" i="1" a="1"/>
  <c r="Y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V232" i="1" a="1"/>
  <c r="V232" i="1" s="1"/>
  <c r="W232" i="1" a="1"/>
  <c r="W232" i="1" s="1"/>
  <c r="X232" i="1" a="1"/>
  <c r="X232" i="1" s="1"/>
  <c r="Y232" i="1" a="1"/>
  <c r="Y232" i="1" s="1"/>
  <c r="B239" i="1" a="1"/>
  <c r="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V239" i="1" a="1"/>
  <c r="V239" i="1" s="1"/>
  <c r="W239" i="1" a="1"/>
  <c r="W239" i="1" s="1"/>
  <c r="X239" i="1" a="1"/>
  <c r="X239" i="1" s="1"/>
  <c r="Y239" i="1" a="1"/>
  <c r="Y239" i="1" s="1"/>
  <c r="B241" i="1" a="1"/>
  <c r="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V241" i="1" a="1"/>
  <c r="V241" i="1" s="1"/>
  <c r="W241" i="1" a="1"/>
  <c r="W241" i="1" s="1"/>
  <c r="X241" i="1" a="1"/>
  <c r="X241" i="1" s="1"/>
  <c r="Y241" i="1" a="1"/>
  <c r="Y241"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W159" i="1" a="1"/>
  <c r="W159" i="1" s="1"/>
  <c r="X159" i="1" a="1"/>
  <c r="X159" i="1" s="1"/>
  <c r="Y159" i="1" a="1"/>
  <c r="Y159" i="1" s="1"/>
  <c r="B235" i="1" a="1"/>
  <c r="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S235" i="1" a="1"/>
  <c r="S235" i="1" s="1"/>
  <c r="T235" i="1" a="1"/>
  <c r="T235" i="1" s="1"/>
  <c r="U235" i="1" a="1"/>
  <c r="U235" i="1" s="1"/>
  <c r="V235" i="1" a="1"/>
  <c r="V235" i="1" s="1"/>
  <c r="W235" i="1" a="1"/>
  <c r="W235" i="1" s="1"/>
  <c r="X235" i="1" a="1"/>
  <c r="X235" i="1" s="1"/>
  <c r="Y235" i="1" a="1"/>
  <c r="Y235"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W160" i="1" a="1"/>
  <c r="W160" i="1" s="1"/>
  <c r="X160" i="1" a="1"/>
  <c r="X160" i="1" s="1"/>
  <c r="Y160" i="1" a="1"/>
  <c r="Y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W161" i="1" a="1"/>
  <c r="W161" i="1" s="1"/>
  <c r="X161" i="1" a="1"/>
  <c r="X161" i="1" s="1"/>
  <c r="Y161" i="1" a="1"/>
  <c r="Y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W162" i="1" a="1"/>
  <c r="W162" i="1" s="1"/>
  <c r="X162" i="1" a="1"/>
  <c r="X162" i="1" s="1"/>
  <c r="Y162" i="1" a="1"/>
  <c r="Y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W163" i="1" a="1"/>
  <c r="W163" i="1" s="1"/>
  <c r="X163" i="1" a="1"/>
  <c r="X163" i="1" s="1"/>
  <c r="Y163" i="1" a="1"/>
  <c r="Y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W164" i="1" a="1"/>
  <c r="W164" i="1" s="1"/>
  <c r="X164" i="1" a="1"/>
  <c r="X164" i="1" s="1"/>
  <c r="Y164" i="1" a="1"/>
  <c r="Y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V165" i="1" a="1"/>
  <c r="V165" i="1" s="1"/>
  <c r="W165" i="1" a="1"/>
  <c r="W165" i="1" s="1"/>
  <c r="X165" i="1" a="1"/>
  <c r="X165" i="1" s="1"/>
  <c r="Y165" i="1" a="1"/>
  <c r="Y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V166" i="1" a="1"/>
  <c r="V166" i="1" s="1"/>
  <c r="W166" i="1" a="1"/>
  <c r="W166" i="1" s="1"/>
  <c r="X166" i="1" a="1"/>
  <c r="X166" i="1" s="1"/>
  <c r="Y166" i="1" a="1"/>
  <c r="Y166"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V168" i="1" a="1"/>
  <c r="V168" i="1" s="1"/>
  <c r="W168" i="1" a="1"/>
  <c r="W168" i="1" s="1"/>
  <c r="X168" i="1" a="1"/>
  <c r="X168" i="1" s="1"/>
  <c r="Y168" i="1" a="1"/>
  <c r="Y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V169" i="1" a="1"/>
  <c r="V169" i="1" s="1"/>
  <c r="W169" i="1" a="1"/>
  <c r="W169" i="1" s="1"/>
  <c r="X169" i="1" a="1"/>
  <c r="X169" i="1" s="1"/>
  <c r="Y169" i="1" a="1"/>
  <c r="Y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V170" i="1" a="1"/>
  <c r="V170" i="1" s="1"/>
  <c r="W170" i="1" a="1"/>
  <c r="W170" i="1" s="1"/>
  <c r="X170" i="1" a="1"/>
  <c r="X170" i="1" s="1"/>
  <c r="Y170" i="1" a="1"/>
  <c r="Y170"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S364" i="1" a="1"/>
  <c r="S364" i="1" s="1"/>
  <c r="T364" i="1" a="1"/>
  <c r="T364" i="1" s="1"/>
  <c r="U364" i="1" a="1"/>
  <c r="U364" i="1" s="1"/>
  <c r="V364" i="1" a="1"/>
  <c r="V364" i="1" s="1"/>
  <c r="W364" i="1" a="1"/>
  <c r="W364" i="1" s="1"/>
  <c r="X364" i="1" a="1"/>
  <c r="X364" i="1" s="1"/>
  <c r="Y364" i="1" a="1"/>
  <c r="Y364"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V171" i="1" a="1"/>
  <c r="V171" i="1" s="1"/>
  <c r="W171" i="1" a="1"/>
  <c r="W171" i="1" s="1"/>
  <c r="X171" i="1" a="1"/>
  <c r="X171" i="1" s="1"/>
  <c r="Y171" i="1" a="1"/>
  <c r="Y171"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V167" i="1" a="1"/>
  <c r="V167" i="1" s="1"/>
  <c r="W167" i="1" a="1"/>
  <c r="W167" i="1" s="1"/>
  <c r="X167" i="1" a="1"/>
  <c r="X167" i="1" s="1"/>
  <c r="Y167" i="1" a="1"/>
  <c r="Y167"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V172" i="1" a="1"/>
  <c r="V172" i="1" s="1"/>
  <c r="W172" i="1" a="1"/>
  <c r="W172" i="1" s="1"/>
  <c r="X172" i="1" a="1"/>
  <c r="X172" i="1" s="1"/>
  <c r="Y172" i="1" a="1"/>
  <c r="Y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V173" i="1" a="1"/>
  <c r="V173" i="1" s="1"/>
  <c r="W173" i="1" a="1"/>
  <c r="W173" i="1" s="1"/>
  <c r="X173" i="1" a="1"/>
  <c r="X173" i="1" s="1"/>
  <c r="Y173" i="1" a="1"/>
  <c r="Y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V174" i="1" a="1"/>
  <c r="V174" i="1" s="1"/>
  <c r="W174" i="1" a="1"/>
  <c r="W174" i="1" s="1"/>
  <c r="X174" i="1" a="1"/>
  <c r="X174" i="1" s="1"/>
  <c r="Y174" i="1" a="1"/>
  <c r="Y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V175" i="1" a="1"/>
  <c r="V175" i="1" s="1"/>
  <c r="W175" i="1" a="1"/>
  <c r="W175" i="1" s="1"/>
  <c r="X175" i="1" a="1"/>
  <c r="X175" i="1" s="1"/>
  <c r="Y175" i="1" a="1"/>
  <c r="Y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V176" i="1" a="1"/>
  <c r="V176" i="1" s="1"/>
  <c r="W176" i="1" a="1"/>
  <c r="W176" i="1" s="1"/>
  <c r="X176" i="1" a="1"/>
  <c r="X176" i="1" s="1"/>
  <c r="Y176" i="1" a="1"/>
  <c r="Y176"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S381" i="1" a="1"/>
  <c r="S381" i="1" s="1"/>
  <c r="T381" i="1" a="1"/>
  <c r="T381" i="1" s="1"/>
  <c r="U381" i="1" a="1"/>
  <c r="U381" i="1" s="1"/>
  <c r="V381" i="1" a="1"/>
  <c r="V381" i="1" s="1"/>
  <c r="W381" i="1" a="1"/>
  <c r="W381" i="1" s="1"/>
  <c r="X381" i="1" a="1"/>
  <c r="X381" i="1" s="1"/>
  <c r="Y381" i="1" a="1"/>
  <c r="Y381"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V177" i="1" a="1"/>
  <c r="V177" i="1" s="1"/>
  <c r="W177" i="1" a="1"/>
  <c r="W177" i="1" s="1"/>
  <c r="X177" i="1" a="1"/>
  <c r="X177" i="1" s="1"/>
  <c r="Y177" i="1" a="1"/>
  <c r="Y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V178" i="1" a="1"/>
  <c r="V178" i="1" s="1"/>
  <c r="W178" i="1" a="1"/>
  <c r="W178" i="1" s="1"/>
  <c r="X178" i="1" a="1"/>
  <c r="X178" i="1" s="1"/>
  <c r="Y178" i="1" a="1"/>
  <c r="Y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V179" i="1" a="1"/>
  <c r="V179" i="1" s="1"/>
  <c r="W179" i="1" a="1"/>
  <c r="W179" i="1" s="1"/>
  <c r="X179" i="1" a="1"/>
  <c r="X179" i="1" s="1"/>
  <c r="Y179" i="1" a="1"/>
  <c r="Y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V180" i="1" a="1"/>
  <c r="V180" i="1" s="1"/>
  <c r="W180" i="1" a="1"/>
  <c r="W180" i="1" s="1"/>
  <c r="X180" i="1" a="1"/>
  <c r="X180" i="1" s="1"/>
  <c r="Y180" i="1" a="1"/>
  <c r="Y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V181" i="1" a="1"/>
  <c r="V181" i="1" s="1"/>
  <c r="W181" i="1" a="1"/>
  <c r="W181" i="1" s="1"/>
  <c r="X181" i="1" a="1"/>
  <c r="X181" i="1" s="1"/>
  <c r="Y181" i="1" a="1"/>
  <c r="Y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V182" i="1" a="1"/>
  <c r="V182" i="1" s="1"/>
  <c r="W182" i="1" a="1"/>
  <c r="W182" i="1" s="1"/>
  <c r="X182" i="1" a="1"/>
  <c r="X182" i="1" s="1"/>
  <c r="Y182" i="1" a="1"/>
  <c r="Y182"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S382" i="1" a="1"/>
  <c r="S382" i="1" s="1"/>
  <c r="T382" i="1" a="1"/>
  <c r="T382" i="1" s="1"/>
  <c r="U382" i="1" a="1"/>
  <c r="U382" i="1" s="1"/>
  <c r="V382" i="1" a="1"/>
  <c r="V382" i="1" s="1"/>
  <c r="W382" i="1" a="1"/>
  <c r="W382" i="1" s="1"/>
  <c r="X382" i="1" a="1"/>
  <c r="X382" i="1" s="1"/>
  <c r="Y382" i="1" a="1"/>
  <c r="Y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S383" i="1" a="1"/>
  <c r="S383" i="1" s="1"/>
  <c r="T383" i="1" a="1"/>
  <c r="T383" i="1" s="1"/>
  <c r="U383" i="1" a="1"/>
  <c r="U383" i="1" s="1"/>
  <c r="V383" i="1" a="1"/>
  <c r="V383" i="1" s="1"/>
  <c r="W383" i="1" a="1"/>
  <c r="W383" i="1" s="1"/>
  <c r="X383" i="1" a="1"/>
  <c r="X383" i="1" s="1"/>
  <c r="Y383" i="1" a="1"/>
  <c r="Y383"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V16" i="1" a="1"/>
  <c r="V16" i="1" s="1"/>
  <c r="W16" i="1" a="1"/>
  <c r="W16" i="1" s="1"/>
  <c r="X16" i="1" a="1"/>
  <c r="X16" i="1" s="1"/>
  <c r="Y16" i="1" a="1"/>
  <c r="Y16"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S422" i="1" a="1"/>
  <c r="S422" i="1" s="1"/>
  <c r="T422" i="1" a="1"/>
  <c r="T422" i="1" s="1"/>
  <c r="U422" i="1" a="1"/>
  <c r="U422" i="1" s="1"/>
  <c r="V422" i="1" a="1"/>
  <c r="V422" i="1" s="1"/>
  <c r="W422" i="1" a="1"/>
  <c r="W422" i="1" s="1"/>
  <c r="X422" i="1" a="1"/>
  <c r="X422" i="1" s="1"/>
  <c r="Y422" i="1" a="1"/>
  <c r="Y422"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V184" i="1" a="1"/>
  <c r="V184" i="1" s="1"/>
  <c r="W184" i="1" a="1"/>
  <c r="W184" i="1" s="1"/>
  <c r="X184" i="1" a="1"/>
  <c r="X184" i="1" s="1"/>
  <c r="Y184" i="1" a="1"/>
  <c r="Y184"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V187" i="1" a="1"/>
  <c r="V187" i="1" s="1"/>
  <c r="W187" i="1" a="1"/>
  <c r="W187" i="1" s="1"/>
  <c r="X187" i="1" a="1"/>
  <c r="X187" i="1" s="1"/>
  <c r="Y187" i="1" a="1"/>
  <c r="Y187"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V185" i="1" a="1"/>
  <c r="V185" i="1" s="1"/>
  <c r="W185" i="1" a="1"/>
  <c r="W185" i="1" s="1"/>
  <c r="X185" i="1" a="1"/>
  <c r="X185" i="1" s="1"/>
  <c r="Y185" i="1" a="1"/>
  <c r="Y185"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V228" i="1" a="1"/>
  <c r="V228" i="1" s="1"/>
  <c r="W228" i="1" a="1"/>
  <c r="W228" i="1" s="1"/>
  <c r="X228" i="1" a="1"/>
  <c r="X228" i="1" s="1"/>
  <c r="Y228" i="1" a="1"/>
  <c r="Y228"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S384" i="1" a="1"/>
  <c r="S384" i="1" s="1"/>
  <c r="T384" i="1" a="1"/>
  <c r="T384" i="1" s="1"/>
  <c r="U384" i="1" a="1"/>
  <c r="U384" i="1" s="1"/>
  <c r="V384" i="1" a="1"/>
  <c r="V384" i="1" s="1"/>
  <c r="W384" i="1" a="1"/>
  <c r="W384" i="1" s="1"/>
  <c r="X384" i="1" a="1"/>
  <c r="X384" i="1" s="1"/>
  <c r="Y384" i="1" a="1"/>
  <c r="Y384"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V188" i="1" a="1"/>
  <c r="V188" i="1" s="1"/>
  <c r="W188" i="1" a="1"/>
  <c r="W188" i="1" s="1"/>
  <c r="X188" i="1" a="1"/>
  <c r="X188" i="1" s="1"/>
  <c r="Y188" i="1" a="1"/>
  <c r="Y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V189" i="1" a="1"/>
  <c r="V189" i="1" s="1"/>
  <c r="W189" i="1" a="1"/>
  <c r="W189" i="1" s="1"/>
  <c r="X189" i="1" a="1"/>
  <c r="X189" i="1" s="1"/>
  <c r="Y189" i="1" a="1"/>
  <c r="Y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V190" i="1" a="1"/>
  <c r="V190" i="1" s="1"/>
  <c r="W190" i="1" a="1"/>
  <c r="W190" i="1" s="1"/>
  <c r="X190" i="1" a="1"/>
  <c r="X190" i="1" s="1"/>
  <c r="Y190" i="1" a="1"/>
  <c r="Y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V191" i="1" a="1"/>
  <c r="V191" i="1" s="1"/>
  <c r="W191" i="1" a="1"/>
  <c r="W191" i="1" s="1"/>
  <c r="X191" i="1" a="1"/>
  <c r="X191" i="1" s="1"/>
  <c r="Y191" i="1" a="1"/>
  <c r="Y191" i="1" s="1"/>
  <c r="V6" i="1" a="1"/>
  <c r="V6" i="1" s="1"/>
  <c r="V3" i="1" a="1"/>
  <c r="V3" i="1" s="1"/>
  <c r="V4" i="1" a="1"/>
  <c r="V4" i="1" s="1"/>
  <c r="V5" i="1" a="1"/>
  <c r="V5" i="1" s="1"/>
  <c r="V7" i="1" a="1"/>
  <c r="V7" i="1" s="1"/>
  <c r="V8" i="1" a="1"/>
  <c r="V8" i="1" s="1"/>
  <c r="V372" i="1" a="1"/>
  <c r="V372" i="1" s="1"/>
  <c r="V10" i="1" a="1"/>
  <c r="V10" i="1" s="1"/>
  <c r="V11" i="1" a="1"/>
  <c r="V11" i="1" s="1"/>
  <c r="V12" i="1" a="1"/>
  <c r="V12" i="1" s="1"/>
  <c r="V353" i="1" a="1"/>
  <c r="V353" i="1" s="1"/>
  <c r="V13" i="1" a="1"/>
  <c r="V13" i="1" s="1"/>
  <c r="V38" i="1" a="1"/>
  <c r="V38" i="1" s="1"/>
  <c r="V14" i="1" a="1"/>
  <c r="V14" i="1" s="1"/>
  <c r="V15" i="1" a="1"/>
  <c r="V15" i="1" s="1"/>
  <c r="V41" i="1" a="1"/>
  <c r="V41" i="1" s="1"/>
  <c r="V9" i="1" a="1"/>
  <c r="V9" i="1" s="1"/>
  <c r="V373" i="1" a="1"/>
  <c r="V373" i="1" s="1"/>
  <c r="V30" i="1" a="1"/>
  <c r="V30" i="1" s="1"/>
  <c r="V17" i="1" a="1"/>
  <c r="V17" i="1" s="1"/>
  <c r="V18" i="1" a="1"/>
  <c r="V18" i="1" s="1"/>
  <c r="V19" i="1" a="1"/>
  <c r="V19" i="1" s="1"/>
  <c r="V20" i="1" a="1"/>
  <c r="V20" i="1" s="1"/>
  <c r="V21" i="1" a="1"/>
  <c r="V21" i="1" s="1"/>
  <c r="V22" i="1" a="1"/>
  <c r="V22" i="1" s="1"/>
  <c r="V23" i="1" a="1"/>
  <c r="V23" i="1" s="1"/>
  <c r="V24" i="1" a="1"/>
  <c r="V24" i="1" s="1"/>
  <c r="V27" i="1" a="1"/>
  <c r="V27" i="1" s="1"/>
  <c r="V25" i="1" a="1"/>
  <c r="V25" i="1" s="1"/>
  <c r="V26" i="1" a="1"/>
  <c r="V26" i="1" s="1"/>
  <c r="V28" i="1" a="1"/>
  <c r="V28" i="1" s="1"/>
  <c r="V34" i="1" a="1"/>
  <c r="V34" i="1" s="1"/>
  <c r="V29" i="1" a="1"/>
  <c r="V29" i="1" s="1"/>
  <c r="V31" i="1" a="1"/>
  <c r="V31" i="1" s="1"/>
  <c r="V32" i="1" a="1"/>
  <c r="V32" i="1" s="1"/>
  <c r="V33" i="1" a="1"/>
  <c r="V33" i="1" s="1"/>
  <c r="V35" i="1" a="1"/>
  <c r="V35" i="1" s="1"/>
  <c r="V36" i="1" a="1"/>
  <c r="V36" i="1" s="1"/>
  <c r="V37" i="1" a="1"/>
  <c r="V37" i="1" s="1"/>
  <c r="V39" i="1" a="1"/>
  <c r="V39" i="1" s="1"/>
  <c r="V40" i="1" a="1"/>
  <c r="V40" i="1" s="1"/>
  <c r="V43" i="1" a="1"/>
  <c r="V43" i="1" s="1"/>
  <c r="V44" i="1" a="1"/>
  <c r="V44" i="1" s="1"/>
  <c r="V45" i="1" a="1"/>
  <c r="V45" i="1" s="1"/>
  <c r="V46" i="1" a="1"/>
  <c r="V46" i="1" s="1"/>
  <c r="V47" i="1" a="1"/>
  <c r="V47" i="1" s="1"/>
  <c r="V48" i="1" a="1"/>
  <c r="V48" i="1" s="1"/>
  <c r="V49" i="1" a="1"/>
  <c r="V49" i="1" s="1"/>
  <c r="V60" i="1" a="1"/>
  <c r="V60" i="1" s="1"/>
  <c r="V50" i="1" a="1"/>
  <c r="V50" i="1" s="1"/>
  <c r="V51" i="1" a="1"/>
  <c r="V51" i="1" s="1"/>
  <c r="V374" i="1" a="1"/>
  <c r="V374" i="1" s="1"/>
  <c r="V52" i="1" a="1"/>
  <c r="V52" i="1" s="1"/>
  <c r="V62" i="1" a="1"/>
  <c r="V62" i="1" s="1"/>
  <c r="V53" i="1" a="1"/>
  <c r="V53" i="1" s="1"/>
  <c r="V54" i="1" a="1"/>
  <c r="V54" i="1" s="1"/>
  <c r="V55" i="1" a="1"/>
  <c r="V55" i="1" s="1"/>
  <c r="V66" i="1" a="1"/>
  <c r="V66" i="1" s="1"/>
  <c r="V56" i="1" a="1"/>
  <c r="V56" i="1" s="1"/>
  <c r="V57" i="1" a="1"/>
  <c r="V57" i="1" s="1"/>
  <c r="V58" i="1" a="1"/>
  <c r="V58" i="1" s="1"/>
  <c r="V59" i="1" a="1"/>
  <c r="V59" i="1" s="1"/>
  <c r="V61" i="1" a="1"/>
  <c r="V61" i="1" s="1"/>
  <c r="V183" i="1" a="1"/>
  <c r="V183" i="1" s="1"/>
  <c r="V69" i="1" a="1"/>
  <c r="V69" i="1" s="1"/>
  <c r="V375" i="1" a="1"/>
  <c r="V375" i="1" s="1"/>
  <c r="V63" i="1" a="1"/>
  <c r="V63" i="1" s="1"/>
  <c r="V64" i="1" a="1"/>
  <c r="V64" i="1" s="1"/>
  <c r="V65" i="1" a="1"/>
  <c r="V65" i="1" s="1"/>
  <c r="V67" i="1" a="1"/>
  <c r="V67" i="1" s="1"/>
  <c r="V68" i="1" a="1"/>
  <c r="V68" i="1" s="1"/>
  <c r="V70" i="1" a="1"/>
  <c r="V70" i="1" s="1"/>
  <c r="V79" i="1" a="1"/>
  <c r="V79" i="1" s="1"/>
  <c r="V118" i="1" a="1"/>
  <c r="V118" i="1" s="1"/>
  <c r="V101" i="1" a="1"/>
  <c r="V101" i="1" s="1"/>
  <c r="V94" i="1" a="1"/>
  <c r="V94" i="1" s="1"/>
  <c r="V73" i="1" a="1"/>
  <c r="V73" i="1" s="1"/>
  <c r="V74" i="1" a="1"/>
  <c r="V74" i="1" s="1"/>
  <c r="V75" i="1" a="1"/>
  <c r="V75" i="1" s="1"/>
  <c r="V100" i="1" a="1"/>
  <c r="V100" i="1" s="1"/>
  <c r="V76" i="1" a="1"/>
  <c r="V76" i="1" s="1"/>
  <c r="V78" i="1" a="1"/>
  <c r="V78" i="1" s="1"/>
  <c r="V80" i="1" a="1"/>
  <c r="V80" i="1" s="1"/>
  <c r="V95" i="1" a="1"/>
  <c r="V95" i="1" s="1"/>
  <c r="V82" i="1" a="1"/>
  <c r="V82" i="1" s="1"/>
  <c r="V115" i="1" a="1"/>
  <c r="V115" i="1" s="1"/>
  <c r="V83" i="1" a="1"/>
  <c r="V83" i="1" s="1"/>
  <c r="V376" i="1" a="1"/>
  <c r="V376" i="1" s="1"/>
  <c r="V84" i="1" a="1"/>
  <c r="V84" i="1" s="1"/>
  <c r="V85" i="1" a="1"/>
  <c r="V85" i="1" s="1"/>
  <c r="V86" i="1" a="1"/>
  <c r="V86" i="1" s="1"/>
  <c r="V87" i="1" a="1"/>
  <c r="V87" i="1" s="1"/>
  <c r="V377" i="1" a="1"/>
  <c r="V377" i="1" s="1"/>
  <c r="V88" i="1" a="1"/>
  <c r="V88" i="1" s="1"/>
  <c r="V89" i="1" a="1"/>
  <c r="V89" i="1" s="1"/>
  <c r="V90" i="1" a="1"/>
  <c r="V90" i="1" s="1"/>
  <c r="V91" i="1" a="1"/>
  <c r="V91" i="1" s="1"/>
  <c r="V93" i="1" a="1"/>
  <c r="V93" i="1" s="1"/>
  <c r="V378" i="1" a="1"/>
  <c r="V378" i="1" s="1"/>
  <c r="V96" i="1" a="1"/>
  <c r="V96" i="1" s="1"/>
  <c r="V97" i="1" a="1"/>
  <c r="V97" i="1" s="1"/>
  <c r="V99" i="1" a="1"/>
  <c r="V99" i="1" s="1"/>
  <c r="V379" i="1" a="1"/>
  <c r="V379" i="1" s="1"/>
  <c r="V77" i="1" a="1"/>
  <c r="V77" i="1" s="1"/>
  <c r="V102" i="1" a="1"/>
  <c r="V102" i="1" s="1"/>
  <c r="V103" i="1" a="1"/>
  <c r="V103" i="1" s="1"/>
  <c r="V105" i="1" a="1"/>
  <c r="V105" i="1" s="1"/>
  <c r="V106" i="1" a="1"/>
  <c r="V106" i="1" s="1"/>
  <c r="V72" i="1" a="1"/>
  <c r="V72" i="1" s="1"/>
  <c r="V108" i="1" a="1"/>
  <c r="V108" i="1" s="1"/>
  <c r="V109" i="1" a="1"/>
  <c r="V109" i="1" s="1"/>
  <c r="V98" i="1" a="1"/>
  <c r="V98" i="1" s="1"/>
  <c r="V110" i="1" a="1"/>
  <c r="V110" i="1" s="1"/>
  <c r="V111" i="1" a="1"/>
  <c r="V111" i="1" s="1"/>
  <c r="V332" i="1" a="1"/>
  <c r="V332" i="1" s="1"/>
  <c r="V112" i="1" a="1"/>
  <c r="V112" i="1" s="1"/>
  <c r="V113" i="1" a="1"/>
  <c r="V113" i="1" s="1"/>
  <c r="V71" i="1" a="1"/>
  <c r="V71" i="1" s="1"/>
  <c r="V114" i="1" a="1"/>
  <c r="V114" i="1" s="1"/>
  <c r="V116" i="1" a="1"/>
  <c r="V116" i="1" s="1"/>
  <c r="V92" i="1" a="1"/>
  <c r="V92" i="1" s="1"/>
  <c r="V117" i="1" a="1"/>
  <c r="V117" i="1" s="1"/>
  <c r="V119" i="1" a="1"/>
  <c r="V119" i="1" s="1"/>
  <c r="V120" i="1" a="1"/>
  <c r="V120" i="1" s="1"/>
  <c r="V121" i="1" a="1"/>
  <c r="V121" i="1" s="1"/>
  <c r="V122" i="1" a="1"/>
  <c r="V122" i="1" s="1"/>
  <c r="V123" i="1" a="1"/>
  <c r="V123" i="1" s="1"/>
  <c r="V130" i="1" a="1"/>
  <c r="V130" i="1" s="1"/>
  <c r="V124" i="1" a="1"/>
  <c r="V124" i="1" s="1"/>
  <c r="V125" i="1" a="1"/>
  <c r="V125" i="1" s="1"/>
  <c r="V200" i="1" a="1"/>
  <c r="V200" i="1" s="1"/>
  <c r="V126" i="1" a="1"/>
  <c r="V126" i="1" s="1"/>
  <c r="V127" i="1" a="1"/>
  <c r="V127" i="1" s="1"/>
  <c r="V133" i="1" a="1"/>
  <c r="V133" i="1" s="1"/>
  <c r="V128" i="1" a="1"/>
  <c r="V128" i="1" s="1"/>
  <c r="V129" i="1" a="1"/>
  <c r="V129" i="1" s="1"/>
  <c r="V131" i="1" a="1"/>
  <c r="V131" i="1" s="1"/>
  <c r="V132" i="1" a="1"/>
  <c r="V132" i="1" s="1"/>
  <c r="V134" i="1" a="1"/>
  <c r="V134" i="1" s="1"/>
  <c r="V135" i="1" a="1"/>
  <c r="V135" i="1" s="1"/>
  <c r="V136" i="1" a="1"/>
  <c r="V136" i="1" s="1"/>
  <c r="V139" i="1" a="1"/>
  <c r="V139" i="1" s="1"/>
  <c r="V137" i="1" a="1"/>
  <c r="V137" i="1" s="1"/>
  <c r="V138" i="1" a="1"/>
  <c r="V138" i="1" s="1"/>
  <c r="V140" i="1" a="1"/>
  <c r="V140" i="1" s="1"/>
  <c r="V141" i="1" a="1"/>
  <c r="V141" i="1" s="1"/>
  <c r="V142" i="1" a="1"/>
  <c r="V142" i="1" s="1"/>
  <c r="V143" i="1" a="1"/>
  <c r="V143" i="1" s="1"/>
  <c r="V144" i="1" a="1"/>
  <c r="V144" i="1" s="1"/>
  <c r="V145" i="1" a="1"/>
  <c r="V145" i="1" s="1"/>
  <c r="V146" i="1" a="1"/>
  <c r="V146" i="1" s="1"/>
  <c r="V148" i="1" a="1"/>
  <c r="V148" i="1" s="1"/>
  <c r="V149" i="1" a="1"/>
  <c r="V149" i="1" s="1"/>
  <c r="V150" i="1" a="1"/>
  <c r="V150" i="1" s="1"/>
  <c r="V151" i="1" a="1"/>
  <c r="V151" i="1" s="1"/>
  <c r="V152" i="1" a="1"/>
  <c r="V152" i="1" s="1"/>
  <c r="V153" i="1" a="1"/>
  <c r="V153" i="1" s="1"/>
  <c r="V380" i="1" a="1"/>
  <c r="V380" i="1" s="1"/>
  <c r="V154" i="1" a="1"/>
  <c r="V154" i="1" s="1"/>
  <c r="V155" i="1" a="1"/>
  <c r="V155" i="1" s="1"/>
  <c r="V156" i="1" a="1"/>
  <c r="V156" i="1" s="1"/>
  <c r="V157" i="1" a="1"/>
  <c r="V157" i="1" s="1"/>
  <c r="V158" i="1" a="1"/>
  <c r="V158" i="1" s="1"/>
  <c r="V2" i="1" a="1"/>
  <c r="V2"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W130" i="1" a="1"/>
  <c r="W130" i="1" s="1"/>
  <c r="X130" i="1" a="1"/>
  <c r="X130" i="1" s="1"/>
  <c r="Y130" i="1" a="1"/>
  <c r="Y130"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W124" i="1" a="1"/>
  <c r="W124" i="1" s="1"/>
  <c r="X124" i="1" a="1"/>
  <c r="X124" i="1" s="1"/>
  <c r="Y124" i="1" a="1"/>
  <c r="Y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W125" i="1" a="1"/>
  <c r="W125" i="1" s="1"/>
  <c r="X125" i="1" a="1"/>
  <c r="X125" i="1" s="1"/>
  <c r="Y125" i="1" a="1"/>
  <c r="Y125"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W200" i="1" a="1"/>
  <c r="W200" i="1" s="1"/>
  <c r="X200" i="1" a="1"/>
  <c r="X200" i="1" s="1"/>
  <c r="Y200" i="1" a="1"/>
  <c r="Y200"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W126" i="1" a="1"/>
  <c r="W126" i="1" s="1"/>
  <c r="X126" i="1" a="1"/>
  <c r="X126" i="1" s="1"/>
  <c r="Y126" i="1" a="1"/>
  <c r="Y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W127" i="1" a="1"/>
  <c r="W127" i="1" s="1"/>
  <c r="X127" i="1" a="1"/>
  <c r="X127" i="1" s="1"/>
  <c r="Y127" i="1" a="1"/>
  <c r="Y127"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W133" i="1" a="1"/>
  <c r="W133" i="1" s="1"/>
  <c r="X133" i="1" a="1"/>
  <c r="X133" i="1" s="1"/>
  <c r="Y133" i="1" a="1"/>
  <c r="Y133"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W128" i="1" a="1"/>
  <c r="W128" i="1" s="1"/>
  <c r="X128" i="1" a="1"/>
  <c r="X128" i="1" s="1"/>
  <c r="Y128" i="1" a="1"/>
  <c r="Y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W129" i="1" a="1"/>
  <c r="W129" i="1" s="1"/>
  <c r="X129" i="1" a="1"/>
  <c r="X129" i="1" s="1"/>
  <c r="Y129" i="1" a="1"/>
  <c r="Y129"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W131" i="1" a="1"/>
  <c r="W131" i="1" s="1"/>
  <c r="X131" i="1" a="1"/>
  <c r="X131" i="1" s="1"/>
  <c r="Y131" i="1" a="1"/>
  <c r="Y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W132" i="1" a="1"/>
  <c r="W132" i="1" s="1"/>
  <c r="X132" i="1" a="1"/>
  <c r="X132" i="1" s="1"/>
  <c r="Y132" i="1" a="1"/>
  <c r="Y132"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W134" i="1" a="1"/>
  <c r="W134" i="1" s="1"/>
  <c r="X134" i="1" a="1"/>
  <c r="X134" i="1" s="1"/>
  <c r="Y134" i="1" a="1"/>
  <c r="Y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W135" i="1" a="1"/>
  <c r="W135" i="1" s="1"/>
  <c r="X135" i="1" a="1"/>
  <c r="X135" i="1" s="1"/>
  <c r="Y135" i="1" a="1"/>
  <c r="Y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W136" i="1" a="1"/>
  <c r="W136" i="1" s="1"/>
  <c r="X136" i="1" a="1"/>
  <c r="X136" i="1" s="1"/>
  <c r="Y136" i="1" a="1"/>
  <c r="Y136"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W139" i="1" a="1"/>
  <c r="W139" i="1" s="1"/>
  <c r="X139" i="1" a="1"/>
  <c r="X139" i="1" s="1"/>
  <c r="Y139" i="1" a="1"/>
  <c r="Y139"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W137" i="1" a="1"/>
  <c r="W137" i="1" s="1"/>
  <c r="X137" i="1" a="1"/>
  <c r="X137" i="1" s="1"/>
  <c r="Y137" i="1" a="1"/>
  <c r="Y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W138" i="1" a="1"/>
  <c r="W138" i="1" s="1"/>
  <c r="X138" i="1" a="1"/>
  <c r="X138" i="1" s="1"/>
  <c r="Y138" i="1" a="1"/>
  <c r="Y138"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W140" i="1" a="1"/>
  <c r="W140" i="1" s="1"/>
  <c r="X140" i="1" a="1"/>
  <c r="X140" i="1" s="1"/>
  <c r="Y140" i="1" a="1"/>
  <c r="Y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W141" i="1" a="1"/>
  <c r="W141" i="1" s="1"/>
  <c r="X141" i="1" a="1"/>
  <c r="X141" i="1" s="1"/>
  <c r="Y141" i="1" a="1"/>
  <c r="Y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W142" i="1" a="1"/>
  <c r="W142" i="1" s="1"/>
  <c r="X142" i="1" a="1"/>
  <c r="X142" i="1" s="1"/>
  <c r="Y142" i="1" a="1"/>
  <c r="Y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W143" i="1" a="1"/>
  <c r="W143" i="1" s="1"/>
  <c r="X143" i="1" a="1"/>
  <c r="X143" i="1" s="1"/>
  <c r="Y143" i="1" a="1"/>
  <c r="Y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W144" i="1" a="1"/>
  <c r="W144" i="1" s="1"/>
  <c r="X144" i="1" a="1"/>
  <c r="X144" i="1" s="1"/>
  <c r="Y144" i="1" a="1"/>
  <c r="Y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W145" i="1" a="1"/>
  <c r="W145" i="1" s="1"/>
  <c r="X145" i="1" a="1"/>
  <c r="X145" i="1" s="1"/>
  <c r="Y145" i="1" a="1"/>
  <c r="Y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W146" i="1" a="1"/>
  <c r="W146" i="1" s="1"/>
  <c r="X146" i="1" a="1"/>
  <c r="X146" i="1" s="1"/>
  <c r="Y146" i="1" a="1"/>
  <c r="Y146"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W148" i="1" a="1"/>
  <c r="W148" i="1" s="1"/>
  <c r="X148" i="1" a="1"/>
  <c r="X148" i="1" s="1"/>
  <c r="Y148" i="1" a="1"/>
  <c r="Y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W149" i="1" a="1"/>
  <c r="W149" i="1" s="1"/>
  <c r="X149" i="1" a="1"/>
  <c r="X149" i="1" s="1"/>
  <c r="Y149" i="1" a="1"/>
  <c r="Y149" i="1" s="1"/>
  <c r="B150" i="1" a="1"/>
  <c r="B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W150" i="1" a="1"/>
  <c r="W150" i="1" s="1"/>
  <c r="X150" i="1" a="1"/>
  <c r="X150" i="1" s="1"/>
  <c r="Y150" i="1" a="1"/>
  <c r="Y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W151" i="1" a="1"/>
  <c r="W151" i="1" s="1"/>
  <c r="X151" i="1" a="1"/>
  <c r="X151" i="1" s="1"/>
  <c r="Y151" i="1" a="1"/>
  <c r="Y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W152" i="1" a="1"/>
  <c r="W152" i="1" s="1"/>
  <c r="X152" i="1" a="1"/>
  <c r="X152" i="1" s="1"/>
  <c r="Y152" i="1" a="1"/>
  <c r="Y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W153" i="1" a="1"/>
  <c r="W153" i="1" s="1"/>
  <c r="X153" i="1" a="1"/>
  <c r="X153" i="1" s="1"/>
  <c r="Y153" i="1" a="1"/>
  <c r="Y153"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S380" i="1" a="1"/>
  <c r="S380" i="1" s="1"/>
  <c r="T380" i="1" a="1"/>
  <c r="T380" i="1" s="1"/>
  <c r="U380" i="1" a="1"/>
  <c r="U380" i="1" s="1"/>
  <c r="W380" i="1" a="1"/>
  <c r="W380" i="1" s="1"/>
  <c r="X380" i="1" a="1"/>
  <c r="X380" i="1" s="1"/>
  <c r="Y380" i="1" a="1"/>
  <c r="Y380"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W154" i="1" a="1"/>
  <c r="W154" i="1" s="1"/>
  <c r="X154" i="1" a="1"/>
  <c r="X154" i="1" s="1"/>
  <c r="Y154" i="1" a="1"/>
  <c r="Y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W155" i="1" a="1"/>
  <c r="W155" i="1" s="1"/>
  <c r="X155" i="1" a="1"/>
  <c r="X155" i="1" s="1"/>
  <c r="Y155" i="1" a="1"/>
  <c r="Y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W156" i="1" a="1"/>
  <c r="W156" i="1" s="1"/>
  <c r="X156" i="1" a="1"/>
  <c r="X156" i="1" s="1"/>
  <c r="Y156" i="1" a="1"/>
  <c r="Y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W157" i="1" a="1"/>
  <c r="W157" i="1" s="1"/>
  <c r="X157" i="1" a="1"/>
  <c r="X157" i="1" s="1"/>
  <c r="Y157" i="1" a="1"/>
  <c r="Y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W158" i="1" a="1"/>
  <c r="W158" i="1" s="1"/>
  <c r="X158" i="1" a="1"/>
  <c r="X158" i="1" s="1"/>
  <c r="Y158" i="1" a="1"/>
  <c r="Y158" i="1" s="1"/>
  <c r="Y6" i="1" a="1"/>
  <c r="Y6" i="1" s="1"/>
  <c r="Y3" i="1" a="1"/>
  <c r="Y3" i="1" s="1"/>
  <c r="Y4" i="1" a="1"/>
  <c r="Y4" i="1" s="1"/>
  <c r="Y5" i="1" a="1"/>
  <c r="Y5" i="1" s="1"/>
  <c r="Y7" i="1" a="1"/>
  <c r="Y7" i="1" s="1"/>
  <c r="Y8" i="1" a="1"/>
  <c r="Y8" i="1" s="1"/>
  <c r="Y372" i="1" a="1"/>
  <c r="Y372" i="1" s="1"/>
  <c r="Y10" i="1" a="1"/>
  <c r="Y10" i="1" s="1"/>
  <c r="Y11" i="1" a="1"/>
  <c r="Y11" i="1" s="1"/>
  <c r="Y12" i="1" a="1"/>
  <c r="Y12" i="1" s="1"/>
  <c r="Y353" i="1" a="1"/>
  <c r="Y353" i="1" s="1"/>
  <c r="Y13" i="1" a="1"/>
  <c r="Y13" i="1" s="1"/>
  <c r="Y38" i="1" a="1"/>
  <c r="Y38" i="1" s="1"/>
  <c r="Y14" i="1" a="1"/>
  <c r="Y14" i="1" s="1"/>
  <c r="Y15" i="1" a="1"/>
  <c r="Y15" i="1" s="1"/>
  <c r="Y41" i="1" a="1"/>
  <c r="Y41" i="1" s="1"/>
  <c r="Y9" i="1" a="1"/>
  <c r="Y9" i="1" s="1"/>
  <c r="Y373" i="1" a="1"/>
  <c r="Y373" i="1" s="1"/>
  <c r="Y30" i="1" a="1"/>
  <c r="Y30" i="1" s="1"/>
  <c r="Y17" i="1" a="1"/>
  <c r="Y17" i="1" s="1"/>
  <c r="Y18" i="1" a="1"/>
  <c r="Y18" i="1" s="1"/>
  <c r="Y19" i="1" a="1"/>
  <c r="Y19" i="1" s="1"/>
  <c r="Y20" i="1" a="1"/>
  <c r="Y20" i="1" s="1"/>
  <c r="Y21" i="1" a="1"/>
  <c r="Y21" i="1" s="1"/>
  <c r="Y22" i="1" a="1"/>
  <c r="Y22" i="1" s="1"/>
  <c r="Y23" i="1" a="1"/>
  <c r="Y23" i="1" s="1"/>
  <c r="Y24" i="1" a="1"/>
  <c r="Y24" i="1" s="1"/>
  <c r="Y27" i="1" a="1"/>
  <c r="Y27" i="1" s="1"/>
  <c r="Y25" i="1" a="1"/>
  <c r="Y25" i="1" s="1"/>
  <c r="Y26" i="1" a="1"/>
  <c r="Y26" i="1" s="1"/>
  <c r="Y28" i="1" a="1"/>
  <c r="Y28" i="1" s="1"/>
  <c r="Y34" i="1" a="1"/>
  <c r="Y34" i="1" s="1"/>
  <c r="Y29" i="1" a="1"/>
  <c r="Y29" i="1" s="1"/>
  <c r="Y31" i="1" a="1"/>
  <c r="Y31" i="1" s="1"/>
  <c r="Y32" i="1" a="1"/>
  <c r="Y32" i="1" s="1"/>
  <c r="Y33" i="1" a="1"/>
  <c r="Y33" i="1" s="1"/>
  <c r="Y35" i="1" a="1"/>
  <c r="Y35" i="1" s="1"/>
  <c r="Y36" i="1" a="1"/>
  <c r="Y36" i="1" s="1"/>
  <c r="Y37" i="1" a="1"/>
  <c r="Y37" i="1" s="1"/>
  <c r="Y39" i="1" a="1"/>
  <c r="Y39" i="1" s="1"/>
  <c r="Y40" i="1" a="1"/>
  <c r="Y40" i="1" s="1"/>
  <c r="Y43" i="1" a="1"/>
  <c r="Y43" i="1" s="1"/>
  <c r="Y44" i="1" a="1"/>
  <c r="Y44" i="1" s="1"/>
  <c r="Y45" i="1" a="1"/>
  <c r="Y45" i="1" s="1"/>
  <c r="Y46" i="1" a="1"/>
  <c r="Y46" i="1" s="1"/>
  <c r="Y47" i="1" a="1"/>
  <c r="Y47" i="1" s="1"/>
  <c r="Y48" i="1" a="1"/>
  <c r="Y48" i="1" s="1"/>
  <c r="Y49" i="1" a="1"/>
  <c r="Y49" i="1" s="1"/>
  <c r="Y60" i="1" a="1"/>
  <c r="Y60" i="1" s="1"/>
  <c r="Y50" i="1" a="1"/>
  <c r="Y50" i="1" s="1"/>
  <c r="Y51" i="1" a="1"/>
  <c r="Y51" i="1" s="1"/>
  <c r="Y374" i="1" a="1"/>
  <c r="Y374" i="1" s="1"/>
  <c r="Y52" i="1" a="1"/>
  <c r="Y52" i="1" s="1"/>
  <c r="Y62" i="1" a="1"/>
  <c r="Y62" i="1" s="1"/>
  <c r="Y53" i="1" a="1"/>
  <c r="Y53" i="1" s="1"/>
  <c r="Y54" i="1" a="1"/>
  <c r="Y54" i="1" s="1"/>
  <c r="Y55" i="1" a="1"/>
  <c r="Y55" i="1" s="1"/>
  <c r="Y66" i="1" a="1"/>
  <c r="Y66" i="1" s="1"/>
  <c r="Y56" i="1" a="1"/>
  <c r="Y56" i="1" s="1"/>
  <c r="Y57" i="1" a="1"/>
  <c r="Y57" i="1" s="1"/>
  <c r="Y58" i="1" a="1"/>
  <c r="Y58" i="1" s="1"/>
  <c r="Y59" i="1" a="1"/>
  <c r="Y59" i="1" s="1"/>
  <c r="Y61" i="1" a="1"/>
  <c r="Y61" i="1" s="1"/>
  <c r="Y183" i="1" a="1"/>
  <c r="Y183" i="1" s="1"/>
  <c r="Y69" i="1" a="1"/>
  <c r="Y69" i="1" s="1"/>
  <c r="Y375" i="1" a="1"/>
  <c r="Y375" i="1" s="1"/>
  <c r="Y63" i="1" a="1"/>
  <c r="Y63" i="1" s="1"/>
  <c r="Y64" i="1" a="1"/>
  <c r="Y64" i="1" s="1"/>
  <c r="Y65" i="1" a="1"/>
  <c r="Y65" i="1" s="1"/>
  <c r="Y67" i="1" a="1"/>
  <c r="Y67" i="1" s="1"/>
  <c r="Y68" i="1" a="1"/>
  <c r="Y68" i="1" s="1"/>
  <c r="Y70" i="1" a="1"/>
  <c r="Y70" i="1" s="1"/>
  <c r="Y79" i="1" a="1"/>
  <c r="Y79" i="1" s="1"/>
  <c r="Y118" i="1" a="1"/>
  <c r="Y118" i="1" s="1"/>
  <c r="Y101" i="1" a="1"/>
  <c r="Y101" i="1" s="1"/>
  <c r="Y94" i="1" a="1"/>
  <c r="Y94" i="1" s="1"/>
  <c r="Y73" i="1" a="1"/>
  <c r="Y73" i="1" s="1"/>
  <c r="Y74" i="1" a="1"/>
  <c r="Y74" i="1" s="1"/>
  <c r="Y75" i="1" a="1"/>
  <c r="Y75" i="1" s="1"/>
  <c r="Y100" i="1" a="1"/>
  <c r="Y100" i="1" s="1"/>
  <c r="Y76" i="1" a="1"/>
  <c r="Y76" i="1" s="1"/>
  <c r="Y78" i="1" a="1"/>
  <c r="Y78" i="1" s="1"/>
  <c r="Y80" i="1" a="1"/>
  <c r="Y80" i="1" s="1"/>
  <c r="Y95" i="1" a="1"/>
  <c r="Y95" i="1" s="1"/>
  <c r="Y82" i="1" a="1"/>
  <c r="Y82" i="1" s="1"/>
  <c r="Y115" i="1" a="1"/>
  <c r="Y115" i="1" s="1"/>
  <c r="Y83" i="1" a="1"/>
  <c r="Y83" i="1" s="1"/>
  <c r="Y376" i="1" a="1"/>
  <c r="Y376" i="1" s="1"/>
  <c r="Y84" i="1" a="1"/>
  <c r="Y84" i="1" s="1"/>
  <c r="Y85" i="1" a="1"/>
  <c r="Y85" i="1" s="1"/>
  <c r="Y86" i="1" a="1"/>
  <c r="Y86" i="1" s="1"/>
  <c r="Y87" i="1" a="1"/>
  <c r="Y87" i="1" s="1"/>
  <c r="Y377" i="1" a="1"/>
  <c r="Y377" i="1" s="1"/>
  <c r="Y88" i="1" a="1"/>
  <c r="Y88" i="1" s="1"/>
  <c r="Y89" i="1" a="1"/>
  <c r="Y89" i="1" s="1"/>
  <c r="Y90" i="1" a="1"/>
  <c r="Y90" i="1" s="1"/>
  <c r="Y91" i="1" a="1"/>
  <c r="Y91" i="1" s="1"/>
  <c r="Y93" i="1" a="1"/>
  <c r="Y93" i="1" s="1"/>
  <c r="Y378" i="1" a="1"/>
  <c r="Y378" i="1" s="1"/>
  <c r="Y96" i="1" a="1"/>
  <c r="Y96" i="1" s="1"/>
  <c r="Y97" i="1" a="1"/>
  <c r="Y97" i="1" s="1"/>
  <c r="Y99" i="1" a="1"/>
  <c r="Y99" i="1" s="1"/>
  <c r="Y379" i="1" a="1"/>
  <c r="Y379" i="1" s="1"/>
  <c r="Y77" i="1" a="1"/>
  <c r="Y77" i="1" s="1"/>
  <c r="Y102" i="1" a="1"/>
  <c r="Y102" i="1" s="1"/>
  <c r="Y103" i="1" a="1"/>
  <c r="Y103" i="1" s="1"/>
  <c r="Y105" i="1" a="1"/>
  <c r="Y105" i="1" s="1"/>
  <c r="Y106" i="1" a="1"/>
  <c r="Y106" i="1" s="1"/>
  <c r="Y72" i="1" a="1"/>
  <c r="Y72" i="1" s="1"/>
  <c r="Y108" i="1" a="1"/>
  <c r="Y108" i="1" s="1"/>
  <c r="Y109" i="1" a="1"/>
  <c r="Y109" i="1" s="1"/>
  <c r="Y98" i="1" a="1"/>
  <c r="Y98" i="1" s="1"/>
  <c r="Y110" i="1" a="1"/>
  <c r="Y110" i="1" s="1"/>
  <c r="Y111" i="1" a="1"/>
  <c r="Y111" i="1" s="1"/>
  <c r="Y332" i="1" a="1"/>
  <c r="Y332" i="1" s="1"/>
  <c r="Y112" i="1" a="1"/>
  <c r="Y112" i="1" s="1"/>
  <c r="Y113" i="1" a="1"/>
  <c r="Y113" i="1" s="1"/>
  <c r="Y71" i="1" a="1"/>
  <c r="Y71" i="1" s="1"/>
  <c r="Y114" i="1" a="1"/>
  <c r="Y114" i="1" s="1"/>
  <c r="Y116" i="1" a="1"/>
  <c r="Y116" i="1" s="1"/>
  <c r="Y92" i="1" a="1"/>
  <c r="Y92" i="1" s="1"/>
  <c r="Y117" i="1" a="1"/>
  <c r="Y117" i="1" s="1"/>
  <c r="Y119" i="1" a="1"/>
  <c r="Y119" i="1" s="1"/>
  <c r="Y120" i="1" a="1"/>
  <c r="Y120" i="1" s="1"/>
  <c r="Y121" i="1" a="1"/>
  <c r="Y121" i="1" s="1"/>
  <c r="Y122" i="1" a="1"/>
  <c r="Y122" i="1" s="1"/>
  <c r="Y123" i="1" a="1"/>
  <c r="Y123" i="1" s="1"/>
  <c r="Y2" i="1" a="1"/>
  <c r="Y2" i="1" s="1"/>
  <c r="S6" i="1" a="1"/>
  <c r="S6" i="1" s="1"/>
  <c r="T6" i="1" a="1"/>
  <c r="T6" i="1" s="1"/>
  <c r="U6" i="1" a="1"/>
  <c r="U6" i="1" s="1"/>
  <c r="W6" i="1" a="1"/>
  <c r="W6" i="1" s="1"/>
  <c r="X6" i="1" a="1"/>
  <c r="X6" i="1" s="1"/>
  <c r="S3" i="1" a="1"/>
  <c r="S3" i="1" s="1"/>
  <c r="T3" i="1" a="1"/>
  <c r="T3" i="1" s="1"/>
  <c r="U3" i="1" a="1"/>
  <c r="U3" i="1" s="1"/>
  <c r="W3" i="1" a="1"/>
  <c r="W3" i="1" s="1"/>
  <c r="X3" i="1" a="1"/>
  <c r="X3" i="1" s="1"/>
  <c r="S4" i="1" a="1"/>
  <c r="S4" i="1" s="1"/>
  <c r="T4" i="1" a="1"/>
  <c r="T4" i="1" s="1"/>
  <c r="U4" i="1" a="1"/>
  <c r="U4" i="1" s="1"/>
  <c r="W4" i="1" a="1"/>
  <c r="W4" i="1" s="1"/>
  <c r="X4" i="1" a="1"/>
  <c r="X4" i="1" s="1"/>
  <c r="S5" i="1" a="1"/>
  <c r="S5" i="1" s="1"/>
  <c r="T5" i="1" a="1"/>
  <c r="T5" i="1" s="1"/>
  <c r="U5" i="1" a="1"/>
  <c r="U5" i="1" s="1"/>
  <c r="W5" i="1" a="1"/>
  <c r="W5" i="1" s="1"/>
  <c r="X5" i="1" a="1"/>
  <c r="X5" i="1" s="1"/>
  <c r="S7" i="1" a="1"/>
  <c r="S7" i="1" s="1"/>
  <c r="T7" i="1" a="1"/>
  <c r="T7" i="1" s="1"/>
  <c r="U7" i="1" a="1"/>
  <c r="U7" i="1" s="1"/>
  <c r="W7" i="1" a="1"/>
  <c r="W7" i="1" s="1"/>
  <c r="X7" i="1" a="1"/>
  <c r="X7" i="1" s="1"/>
  <c r="S8" i="1" a="1"/>
  <c r="S8" i="1" s="1"/>
  <c r="T8" i="1" a="1"/>
  <c r="T8" i="1" s="1"/>
  <c r="U8" i="1" a="1"/>
  <c r="U8" i="1" s="1"/>
  <c r="W8" i="1" a="1"/>
  <c r="W8" i="1" s="1"/>
  <c r="X8" i="1" a="1"/>
  <c r="X8" i="1" s="1"/>
  <c r="S372" i="1" a="1"/>
  <c r="S372" i="1" s="1"/>
  <c r="T372" i="1" a="1"/>
  <c r="T372" i="1" s="1"/>
  <c r="U372" i="1" a="1"/>
  <c r="U372" i="1" s="1"/>
  <c r="W372" i="1" a="1"/>
  <c r="W372" i="1" s="1"/>
  <c r="X372" i="1" a="1"/>
  <c r="X372" i="1" s="1"/>
  <c r="S10" i="1" a="1"/>
  <c r="S10" i="1" s="1"/>
  <c r="T10" i="1" a="1"/>
  <c r="T10" i="1" s="1"/>
  <c r="U10" i="1" a="1"/>
  <c r="U10" i="1" s="1"/>
  <c r="W10" i="1" a="1"/>
  <c r="W10" i="1" s="1"/>
  <c r="X10" i="1" a="1"/>
  <c r="X10" i="1" s="1"/>
  <c r="S11" i="1" a="1"/>
  <c r="S11" i="1" s="1"/>
  <c r="T11" i="1" a="1"/>
  <c r="T11" i="1" s="1"/>
  <c r="U11" i="1" a="1"/>
  <c r="U11" i="1" s="1"/>
  <c r="W11" i="1" a="1"/>
  <c r="W11" i="1" s="1"/>
  <c r="X11" i="1" a="1"/>
  <c r="X11" i="1" s="1"/>
  <c r="S12" i="1" a="1"/>
  <c r="S12" i="1" s="1"/>
  <c r="T12" i="1" a="1"/>
  <c r="T12" i="1" s="1"/>
  <c r="U12" i="1" a="1"/>
  <c r="U12" i="1" s="1"/>
  <c r="W12" i="1" a="1"/>
  <c r="W12" i="1" s="1"/>
  <c r="X12" i="1" a="1"/>
  <c r="X12" i="1" s="1"/>
  <c r="S353" i="1" a="1"/>
  <c r="S353" i="1" s="1"/>
  <c r="T353" i="1" a="1"/>
  <c r="T353" i="1" s="1"/>
  <c r="U353" i="1" a="1"/>
  <c r="U353" i="1" s="1"/>
  <c r="W353" i="1" a="1"/>
  <c r="W353" i="1" s="1"/>
  <c r="X353" i="1" a="1"/>
  <c r="X353" i="1" s="1"/>
  <c r="S13" i="1" a="1"/>
  <c r="S13" i="1" s="1"/>
  <c r="T13" i="1" a="1"/>
  <c r="T13" i="1" s="1"/>
  <c r="U13" i="1" a="1"/>
  <c r="U13" i="1" s="1"/>
  <c r="W13" i="1" a="1"/>
  <c r="W13" i="1" s="1"/>
  <c r="X13" i="1" a="1"/>
  <c r="X13" i="1" s="1"/>
  <c r="S38" i="1" a="1"/>
  <c r="S38" i="1" s="1"/>
  <c r="T38" i="1" a="1"/>
  <c r="T38" i="1" s="1"/>
  <c r="U38" i="1" a="1"/>
  <c r="U38" i="1" s="1"/>
  <c r="W38" i="1" a="1"/>
  <c r="W38" i="1" s="1"/>
  <c r="X38" i="1" a="1"/>
  <c r="X38" i="1" s="1"/>
  <c r="S14" i="1" a="1"/>
  <c r="S14" i="1" s="1"/>
  <c r="T14" i="1" a="1"/>
  <c r="T14" i="1" s="1"/>
  <c r="U14" i="1" a="1"/>
  <c r="U14" i="1" s="1"/>
  <c r="W14" i="1" a="1"/>
  <c r="W14" i="1" s="1"/>
  <c r="X14" i="1" a="1"/>
  <c r="X14" i="1" s="1"/>
  <c r="S15" i="1" a="1"/>
  <c r="S15" i="1" s="1"/>
  <c r="T15" i="1" a="1"/>
  <c r="T15" i="1" s="1"/>
  <c r="U15" i="1" a="1"/>
  <c r="U15" i="1" s="1"/>
  <c r="W15" i="1" a="1"/>
  <c r="W15" i="1" s="1"/>
  <c r="X15" i="1" a="1"/>
  <c r="X15" i="1" s="1"/>
  <c r="S41" i="1" a="1"/>
  <c r="S41" i="1" s="1"/>
  <c r="T41" i="1" a="1"/>
  <c r="T41" i="1" s="1"/>
  <c r="U41" i="1" a="1"/>
  <c r="U41" i="1" s="1"/>
  <c r="W41" i="1" a="1"/>
  <c r="W41" i="1" s="1"/>
  <c r="X41" i="1" a="1"/>
  <c r="X41" i="1" s="1"/>
  <c r="S9" i="1" a="1"/>
  <c r="S9" i="1" s="1"/>
  <c r="T9" i="1" a="1"/>
  <c r="T9" i="1" s="1"/>
  <c r="U9" i="1" a="1"/>
  <c r="U9" i="1" s="1"/>
  <c r="W9" i="1" a="1"/>
  <c r="W9" i="1" s="1"/>
  <c r="X9" i="1" a="1"/>
  <c r="X9" i="1" s="1"/>
  <c r="S373" i="1" a="1"/>
  <c r="S373" i="1" s="1"/>
  <c r="T373" i="1" a="1"/>
  <c r="T373" i="1" s="1"/>
  <c r="U373" i="1" a="1"/>
  <c r="U373" i="1" s="1"/>
  <c r="W373" i="1" a="1"/>
  <c r="W373" i="1" s="1"/>
  <c r="X373" i="1" a="1"/>
  <c r="X373" i="1" s="1"/>
  <c r="S30" i="1" a="1"/>
  <c r="S30" i="1" s="1"/>
  <c r="T30" i="1" a="1"/>
  <c r="T30" i="1" s="1"/>
  <c r="U30" i="1" a="1"/>
  <c r="U30" i="1" s="1"/>
  <c r="W30" i="1" a="1"/>
  <c r="W30" i="1" s="1"/>
  <c r="X30" i="1" a="1"/>
  <c r="X30" i="1" s="1"/>
  <c r="S17" i="1" a="1"/>
  <c r="S17" i="1" s="1"/>
  <c r="T17" i="1" a="1"/>
  <c r="T17" i="1" s="1"/>
  <c r="U17" i="1" a="1"/>
  <c r="U17" i="1" s="1"/>
  <c r="W17" i="1" a="1"/>
  <c r="W17" i="1" s="1"/>
  <c r="X17" i="1" a="1"/>
  <c r="X17" i="1" s="1"/>
  <c r="S18" i="1" a="1"/>
  <c r="S18" i="1" s="1"/>
  <c r="T18" i="1" a="1"/>
  <c r="T18" i="1" s="1"/>
  <c r="U18" i="1" a="1"/>
  <c r="U18" i="1" s="1"/>
  <c r="W18" i="1" a="1"/>
  <c r="W18" i="1" s="1"/>
  <c r="X18" i="1" a="1"/>
  <c r="X18" i="1" s="1"/>
  <c r="S19" i="1" a="1"/>
  <c r="S19" i="1" s="1"/>
  <c r="T19" i="1" a="1"/>
  <c r="T19" i="1" s="1"/>
  <c r="U19" i="1" a="1"/>
  <c r="U19" i="1" s="1"/>
  <c r="W19" i="1" a="1"/>
  <c r="W19" i="1" s="1"/>
  <c r="X19" i="1" a="1"/>
  <c r="X19" i="1" s="1"/>
  <c r="S20" i="1" a="1"/>
  <c r="S20" i="1" s="1"/>
  <c r="T20" i="1" a="1"/>
  <c r="T20" i="1" s="1"/>
  <c r="U20" i="1" a="1"/>
  <c r="U20" i="1" s="1"/>
  <c r="W20" i="1" a="1"/>
  <c r="W20" i="1" s="1"/>
  <c r="X20" i="1" a="1"/>
  <c r="X20" i="1" s="1"/>
  <c r="S21" i="1" a="1"/>
  <c r="S21" i="1" s="1"/>
  <c r="T21" i="1" a="1"/>
  <c r="T21" i="1" s="1"/>
  <c r="U21" i="1" a="1"/>
  <c r="U21" i="1" s="1"/>
  <c r="W21" i="1" a="1"/>
  <c r="W21" i="1" s="1"/>
  <c r="X21" i="1" a="1"/>
  <c r="X21" i="1" s="1"/>
  <c r="S22" i="1" a="1"/>
  <c r="S22" i="1" s="1"/>
  <c r="T22" i="1" a="1"/>
  <c r="T22" i="1" s="1"/>
  <c r="U22" i="1" a="1"/>
  <c r="U22" i="1" s="1"/>
  <c r="W22" i="1" a="1"/>
  <c r="W22" i="1" s="1"/>
  <c r="X22" i="1" a="1"/>
  <c r="X22" i="1" s="1"/>
  <c r="S23" i="1" a="1"/>
  <c r="S23" i="1" s="1"/>
  <c r="T23" i="1" a="1"/>
  <c r="T23" i="1" s="1"/>
  <c r="U23" i="1" a="1"/>
  <c r="U23" i="1" s="1"/>
  <c r="W23" i="1" a="1"/>
  <c r="W23" i="1" s="1"/>
  <c r="X23" i="1" a="1"/>
  <c r="X23" i="1" s="1"/>
  <c r="S24" i="1" a="1"/>
  <c r="S24" i="1" s="1"/>
  <c r="T24" i="1" a="1"/>
  <c r="T24" i="1" s="1"/>
  <c r="U24" i="1" a="1"/>
  <c r="U24" i="1" s="1"/>
  <c r="W24" i="1" a="1"/>
  <c r="W24" i="1" s="1"/>
  <c r="X24" i="1" a="1"/>
  <c r="X24" i="1" s="1"/>
  <c r="S27" i="1" a="1"/>
  <c r="S27" i="1" s="1"/>
  <c r="T27" i="1" a="1"/>
  <c r="T27" i="1" s="1"/>
  <c r="U27" i="1" a="1"/>
  <c r="U27" i="1" s="1"/>
  <c r="W27" i="1" a="1"/>
  <c r="W27" i="1" s="1"/>
  <c r="X27" i="1" a="1"/>
  <c r="X27" i="1" s="1"/>
  <c r="S25" i="1" a="1"/>
  <c r="S25" i="1" s="1"/>
  <c r="T25" i="1" a="1"/>
  <c r="T25" i="1" s="1"/>
  <c r="U25" i="1" a="1"/>
  <c r="U25" i="1" s="1"/>
  <c r="W25" i="1" a="1"/>
  <c r="W25" i="1" s="1"/>
  <c r="X25" i="1" a="1"/>
  <c r="X25" i="1" s="1"/>
  <c r="S26" i="1" a="1"/>
  <c r="S26" i="1" s="1"/>
  <c r="T26" i="1" a="1"/>
  <c r="T26" i="1" s="1"/>
  <c r="U26" i="1" a="1"/>
  <c r="U26" i="1" s="1"/>
  <c r="W26" i="1" a="1"/>
  <c r="W26" i="1" s="1"/>
  <c r="X26" i="1" a="1"/>
  <c r="X26" i="1" s="1"/>
  <c r="S28" i="1" a="1"/>
  <c r="S28" i="1" s="1"/>
  <c r="T28" i="1" a="1"/>
  <c r="T28" i="1" s="1"/>
  <c r="U28" i="1" a="1"/>
  <c r="U28" i="1" s="1"/>
  <c r="W28" i="1" a="1"/>
  <c r="W28" i="1" s="1"/>
  <c r="X28" i="1" a="1"/>
  <c r="X28" i="1" s="1"/>
  <c r="S34" i="1" a="1"/>
  <c r="S34" i="1" s="1"/>
  <c r="T34" i="1" a="1"/>
  <c r="T34" i="1" s="1"/>
  <c r="U34" i="1" a="1"/>
  <c r="U34" i="1" s="1"/>
  <c r="W34" i="1" a="1"/>
  <c r="W34" i="1" s="1"/>
  <c r="X34" i="1" a="1"/>
  <c r="X34" i="1" s="1"/>
  <c r="S29" i="1" a="1"/>
  <c r="S29" i="1" s="1"/>
  <c r="T29" i="1" a="1"/>
  <c r="T29" i="1" s="1"/>
  <c r="U29" i="1" a="1"/>
  <c r="U29" i="1" s="1"/>
  <c r="W29" i="1" a="1"/>
  <c r="W29" i="1" s="1"/>
  <c r="X29" i="1" a="1"/>
  <c r="X29" i="1" s="1"/>
  <c r="S31" i="1" a="1"/>
  <c r="S31" i="1" s="1"/>
  <c r="T31" i="1" a="1"/>
  <c r="T31" i="1" s="1"/>
  <c r="U31" i="1" a="1"/>
  <c r="U31" i="1" s="1"/>
  <c r="W31" i="1" a="1"/>
  <c r="W31" i="1" s="1"/>
  <c r="X31" i="1" a="1"/>
  <c r="X31" i="1" s="1"/>
  <c r="S32" i="1" a="1"/>
  <c r="S32" i="1" s="1"/>
  <c r="T32" i="1" a="1"/>
  <c r="T32" i="1" s="1"/>
  <c r="U32" i="1" a="1"/>
  <c r="U32" i="1" s="1"/>
  <c r="W32" i="1" a="1"/>
  <c r="W32" i="1" s="1"/>
  <c r="X32" i="1" a="1"/>
  <c r="X32" i="1" s="1"/>
  <c r="S33" i="1" a="1"/>
  <c r="S33" i="1" s="1"/>
  <c r="T33" i="1" a="1"/>
  <c r="T33" i="1" s="1"/>
  <c r="U33" i="1" a="1"/>
  <c r="U33" i="1" s="1"/>
  <c r="W33" i="1" a="1"/>
  <c r="W33" i="1" s="1"/>
  <c r="X33" i="1" a="1"/>
  <c r="X33" i="1" s="1"/>
  <c r="S35" i="1" a="1"/>
  <c r="S35" i="1" s="1"/>
  <c r="T35" i="1" a="1"/>
  <c r="T35" i="1" s="1"/>
  <c r="U35" i="1" a="1"/>
  <c r="U35" i="1" s="1"/>
  <c r="W35" i="1" a="1"/>
  <c r="W35" i="1" s="1"/>
  <c r="X35" i="1" a="1"/>
  <c r="X35" i="1" s="1"/>
  <c r="S36" i="1" a="1"/>
  <c r="S36" i="1" s="1"/>
  <c r="T36" i="1" a="1"/>
  <c r="T36" i="1" s="1"/>
  <c r="U36" i="1" a="1"/>
  <c r="U36" i="1" s="1"/>
  <c r="W36" i="1" a="1"/>
  <c r="W36" i="1" s="1"/>
  <c r="X36" i="1" a="1"/>
  <c r="X36" i="1" s="1"/>
  <c r="S37" i="1" a="1"/>
  <c r="S37" i="1" s="1"/>
  <c r="T37" i="1" a="1"/>
  <c r="T37" i="1" s="1"/>
  <c r="U37" i="1" a="1"/>
  <c r="U37" i="1" s="1"/>
  <c r="W37" i="1" a="1"/>
  <c r="W37" i="1" s="1"/>
  <c r="X37" i="1" a="1"/>
  <c r="X37" i="1" s="1"/>
  <c r="S39" i="1" a="1"/>
  <c r="S39" i="1" s="1"/>
  <c r="T39" i="1" a="1"/>
  <c r="T39" i="1" s="1"/>
  <c r="U39" i="1" a="1"/>
  <c r="U39" i="1" s="1"/>
  <c r="W39" i="1" a="1"/>
  <c r="W39" i="1" s="1"/>
  <c r="X39" i="1" a="1"/>
  <c r="X39" i="1" s="1"/>
  <c r="S40" i="1" a="1"/>
  <c r="S40" i="1" s="1"/>
  <c r="T40" i="1" a="1"/>
  <c r="T40" i="1" s="1"/>
  <c r="U40" i="1" a="1"/>
  <c r="U40" i="1" s="1"/>
  <c r="W40" i="1" a="1"/>
  <c r="W40" i="1" s="1"/>
  <c r="X40" i="1" a="1"/>
  <c r="X40" i="1" s="1"/>
  <c r="S43" i="1" a="1"/>
  <c r="S43" i="1" s="1"/>
  <c r="T43" i="1" a="1"/>
  <c r="T43" i="1" s="1"/>
  <c r="U43" i="1" a="1"/>
  <c r="U43" i="1" s="1"/>
  <c r="W43" i="1" a="1"/>
  <c r="W43" i="1" s="1"/>
  <c r="X43" i="1" a="1"/>
  <c r="X43" i="1" s="1"/>
  <c r="S44" i="1" a="1"/>
  <c r="S44" i="1" s="1"/>
  <c r="T44" i="1" a="1"/>
  <c r="T44" i="1" s="1"/>
  <c r="U44" i="1" a="1"/>
  <c r="U44" i="1" s="1"/>
  <c r="W44" i="1" a="1"/>
  <c r="W44" i="1" s="1"/>
  <c r="X44" i="1" a="1"/>
  <c r="X44" i="1" s="1"/>
  <c r="S45" i="1" a="1"/>
  <c r="S45" i="1" s="1"/>
  <c r="T45" i="1" a="1"/>
  <c r="T45" i="1" s="1"/>
  <c r="U45" i="1" a="1"/>
  <c r="U45" i="1" s="1"/>
  <c r="W45" i="1" a="1"/>
  <c r="W45" i="1" s="1"/>
  <c r="X45" i="1" a="1"/>
  <c r="X45" i="1" s="1"/>
  <c r="S46" i="1" a="1"/>
  <c r="S46" i="1" s="1"/>
  <c r="T46" i="1" a="1"/>
  <c r="T46" i="1" s="1"/>
  <c r="U46" i="1" a="1"/>
  <c r="U46" i="1" s="1"/>
  <c r="W46" i="1" a="1"/>
  <c r="W46" i="1" s="1"/>
  <c r="X46" i="1" a="1"/>
  <c r="X46" i="1" s="1"/>
  <c r="S47" i="1" a="1"/>
  <c r="S47" i="1" s="1"/>
  <c r="T47" i="1" a="1"/>
  <c r="T47" i="1" s="1"/>
  <c r="U47" i="1" a="1"/>
  <c r="U47" i="1" s="1"/>
  <c r="W47" i="1" a="1"/>
  <c r="W47" i="1" s="1"/>
  <c r="X47" i="1" a="1"/>
  <c r="X47" i="1" s="1"/>
  <c r="S48" i="1" a="1"/>
  <c r="S48" i="1" s="1"/>
  <c r="T48" i="1" a="1"/>
  <c r="T48" i="1" s="1"/>
  <c r="U48" i="1" a="1"/>
  <c r="U48" i="1" s="1"/>
  <c r="W48" i="1" a="1"/>
  <c r="W48" i="1" s="1"/>
  <c r="X48" i="1" a="1"/>
  <c r="X48" i="1" s="1"/>
  <c r="S49" i="1" a="1"/>
  <c r="S49" i="1" s="1"/>
  <c r="T49" i="1" a="1"/>
  <c r="T49" i="1" s="1"/>
  <c r="U49" i="1" a="1"/>
  <c r="U49" i="1" s="1"/>
  <c r="W49" i="1" a="1"/>
  <c r="W49" i="1" s="1"/>
  <c r="X49" i="1" a="1"/>
  <c r="X49" i="1" s="1"/>
  <c r="S60" i="1" a="1"/>
  <c r="S60" i="1" s="1"/>
  <c r="T60" i="1" a="1"/>
  <c r="T60" i="1" s="1"/>
  <c r="U60" i="1" a="1"/>
  <c r="U60" i="1" s="1"/>
  <c r="W60" i="1" a="1"/>
  <c r="W60" i="1" s="1"/>
  <c r="X60" i="1" a="1"/>
  <c r="X60" i="1" s="1"/>
  <c r="S50" i="1" a="1"/>
  <c r="S50" i="1" s="1"/>
  <c r="T50" i="1" a="1"/>
  <c r="T50" i="1" s="1"/>
  <c r="U50" i="1" a="1"/>
  <c r="U50" i="1" s="1"/>
  <c r="W50" i="1" a="1"/>
  <c r="W50" i="1" s="1"/>
  <c r="X50" i="1" a="1"/>
  <c r="X50" i="1" s="1"/>
  <c r="S51" i="1" a="1"/>
  <c r="S51" i="1" s="1"/>
  <c r="T51" i="1" a="1"/>
  <c r="T51" i="1" s="1"/>
  <c r="U51" i="1" a="1"/>
  <c r="U51" i="1" s="1"/>
  <c r="W51" i="1" a="1"/>
  <c r="W51" i="1" s="1"/>
  <c r="X51" i="1" a="1"/>
  <c r="X51" i="1" s="1"/>
  <c r="S374" i="1" a="1"/>
  <c r="S374" i="1" s="1"/>
  <c r="T374" i="1" a="1"/>
  <c r="T374" i="1" s="1"/>
  <c r="U374" i="1" a="1"/>
  <c r="U374" i="1" s="1"/>
  <c r="W374" i="1" a="1"/>
  <c r="W374" i="1" s="1"/>
  <c r="X374" i="1" a="1"/>
  <c r="X374" i="1" s="1"/>
  <c r="S52" i="1" a="1"/>
  <c r="S52" i="1" s="1"/>
  <c r="T52" i="1" a="1"/>
  <c r="T52" i="1" s="1"/>
  <c r="U52" i="1" a="1"/>
  <c r="U52" i="1" s="1"/>
  <c r="W52" i="1" a="1"/>
  <c r="W52" i="1" s="1"/>
  <c r="X52" i="1" a="1"/>
  <c r="X52" i="1" s="1"/>
  <c r="S62" i="1" a="1"/>
  <c r="S62" i="1" s="1"/>
  <c r="T62" i="1" a="1"/>
  <c r="T62" i="1" s="1"/>
  <c r="U62" i="1" a="1"/>
  <c r="U62" i="1" s="1"/>
  <c r="W62" i="1" a="1"/>
  <c r="W62" i="1" s="1"/>
  <c r="X62" i="1" a="1"/>
  <c r="X62" i="1" s="1"/>
  <c r="S53" i="1" a="1"/>
  <c r="S53" i="1" s="1"/>
  <c r="T53" i="1" a="1"/>
  <c r="T53" i="1" s="1"/>
  <c r="U53" i="1" a="1"/>
  <c r="U53" i="1" s="1"/>
  <c r="W53" i="1" a="1"/>
  <c r="W53" i="1" s="1"/>
  <c r="X53" i="1" a="1"/>
  <c r="X53" i="1" s="1"/>
  <c r="S54" i="1" a="1"/>
  <c r="S54" i="1" s="1"/>
  <c r="T54" i="1" a="1"/>
  <c r="T54" i="1" s="1"/>
  <c r="U54" i="1" a="1"/>
  <c r="U54" i="1" s="1"/>
  <c r="W54" i="1" a="1"/>
  <c r="W54" i="1" s="1"/>
  <c r="X54" i="1" a="1"/>
  <c r="X54" i="1" s="1"/>
  <c r="S55" i="1" a="1"/>
  <c r="S55" i="1" s="1"/>
  <c r="T55" i="1" a="1"/>
  <c r="T55" i="1" s="1"/>
  <c r="U55" i="1" a="1"/>
  <c r="U55" i="1" s="1"/>
  <c r="W55" i="1" a="1"/>
  <c r="W55" i="1" s="1"/>
  <c r="X55" i="1" a="1"/>
  <c r="X55" i="1" s="1"/>
  <c r="S66" i="1" a="1"/>
  <c r="S66" i="1" s="1"/>
  <c r="T66" i="1" a="1"/>
  <c r="T66" i="1" s="1"/>
  <c r="U66" i="1" a="1"/>
  <c r="U66" i="1" s="1"/>
  <c r="W66" i="1" a="1"/>
  <c r="W66" i="1" s="1"/>
  <c r="X66" i="1" a="1"/>
  <c r="X66" i="1" s="1"/>
  <c r="S56" i="1" a="1"/>
  <c r="S56" i="1" s="1"/>
  <c r="T56" i="1" a="1"/>
  <c r="T56" i="1" s="1"/>
  <c r="U56" i="1" a="1"/>
  <c r="U56" i="1" s="1"/>
  <c r="W56" i="1" a="1"/>
  <c r="W56" i="1" s="1"/>
  <c r="X56" i="1" a="1"/>
  <c r="X56" i="1" s="1"/>
  <c r="S57" i="1" a="1"/>
  <c r="S57" i="1" s="1"/>
  <c r="T57" i="1" a="1"/>
  <c r="T57" i="1" s="1"/>
  <c r="U57" i="1" a="1"/>
  <c r="U57" i="1" s="1"/>
  <c r="W57" i="1" a="1"/>
  <c r="W57" i="1" s="1"/>
  <c r="X57" i="1" a="1"/>
  <c r="X57" i="1" s="1"/>
  <c r="S58" i="1" a="1"/>
  <c r="S58" i="1" s="1"/>
  <c r="T58" i="1" a="1"/>
  <c r="T58" i="1" s="1"/>
  <c r="U58" i="1" a="1"/>
  <c r="U58" i="1" s="1"/>
  <c r="W58" i="1" a="1"/>
  <c r="W58" i="1" s="1"/>
  <c r="X58" i="1" a="1"/>
  <c r="X58" i="1" s="1"/>
  <c r="S59" i="1" a="1"/>
  <c r="S59" i="1" s="1"/>
  <c r="T59" i="1" a="1"/>
  <c r="T59" i="1" s="1"/>
  <c r="U59" i="1" a="1"/>
  <c r="U59" i="1" s="1"/>
  <c r="W59" i="1" a="1"/>
  <c r="W59" i="1" s="1"/>
  <c r="X59" i="1" a="1"/>
  <c r="X59" i="1" s="1"/>
  <c r="S61" i="1" a="1"/>
  <c r="S61" i="1" s="1"/>
  <c r="T61" i="1" a="1"/>
  <c r="T61" i="1" s="1"/>
  <c r="U61" i="1" a="1"/>
  <c r="U61" i="1" s="1"/>
  <c r="W61" i="1" a="1"/>
  <c r="W61" i="1" s="1"/>
  <c r="X61" i="1" a="1"/>
  <c r="X61" i="1" s="1"/>
  <c r="S183" i="1" a="1"/>
  <c r="S183" i="1" s="1"/>
  <c r="T183" i="1" a="1"/>
  <c r="T183" i="1" s="1"/>
  <c r="U183" i="1" a="1"/>
  <c r="U183" i="1" s="1"/>
  <c r="W183" i="1" a="1"/>
  <c r="W183" i="1" s="1"/>
  <c r="X183" i="1" a="1"/>
  <c r="X183" i="1" s="1"/>
  <c r="S69" i="1" a="1"/>
  <c r="S69" i="1" s="1"/>
  <c r="T69" i="1" a="1"/>
  <c r="T69" i="1" s="1"/>
  <c r="U69" i="1" a="1"/>
  <c r="U69" i="1" s="1"/>
  <c r="W69" i="1" a="1"/>
  <c r="W69" i="1" s="1"/>
  <c r="X69" i="1" a="1"/>
  <c r="X69" i="1" s="1"/>
  <c r="S375" i="1" a="1"/>
  <c r="S375" i="1" s="1"/>
  <c r="T375" i="1" a="1"/>
  <c r="T375" i="1" s="1"/>
  <c r="U375" i="1" a="1"/>
  <c r="U375" i="1" s="1"/>
  <c r="W375" i="1" a="1"/>
  <c r="W375" i="1" s="1"/>
  <c r="X375" i="1" a="1"/>
  <c r="X375" i="1" s="1"/>
  <c r="S63" i="1" a="1"/>
  <c r="S63" i="1" s="1"/>
  <c r="T63" i="1" a="1"/>
  <c r="T63" i="1" s="1"/>
  <c r="U63" i="1" a="1"/>
  <c r="U63" i="1" s="1"/>
  <c r="W63" i="1" a="1"/>
  <c r="W63" i="1" s="1"/>
  <c r="X63" i="1" a="1"/>
  <c r="X63" i="1" s="1"/>
  <c r="S64" i="1" a="1"/>
  <c r="S64" i="1" s="1"/>
  <c r="T64" i="1" a="1"/>
  <c r="T64" i="1" s="1"/>
  <c r="U64" i="1" a="1"/>
  <c r="U64" i="1" s="1"/>
  <c r="W64" i="1" a="1"/>
  <c r="W64" i="1" s="1"/>
  <c r="X64" i="1" a="1"/>
  <c r="X64" i="1" s="1"/>
  <c r="S65" i="1" a="1"/>
  <c r="S65" i="1" s="1"/>
  <c r="T65" i="1" a="1"/>
  <c r="T65" i="1" s="1"/>
  <c r="U65" i="1" a="1"/>
  <c r="U65" i="1" s="1"/>
  <c r="W65" i="1" a="1"/>
  <c r="W65" i="1" s="1"/>
  <c r="X65" i="1" a="1"/>
  <c r="X65" i="1" s="1"/>
  <c r="S67" i="1" a="1"/>
  <c r="S67" i="1" s="1"/>
  <c r="T67" i="1" a="1"/>
  <c r="T67" i="1" s="1"/>
  <c r="U67" i="1" a="1"/>
  <c r="U67" i="1" s="1"/>
  <c r="W67" i="1" a="1"/>
  <c r="W67" i="1" s="1"/>
  <c r="X67" i="1" a="1"/>
  <c r="X67" i="1" s="1"/>
  <c r="S68" i="1" a="1"/>
  <c r="S68" i="1" s="1"/>
  <c r="T68" i="1" a="1"/>
  <c r="T68" i="1" s="1"/>
  <c r="U68" i="1" a="1"/>
  <c r="U68" i="1" s="1"/>
  <c r="W68" i="1" a="1"/>
  <c r="W68" i="1" s="1"/>
  <c r="X68" i="1" a="1"/>
  <c r="X68" i="1" s="1"/>
  <c r="S70" i="1" a="1"/>
  <c r="S70" i="1" s="1"/>
  <c r="T70" i="1" a="1"/>
  <c r="T70" i="1" s="1"/>
  <c r="U70" i="1" a="1"/>
  <c r="U70" i="1" s="1"/>
  <c r="W70" i="1" a="1"/>
  <c r="W70" i="1" s="1"/>
  <c r="X70" i="1" a="1"/>
  <c r="X70" i="1" s="1"/>
  <c r="S79" i="1" a="1"/>
  <c r="S79" i="1" s="1"/>
  <c r="T79" i="1" a="1"/>
  <c r="T79" i="1" s="1"/>
  <c r="U79" i="1" a="1"/>
  <c r="U79" i="1" s="1"/>
  <c r="W79" i="1" a="1"/>
  <c r="W79" i="1" s="1"/>
  <c r="X79" i="1" a="1"/>
  <c r="X79" i="1" s="1"/>
  <c r="S118" i="1" a="1"/>
  <c r="S118" i="1" s="1"/>
  <c r="T118" i="1" a="1"/>
  <c r="T118" i="1" s="1"/>
  <c r="U118" i="1" a="1"/>
  <c r="U118" i="1" s="1"/>
  <c r="W118" i="1" a="1"/>
  <c r="W118" i="1" s="1"/>
  <c r="X118" i="1" a="1"/>
  <c r="X118" i="1" s="1"/>
  <c r="S101" i="1" a="1"/>
  <c r="S101" i="1" s="1"/>
  <c r="T101" i="1" a="1"/>
  <c r="T101" i="1" s="1"/>
  <c r="U101" i="1" a="1"/>
  <c r="U101" i="1" s="1"/>
  <c r="W101" i="1" a="1"/>
  <c r="W101" i="1" s="1"/>
  <c r="X101" i="1" a="1"/>
  <c r="X101" i="1" s="1"/>
  <c r="S94" i="1" a="1"/>
  <c r="S94" i="1" s="1"/>
  <c r="T94" i="1" a="1"/>
  <c r="T94" i="1" s="1"/>
  <c r="U94" i="1" a="1"/>
  <c r="U94" i="1" s="1"/>
  <c r="W94" i="1" a="1"/>
  <c r="W94" i="1" s="1"/>
  <c r="X94" i="1" a="1"/>
  <c r="X94" i="1" s="1"/>
  <c r="S73" i="1" a="1"/>
  <c r="S73" i="1" s="1"/>
  <c r="T73" i="1" a="1"/>
  <c r="T73" i="1" s="1"/>
  <c r="U73" i="1" a="1"/>
  <c r="U73" i="1" s="1"/>
  <c r="W73" i="1" a="1"/>
  <c r="W73" i="1" s="1"/>
  <c r="X73" i="1" a="1"/>
  <c r="X73" i="1" s="1"/>
  <c r="S74" i="1" a="1"/>
  <c r="S74" i="1" s="1"/>
  <c r="T74" i="1" a="1"/>
  <c r="T74" i="1" s="1"/>
  <c r="U74" i="1" a="1"/>
  <c r="U74" i="1" s="1"/>
  <c r="W74" i="1" a="1"/>
  <c r="W74" i="1" s="1"/>
  <c r="X74" i="1" a="1"/>
  <c r="X74" i="1" s="1"/>
  <c r="S75" i="1" a="1"/>
  <c r="S75" i="1" s="1"/>
  <c r="T75" i="1" a="1"/>
  <c r="T75" i="1" s="1"/>
  <c r="U75" i="1" a="1"/>
  <c r="U75" i="1" s="1"/>
  <c r="W75" i="1" a="1"/>
  <c r="W75" i="1" s="1"/>
  <c r="X75" i="1" a="1"/>
  <c r="X75" i="1" s="1"/>
  <c r="S100" i="1" a="1"/>
  <c r="S100" i="1" s="1"/>
  <c r="T100" i="1" a="1"/>
  <c r="T100" i="1" s="1"/>
  <c r="U100" i="1" a="1"/>
  <c r="U100" i="1" s="1"/>
  <c r="W100" i="1" a="1"/>
  <c r="W100" i="1" s="1"/>
  <c r="X100" i="1" a="1"/>
  <c r="X100" i="1" s="1"/>
  <c r="S76" i="1" a="1"/>
  <c r="S76" i="1" s="1"/>
  <c r="T76" i="1" a="1"/>
  <c r="T76" i="1" s="1"/>
  <c r="U76" i="1" a="1"/>
  <c r="U76" i="1" s="1"/>
  <c r="W76" i="1" a="1"/>
  <c r="W76" i="1" s="1"/>
  <c r="X76" i="1" a="1"/>
  <c r="X76" i="1" s="1"/>
  <c r="S78" i="1" a="1"/>
  <c r="S78" i="1" s="1"/>
  <c r="T78" i="1" a="1"/>
  <c r="T78" i="1" s="1"/>
  <c r="U78" i="1" a="1"/>
  <c r="U78" i="1" s="1"/>
  <c r="W78" i="1" a="1"/>
  <c r="W78" i="1" s="1"/>
  <c r="X78" i="1" a="1"/>
  <c r="X78" i="1" s="1"/>
  <c r="S80" i="1" a="1"/>
  <c r="S80" i="1" s="1"/>
  <c r="T80" i="1" a="1"/>
  <c r="T80" i="1" s="1"/>
  <c r="U80" i="1" a="1"/>
  <c r="U80" i="1" s="1"/>
  <c r="W80" i="1" a="1"/>
  <c r="W80" i="1" s="1"/>
  <c r="X80" i="1" a="1"/>
  <c r="X80" i="1" s="1"/>
  <c r="S95" i="1" a="1"/>
  <c r="S95" i="1" s="1"/>
  <c r="T95" i="1" a="1"/>
  <c r="T95" i="1" s="1"/>
  <c r="U95" i="1" a="1"/>
  <c r="U95" i="1" s="1"/>
  <c r="W95" i="1" a="1"/>
  <c r="W95" i="1" s="1"/>
  <c r="X95" i="1" a="1"/>
  <c r="X95" i="1" s="1"/>
  <c r="S82" i="1" a="1"/>
  <c r="S82" i="1" s="1"/>
  <c r="T82" i="1" a="1"/>
  <c r="T82" i="1" s="1"/>
  <c r="U82" i="1" a="1"/>
  <c r="U82" i="1" s="1"/>
  <c r="W82" i="1" a="1"/>
  <c r="W82" i="1" s="1"/>
  <c r="X82" i="1" a="1"/>
  <c r="X82" i="1" s="1"/>
  <c r="S115" i="1" a="1"/>
  <c r="S115" i="1" s="1"/>
  <c r="T115" i="1" a="1"/>
  <c r="T115" i="1" s="1"/>
  <c r="U115" i="1" a="1"/>
  <c r="U115" i="1" s="1"/>
  <c r="W115" i="1" a="1"/>
  <c r="W115" i="1" s="1"/>
  <c r="X115" i="1" a="1"/>
  <c r="X115" i="1" s="1"/>
  <c r="S83" i="1" a="1"/>
  <c r="S83" i="1" s="1"/>
  <c r="T83" i="1" a="1"/>
  <c r="T83" i="1" s="1"/>
  <c r="U83" i="1" a="1"/>
  <c r="U83" i="1" s="1"/>
  <c r="W83" i="1" a="1"/>
  <c r="W83" i="1" s="1"/>
  <c r="X83" i="1" a="1"/>
  <c r="X83" i="1" s="1"/>
  <c r="S376" i="1" a="1"/>
  <c r="S376" i="1" s="1"/>
  <c r="T376" i="1" a="1"/>
  <c r="T376" i="1" s="1"/>
  <c r="U376" i="1" a="1"/>
  <c r="U376" i="1" s="1"/>
  <c r="W376" i="1" a="1"/>
  <c r="W376" i="1" s="1"/>
  <c r="X376" i="1" a="1"/>
  <c r="X376" i="1" s="1"/>
  <c r="S84" i="1" a="1"/>
  <c r="S84" i="1" s="1"/>
  <c r="T84" i="1" a="1"/>
  <c r="T84" i="1" s="1"/>
  <c r="U84" i="1" a="1"/>
  <c r="U84" i="1" s="1"/>
  <c r="W84" i="1" a="1"/>
  <c r="W84" i="1" s="1"/>
  <c r="X84" i="1" a="1"/>
  <c r="X84" i="1" s="1"/>
  <c r="S85" i="1" a="1"/>
  <c r="S85" i="1" s="1"/>
  <c r="T85" i="1" a="1"/>
  <c r="T85" i="1" s="1"/>
  <c r="U85" i="1" a="1"/>
  <c r="U85" i="1" s="1"/>
  <c r="W85" i="1" a="1"/>
  <c r="W85" i="1" s="1"/>
  <c r="X85" i="1" a="1"/>
  <c r="X85" i="1" s="1"/>
  <c r="S86" i="1" a="1"/>
  <c r="S86" i="1" s="1"/>
  <c r="T86" i="1" a="1"/>
  <c r="T86" i="1" s="1"/>
  <c r="U86" i="1" a="1"/>
  <c r="U86" i="1" s="1"/>
  <c r="W86" i="1" a="1"/>
  <c r="W86" i="1" s="1"/>
  <c r="X86" i="1" a="1"/>
  <c r="X86" i="1" s="1"/>
  <c r="S87" i="1" a="1"/>
  <c r="S87" i="1" s="1"/>
  <c r="T87" i="1" a="1"/>
  <c r="T87" i="1" s="1"/>
  <c r="U87" i="1" a="1"/>
  <c r="U87" i="1" s="1"/>
  <c r="W87" i="1" a="1"/>
  <c r="W87" i="1" s="1"/>
  <c r="X87" i="1" a="1"/>
  <c r="X87" i="1" s="1"/>
  <c r="S377" i="1" a="1"/>
  <c r="S377" i="1" s="1"/>
  <c r="T377" i="1" a="1"/>
  <c r="T377" i="1" s="1"/>
  <c r="U377" i="1" a="1"/>
  <c r="U377" i="1" s="1"/>
  <c r="W377" i="1" a="1"/>
  <c r="W377" i="1" s="1"/>
  <c r="X377" i="1" a="1"/>
  <c r="X377" i="1" s="1"/>
  <c r="S88" i="1" a="1"/>
  <c r="S88" i="1" s="1"/>
  <c r="T88" i="1" a="1"/>
  <c r="T88" i="1" s="1"/>
  <c r="U88" i="1" a="1"/>
  <c r="U88" i="1" s="1"/>
  <c r="W88" i="1" a="1"/>
  <c r="W88" i="1" s="1"/>
  <c r="X88" i="1" a="1"/>
  <c r="X88" i="1" s="1"/>
  <c r="S89" i="1" a="1"/>
  <c r="S89" i="1" s="1"/>
  <c r="T89" i="1" a="1"/>
  <c r="T89" i="1" s="1"/>
  <c r="U89" i="1" a="1"/>
  <c r="U89" i="1" s="1"/>
  <c r="W89" i="1" a="1"/>
  <c r="W89" i="1" s="1"/>
  <c r="X89" i="1" a="1"/>
  <c r="X89" i="1" s="1"/>
  <c r="S90" i="1" a="1"/>
  <c r="S90" i="1" s="1"/>
  <c r="T90" i="1" a="1"/>
  <c r="T90" i="1" s="1"/>
  <c r="U90" i="1" a="1"/>
  <c r="U90" i="1" s="1"/>
  <c r="W90" i="1" a="1"/>
  <c r="W90" i="1" s="1"/>
  <c r="X90" i="1" a="1"/>
  <c r="X90" i="1" s="1"/>
  <c r="S91" i="1" a="1"/>
  <c r="S91" i="1" s="1"/>
  <c r="T91" i="1" a="1"/>
  <c r="T91" i="1" s="1"/>
  <c r="U91" i="1" a="1"/>
  <c r="U91" i="1" s="1"/>
  <c r="W91" i="1" a="1"/>
  <c r="W91" i="1" s="1"/>
  <c r="X91" i="1" a="1"/>
  <c r="X91" i="1" s="1"/>
  <c r="S93" i="1" a="1"/>
  <c r="S93" i="1" s="1"/>
  <c r="T93" i="1" a="1"/>
  <c r="T93" i="1" s="1"/>
  <c r="U93" i="1" a="1"/>
  <c r="U93" i="1" s="1"/>
  <c r="W93" i="1" a="1"/>
  <c r="W93" i="1" s="1"/>
  <c r="X93" i="1" a="1"/>
  <c r="X93" i="1" s="1"/>
  <c r="S378" i="1" a="1"/>
  <c r="S378" i="1" s="1"/>
  <c r="T378" i="1" a="1"/>
  <c r="T378" i="1" s="1"/>
  <c r="U378" i="1" a="1"/>
  <c r="U378" i="1" s="1"/>
  <c r="W378" i="1" a="1"/>
  <c r="W378" i="1" s="1"/>
  <c r="X378" i="1" a="1"/>
  <c r="X378" i="1" s="1"/>
  <c r="S96" i="1" a="1"/>
  <c r="S96" i="1" s="1"/>
  <c r="T96" i="1" a="1"/>
  <c r="T96" i="1" s="1"/>
  <c r="U96" i="1" a="1"/>
  <c r="U96" i="1" s="1"/>
  <c r="W96" i="1" a="1"/>
  <c r="W96" i="1" s="1"/>
  <c r="X96" i="1" a="1"/>
  <c r="X96" i="1" s="1"/>
  <c r="S97" i="1" a="1"/>
  <c r="S97" i="1" s="1"/>
  <c r="T97" i="1" a="1"/>
  <c r="T97" i="1" s="1"/>
  <c r="U97" i="1" a="1"/>
  <c r="U97" i="1" s="1"/>
  <c r="W97" i="1" a="1"/>
  <c r="W97" i="1" s="1"/>
  <c r="X97" i="1" a="1"/>
  <c r="X97" i="1" s="1"/>
  <c r="S99" i="1" a="1"/>
  <c r="S99" i="1" s="1"/>
  <c r="T99" i="1" a="1"/>
  <c r="T99" i="1" s="1"/>
  <c r="U99" i="1" a="1"/>
  <c r="U99" i="1" s="1"/>
  <c r="W99" i="1" a="1"/>
  <c r="W99" i="1" s="1"/>
  <c r="X99" i="1" a="1"/>
  <c r="X99" i="1" s="1"/>
  <c r="S379" i="1" a="1"/>
  <c r="S379" i="1" s="1"/>
  <c r="T379" i="1" a="1"/>
  <c r="T379" i="1" s="1"/>
  <c r="U379" i="1" a="1"/>
  <c r="U379" i="1" s="1"/>
  <c r="W379" i="1" a="1"/>
  <c r="W379" i="1" s="1"/>
  <c r="X379" i="1" a="1"/>
  <c r="X379" i="1" s="1"/>
  <c r="S77" i="1" a="1"/>
  <c r="S77" i="1" s="1"/>
  <c r="T77" i="1" a="1"/>
  <c r="T77" i="1" s="1"/>
  <c r="U77" i="1" a="1"/>
  <c r="U77" i="1" s="1"/>
  <c r="W77" i="1" a="1"/>
  <c r="W77" i="1" s="1"/>
  <c r="X77" i="1" a="1"/>
  <c r="X77" i="1" s="1"/>
  <c r="S102" i="1" a="1"/>
  <c r="S102" i="1" s="1"/>
  <c r="T102" i="1" a="1"/>
  <c r="T102" i="1" s="1"/>
  <c r="U102" i="1" a="1"/>
  <c r="U102" i="1" s="1"/>
  <c r="W102" i="1" a="1"/>
  <c r="W102" i="1" s="1"/>
  <c r="X102" i="1" a="1"/>
  <c r="X102" i="1" s="1"/>
  <c r="S103" i="1" a="1"/>
  <c r="S103" i="1" s="1"/>
  <c r="T103" i="1" a="1"/>
  <c r="T103" i="1" s="1"/>
  <c r="U103" i="1" a="1"/>
  <c r="U103" i="1" s="1"/>
  <c r="W103" i="1" a="1"/>
  <c r="W103" i="1" s="1"/>
  <c r="X103" i="1" a="1"/>
  <c r="X103" i="1" s="1"/>
  <c r="S105" i="1" a="1"/>
  <c r="S105" i="1" s="1"/>
  <c r="T105" i="1" a="1"/>
  <c r="T105" i="1" s="1"/>
  <c r="U105" i="1" a="1"/>
  <c r="U105" i="1" s="1"/>
  <c r="W105" i="1" a="1"/>
  <c r="W105" i="1" s="1"/>
  <c r="X105" i="1" a="1"/>
  <c r="X105" i="1" s="1"/>
  <c r="S106" i="1" a="1"/>
  <c r="S106" i="1" s="1"/>
  <c r="T106" i="1" a="1"/>
  <c r="T106" i="1" s="1"/>
  <c r="U106" i="1" a="1"/>
  <c r="U106" i="1" s="1"/>
  <c r="W106" i="1" a="1"/>
  <c r="W106" i="1" s="1"/>
  <c r="X106" i="1" a="1"/>
  <c r="X106" i="1" s="1"/>
  <c r="S72" i="1" a="1"/>
  <c r="S72" i="1" s="1"/>
  <c r="T72" i="1" a="1"/>
  <c r="T72" i="1" s="1"/>
  <c r="U72" i="1" a="1"/>
  <c r="U72" i="1" s="1"/>
  <c r="W72" i="1" a="1"/>
  <c r="W72" i="1" s="1"/>
  <c r="X72" i="1" a="1"/>
  <c r="X72" i="1" s="1"/>
  <c r="S108" i="1" a="1"/>
  <c r="S108" i="1" s="1"/>
  <c r="T108" i="1" a="1"/>
  <c r="T108" i="1" s="1"/>
  <c r="U108" i="1" a="1"/>
  <c r="U108" i="1" s="1"/>
  <c r="W108" i="1" a="1"/>
  <c r="W108" i="1" s="1"/>
  <c r="X108" i="1" a="1"/>
  <c r="X108" i="1" s="1"/>
  <c r="S109" i="1" a="1"/>
  <c r="S109" i="1" s="1"/>
  <c r="T109" i="1" a="1"/>
  <c r="T109" i="1" s="1"/>
  <c r="U109" i="1" a="1"/>
  <c r="U109" i="1" s="1"/>
  <c r="W109" i="1" a="1"/>
  <c r="W109" i="1" s="1"/>
  <c r="X109" i="1" a="1"/>
  <c r="X109" i="1" s="1"/>
  <c r="S98" i="1" a="1"/>
  <c r="S98" i="1" s="1"/>
  <c r="T98" i="1" a="1"/>
  <c r="T98" i="1" s="1"/>
  <c r="U98" i="1" a="1"/>
  <c r="U98" i="1" s="1"/>
  <c r="W98" i="1" a="1"/>
  <c r="W98" i="1" s="1"/>
  <c r="X98" i="1" a="1"/>
  <c r="X98" i="1" s="1"/>
  <c r="S110" i="1" a="1"/>
  <c r="S110" i="1" s="1"/>
  <c r="T110" i="1" a="1"/>
  <c r="T110" i="1" s="1"/>
  <c r="U110" i="1" a="1"/>
  <c r="U110" i="1" s="1"/>
  <c r="W110" i="1" a="1"/>
  <c r="W110" i="1" s="1"/>
  <c r="X110" i="1" a="1"/>
  <c r="X110" i="1" s="1"/>
  <c r="S111" i="1" a="1"/>
  <c r="S111" i="1" s="1"/>
  <c r="T111" i="1" a="1"/>
  <c r="T111" i="1" s="1"/>
  <c r="U111" i="1" a="1"/>
  <c r="U111" i="1" s="1"/>
  <c r="W111" i="1" a="1"/>
  <c r="W111" i="1" s="1"/>
  <c r="X111" i="1" a="1"/>
  <c r="X111" i="1" s="1"/>
  <c r="S332" i="1" a="1"/>
  <c r="S332" i="1" s="1"/>
  <c r="T332" i="1" a="1"/>
  <c r="T332" i="1" s="1"/>
  <c r="U332" i="1" a="1"/>
  <c r="U332" i="1" s="1"/>
  <c r="W332" i="1" a="1"/>
  <c r="W332" i="1" s="1"/>
  <c r="X332" i="1" a="1"/>
  <c r="X332" i="1" s="1"/>
  <c r="S112" i="1" a="1"/>
  <c r="S112" i="1" s="1"/>
  <c r="T112" i="1" a="1"/>
  <c r="T112" i="1" s="1"/>
  <c r="U112" i="1" a="1"/>
  <c r="U112" i="1" s="1"/>
  <c r="W112" i="1" a="1"/>
  <c r="W112" i="1" s="1"/>
  <c r="X112" i="1" a="1"/>
  <c r="X112" i="1" s="1"/>
  <c r="S113" i="1" a="1"/>
  <c r="S113" i="1" s="1"/>
  <c r="T113" i="1" a="1"/>
  <c r="T113" i="1" s="1"/>
  <c r="U113" i="1" a="1"/>
  <c r="U113" i="1" s="1"/>
  <c r="W113" i="1" a="1"/>
  <c r="W113" i="1" s="1"/>
  <c r="X113" i="1" a="1"/>
  <c r="X113" i="1" s="1"/>
  <c r="S71" i="1" a="1"/>
  <c r="S71" i="1" s="1"/>
  <c r="T71" i="1" a="1"/>
  <c r="T71" i="1" s="1"/>
  <c r="U71" i="1" a="1"/>
  <c r="U71" i="1" s="1"/>
  <c r="W71" i="1" a="1"/>
  <c r="W71" i="1" s="1"/>
  <c r="X71" i="1" a="1"/>
  <c r="X71" i="1" s="1"/>
  <c r="S114" i="1" a="1"/>
  <c r="S114" i="1" s="1"/>
  <c r="T114" i="1" a="1"/>
  <c r="T114" i="1" s="1"/>
  <c r="U114" i="1" a="1"/>
  <c r="U114" i="1" s="1"/>
  <c r="W114" i="1" a="1"/>
  <c r="W114" i="1" s="1"/>
  <c r="X114" i="1" a="1"/>
  <c r="X114" i="1" s="1"/>
  <c r="S116" i="1" a="1"/>
  <c r="S116" i="1" s="1"/>
  <c r="T116" i="1" a="1"/>
  <c r="T116" i="1" s="1"/>
  <c r="U116" i="1" a="1"/>
  <c r="U116" i="1" s="1"/>
  <c r="W116" i="1" a="1"/>
  <c r="W116" i="1" s="1"/>
  <c r="X116" i="1" a="1"/>
  <c r="X116" i="1" s="1"/>
  <c r="S92" i="1" a="1"/>
  <c r="S92" i="1" s="1"/>
  <c r="T92" i="1" a="1"/>
  <c r="T92" i="1" s="1"/>
  <c r="U92" i="1" a="1"/>
  <c r="U92" i="1" s="1"/>
  <c r="W92" i="1" a="1"/>
  <c r="W92" i="1" s="1"/>
  <c r="X92" i="1" a="1"/>
  <c r="X92" i="1" s="1"/>
  <c r="S117" i="1" a="1"/>
  <c r="S117" i="1" s="1"/>
  <c r="T117" i="1" a="1"/>
  <c r="T117" i="1" s="1"/>
  <c r="U117" i="1" a="1"/>
  <c r="U117" i="1" s="1"/>
  <c r="W117" i="1" a="1"/>
  <c r="W117" i="1" s="1"/>
  <c r="X117" i="1" a="1"/>
  <c r="X117" i="1" s="1"/>
  <c r="S119" i="1" a="1"/>
  <c r="S119" i="1" s="1"/>
  <c r="T119" i="1" a="1"/>
  <c r="T119" i="1" s="1"/>
  <c r="U119" i="1" a="1"/>
  <c r="U119" i="1" s="1"/>
  <c r="W119" i="1" a="1"/>
  <c r="W119" i="1" s="1"/>
  <c r="X119" i="1" a="1"/>
  <c r="X119" i="1" s="1"/>
  <c r="S120" i="1" a="1"/>
  <c r="S120" i="1" s="1"/>
  <c r="T120" i="1" a="1"/>
  <c r="T120" i="1" s="1"/>
  <c r="U120" i="1" a="1"/>
  <c r="U120" i="1" s="1"/>
  <c r="W120" i="1" a="1"/>
  <c r="W120" i="1" s="1"/>
  <c r="X120" i="1" a="1"/>
  <c r="X120" i="1" s="1"/>
  <c r="S121" i="1" a="1"/>
  <c r="S121" i="1" s="1"/>
  <c r="T121" i="1" a="1"/>
  <c r="T121" i="1" s="1"/>
  <c r="U121" i="1" a="1"/>
  <c r="U121" i="1" s="1"/>
  <c r="W121" i="1" a="1"/>
  <c r="W121" i="1" s="1"/>
  <c r="X121" i="1" a="1"/>
  <c r="X121" i="1" s="1"/>
  <c r="S122" i="1" a="1"/>
  <c r="S122" i="1" s="1"/>
  <c r="T122" i="1" a="1"/>
  <c r="T122" i="1" s="1"/>
  <c r="U122" i="1" a="1"/>
  <c r="U122" i="1" s="1"/>
  <c r="W122" i="1" a="1"/>
  <c r="W122" i="1" s="1"/>
  <c r="X122" i="1" a="1"/>
  <c r="X122" i="1" s="1"/>
  <c r="S123" i="1" a="1"/>
  <c r="S123" i="1" s="1"/>
  <c r="T123" i="1" a="1"/>
  <c r="T123" i="1" s="1"/>
  <c r="U123" i="1" a="1"/>
  <c r="U123" i="1" s="1"/>
  <c r="W123" i="1" a="1"/>
  <c r="W123" i="1" s="1"/>
  <c r="X123" i="1" a="1"/>
  <c r="X123" i="1" s="1"/>
  <c r="X2" i="1" a="1"/>
  <c r="X2" i="1" s="1"/>
  <c r="U2" i="1" a="1"/>
  <c r="U2" i="1" s="1"/>
  <c r="W2" i="1" a="1"/>
  <c r="W2" i="1" s="1"/>
  <c r="T2" i="1" a="1"/>
  <c r="T2" i="1" s="1"/>
  <c r="S2" i="1" a="1"/>
  <c r="S2"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84" i="1" a="1"/>
  <c r="B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N6" i="1" a="1"/>
  <c r="N6" i="1" s="1"/>
  <c r="O6" i="1" a="1"/>
  <c r="O6" i="1" s="1"/>
  <c r="P6" i="1" a="1"/>
  <c r="P6" i="1" s="1"/>
  <c r="Q6" i="1" a="1"/>
  <c r="Q6" i="1" s="1"/>
  <c r="R6" i="1" a="1"/>
  <c r="R6" i="1" s="1"/>
  <c r="N3" i="1" a="1"/>
  <c r="N3" i="1" s="1"/>
  <c r="O3" i="1" a="1"/>
  <c r="O3" i="1" s="1"/>
  <c r="P3" i="1" a="1"/>
  <c r="P3" i="1" s="1"/>
  <c r="Q3" i="1" a="1"/>
  <c r="Q3" i="1" s="1"/>
  <c r="R3" i="1" a="1"/>
  <c r="R3" i="1" s="1"/>
  <c r="N4" i="1" a="1"/>
  <c r="N4" i="1" s="1"/>
  <c r="O4" i="1" a="1"/>
  <c r="O4" i="1" s="1"/>
  <c r="P4" i="1" a="1"/>
  <c r="P4" i="1" s="1"/>
  <c r="Q4" i="1" a="1"/>
  <c r="Q4" i="1" s="1"/>
  <c r="R4" i="1" a="1"/>
  <c r="R4" i="1" s="1"/>
  <c r="N5" i="1" a="1"/>
  <c r="N5" i="1" s="1"/>
  <c r="O5" i="1" a="1"/>
  <c r="O5" i="1" s="1"/>
  <c r="P5" i="1" a="1"/>
  <c r="P5" i="1" s="1"/>
  <c r="Q5" i="1" a="1"/>
  <c r="Q5" i="1" s="1"/>
  <c r="R5" i="1" a="1"/>
  <c r="R5" i="1" s="1"/>
  <c r="N7" i="1" a="1"/>
  <c r="N7" i="1" s="1"/>
  <c r="O7" i="1" a="1"/>
  <c r="O7" i="1" s="1"/>
  <c r="P7" i="1" a="1"/>
  <c r="P7" i="1" s="1"/>
  <c r="Q7" i="1" a="1"/>
  <c r="Q7" i="1" s="1"/>
  <c r="R7" i="1" a="1"/>
  <c r="R7" i="1" s="1"/>
  <c r="N8" i="1" a="1"/>
  <c r="N8" i="1" s="1"/>
  <c r="O8" i="1" a="1"/>
  <c r="O8" i="1" s="1"/>
  <c r="P8" i="1" a="1"/>
  <c r="P8" i="1" s="1"/>
  <c r="Q8" i="1" a="1"/>
  <c r="Q8" i="1" s="1"/>
  <c r="R8" i="1" a="1"/>
  <c r="R8" i="1" s="1"/>
  <c r="N372" i="1" a="1"/>
  <c r="N372" i="1" s="1"/>
  <c r="O372" i="1" a="1"/>
  <c r="O372" i="1" s="1"/>
  <c r="P372" i="1" a="1"/>
  <c r="P372" i="1" s="1"/>
  <c r="Q372" i="1" a="1"/>
  <c r="Q372" i="1" s="1"/>
  <c r="R372" i="1" a="1"/>
  <c r="R372" i="1" s="1"/>
  <c r="N10" i="1" a="1"/>
  <c r="N10" i="1" s="1"/>
  <c r="O10" i="1" a="1"/>
  <c r="O10" i="1" s="1"/>
  <c r="P10" i="1" a="1"/>
  <c r="P10" i="1" s="1"/>
  <c r="Q10" i="1" a="1"/>
  <c r="Q10" i="1" s="1"/>
  <c r="R10" i="1" a="1"/>
  <c r="R10" i="1" s="1"/>
  <c r="N11" i="1" a="1"/>
  <c r="N11" i="1" s="1"/>
  <c r="O11" i="1" a="1"/>
  <c r="O11" i="1" s="1"/>
  <c r="P11" i="1" a="1"/>
  <c r="P11" i="1" s="1"/>
  <c r="Q11" i="1" a="1"/>
  <c r="Q11" i="1" s="1"/>
  <c r="R11" i="1" a="1"/>
  <c r="R11" i="1" s="1"/>
  <c r="N12" i="1" a="1"/>
  <c r="N12" i="1" s="1"/>
  <c r="O12" i="1" a="1"/>
  <c r="O12" i="1" s="1"/>
  <c r="P12" i="1" a="1"/>
  <c r="P12" i="1" s="1"/>
  <c r="Q12" i="1" a="1"/>
  <c r="Q12" i="1" s="1"/>
  <c r="R12" i="1" a="1"/>
  <c r="R12" i="1" s="1"/>
  <c r="N353" i="1" a="1"/>
  <c r="N353" i="1" s="1"/>
  <c r="O353" i="1" a="1"/>
  <c r="O353" i="1" s="1"/>
  <c r="P353" i="1" a="1"/>
  <c r="P353" i="1" s="1"/>
  <c r="Q353" i="1" a="1"/>
  <c r="Q353" i="1" s="1"/>
  <c r="R353" i="1" a="1"/>
  <c r="R353" i="1" s="1"/>
  <c r="N13" i="1" a="1"/>
  <c r="N13" i="1" s="1"/>
  <c r="O13" i="1" a="1"/>
  <c r="O13" i="1" s="1"/>
  <c r="P13" i="1" a="1"/>
  <c r="P13" i="1" s="1"/>
  <c r="Q13" i="1" a="1"/>
  <c r="Q13" i="1" s="1"/>
  <c r="R13" i="1" a="1"/>
  <c r="R13" i="1" s="1"/>
  <c r="N38" i="1" a="1"/>
  <c r="N38" i="1" s="1"/>
  <c r="O38" i="1" a="1"/>
  <c r="O38" i="1" s="1"/>
  <c r="P38" i="1" a="1"/>
  <c r="P38" i="1" s="1"/>
  <c r="Q38" i="1" a="1"/>
  <c r="Q38" i="1" s="1"/>
  <c r="R38" i="1" a="1"/>
  <c r="R38" i="1" s="1"/>
  <c r="N14" i="1" a="1"/>
  <c r="N14" i="1" s="1"/>
  <c r="O14" i="1" a="1"/>
  <c r="O14" i="1" s="1"/>
  <c r="P14" i="1" a="1"/>
  <c r="P14" i="1" s="1"/>
  <c r="Q14" i="1" a="1"/>
  <c r="Q14" i="1" s="1"/>
  <c r="R14" i="1" a="1"/>
  <c r="R14" i="1" s="1"/>
  <c r="N15" i="1" a="1"/>
  <c r="N15" i="1" s="1"/>
  <c r="O15" i="1" a="1"/>
  <c r="O15" i="1" s="1"/>
  <c r="P15" i="1" a="1"/>
  <c r="P15" i="1" s="1"/>
  <c r="Q15" i="1" a="1"/>
  <c r="Q15" i="1" s="1"/>
  <c r="R15" i="1" a="1"/>
  <c r="R15" i="1" s="1"/>
  <c r="N41" i="1" a="1"/>
  <c r="N41" i="1" s="1"/>
  <c r="O41" i="1" a="1"/>
  <c r="O41" i="1" s="1"/>
  <c r="P41" i="1" a="1"/>
  <c r="P41" i="1" s="1"/>
  <c r="Q41" i="1" a="1"/>
  <c r="Q41" i="1" s="1"/>
  <c r="R41" i="1" a="1"/>
  <c r="R41" i="1" s="1"/>
  <c r="N9" i="1" a="1"/>
  <c r="N9" i="1" s="1"/>
  <c r="O9" i="1" a="1"/>
  <c r="O9" i="1" s="1"/>
  <c r="P9" i="1" a="1"/>
  <c r="P9" i="1" s="1"/>
  <c r="Q9" i="1" a="1"/>
  <c r="Q9" i="1" s="1"/>
  <c r="R9" i="1" a="1"/>
  <c r="R9" i="1" s="1"/>
  <c r="N373" i="1" a="1"/>
  <c r="N373" i="1" s="1"/>
  <c r="O373" i="1" a="1"/>
  <c r="O373" i="1" s="1"/>
  <c r="P373" i="1" a="1"/>
  <c r="P373" i="1" s="1"/>
  <c r="Q373" i="1" a="1"/>
  <c r="Q373" i="1" s="1"/>
  <c r="R373" i="1" a="1"/>
  <c r="R373" i="1" s="1"/>
  <c r="N30" i="1" a="1"/>
  <c r="N30" i="1" s="1"/>
  <c r="O30" i="1" a="1"/>
  <c r="O30" i="1" s="1"/>
  <c r="P30" i="1" a="1"/>
  <c r="P30" i="1" s="1"/>
  <c r="Q30" i="1" a="1"/>
  <c r="Q30" i="1" s="1"/>
  <c r="R30" i="1" a="1"/>
  <c r="R30" i="1" s="1"/>
  <c r="N17" i="1" a="1"/>
  <c r="N17" i="1" s="1"/>
  <c r="O17" i="1" a="1"/>
  <c r="O17" i="1" s="1"/>
  <c r="P17" i="1" a="1"/>
  <c r="P17" i="1" s="1"/>
  <c r="Q17" i="1" a="1"/>
  <c r="Q17" i="1" s="1"/>
  <c r="R17" i="1" a="1"/>
  <c r="R17" i="1" s="1"/>
  <c r="N18" i="1" a="1"/>
  <c r="N18" i="1" s="1"/>
  <c r="O18" i="1" a="1"/>
  <c r="O18" i="1" s="1"/>
  <c r="P18" i="1" a="1"/>
  <c r="P18" i="1" s="1"/>
  <c r="Q18" i="1" a="1"/>
  <c r="Q18" i="1" s="1"/>
  <c r="R18" i="1" a="1"/>
  <c r="R18" i="1" s="1"/>
  <c r="N19" i="1" a="1"/>
  <c r="N19" i="1" s="1"/>
  <c r="O19" i="1" a="1"/>
  <c r="O19" i="1" s="1"/>
  <c r="P19" i="1" a="1"/>
  <c r="P19" i="1" s="1"/>
  <c r="Q19" i="1" a="1"/>
  <c r="Q19" i="1" s="1"/>
  <c r="R19" i="1" a="1"/>
  <c r="R19" i="1" s="1"/>
  <c r="N20" i="1" a="1"/>
  <c r="N20" i="1" s="1"/>
  <c r="O20" i="1" a="1"/>
  <c r="O20" i="1" s="1"/>
  <c r="P20" i="1" a="1"/>
  <c r="P20" i="1" s="1"/>
  <c r="Q20" i="1" a="1"/>
  <c r="Q20" i="1" s="1"/>
  <c r="R20" i="1" a="1"/>
  <c r="R20" i="1" s="1"/>
  <c r="N21" i="1" a="1"/>
  <c r="N21" i="1" s="1"/>
  <c r="O21" i="1" a="1"/>
  <c r="O21" i="1" s="1"/>
  <c r="P21" i="1" a="1"/>
  <c r="P21" i="1" s="1"/>
  <c r="Q21" i="1" a="1"/>
  <c r="Q21" i="1" s="1"/>
  <c r="R21" i="1" a="1"/>
  <c r="R21" i="1" s="1"/>
  <c r="N22" i="1" a="1"/>
  <c r="N22" i="1" s="1"/>
  <c r="O22" i="1" a="1"/>
  <c r="O22" i="1" s="1"/>
  <c r="P22" i="1" a="1"/>
  <c r="P22" i="1" s="1"/>
  <c r="Q22" i="1" a="1"/>
  <c r="Q22" i="1" s="1"/>
  <c r="R22" i="1" a="1"/>
  <c r="R22" i="1" s="1"/>
  <c r="N23" i="1" a="1"/>
  <c r="N23" i="1" s="1"/>
  <c r="O23" i="1" a="1"/>
  <c r="O23" i="1" s="1"/>
  <c r="P23" i="1" a="1"/>
  <c r="P23" i="1" s="1"/>
  <c r="Q23" i="1" a="1"/>
  <c r="Q23" i="1" s="1"/>
  <c r="R23" i="1" a="1"/>
  <c r="R23" i="1" s="1"/>
  <c r="N24" i="1" a="1"/>
  <c r="N24" i="1" s="1"/>
  <c r="O24" i="1" a="1"/>
  <c r="O24" i="1" s="1"/>
  <c r="P24" i="1" a="1"/>
  <c r="P24" i="1" s="1"/>
  <c r="Q24" i="1" a="1"/>
  <c r="Q24" i="1" s="1"/>
  <c r="R24" i="1" a="1"/>
  <c r="R24" i="1" s="1"/>
  <c r="N27" i="1" a="1"/>
  <c r="N27" i="1" s="1"/>
  <c r="O27" i="1" a="1"/>
  <c r="O27" i="1" s="1"/>
  <c r="P27" i="1" a="1"/>
  <c r="P27" i="1" s="1"/>
  <c r="Q27" i="1" a="1"/>
  <c r="Q27" i="1" s="1"/>
  <c r="R27" i="1" a="1"/>
  <c r="R27" i="1" s="1"/>
  <c r="N25" i="1" a="1"/>
  <c r="N25" i="1" s="1"/>
  <c r="O25" i="1" a="1"/>
  <c r="O25" i="1" s="1"/>
  <c r="P25" i="1" a="1"/>
  <c r="P25" i="1" s="1"/>
  <c r="Q25" i="1" a="1"/>
  <c r="Q25" i="1" s="1"/>
  <c r="R25" i="1" a="1"/>
  <c r="R25" i="1" s="1"/>
  <c r="N26" i="1" a="1"/>
  <c r="N26" i="1" s="1"/>
  <c r="O26" i="1" a="1"/>
  <c r="O26" i="1" s="1"/>
  <c r="P26" i="1" a="1"/>
  <c r="P26" i="1" s="1"/>
  <c r="Q26" i="1" a="1"/>
  <c r="Q26" i="1" s="1"/>
  <c r="R26" i="1" a="1"/>
  <c r="R26" i="1" s="1"/>
  <c r="N28" i="1" a="1"/>
  <c r="N28" i="1" s="1"/>
  <c r="O28" i="1" a="1"/>
  <c r="O28" i="1" s="1"/>
  <c r="P28" i="1" a="1"/>
  <c r="P28" i="1" s="1"/>
  <c r="Q28" i="1" a="1"/>
  <c r="Q28" i="1" s="1"/>
  <c r="R28" i="1" a="1"/>
  <c r="R28" i="1" s="1"/>
  <c r="N34" i="1" a="1"/>
  <c r="N34" i="1" s="1"/>
  <c r="O34" i="1" a="1"/>
  <c r="O34" i="1" s="1"/>
  <c r="P34" i="1" a="1"/>
  <c r="P34" i="1" s="1"/>
  <c r="Q34" i="1" a="1"/>
  <c r="Q34" i="1" s="1"/>
  <c r="R34" i="1" a="1"/>
  <c r="R34" i="1" s="1"/>
  <c r="N29" i="1" a="1"/>
  <c r="N29" i="1" s="1"/>
  <c r="O29" i="1" a="1"/>
  <c r="O29" i="1" s="1"/>
  <c r="P29" i="1" a="1"/>
  <c r="P29" i="1" s="1"/>
  <c r="Q29" i="1" a="1"/>
  <c r="Q29" i="1" s="1"/>
  <c r="R29" i="1" a="1"/>
  <c r="R29" i="1" s="1"/>
  <c r="N31" i="1" a="1"/>
  <c r="N31" i="1" s="1"/>
  <c r="O31" i="1" a="1"/>
  <c r="O31" i="1" s="1"/>
  <c r="P31" i="1" a="1"/>
  <c r="P31" i="1" s="1"/>
  <c r="Q31" i="1" a="1"/>
  <c r="Q31" i="1" s="1"/>
  <c r="R31" i="1" a="1"/>
  <c r="R31" i="1" s="1"/>
  <c r="N32" i="1" a="1"/>
  <c r="N32" i="1" s="1"/>
  <c r="O32" i="1" a="1"/>
  <c r="O32" i="1" s="1"/>
  <c r="P32" i="1" a="1"/>
  <c r="P32" i="1" s="1"/>
  <c r="Q32" i="1" a="1"/>
  <c r="Q32" i="1" s="1"/>
  <c r="R32" i="1" a="1"/>
  <c r="R32" i="1" s="1"/>
  <c r="N33" i="1" a="1"/>
  <c r="N33" i="1" s="1"/>
  <c r="O33" i="1" a="1"/>
  <c r="O33" i="1" s="1"/>
  <c r="P33" i="1" a="1"/>
  <c r="P33" i="1" s="1"/>
  <c r="Q33" i="1" a="1"/>
  <c r="Q33" i="1" s="1"/>
  <c r="R33" i="1" a="1"/>
  <c r="R33" i="1" s="1"/>
  <c r="N35" i="1" a="1"/>
  <c r="N35" i="1" s="1"/>
  <c r="O35" i="1" a="1"/>
  <c r="O35" i="1" s="1"/>
  <c r="P35" i="1" a="1"/>
  <c r="P35" i="1" s="1"/>
  <c r="Q35" i="1" a="1"/>
  <c r="Q35" i="1" s="1"/>
  <c r="R35" i="1" a="1"/>
  <c r="R35" i="1" s="1"/>
  <c r="N36" i="1" a="1"/>
  <c r="N36" i="1" s="1"/>
  <c r="O36" i="1" a="1"/>
  <c r="O36" i="1" s="1"/>
  <c r="P36" i="1" a="1"/>
  <c r="P36" i="1" s="1"/>
  <c r="Q36" i="1" a="1"/>
  <c r="Q36" i="1" s="1"/>
  <c r="R36" i="1" a="1"/>
  <c r="R36" i="1" s="1"/>
  <c r="N37" i="1" a="1"/>
  <c r="N37" i="1" s="1"/>
  <c r="O37" i="1" a="1"/>
  <c r="O37" i="1" s="1"/>
  <c r="P37" i="1" a="1"/>
  <c r="P37" i="1" s="1"/>
  <c r="Q37" i="1" a="1"/>
  <c r="Q37" i="1" s="1"/>
  <c r="R37" i="1" a="1"/>
  <c r="R37" i="1" s="1"/>
  <c r="N39" i="1" a="1"/>
  <c r="N39" i="1" s="1"/>
  <c r="O39" i="1" a="1"/>
  <c r="O39" i="1" s="1"/>
  <c r="P39" i="1" a="1"/>
  <c r="P39" i="1" s="1"/>
  <c r="Q39" i="1" a="1"/>
  <c r="Q39" i="1" s="1"/>
  <c r="R39" i="1" a="1"/>
  <c r="R39" i="1" s="1"/>
  <c r="N40" i="1" a="1"/>
  <c r="N40" i="1" s="1"/>
  <c r="O40" i="1" a="1"/>
  <c r="O40" i="1" s="1"/>
  <c r="P40" i="1" a="1"/>
  <c r="P40" i="1" s="1"/>
  <c r="Q40" i="1" a="1"/>
  <c r="Q40" i="1" s="1"/>
  <c r="R40" i="1" a="1"/>
  <c r="R40" i="1" s="1"/>
  <c r="N43" i="1" a="1"/>
  <c r="N43" i="1" s="1"/>
  <c r="O43" i="1" a="1"/>
  <c r="O43" i="1" s="1"/>
  <c r="P43" i="1" a="1"/>
  <c r="P43" i="1" s="1"/>
  <c r="Q43" i="1" a="1"/>
  <c r="Q43" i="1" s="1"/>
  <c r="R43" i="1" a="1"/>
  <c r="R43" i="1" s="1"/>
  <c r="N44" i="1" a="1"/>
  <c r="N44" i="1" s="1"/>
  <c r="O44" i="1" a="1"/>
  <c r="O44" i="1" s="1"/>
  <c r="P44" i="1" a="1"/>
  <c r="P44" i="1" s="1"/>
  <c r="Q44" i="1" a="1"/>
  <c r="Q44" i="1" s="1"/>
  <c r="R44" i="1" a="1"/>
  <c r="R44" i="1" s="1"/>
  <c r="N45" i="1" a="1"/>
  <c r="N45" i="1" s="1"/>
  <c r="O45" i="1" a="1"/>
  <c r="O45" i="1" s="1"/>
  <c r="P45" i="1" a="1"/>
  <c r="P45" i="1" s="1"/>
  <c r="Q45" i="1" a="1"/>
  <c r="Q45" i="1" s="1"/>
  <c r="R45" i="1" a="1"/>
  <c r="R45" i="1" s="1"/>
  <c r="N46" i="1" a="1"/>
  <c r="N46" i="1" s="1"/>
  <c r="O46" i="1" a="1"/>
  <c r="O46" i="1" s="1"/>
  <c r="P46" i="1" a="1"/>
  <c r="P46" i="1" s="1"/>
  <c r="Q46" i="1" a="1"/>
  <c r="Q46" i="1" s="1"/>
  <c r="R46" i="1" a="1"/>
  <c r="R46" i="1" s="1"/>
  <c r="N47" i="1" a="1"/>
  <c r="N47" i="1" s="1"/>
  <c r="O47" i="1" a="1"/>
  <c r="O47" i="1" s="1"/>
  <c r="P47" i="1" a="1"/>
  <c r="P47" i="1" s="1"/>
  <c r="Q47" i="1" a="1"/>
  <c r="Q47" i="1" s="1"/>
  <c r="R47" i="1" a="1"/>
  <c r="R47" i="1" s="1"/>
  <c r="N48" i="1" a="1"/>
  <c r="N48" i="1" s="1"/>
  <c r="O48" i="1" a="1"/>
  <c r="O48" i="1" s="1"/>
  <c r="P48" i="1" a="1"/>
  <c r="P48" i="1" s="1"/>
  <c r="Q48" i="1" a="1"/>
  <c r="Q48" i="1" s="1"/>
  <c r="R48" i="1" a="1"/>
  <c r="R48" i="1" s="1"/>
  <c r="N49" i="1" a="1"/>
  <c r="N49" i="1" s="1"/>
  <c r="O49" i="1" a="1"/>
  <c r="O49" i="1" s="1"/>
  <c r="P49" i="1" a="1"/>
  <c r="P49" i="1" s="1"/>
  <c r="Q49" i="1" a="1"/>
  <c r="Q49" i="1" s="1"/>
  <c r="R49" i="1" a="1"/>
  <c r="R49" i="1" s="1"/>
  <c r="N60" i="1" a="1"/>
  <c r="N60" i="1" s="1"/>
  <c r="O60" i="1" a="1"/>
  <c r="O60" i="1" s="1"/>
  <c r="P60" i="1" a="1"/>
  <c r="P60" i="1" s="1"/>
  <c r="Q60" i="1" a="1"/>
  <c r="Q60" i="1" s="1"/>
  <c r="R60" i="1" a="1"/>
  <c r="R60" i="1" s="1"/>
  <c r="N50" i="1" a="1"/>
  <c r="N50" i="1" s="1"/>
  <c r="O50" i="1" a="1"/>
  <c r="O50" i="1" s="1"/>
  <c r="P50" i="1" a="1"/>
  <c r="P50" i="1" s="1"/>
  <c r="Q50" i="1" a="1"/>
  <c r="Q50" i="1" s="1"/>
  <c r="R50" i="1" a="1"/>
  <c r="R50" i="1" s="1"/>
  <c r="N51" i="1" a="1"/>
  <c r="N51" i="1" s="1"/>
  <c r="O51" i="1" a="1"/>
  <c r="O51" i="1" s="1"/>
  <c r="P51" i="1" a="1"/>
  <c r="P51" i="1" s="1"/>
  <c r="Q51" i="1" a="1"/>
  <c r="Q51" i="1" s="1"/>
  <c r="R51" i="1" a="1"/>
  <c r="R51" i="1" s="1"/>
  <c r="N374" i="1" a="1"/>
  <c r="N374" i="1" s="1"/>
  <c r="O374" i="1" a="1"/>
  <c r="O374" i="1" s="1"/>
  <c r="P374" i="1" a="1"/>
  <c r="P374" i="1" s="1"/>
  <c r="Q374" i="1" a="1"/>
  <c r="Q374" i="1" s="1"/>
  <c r="R374" i="1" a="1"/>
  <c r="R374" i="1" s="1"/>
  <c r="N52" i="1" a="1"/>
  <c r="N52" i="1" s="1"/>
  <c r="O52" i="1" a="1"/>
  <c r="O52" i="1" s="1"/>
  <c r="P52" i="1" a="1"/>
  <c r="P52" i="1" s="1"/>
  <c r="Q52" i="1" a="1"/>
  <c r="Q52" i="1" s="1"/>
  <c r="R52" i="1" a="1"/>
  <c r="R52" i="1" s="1"/>
  <c r="N62" i="1" a="1"/>
  <c r="N62" i="1" s="1"/>
  <c r="O62" i="1" a="1"/>
  <c r="O62" i="1" s="1"/>
  <c r="P62" i="1" a="1"/>
  <c r="P62" i="1" s="1"/>
  <c r="Q62" i="1" a="1"/>
  <c r="Q62" i="1" s="1"/>
  <c r="R62" i="1" a="1"/>
  <c r="R62" i="1" s="1"/>
  <c r="N53" i="1" a="1"/>
  <c r="N53" i="1" s="1"/>
  <c r="O53" i="1" a="1"/>
  <c r="O53" i="1" s="1"/>
  <c r="P53" i="1" a="1"/>
  <c r="P53" i="1" s="1"/>
  <c r="Q53" i="1" a="1"/>
  <c r="Q53" i="1" s="1"/>
  <c r="R53" i="1" a="1"/>
  <c r="R53" i="1" s="1"/>
  <c r="N54" i="1" a="1"/>
  <c r="N54" i="1" s="1"/>
  <c r="O54" i="1" a="1"/>
  <c r="O54" i="1" s="1"/>
  <c r="P54" i="1" a="1"/>
  <c r="P54" i="1" s="1"/>
  <c r="Q54" i="1" a="1"/>
  <c r="Q54" i="1" s="1"/>
  <c r="R54" i="1" a="1"/>
  <c r="R54" i="1" s="1"/>
  <c r="N55" i="1" a="1"/>
  <c r="N55" i="1" s="1"/>
  <c r="O55" i="1" a="1"/>
  <c r="O55" i="1" s="1"/>
  <c r="P55" i="1" a="1"/>
  <c r="P55" i="1" s="1"/>
  <c r="Q55" i="1" a="1"/>
  <c r="Q55" i="1" s="1"/>
  <c r="R55" i="1" a="1"/>
  <c r="R55" i="1" s="1"/>
  <c r="N66" i="1" a="1"/>
  <c r="N66" i="1" s="1"/>
  <c r="O66" i="1" a="1"/>
  <c r="O66" i="1" s="1"/>
  <c r="P66" i="1" a="1"/>
  <c r="P66" i="1" s="1"/>
  <c r="Q66" i="1" a="1"/>
  <c r="Q66" i="1" s="1"/>
  <c r="R66" i="1" a="1"/>
  <c r="R66" i="1" s="1"/>
  <c r="N56" i="1" a="1"/>
  <c r="N56" i="1" s="1"/>
  <c r="O56" i="1" a="1"/>
  <c r="O56" i="1" s="1"/>
  <c r="P56" i="1" a="1"/>
  <c r="P56" i="1" s="1"/>
  <c r="Q56" i="1" a="1"/>
  <c r="Q56" i="1" s="1"/>
  <c r="R56" i="1" a="1"/>
  <c r="R56" i="1" s="1"/>
  <c r="N57" i="1" a="1"/>
  <c r="N57" i="1" s="1"/>
  <c r="O57" i="1" a="1"/>
  <c r="O57" i="1" s="1"/>
  <c r="P57" i="1" a="1"/>
  <c r="P57" i="1" s="1"/>
  <c r="Q57" i="1" a="1"/>
  <c r="Q57" i="1" s="1"/>
  <c r="R57" i="1" a="1"/>
  <c r="R57" i="1" s="1"/>
  <c r="N58" i="1" a="1"/>
  <c r="N58" i="1" s="1"/>
  <c r="O58" i="1" a="1"/>
  <c r="O58" i="1" s="1"/>
  <c r="P58" i="1" a="1"/>
  <c r="P58" i="1" s="1"/>
  <c r="Q58" i="1" a="1"/>
  <c r="Q58" i="1" s="1"/>
  <c r="R58" i="1" a="1"/>
  <c r="R58" i="1" s="1"/>
  <c r="N59" i="1" a="1"/>
  <c r="N59" i="1" s="1"/>
  <c r="O59" i="1" a="1"/>
  <c r="O59" i="1" s="1"/>
  <c r="P59" i="1" a="1"/>
  <c r="P59" i="1" s="1"/>
  <c r="Q59" i="1" a="1"/>
  <c r="Q59" i="1" s="1"/>
  <c r="R59" i="1" a="1"/>
  <c r="R59" i="1" s="1"/>
  <c r="N61" i="1" a="1"/>
  <c r="N61" i="1" s="1"/>
  <c r="O61" i="1" a="1"/>
  <c r="O61" i="1" s="1"/>
  <c r="P61" i="1" a="1"/>
  <c r="P61" i="1" s="1"/>
  <c r="Q61" i="1" a="1"/>
  <c r="Q61" i="1" s="1"/>
  <c r="R61" i="1" a="1"/>
  <c r="R61" i="1" s="1"/>
  <c r="N183" i="1" a="1"/>
  <c r="N183" i="1" s="1"/>
  <c r="O183" i="1" a="1"/>
  <c r="O183" i="1" s="1"/>
  <c r="P183" i="1" a="1"/>
  <c r="P183" i="1" s="1"/>
  <c r="Q183" i="1" a="1"/>
  <c r="Q183" i="1" s="1"/>
  <c r="R183" i="1" a="1"/>
  <c r="R183" i="1" s="1"/>
  <c r="N69" i="1" a="1"/>
  <c r="N69" i="1" s="1"/>
  <c r="O69" i="1" a="1"/>
  <c r="O69" i="1" s="1"/>
  <c r="P69" i="1" a="1"/>
  <c r="P69" i="1" s="1"/>
  <c r="Q69" i="1" a="1"/>
  <c r="Q69" i="1" s="1"/>
  <c r="R69" i="1" a="1"/>
  <c r="R69" i="1" s="1"/>
  <c r="N375" i="1" a="1"/>
  <c r="N375" i="1" s="1"/>
  <c r="O375" i="1" a="1"/>
  <c r="O375" i="1" s="1"/>
  <c r="P375" i="1" a="1"/>
  <c r="P375" i="1" s="1"/>
  <c r="Q375" i="1" a="1"/>
  <c r="Q375" i="1" s="1"/>
  <c r="R375" i="1" a="1"/>
  <c r="R375" i="1" s="1"/>
  <c r="N63" i="1" a="1"/>
  <c r="N63" i="1" s="1"/>
  <c r="O63" i="1" a="1"/>
  <c r="O63" i="1" s="1"/>
  <c r="P63" i="1" a="1"/>
  <c r="P63" i="1" s="1"/>
  <c r="Q63" i="1" a="1"/>
  <c r="Q63" i="1" s="1"/>
  <c r="R63" i="1" a="1"/>
  <c r="R63" i="1" s="1"/>
  <c r="N64" i="1" a="1"/>
  <c r="N64" i="1" s="1"/>
  <c r="O64" i="1" a="1"/>
  <c r="O64" i="1" s="1"/>
  <c r="P64" i="1" a="1"/>
  <c r="P64" i="1" s="1"/>
  <c r="Q64" i="1" a="1"/>
  <c r="Q64" i="1" s="1"/>
  <c r="R64" i="1" a="1"/>
  <c r="R64" i="1" s="1"/>
  <c r="N65" i="1" a="1"/>
  <c r="N65" i="1" s="1"/>
  <c r="O65" i="1" a="1"/>
  <c r="O65" i="1" s="1"/>
  <c r="P65" i="1" a="1"/>
  <c r="P65" i="1" s="1"/>
  <c r="Q65" i="1" a="1"/>
  <c r="Q65" i="1" s="1"/>
  <c r="R65" i="1" a="1"/>
  <c r="R65" i="1" s="1"/>
  <c r="N67" i="1" a="1"/>
  <c r="N67" i="1" s="1"/>
  <c r="O67" i="1" a="1"/>
  <c r="O67" i="1" s="1"/>
  <c r="P67" i="1" a="1"/>
  <c r="P67" i="1" s="1"/>
  <c r="Q67" i="1" a="1"/>
  <c r="Q67" i="1" s="1"/>
  <c r="R67" i="1" a="1"/>
  <c r="R67" i="1" s="1"/>
  <c r="N68" i="1" a="1"/>
  <c r="N68" i="1" s="1"/>
  <c r="O68" i="1" a="1"/>
  <c r="O68" i="1" s="1"/>
  <c r="P68" i="1" a="1"/>
  <c r="P68" i="1" s="1"/>
  <c r="Q68" i="1" a="1"/>
  <c r="Q68" i="1" s="1"/>
  <c r="R68" i="1" a="1"/>
  <c r="R68" i="1" s="1"/>
  <c r="N70" i="1" a="1"/>
  <c r="N70" i="1" s="1"/>
  <c r="O70" i="1" a="1"/>
  <c r="O70" i="1" s="1"/>
  <c r="P70" i="1" a="1"/>
  <c r="P70" i="1" s="1"/>
  <c r="Q70" i="1" a="1"/>
  <c r="Q70" i="1" s="1"/>
  <c r="R70" i="1" a="1"/>
  <c r="R70" i="1" s="1"/>
  <c r="N79" i="1" a="1"/>
  <c r="N79" i="1" s="1"/>
  <c r="O79" i="1" a="1"/>
  <c r="O79" i="1" s="1"/>
  <c r="P79" i="1" a="1"/>
  <c r="P79" i="1" s="1"/>
  <c r="Q79" i="1" a="1"/>
  <c r="Q79" i="1" s="1"/>
  <c r="R79" i="1" a="1"/>
  <c r="R79" i="1" s="1"/>
  <c r="N118" i="1" a="1"/>
  <c r="N118" i="1" s="1"/>
  <c r="O118" i="1" a="1"/>
  <c r="O118" i="1" s="1"/>
  <c r="P118" i="1" a="1"/>
  <c r="P118" i="1" s="1"/>
  <c r="Q118" i="1" a="1"/>
  <c r="Q118" i="1" s="1"/>
  <c r="R118" i="1" a="1"/>
  <c r="R118" i="1" s="1"/>
  <c r="N101" i="1" a="1"/>
  <c r="N101" i="1" s="1"/>
  <c r="O101" i="1" a="1"/>
  <c r="O101" i="1" s="1"/>
  <c r="P101" i="1" a="1"/>
  <c r="P101" i="1" s="1"/>
  <c r="Q101" i="1" a="1"/>
  <c r="Q101" i="1" s="1"/>
  <c r="R101" i="1" a="1"/>
  <c r="R101" i="1" s="1"/>
  <c r="N94" i="1" a="1"/>
  <c r="N94" i="1" s="1"/>
  <c r="O94" i="1" a="1"/>
  <c r="O94" i="1" s="1"/>
  <c r="P94" i="1" a="1"/>
  <c r="P94" i="1" s="1"/>
  <c r="Q94" i="1" a="1"/>
  <c r="Q94" i="1" s="1"/>
  <c r="R94" i="1" a="1"/>
  <c r="R94" i="1" s="1"/>
  <c r="N73" i="1" a="1"/>
  <c r="N73" i="1" s="1"/>
  <c r="O73" i="1" a="1"/>
  <c r="O73" i="1" s="1"/>
  <c r="P73" i="1" a="1"/>
  <c r="P73" i="1" s="1"/>
  <c r="Q73" i="1" a="1"/>
  <c r="Q73" i="1" s="1"/>
  <c r="R73" i="1" a="1"/>
  <c r="R73" i="1" s="1"/>
  <c r="N74" i="1" a="1"/>
  <c r="N74" i="1" s="1"/>
  <c r="O74" i="1" a="1"/>
  <c r="O74" i="1" s="1"/>
  <c r="P74" i="1" a="1"/>
  <c r="P74" i="1" s="1"/>
  <c r="Q74" i="1" a="1"/>
  <c r="Q74" i="1" s="1"/>
  <c r="R74" i="1" a="1"/>
  <c r="R74" i="1" s="1"/>
  <c r="N75" i="1" a="1"/>
  <c r="N75" i="1" s="1"/>
  <c r="O75" i="1" a="1"/>
  <c r="O75" i="1" s="1"/>
  <c r="P75" i="1" a="1"/>
  <c r="P75" i="1" s="1"/>
  <c r="Q75" i="1" a="1"/>
  <c r="Q75" i="1" s="1"/>
  <c r="R75" i="1" a="1"/>
  <c r="R75" i="1" s="1"/>
  <c r="N100" i="1" a="1"/>
  <c r="N100" i="1" s="1"/>
  <c r="O100" i="1" a="1"/>
  <c r="O100" i="1" s="1"/>
  <c r="P100" i="1" a="1"/>
  <c r="P100" i="1" s="1"/>
  <c r="Q100" i="1" a="1"/>
  <c r="Q100" i="1" s="1"/>
  <c r="R100" i="1" a="1"/>
  <c r="R100" i="1" s="1"/>
  <c r="N76" i="1" a="1"/>
  <c r="N76" i="1" s="1"/>
  <c r="O76" i="1" a="1"/>
  <c r="O76" i="1" s="1"/>
  <c r="P76" i="1" a="1"/>
  <c r="P76" i="1" s="1"/>
  <c r="Q76" i="1" a="1"/>
  <c r="Q76" i="1" s="1"/>
  <c r="R76" i="1" a="1"/>
  <c r="R76" i="1" s="1"/>
  <c r="N78" i="1" a="1"/>
  <c r="N78" i="1" s="1"/>
  <c r="O78" i="1" a="1"/>
  <c r="O78" i="1" s="1"/>
  <c r="P78" i="1" a="1"/>
  <c r="P78" i="1" s="1"/>
  <c r="Q78" i="1" a="1"/>
  <c r="Q78" i="1" s="1"/>
  <c r="R78" i="1" a="1"/>
  <c r="R78" i="1" s="1"/>
  <c r="N80" i="1" a="1"/>
  <c r="N80" i="1" s="1"/>
  <c r="O80" i="1" a="1"/>
  <c r="O80" i="1" s="1"/>
  <c r="P80" i="1" a="1"/>
  <c r="P80" i="1" s="1"/>
  <c r="Q80" i="1" a="1"/>
  <c r="Q80" i="1" s="1"/>
  <c r="R80" i="1" a="1"/>
  <c r="R80" i="1" s="1"/>
  <c r="N95" i="1" a="1"/>
  <c r="N95" i="1" s="1"/>
  <c r="O95" i="1" a="1"/>
  <c r="O95" i="1" s="1"/>
  <c r="P95" i="1" a="1"/>
  <c r="P95" i="1" s="1"/>
  <c r="Q95" i="1" a="1"/>
  <c r="Q95" i="1" s="1"/>
  <c r="R95" i="1" a="1"/>
  <c r="R95" i="1" s="1"/>
  <c r="R2" i="1" a="1"/>
  <c r="R2" i="1" s="1"/>
  <c r="Q2" i="1" a="1"/>
  <c r="Q2" i="1" s="1"/>
  <c r="P2" i="1" a="1"/>
  <c r="P2" i="1" s="1"/>
  <c r="O2" i="1" a="1"/>
  <c r="O2" i="1" s="1"/>
  <c r="N2" i="1" a="1"/>
  <c r="N2" i="1" s="1"/>
  <c r="L6" i="1" a="1"/>
  <c r="L6" i="1" s="1"/>
  <c r="M6" i="1" a="1"/>
  <c r="M6" i="1" s="1"/>
  <c r="L3" i="1" a="1"/>
  <c r="L3" i="1" s="1"/>
  <c r="M3" i="1" a="1"/>
  <c r="M3" i="1" s="1"/>
  <c r="L4" i="1" a="1"/>
  <c r="L4" i="1" s="1"/>
  <c r="M4" i="1" a="1"/>
  <c r="M4" i="1" s="1"/>
  <c r="L5" i="1" a="1"/>
  <c r="L5" i="1" s="1"/>
  <c r="M5" i="1" a="1"/>
  <c r="M5" i="1" s="1"/>
  <c r="L7" i="1" a="1"/>
  <c r="L7" i="1" s="1"/>
  <c r="M7" i="1" a="1"/>
  <c r="M7" i="1" s="1"/>
  <c r="L8" i="1" a="1"/>
  <c r="L8" i="1" s="1"/>
  <c r="M8" i="1" a="1"/>
  <c r="M8" i="1" s="1"/>
  <c r="L372" i="1" a="1"/>
  <c r="L372" i="1" s="1"/>
  <c r="M372" i="1" a="1"/>
  <c r="M372" i="1" s="1"/>
  <c r="L10" i="1" a="1"/>
  <c r="L10" i="1" s="1"/>
  <c r="M10" i="1" a="1"/>
  <c r="M10" i="1" s="1"/>
  <c r="L11" i="1" a="1"/>
  <c r="L11" i="1" s="1"/>
  <c r="M11" i="1" a="1"/>
  <c r="M11" i="1" s="1"/>
  <c r="L12" i="1" a="1"/>
  <c r="L12" i="1" s="1"/>
  <c r="M12" i="1" a="1"/>
  <c r="M12" i="1" s="1"/>
  <c r="L353" i="1" a="1"/>
  <c r="L353" i="1" s="1"/>
  <c r="M353" i="1" a="1"/>
  <c r="M353" i="1" s="1"/>
  <c r="L13" i="1" a="1"/>
  <c r="L13" i="1" s="1"/>
  <c r="M13" i="1" a="1"/>
  <c r="M13" i="1" s="1"/>
  <c r="L38" i="1" a="1"/>
  <c r="L38" i="1" s="1"/>
  <c r="M38" i="1" a="1"/>
  <c r="M38" i="1" s="1"/>
  <c r="L14" i="1" a="1"/>
  <c r="L14" i="1" s="1"/>
  <c r="M14" i="1" a="1"/>
  <c r="M14" i="1" s="1"/>
  <c r="L15" i="1" a="1"/>
  <c r="L15" i="1" s="1"/>
  <c r="M15" i="1" a="1"/>
  <c r="M15" i="1" s="1"/>
  <c r="L41" i="1" a="1"/>
  <c r="L41" i="1" s="1"/>
  <c r="M41" i="1" a="1"/>
  <c r="M41" i="1" s="1"/>
  <c r="L9" i="1" a="1"/>
  <c r="L9" i="1" s="1"/>
  <c r="M9" i="1" a="1"/>
  <c r="M9" i="1" s="1"/>
  <c r="L373" i="1" a="1"/>
  <c r="L373" i="1" s="1"/>
  <c r="M373" i="1" a="1"/>
  <c r="M373" i="1" s="1"/>
  <c r="L30" i="1" a="1"/>
  <c r="L30" i="1" s="1"/>
  <c r="M30" i="1" a="1"/>
  <c r="M30" i="1" s="1"/>
  <c r="L17" i="1" a="1"/>
  <c r="L17" i="1" s="1"/>
  <c r="M17" i="1" a="1"/>
  <c r="M17" i="1" s="1"/>
  <c r="L18" i="1" a="1"/>
  <c r="L18" i="1" s="1"/>
  <c r="M18" i="1" a="1"/>
  <c r="M18" i="1" s="1"/>
  <c r="L19" i="1" a="1"/>
  <c r="L19" i="1" s="1"/>
  <c r="M19" i="1" a="1"/>
  <c r="M19" i="1" s="1"/>
  <c r="L20" i="1" a="1"/>
  <c r="L20" i="1" s="1"/>
  <c r="M20" i="1" a="1"/>
  <c r="M20" i="1" s="1"/>
  <c r="L21" i="1" a="1"/>
  <c r="L21" i="1" s="1"/>
  <c r="M21" i="1" a="1"/>
  <c r="M21" i="1" s="1"/>
  <c r="L22" i="1" a="1"/>
  <c r="L22" i="1" s="1"/>
  <c r="M22" i="1" a="1"/>
  <c r="M22" i="1" s="1"/>
  <c r="L23" i="1" a="1"/>
  <c r="L23" i="1" s="1"/>
  <c r="M23" i="1" a="1"/>
  <c r="M23" i="1" s="1"/>
  <c r="L24" i="1" a="1"/>
  <c r="L24" i="1" s="1"/>
  <c r="M24" i="1" a="1"/>
  <c r="M24" i="1" s="1"/>
  <c r="L27" i="1" a="1"/>
  <c r="L27" i="1" s="1"/>
  <c r="M27" i="1" a="1"/>
  <c r="M27" i="1" s="1"/>
  <c r="L25" i="1" a="1"/>
  <c r="L25" i="1" s="1"/>
  <c r="M25" i="1" a="1"/>
  <c r="M25" i="1" s="1"/>
  <c r="L26" i="1" a="1"/>
  <c r="L26" i="1" s="1"/>
  <c r="M26" i="1" a="1"/>
  <c r="M26" i="1" s="1"/>
  <c r="L28" i="1" a="1"/>
  <c r="L28" i="1" s="1"/>
  <c r="M28" i="1" a="1"/>
  <c r="M28" i="1" s="1"/>
  <c r="L34" i="1" a="1"/>
  <c r="L34" i="1" s="1"/>
  <c r="M34" i="1" a="1"/>
  <c r="M34" i="1" s="1"/>
  <c r="L29" i="1" a="1"/>
  <c r="L29" i="1" s="1"/>
  <c r="M29" i="1" a="1"/>
  <c r="M29" i="1" s="1"/>
  <c r="L31" i="1" a="1"/>
  <c r="L31" i="1" s="1"/>
  <c r="M31" i="1" a="1"/>
  <c r="M31" i="1" s="1"/>
  <c r="L32" i="1" a="1"/>
  <c r="L32" i="1" s="1"/>
  <c r="M32" i="1" a="1"/>
  <c r="M32" i="1" s="1"/>
  <c r="L33" i="1" a="1"/>
  <c r="L33" i="1" s="1"/>
  <c r="M33" i="1" a="1"/>
  <c r="M33" i="1" s="1"/>
  <c r="L35" i="1" a="1"/>
  <c r="L35" i="1" s="1"/>
  <c r="M35" i="1" a="1"/>
  <c r="M35" i="1" s="1"/>
  <c r="L36" i="1" a="1"/>
  <c r="L36" i="1" s="1"/>
  <c r="M36" i="1" a="1"/>
  <c r="M36" i="1" s="1"/>
  <c r="L37" i="1" a="1"/>
  <c r="L37" i="1" s="1"/>
  <c r="M37" i="1" a="1"/>
  <c r="M37" i="1" s="1"/>
  <c r="L39" i="1" a="1"/>
  <c r="L39" i="1" s="1"/>
  <c r="M39" i="1" a="1"/>
  <c r="M39" i="1" s="1"/>
  <c r="L40" i="1" a="1"/>
  <c r="L40" i="1" s="1"/>
  <c r="M40" i="1" a="1"/>
  <c r="M40" i="1" s="1"/>
  <c r="L43" i="1" a="1"/>
  <c r="L43" i="1" s="1"/>
  <c r="M43" i="1" a="1"/>
  <c r="M43" i="1" s="1"/>
  <c r="L44" i="1" a="1"/>
  <c r="L44" i="1" s="1"/>
  <c r="M44" i="1" a="1"/>
  <c r="M44" i="1" s="1"/>
  <c r="L45" i="1" a="1"/>
  <c r="L45" i="1" s="1"/>
  <c r="M45" i="1" a="1"/>
  <c r="M45" i="1" s="1"/>
  <c r="L46" i="1" a="1"/>
  <c r="L46" i="1" s="1"/>
  <c r="M46" i="1" a="1"/>
  <c r="M46" i="1" s="1"/>
  <c r="L47" i="1" a="1"/>
  <c r="L47" i="1" s="1"/>
  <c r="M47" i="1" a="1"/>
  <c r="M47" i="1" s="1"/>
  <c r="L48" i="1" a="1"/>
  <c r="L48" i="1" s="1"/>
  <c r="M48" i="1" a="1"/>
  <c r="M48" i="1" s="1"/>
  <c r="L49" i="1" a="1"/>
  <c r="L49" i="1" s="1"/>
  <c r="M49" i="1" a="1"/>
  <c r="M49" i="1" s="1"/>
  <c r="L60" i="1" a="1"/>
  <c r="L60" i="1" s="1"/>
  <c r="M60" i="1" a="1"/>
  <c r="M60" i="1" s="1"/>
  <c r="L50" i="1" a="1"/>
  <c r="L50" i="1" s="1"/>
  <c r="M50" i="1" a="1"/>
  <c r="M50" i="1" s="1"/>
  <c r="L51" i="1" a="1"/>
  <c r="L51" i="1" s="1"/>
  <c r="M51" i="1" a="1"/>
  <c r="M51" i="1" s="1"/>
  <c r="L374" i="1" a="1"/>
  <c r="L374" i="1" s="1"/>
  <c r="M374" i="1" a="1"/>
  <c r="M374" i="1" s="1"/>
  <c r="L52" i="1" a="1"/>
  <c r="L52" i="1" s="1"/>
  <c r="M52" i="1" a="1"/>
  <c r="M52" i="1" s="1"/>
  <c r="L62" i="1" a="1"/>
  <c r="L62" i="1" s="1"/>
  <c r="M62" i="1" a="1"/>
  <c r="M62" i="1" s="1"/>
  <c r="L53" i="1" a="1"/>
  <c r="L53" i="1" s="1"/>
  <c r="M53" i="1" a="1"/>
  <c r="M53" i="1" s="1"/>
  <c r="L54" i="1" a="1"/>
  <c r="L54" i="1" s="1"/>
  <c r="M54" i="1" a="1"/>
  <c r="M54" i="1" s="1"/>
  <c r="L55" i="1" a="1"/>
  <c r="L55" i="1" s="1"/>
  <c r="M55" i="1" a="1"/>
  <c r="M55" i="1" s="1"/>
  <c r="L66" i="1" a="1"/>
  <c r="L66" i="1" s="1"/>
  <c r="M66" i="1" a="1"/>
  <c r="M66" i="1" s="1"/>
  <c r="L56" i="1" a="1"/>
  <c r="L56" i="1" s="1"/>
  <c r="M56" i="1" a="1"/>
  <c r="M56" i="1" s="1"/>
  <c r="L57" i="1" a="1"/>
  <c r="L57" i="1" s="1"/>
  <c r="M57" i="1" a="1"/>
  <c r="M57" i="1" s="1"/>
  <c r="L58" i="1" a="1"/>
  <c r="L58" i="1" s="1"/>
  <c r="M58" i="1" a="1"/>
  <c r="M58" i="1" s="1"/>
  <c r="L59" i="1" a="1"/>
  <c r="L59" i="1" s="1"/>
  <c r="M59" i="1" a="1"/>
  <c r="M59" i="1" s="1"/>
  <c r="L61" i="1" a="1"/>
  <c r="L61" i="1" s="1"/>
  <c r="M61" i="1" a="1"/>
  <c r="M61" i="1" s="1"/>
  <c r="L183" i="1" a="1"/>
  <c r="L183" i="1" s="1"/>
  <c r="M183" i="1" a="1"/>
  <c r="M183" i="1" s="1"/>
  <c r="L69" i="1" a="1"/>
  <c r="L69" i="1" s="1"/>
  <c r="M69" i="1" a="1"/>
  <c r="M69" i="1" s="1"/>
  <c r="L375" i="1" a="1"/>
  <c r="L375" i="1" s="1"/>
  <c r="M375" i="1" a="1"/>
  <c r="M375" i="1" s="1"/>
  <c r="L63" i="1" a="1"/>
  <c r="L63" i="1" s="1"/>
  <c r="M63" i="1" a="1"/>
  <c r="M63" i="1" s="1"/>
  <c r="L64" i="1" a="1"/>
  <c r="L64" i="1" s="1"/>
  <c r="M64" i="1" a="1"/>
  <c r="M64" i="1" s="1"/>
  <c r="L65" i="1" a="1"/>
  <c r="L65" i="1" s="1"/>
  <c r="M65" i="1" a="1"/>
  <c r="M65" i="1" s="1"/>
  <c r="L67" i="1" a="1"/>
  <c r="L67" i="1" s="1"/>
  <c r="M67" i="1" a="1"/>
  <c r="M67" i="1" s="1"/>
  <c r="L68" i="1" a="1"/>
  <c r="L68" i="1" s="1"/>
  <c r="M68" i="1" a="1"/>
  <c r="M68" i="1" s="1"/>
  <c r="L70" i="1" a="1"/>
  <c r="L70" i="1" s="1"/>
  <c r="M70" i="1" a="1"/>
  <c r="M70" i="1" s="1"/>
  <c r="L79" i="1" a="1"/>
  <c r="L79" i="1" s="1"/>
  <c r="M79" i="1" a="1"/>
  <c r="M79" i="1" s="1"/>
  <c r="L118" i="1" a="1"/>
  <c r="L118" i="1" s="1"/>
  <c r="M118" i="1" a="1"/>
  <c r="M118" i="1" s="1"/>
  <c r="L101" i="1" a="1"/>
  <c r="L101" i="1" s="1"/>
  <c r="M101" i="1" a="1"/>
  <c r="M101" i="1" s="1"/>
  <c r="L94" i="1" a="1"/>
  <c r="L94" i="1" s="1"/>
  <c r="M94" i="1" a="1"/>
  <c r="M94" i="1" s="1"/>
  <c r="L73" i="1" a="1"/>
  <c r="L73" i="1" s="1"/>
  <c r="M73" i="1" a="1"/>
  <c r="M73" i="1" s="1"/>
  <c r="L74" i="1" a="1"/>
  <c r="L74" i="1" s="1"/>
  <c r="M74" i="1" a="1"/>
  <c r="M74" i="1" s="1"/>
  <c r="L75" i="1" a="1"/>
  <c r="L75" i="1" s="1"/>
  <c r="M75" i="1" a="1"/>
  <c r="M75" i="1" s="1"/>
  <c r="L100" i="1" a="1"/>
  <c r="L100" i="1" s="1"/>
  <c r="M100" i="1" a="1"/>
  <c r="M100" i="1" s="1"/>
  <c r="L76" i="1" a="1"/>
  <c r="L76" i="1" s="1"/>
  <c r="M76" i="1" a="1"/>
  <c r="M76" i="1" s="1"/>
  <c r="L78" i="1" a="1"/>
  <c r="L78" i="1" s="1"/>
  <c r="M78" i="1" a="1"/>
  <c r="M78" i="1" s="1"/>
  <c r="L80" i="1" a="1"/>
  <c r="L80" i="1" s="1"/>
  <c r="M80" i="1" a="1"/>
  <c r="M80" i="1" s="1"/>
  <c r="L95" i="1" a="1"/>
  <c r="L95" i="1" s="1"/>
  <c r="M95" i="1" a="1"/>
  <c r="M95" i="1" s="1"/>
  <c r="M2" i="1" a="1"/>
  <c r="M2" i="1" s="1"/>
  <c r="L2" i="1" a="1"/>
  <c r="L2" i="1" s="1"/>
  <c r="B6" i="1" a="1"/>
  <c r="B6" i="1" s="1"/>
  <c r="C6" i="1" a="1"/>
  <c r="C6" i="1" s="1"/>
  <c r="D6" i="1" a="1"/>
  <c r="D6" i="1" s="1"/>
  <c r="E6" i="1" a="1"/>
  <c r="E6" i="1" s="1"/>
  <c r="F6" i="1" a="1"/>
  <c r="F6" i="1" s="1"/>
  <c r="G6" i="1" a="1"/>
  <c r="G6" i="1" s="1"/>
  <c r="H6" i="1" a="1"/>
  <c r="H6" i="1" s="1"/>
  <c r="I6" i="1" a="1"/>
  <c r="I6" i="1" s="1"/>
  <c r="J6" i="1" a="1"/>
  <c r="J6" i="1" s="1"/>
  <c r="K6" i="1" a="1"/>
  <c r="K6" i="1" s="1"/>
  <c r="B3" i="1" a="1"/>
  <c r="B3" i="1" s="1"/>
  <c r="C3" i="1" a="1"/>
  <c r="C3" i="1" s="1"/>
  <c r="D3" i="1" a="1"/>
  <c r="D3" i="1" s="1"/>
  <c r="E3" i="1" a="1"/>
  <c r="E3" i="1" s="1"/>
  <c r="F3" i="1" a="1"/>
  <c r="F3" i="1" s="1"/>
  <c r="G3" i="1" a="1"/>
  <c r="G3" i="1" s="1"/>
  <c r="H3" i="1" a="1"/>
  <c r="H3" i="1" s="1"/>
  <c r="I3" i="1" a="1"/>
  <c r="I3" i="1" s="1"/>
  <c r="J3" i="1" a="1"/>
  <c r="J3" i="1" s="1"/>
  <c r="K3" i="1" a="1"/>
  <c r="K3" i="1" s="1"/>
  <c r="B4" i="1" a="1"/>
  <c r="B4" i="1" s="1"/>
  <c r="C4" i="1" a="1"/>
  <c r="C4" i="1" s="1"/>
  <c r="D4" i="1" a="1"/>
  <c r="D4" i="1" s="1"/>
  <c r="E4" i="1" a="1"/>
  <c r="E4" i="1" s="1"/>
  <c r="F4" i="1" a="1"/>
  <c r="F4" i="1" s="1"/>
  <c r="G4" i="1" a="1"/>
  <c r="G4" i="1" s="1"/>
  <c r="H4" i="1" a="1"/>
  <c r="H4" i="1" s="1"/>
  <c r="I4" i="1" a="1"/>
  <c r="I4" i="1" s="1"/>
  <c r="J4" i="1" a="1"/>
  <c r="J4" i="1" s="1"/>
  <c r="K4" i="1" a="1"/>
  <c r="K4" i="1" s="1"/>
  <c r="B5" i="1" a="1"/>
  <c r="B5" i="1" s="1"/>
  <c r="C5" i="1" a="1"/>
  <c r="C5" i="1" s="1"/>
  <c r="D5" i="1" a="1"/>
  <c r="D5" i="1" s="1"/>
  <c r="E5" i="1" a="1"/>
  <c r="E5" i="1" s="1"/>
  <c r="F5" i="1" a="1"/>
  <c r="F5" i="1" s="1"/>
  <c r="G5" i="1" a="1"/>
  <c r="G5" i="1" s="1"/>
  <c r="H5" i="1" a="1"/>
  <c r="H5" i="1" s="1"/>
  <c r="I5" i="1" a="1"/>
  <c r="I5" i="1" s="1"/>
  <c r="J5" i="1" a="1"/>
  <c r="J5" i="1" s="1"/>
  <c r="K5" i="1" a="1"/>
  <c r="K5" i="1" s="1"/>
  <c r="B7" i="1" a="1"/>
  <c r="B7" i="1" s="1"/>
  <c r="C7" i="1" a="1"/>
  <c r="C7" i="1" s="1"/>
  <c r="D7" i="1" a="1"/>
  <c r="D7" i="1" s="1"/>
  <c r="E7" i="1" a="1"/>
  <c r="E7" i="1" s="1"/>
  <c r="F7" i="1" a="1"/>
  <c r="F7" i="1" s="1"/>
  <c r="G7" i="1" a="1"/>
  <c r="G7" i="1" s="1"/>
  <c r="H7" i="1" a="1"/>
  <c r="H7" i="1" s="1"/>
  <c r="I7" i="1" a="1"/>
  <c r="I7" i="1" s="1"/>
  <c r="J7" i="1" a="1"/>
  <c r="J7" i="1" s="1"/>
  <c r="K7" i="1" a="1"/>
  <c r="K7" i="1" s="1"/>
  <c r="B8" i="1" a="1"/>
  <c r="B8" i="1" s="1"/>
  <c r="C8" i="1" a="1"/>
  <c r="C8" i="1" s="1"/>
  <c r="D8" i="1" a="1"/>
  <c r="D8" i="1" s="1"/>
  <c r="E8" i="1" a="1"/>
  <c r="E8" i="1" s="1"/>
  <c r="F8" i="1" a="1"/>
  <c r="F8" i="1" s="1"/>
  <c r="G8" i="1" a="1"/>
  <c r="G8" i="1" s="1"/>
  <c r="H8" i="1" a="1"/>
  <c r="H8" i="1" s="1"/>
  <c r="I8" i="1" a="1"/>
  <c r="I8" i="1" s="1"/>
  <c r="J8" i="1" a="1"/>
  <c r="J8" i="1" s="1"/>
  <c r="K8" i="1" a="1"/>
  <c r="K8"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B10" i="1" a="1"/>
  <c r="B10" i="1" s="1"/>
  <c r="C10" i="1" a="1"/>
  <c r="C10" i="1" s="1"/>
  <c r="D10" i="1" a="1"/>
  <c r="D10" i="1" s="1"/>
  <c r="E10" i="1" a="1"/>
  <c r="E10" i="1" s="1"/>
  <c r="F10" i="1" a="1"/>
  <c r="F10" i="1" s="1"/>
  <c r="G10" i="1" a="1"/>
  <c r="G10" i="1" s="1"/>
  <c r="H10" i="1" a="1"/>
  <c r="H10" i="1" s="1"/>
  <c r="I10" i="1" a="1"/>
  <c r="I10" i="1" s="1"/>
  <c r="J10" i="1" a="1"/>
  <c r="J10" i="1" s="1"/>
  <c r="K10" i="1" a="1"/>
  <c r="K10" i="1" s="1"/>
  <c r="B11" i="1" a="1"/>
  <c r="B11" i="1" s="1"/>
  <c r="C11" i="1" a="1"/>
  <c r="C11" i="1" s="1"/>
  <c r="D11" i="1" a="1"/>
  <c r="D11" i="1" s="1"/>
  <c r="E11" i="1" a="1"/>
  <c r="E11" i="1" s="1"/>
  <c r="F11" i="1" a="1"/>
  <c r="F11" i="1" s="1"/>
  <c r="G11" i="1" a="1"/>
  <c r="G11" i="1" s="1"/>
  <c r="H11" i="1" a="1"/>
  <c r="H11" i="1" s="1"/>
  <c r="I11" i="1" a="1"/>
  <c r="I11" i="1" s="1"/>
  <c r="J11" i="1" a="1"/>
  <c r="J11" i="1" s="1"/>
  <c r="K11" i="1" a="1"/>
  <c r="K11" i="1" s="1"/>
  <c r="B12" i="1" a="1"/>
  <c r="B12" i="1" s="1"/>
  <c r="C12" i="1" a="1"/>
  <c r="C12" i="1" s="1"/>
  <c r="D12" i="1" a="1"/>
  <c r="D12" i="1" s="1"/>
  <c r="E12" i="1" a="1"/>
  <c r="E12" i="1" s="1"/>
  <c r="F12" i="1" a="1"/>
  <c r="F12" i="1" s="1"/>
  <c r="G12" i="1" a="1"/>
  <c r="G12" i="1" s="1"/>
  <c r="H12" i="1" a="1"/>
  <c r="H12" i="1" s="1"/>
  <c r="I12" i="1" a="1"/>
  <c r="I12" i="1" s="1"/>
  <c r="J12" i="1" a="1"/>
  <c r="J12" i="1" s="1"/>
  <c r="K12" i="1" a="1"/>
  <c r="K1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B13" i="1" a="1"/>
  <c r="B13" i="1" s="1"/>
  <c r="C13" i="1" a="1"/>
  <c r="C13" i="1" s="1"/>
  <c r="D13" i="1" a="1"/>
  <c r="D13" i="1" s="1"/>
  <c r="E13" i="1" a="1"/>
  <c r="E13" i="1" s="1"/>
  <c r="F13" i="1" a="1"/>
  <c r="F13" i="1" s="1"/>
  <c r="G13" i="1" a="1"/>
  <c r="G13" i="1" s="1"/>
  <c r="H13" i="1" a="1"/>
  <c r="H13" i="1" s="1"/>
  <c r="I13" i="1" a="1"/>
  <c r="I13" i="1" s="1"/>
  <c r="J13" i="1" a="1"/>
  <c r="J13" i="1" s="1"/>
  <c r="K13" i="1" a="1"/>
  <c r="K13" i="1" s="1"/>
  <c r="B38" i="1" a="1"/>
  <c r="B38" i="1" s="1"/>
  <c r="C38" i="1" a="1"/>
  <c r="C38" i="1" s="1"/>
  <c r="D38" i="1" a="1"/>
  <c r="D38" i="1" s="1"/>
  <c r="E38" i="1" a="1"/>
  <c r="E38" i="1" s="1"/>
  <c r="F38" i="1" a="1"/>
  <c r="F38" i="1" s="1"/>
  <c r="G38" i="1" a="1"/>
  <c r="G38" i="1" s="1"/>
  <c r="H38" i="1" a="1"/>
  <c r="H38" i="1" s="1"/>
  <c r="I38" i="1" a="1"/>
  <c r="I38" i="1" s="1"/>
  <c r="J38" i="1" a="1"/>
  <c r="J38" i="1" s="1"/>
  <c r="K38" i="1" a="1"/>
  <c r="K38" i="1" s="1"/>
  <c r="B14" i="1" a="1"/>
  <c r="B14" i="1" s="1"/>
  <c r="C14" i="1" a="1"/>
  <c r="C14" i="1" s="1"/>
  <c r="D14" i="1" a="1"/>
  <c r="D14" i="1" s="1"/>
  <c r="E14" i="1" a="1"/>
  <c r="E14" i="1" s="1"/>
  <c r="F14" i="1" a="1"/>
  <c r="F14" i="1" s="1"/>
  <c r="G14" i="1" a="1"/>
  <c r="G14" i="1" s="1"/>
  <c r="H14" i="1" a="1"/>
  <c r="H14" i="1" s="1"/>
  <c r="I14" i="1" a="1"/>
  <c r="I14" i="1" s="1"/>
  <c r="J14" i="1" a="1"/>
  <c r="J14" i="1" s="1"/>
  <c r="K14" i="1" a="1"/>
  <c r="K14" i="1" s="1"/>
  <c r="B15" i="1" a="1"/>
  <c r="B15" i="1" s="1"/>
  <c r="C15" i="1" a="1"/>
  <c r="C15" i="1" s="1"/>
  <c r="D15" i="1" a="1"/>
  <c r="D15" i="1" s="1"/>
  <c r="E15" i="1" a="1"/>
  <c r="E15" i="1" s="1"/>
  <c r="F15" i="1" a="1"/>
  <c r="F15" i="1" s="1"/>
  <c r="G15" i="1" a="1"/>
  <c r="G15" i="1" s="1"/>
  <c r="H15" i="1" a="1"/>
  <c r="H15" i="1" s="1"/>
  <c r="I15" i="1" a="1"/>
  <c r="I15" i="1" s="1"/>
  <c r="J15" i="1" a="1"/>
  <c r="J15" i="1" s="1"/>
  <c r="K15" i="1" a="1"/>
  <c r="K15" i="1" s="1"/>
  <c r="B41" i="1" a="1"/>
  <c r="B41" i="1" s="1"/>
  <c r="C41" i="1" a="1"/>
  <c r="C41" i="1" s="1"/>
  <c r="D41" i="1" a="1"/>
  <c r="D41" i="1" s="1"/>
  <c r="E41" i="1" a="1"/>
  <c r="E41" i="1" s="1"/>
  <c r="F41" i="1" a="1"/>
  <c r="F41" i="1" s="1"/>
  <c r="G41" i="1" a="1"/>
  <c r="G41" i="1" s="1"/>
  <c r="H41" i="1" a="1"/>
  <c r="H41" i="1" s="1"/>
  <c r="I41" i="1" a="1"/>
  <c r="I41" i="1" s="1"/>
  <c r="J41" i="1" a="1"/>
  <c r="J41" i="1" s="1"/>
  <c r="K41" i="1" a="1"/>
  <c r="K41" i="1" s="1"/>
  <c r="B9" i="1" a="1"/>
  <c r="B9" i="1" s="1"/>
  <c r="C9" i="1" a="1"/>
  <c r="C9" i="1" s="1"/>
  <c r="D9" i="1" a="1"/>
  <c r="D9" i="1" s="1"/>
  <c r="E9" i="1" a="1"/>
  <c r="E9" i="1" s="1"/>
  <c r="F9" i="1" a="1"/>
  <c r="F9" i="1" s="1"/>
  <c r="G9" i="1" a="1"/>
  <c r="G9" i="1" s="1"/>
  <c r="H9" i="1" a="1"/>
  <c r="H9" i="1" s="1"/>
  <c r="I9" i="1" a="1"/>
  <c r="I9" i="1" s="1"/>
  <c r="J9" i="1" a="1"/>
  <c r="J9" i="1" s="1"/>
  <c r="K9" i="1" a="1"/>
  <c r="K9"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B30" i="1" a="1"/>
  <c r="B30" i="1" s="1"/>
  <c r="C30" i="1" a="1"/>
  <c r="C30" i="1" s="1"/>
  <c r="D30" i="1" a="1"/>
  <c r="D30" i="1" s="1"/>
  <c r="E30" i="1" a="1"/>
  <c r="E30" i="1" s="1"/>
  <c r="F30" i="1" a="1"/>
  <c r="F30" i="1" s="1"/>
  <c r="G30" i="1" a="1"/>
  <c r="G30" i="1" s="1"/>
  <c r="H30" i="1" a="1"/>
  <c r="H30" i="1" s="1"/>
  <c r="I30" i="1" a="1"/>
  <c r="I30" i="1" s="1"/>
  <c r="J30" i="1" a="1"/>
  <c r="J30" i="1" s="1"/>
  <c r="K30" i="1" a="1"/>
  <c r="K30" i="1" s="1"/>
  <c r="B17" i="1" a="1"/>
  <c r="B17" i="1" s="1"/>
  <c r="C17" i="1" a="1"/>
  <c r="C17" i="1" s="1"/>
  <c r="D17" i="1" a="1"/>
  <c r="D17" i="1" s="1"/>
  <c r="E17" i="1" a="1"/>
  <c r="E17" i="1" s="1"/>
  <c r="F17" i="1" a="1"/>
  <c r="F17" i="1" s="1"/>
  <c r="G17" i="1" a="1"/>
  <c r="G17" i="1" s="1"/>
  <c r="H17" i="1" a="1"/>
  <c r="H17" i="1" s="1"/>
  <c r="I17" i="1" a="1"/>
  <c r="I17" i="1" s="1"/>
  <c r="J17" i="1" a="1"/>
  <c r="J17" i="1" s="1"/>
  <c r="K17" i="1" a="1"/>
  <c r="K17" i="1" s="1"/>
  <c r="B18" i="1" a="1"/>
  <c r="B18" i="1" s="1"/>
  <c r="C18" i="1" a="1"/>
  <c r="C18" i="1" s="1"/>
  <c r="D18" i="1" a="1"/>
  <c r="D18" i="1" s="1"/>
  <c r="E18" i="1" a="1"/>
  <c r="E18" i="1" s="1"/>
  <c r="F18" i="1" a="1"/>
  <c r="F18" i="1" s="1"/>
  <c r="G18" i="1" a="1"/>
  <c r="G18" i="1" s="1"/>
  <c r="H18" i="1" a="1"/>
  <c r="H18" i="1" s="1"/>
  <c r="I18" i="1" a="1"/>
  <c r="I18" i="1" s="1"/>
  <c r="J18" i="1" a="1"/>
  <c r="J18" i="1" s="1"/>
  <c r="K18" i="1" a="1"/>
  <c r="K18" i="1" s="1"/>
  <c r="B19" i="1" a="1"/>
  <c r="B19" i="1" s="1"/>
  <c r="C19" i="1" a="1"/>
  <c r="C19" i="1" s="1"/>
  <c r="D19" i="1" a="1"/>
  <c r="D19" i="1" s="1"/>
  <c r="E19" i="1" a="1"/>
  <c r="E19" i="1" s="1"/>
  <c r="F19" i="1" a="1"/>
  <c r="F19" i="1" s="1"/>
  <c r="G19" i="1" a="1"/>
  <c r="G19" i="1" s="1"/>
  <c r="H19" i="1" a="1"/>
  <c r="H19" i="1" s="1"/>
  <c r="I19" i="1" a="1"/>
  <c r="I19" i="1" s="1"/>
  <c r="J19" i="1" a="1"/>
  <c r="J19" i="1" s="1"/>
  <c r="K19" i="1" a="1"/>
  <c r="K19" i="1" s="1"/>
  <c r="B20" i="1" a="1"/>
  <c r="B20" i="1" s="1"/>
  <c r="C20" i="1" a="1"/>
  <c r="C20" i="1" s="1"/>
  <c r="D20" i="1" a="1"/>
  <c r="D20" i="1" s="1"/>
  <c r="E20" i="1" a="1"/>
  <c r="E20" i="1" s="1"/>
  <c r="F20" i="1" a="1"/>
  <c r="F20" i="1" s="1"/>
  <c r="G20" i="1" a="1"/>
  <c r="G20" i="1" s="1"/>
  <c r="H20" i="1" a="1"/>
  <c r="H20" i="1" s="1"/>
  <c r="I20" i="1" a="1"/>
  <c r="I20" i="1" s="1"/>
  <c r="J20" i="1" a="1"/>
  <c r="J20" i="1" s="1"/>
  <c r="K20" i="1" a="1"/>
  <c r="K20" i="1" s="1"/>
  <c r="B21" i="1" a="1"/>
  <c r="B21" i="1" s="1"/>
  <c r="C21" i="1" a="1"/>
  <c r="C21" i="1" s="1"/>
  <c r="D21" i="1" a="1"/>
  <c r="D21" i="1" s="1"/>
  <c r="E21" i="1" a="1"/>
  <c r="E21" i="1" s="1"/>
  <c r="F21" i="1" a="1"/>
  <c r="F21" i="1" s="1"/>
  <c r="G21" i="1" a="1"/>
  <c r="G21" i="1" s="1"/>
  <c r="H21" i="1" a="1"/>
  <c r="H21" i="1" s="1"/>
  <c r="I21" i="1" a="1"/>
  <c r="I21" i="1" s="1"/>
  <c r="J21" i="1" a="1"/>
  <c r="J21" i="1" s="1"/>
  <c r="K21" i="1" a="1"/>
  <c r="K21" i="1" s="1"/>
  <c r="B22" i="1" a="1"/>
  <c r="B22" i="1" s="1"/>
  <c r="C22" i="1" a="1"/>
  <c r="C22" i="1" s="1"/>
  <c r="D22" i="1" a="1"/>
  <c r="D22" i="1" s="1"/>
  <c r="E22" i="1" a="1"/>
  <c r="E22" i="1" s="1"/>
  <c r="F22" i="1" a="1"/>
  <c r="F22" i="1" s="1"/>
  <c r="G22" i="1" a="1"/>
  <c r="G22" i="1" s="1"/>
  <c r="H22" i="1" a="1"/>
  <c r="H22" i="1" s="1"/>
  <c r="I22" i="1" a="1"/>
  <c r="I22" i="1" s="1"/>
  <c r="J22" i="1" a="1"/>
  <c r="J22" i="1" s="1"/>
  <c r="K22" i="1" a="1"/>
  <c r="K22" i="1" s="1"/>
  <c r="B23" i="1" a="1"/>
  <c r="B23" i="1" s="1"/>
  <c r="C23" i="1" a="1"/>
  <c r="C23" i="1" s="1"/>
  <c r="D23" i="1" a="1"/>
  <c r="D23" i="1" s="1"/>
  <c r="E23" i="1" a="1"/>
  <c r="E23" i="1" s="1"/>
  <c r="F23" i="1" a="1"/>
  <c r="F23" i="1" s="1"/>
  <c r="G23" i="1" a="1"/>
  <c r="G23" i="1" s="1"/>
  <c r="H23" i="1" a="1"/>
  <c r="H23" i="1" s="1"/>
  <c r="I23" i="1" a="1"/>
  <c r="I23" i="1" s="1"/>
  <c r="J23" i="1" a="1"/>
  <c r="J23" i="1" s="1"/>
  <c r="K23" i="1" a="1"/>
  <c r="K23" i="1" s="1"/>
  <c r="B24" i="1" a="1"/>
  <c r="B24" i="1" s="1"/>
  <c r="C24" i="1" a="1"/>
  <c r="C24" i="1" s="1"/>
  <c r="D24" i="1" a="1"/>
  <c r="D24" i="1" s="1"/>
  <c r="E24" i="1" a="1"/>
  <c r="E24" i="1" s="1"/>
  <c r="F24" i="1" a="1"/>
  <c r="F24" i="1" s="1"/>
  <c r="G24" i="1" a="1"/>
  <c r="G24" i="1" s="1"/>
  <c r="H24" i="1" a="1"/>
  <c r="H24" i="1" s="1"/>
  <c r="I24" i="1" a="1"/>
  <c r="I24" i="1" s="1"/>
  <c r="J24" i="1" a="1"/>
  <c r="J24" i="1" s="1"/>
  <c r="K24" i="1" a="1"/>
  <c r="K24" i="1" s="1"/>
  <c r="B27" i="1" a="1"/>
  <c r="B27" i="1" s="1"/>
  <c r="C27" i="1" a="1"/>
  <c r="C27" i="1" s="1"/>
  <c r="D27" i="1" a="1"/>
  <c r="D27" i="1" s="1"/>
  <c r="E27" i="1" a="1"/>
  <c r="E27" i="1" s="1"/>
  <c r="F27" i="1" a="1"/>
  <c r="F27" i="1" s="1"/>
  <c r="G27" i="1" a="1"/>
  <c r="G27" i="1" s="1"/>
  <c r="H27" i="1" a="1"/>
  <c r="H27" i="1" s="1"/>
  <c r="I27" i="1" a="1"/>
  <c r="I27" i="1" s="1"/>
  <c r="J27" i="1" a="1"/>
  <c r="J27" i="1" s="1"/>
  <c r="K27" i="1" a="1"/>
  <c r="K27" i="1" s="1"/>
  <c r="B25" i="1" a="1"/>
  <c r="B25" i="1" s="1"/>
  <c r="C25" i="1" a="1"/>
  <c r="C25" i="1" s="1"/>
  <c r="D25" i="1" a="1"/>
  <c r="D25" i="1" s="1"/>
  <c r="E25" i="1" a="1"/>
  <c r="E25" i="1" s="1"/>
  <c r="F25" i="1" a="1"/>
  <c r="F25" i="1" s="1"/>
  <c r="G25" i="1" a="1"/>
  <c r="G25" i="1" s="1"/>
  <c r="H25" i="1" a="1"/>
  <c r="H25" i="1" s="1"/>
  <c r="I25" i="1" a="1"/>
  <c r="I25" i="1" s="1"/>
  <c r="J25" i="1" a="1"/>
  <c r="J25" i="1" s="1"/>
  <c r="K25" i="1" a="1"/>
  <c r="K25" i="1" s="1"/>
  <c r="B26" i="1" a="1"/>
  <c r="B26" i="1" s="1"/>
  <c r="C26" i="1" a="1"/>
  <c r="C26" i="1" s="1"/>
  <c r="D26" i="1" a="1"/>
  <c r="D26" i="1" s="1"/>
  <c r="E26" i="1" a="1"/>
  <c r="E26" i="1" s="1"/>
  <c r="F26" i="1" a="1"/>
  <c r="F26" i="1" s="1"/>
  <c r="G26" i="1" a="1"/>
  <c r="G26" i="1" s="1"/>
  <c r="H26" i="1" a="1"/>
  <c r="H26" i="1" s="1"/>
  <c r="I26" i="1" a="1"/>
  <c r="I26" i="1" s="1"/>
  <c r="J26" i="1" a="1"/>
  <c r="J26" i="1" s="1"/>
  <c r="K26" i="1" a="1"/>
  <c r="K26" i="1" s="1"/>
  <c r="B28" i="1" a="1"/>
  <c r="B28" i="1" s="1"/>
  <c r="C28" i="1" a="1"/>
  <c r="C28" i="1" s="1"/>
  <c r="D28" i="1" a="1"/>
  <c r="D28" i="1" s="1"/>
  <c r="E28" i="1" a="1"/>
  <c r="E28" i="1" s="1"/>
  <c r="F28" i="1" a="1"/>
  <c r="F28" i="1" s="1"/>
  <c r="G28" i="1" a="1"/>
  <c r="G28" i="1" s="1"/>
  <c r="H28" i="1" a="1"/>
  <c r="H28" i="1" s="1"/>
  <c r="I28" i="1" a="1"/>
  <c r="I28" i="1" s="1"/>
  <c r="J28" i="1" a="1"/>
  <c r="J28" i="1" s="1"/>
  <c r="K28" i="1" a="1"/>
  <c r="K28" i="1" s="1"/>
  <c r="B34" i="1" a="1"/>
  <c r="B34" i="1" s="1"/>
  <c r="C34" i="1" a="1"/>
  <c r="C34" i="1" s="1"/>
  <c r="D34" i="1" a="1"/>
  <c r="D34" i="1" s="1"/>
  <c r="E34" i="1" a="1"/>
  <c r="E34" i="1" s="1"/>
  <c r="F34" i="1" a="1"/>
  <c r="F34" i="1" s="1"/>
  <c r="G34" i="1" a="1"/>
  <c r="G34" i="1" s="1"/>
  <c r="H34" i="1" a="1"/>
  <c r="H34" i="1" s="1"/>
  <c r="I34" i="1" a="1"/>
  <c r="I34" i="1" s="1"/>
  <c r="J34" i="1" a="1"/>
  <c r="J34" i="1" s="1"/>
  <c r="K34" i="1" a="1"/>
  <c r="K34" i="1" s="1"/>
  <c r="B29" i="1" a="1"/>
  <c r="B29" i="1" s="1"/>
  <c r="C29" i="1" a="1"/>
  <c r="C29" i="1" s="1"/>
  <c r="D29" i="1" a="1"/>
  <c r="D29" i="1" s="1"/>
  <c r="E29" i="1" a="1"/>
  <c r="E29" i="1" s="1"/>
  <c r="F29" i="1" a="1"/>
  <c r="F29" i="1" s="1"/>
  <c r="G29" i="1" a="1"/>
  <c r="G29" i="1" s="1"/>
  <c r="H29" i="1" a="1"/>
  <c r="H29" i="1" s="1"/>
  <c r="I29" i="1" a="1"/>
  <c r="I29" i="1" s="1"/>
  <c r="J29" i="1" a="1"/>
  <c r="J29" i="1" s="1"/>
  <c r="K29" i="1" a="1"/>
  <c r="K29" i="1" s="1"/>
  <c r="B31" i="1" a="1"/>
  <c r="B31" i="1" s="1"/>
  <c r="C31" i="1" a="1"/>
  <c r="C31" i="1" s="1"/>
  <c r="D31" i="1" a="1"/>
  <c r="D31" i="1" s="1"/>
  <c r="E31" i="1" a="1"/>
  <c r="E31" i="1" s="1"/>
  <c r="F31" i="1" a="1"/>
  <c r="F31" i="1" s="1"/>
  <c r="G31" i="1" a="1"/>
  <c r="G31" i="1" s="1"/>
  <c r="H31" i="1" a="1"/>
  <c r="H31" i="1" s="1"/>
  <c r="I31" i="1" a="1"/>
  <c r="I31" i="1" s="1"/>
  <c r="J31" i="1" a="1"/>
  <c r="J31" i="1" s="1"/>
  <c r="K31" i="1" a="1"/>
  <c r="K31" i="1" s="1"/>
  <c r="B32" i="1" a="1"/>
  <c r="B32" i="1" s="1"/>
  <c r="C32" i="1" a="1"/>
  <c r="C32" i="1" s="1"/>
  <c r="D32" i="1" a="1"/>
  <c r="D32" i="1" s="1"/>
  <c r="E32" i="1" a="1"/>
  <c r="E32" i="1" s="1"/>
  <c r="F32" i="1" a="1"/>
  <c r="F32" i="1" s="1"/>
  <c r="G32" i="1" a="1"/>
  <c r="G32" i="1" s="1"/>
  <c r="H32" i="1" a="1"/>
  <c r="H32" i="1" s="1"/>
  <c r="I32" i="1" a="1"/>
  <c r="I32" i="1" s="1"/>
  <c r="J32" i="1" a="1"/>
  <c r="J32" i="1" s="1"/>
  <c r="K32" i="1" a="1"/>
  <c r="K32" i="1" s="1"/>
  <c r="B33" i="1" a="1"/>
  <c r="B33" i="1" s="1"/>
  <c r="C33" i="1" a="1"/>
  <c r="C33" i="1" s="1"/>
  <c r="D33" i="1" a="1"/>
  <c r="D33" i="1" s="1"/>
  <c r="E33" i="1" a="1"/>
  <c r="E33" i="1" s="1"/>
  <c r="F33" i="1" a="1"/>
  <c r="F33" i="1" s="1"/>
  <c r="G33" i="1" a="1"/>
  <c r="G33" i="1" s="1"/>
  <c r="H33" i="1" a="1"/>
  <c r="H33" i="1" s="1"/>
  <c r="I33" i="1" a="1"/>
  <c r="I33" i="1" s="1"/>
  <c r="J33" i="1" a="1"/>
  <c r="J33" i="1" s="1"/>
  <c r="K33" i="1" a="1"/>
  <c r="K33" i="1" s="1"/>
  <c r="B35" i="1" a="1"/>
  <c r="B35" i="1" s="1"/>
  <c r="C35" i="1" a="1"/>
  <c r="C35" i="1" s="1"/>
  <c r="D35" i="1" a="1"/>
  <c r="D35" i="1" s="1"/>
  <c r="E35" i="1" a="1"/>
  <c r="E35" i="1" s="1"/>
  <c r="F35" i="1" a="1"/>
  <c r="F35" i="1" s="1"/>
  <c r="G35" i="1" a="1"/>
  <c r="G35" i="1" s="1"/>
  <c r="H35" i="1" a="1"/>
  <c r="H35" i="1" s="1"/>
  <c r="I35" i="1" a="1"/>
  <c r="I35" i="1" s="1"/>
  <c r="J35" i="1" a="1"/>
  <c r="J35" i="1" s="1"/>
  <c r="K35" i="1" a="1"/>
  <c r="K35" i="1" s="1"/>
  <c r="B36" i="1" a="1"/>
  <c r="B36" i="1" s="1"/>
  <c r="C36" i="1" a="1"/>
  <c r="C36" i="1" s="1"/>
  <c r="D36" i="1" a="1"/>
  <c r="D36" i="1" s="1"/>
  <c r="E36" i="1" a="1"/>
  <c r="E36" i="1" s="1"/>
  <c r="F36" i="1" a="1"/>
  <c r="F36" i="1" s="1"/>
  <c r="G36" i="1" a="1"/>
  <c r="G36" i="1" s="1"/>
  <c r="H36" i="1" a="1"/>
  <c r="H36" i="1" s="1"/>
  <c r="I36" i="1" a="1"/>
  <c r="I36" i="1" s="1"/>
  <c r="J36" i="1" a="1"/>
  <c r="J36" i="1" s="1"/>
  <c r="K36" i="1" a="1"/>
  <c r="K36" i="1" s="1"/>
  <c r="B37" i="1" a="1"/>
  <c r="B37" i="1" s="1"/>
  <c r="C37" i="1" a="1"/>
  <c r="C37" i="1" s="1"/>
  <c r="D37" i="1" a="1"/>
  <c r="D37" i="1" s="1"/>
  <c r="E37" i="1" a="1"/>
  <c r="E37" i="1" s="1"/>
  <c r="F37" i="1" a="1"/>
  <c r="F37" i="1" s="1"/>
  <c r="G37" i="1" a="1"/>
  <c r="G37" i="1" s="1"/>
  <c r="H37" i="1" a="1"/>
  <c r="H37" i="1" s="1"/>
  <c r="I37" i="1" a="1"/>
  <c r="I37" i="1" s="1"/>
  <c r="J37" i="1" a="1"/>
  <c r="J37" i="1" s="1"/>
  <c r="K37" i="1" a="1"/>
  <c r="K37" i="1" s="1"/>
  <c r="B39" i="1" a="1"/>
  <c r="B39" i="1" s="1"/>
  <c r="C39" i="1" a="1"/>
  <c r="C39" i="1" s="1"/>
  <c r="D39" i="1" a="1"/>
  <c r="D39" i="1" s="1"/>
  <c r="E39" i="1" a="1"/>
  <c r="E39" i="1" s="1"/>
  <c r="F39" i="1" a="1"/>
  <c r="F39" i="1" s="1"/>
  <c r="G39" i="1" a="1"/>
  <c r="G39" i="1" s="1"/>
  <c r="H39" i="1" a="1"/>
  <c r="H39" i="1" s="1"/>
  <c r="I39" i="1" a="1"/>
  <c r="I39" i="1" s="1"/>
  <c r="J39" i="1" a="1"/>
  <c r="J39" i="1" s="1"/>
  <c r="K39" i="1" a="1"/>
  <c r="K39" i="1" s="1"/>
  <c r="B40" i="1" a="1"/>
  <c r="B40" i="1" s="1"/>
  <c r="C40" i="1" a="1"/>
  <c r="C40" i="1" s="1"/>
  <c r="D40" i="1" a="1"/>
  <c r="D40" i="1" s="1"/>
  <c r="E40" i="1" a="1"/>
  <c r="E40" i="1" s="1"/>
  <c r="F40" i="1" a="1"/>
  <c r="F40" i="1" s="1"/>
  <c r="G40" i="1" a="1"/>
  <c r="G40" i="1" s="1"/>
  <c r="H40" i="1" a="1"/>
  <c r="H40" i="1" s="1"/>
  <c r="I40" i="1" a="1"/>
  <c r="I40" i="1" s="1"/>
  <c r="J40" i="1" a="1"/>
  <c r="J40" i="1" s="1"/>
  <c r="K40" i="1" a="1"/>
  <c r="K40" i="1" s="1"/>
  <c r="B43" i="1" a="1"/>
  <c r="B43" i="1" s="1"/>
  <c r="C43" i="1" a="1"/>
  <c r="C43" i="1" s="1"/>
  <c r="D43" i="1" a="1"/>
  <c r="D43" i="1" s="1"/>
  <c r="E43" i="1" a="1"/>
  <c r="E43" i="1" s="1"/>
  <c r="F43" i="1" a="1"/>
  <c r="F43" i="1" s="1"/>
  <c r="G43" i="1" a="1"/>
  <c r="G43" i="1" s="1"/>
  <c r="H43" i="1" a="1"/>
  <c r="H43" i="1" s="1"/>
  <c r="I43" i="1" a="1"/>
  <c r="I43" i="1" s="1"/>
  <c r="J43" i="1" a="1"/>
  <c r="J43" i="1" s="1"/>
  <c r="K43" i="1" a="1"/>
  <c r="K43" i="1" s="1"/>
  <c r="B44" i="1" a="1"/>
  <c r="B44" i="1" s="1"/>
  <c r="C44" i="1" a="1"/>
  <c r="C44" i="1" s="1"/>
  <c r="D44" i="1" a="1"/>
  <c r="D44" i="1" s="1"/>
  <c r="E44" i="1" a="1"/>
  <c r="E44" i="1" s="1"/>
  <c r="F44" i="1" a="1"/>
  <c r="F44" i="1" s="1"/>
  <c r="G44" i="1" a="1"/>
  <c r="G44" i="1" s="1"/>
  <c r="H44" i="1" a="1"/>
  <c r="H44" i="1" s="1"/>
  <c r="I44" i="1" a="1"/>
  <c r="I44" i="1" s="1"/>
  <c r="J44" i="1" a="1"/>
  <c r="J44" i="1" s="1"/>
  <c r="K44" i="1" a="1"/>
  <c r="K44" i="1" s="1"/>
  <c r="B45" i="1" a="1"/>
  <c r="B45" i="1" s="1"/>
  <c r="C45" i="1" a="1"/>
  <c r="C45" i="1" s="1"/>
  <c r="D45" i="1" a="1"/>
  <c r="D45" i="1" s="1"/>
  <c r="E45" i="1" a="1"/>
  <c r="E45" i="1" s="1"/>
  <c r="F45" i="1" a="1"/>
  <c r="F45" i="1" s="1"/>
  <c r="G45" i="1" a="1"/>
  <c r="G45" i="1" s="1"/>
  <c r="H45" i="1" a="1"/>
  <c r="H45" i="1" s="1"/>
  <c r="I45" i="1" a="1"/>
  <c r="I45" i="1" s="1"/>
  <c r="J45" i="1" a="1"/>
  <c r="J45" i="1" s="1"/>
  <c r="K45" i="1" a="1"/>
  <c r="K45" i="1" s="1"/>
  <c r="B46" i="1" a="1"/>
  <c r="B46" i="1" s="1"/>
  <c r="C46" i="1" a="1"/>
  <c r="C46" i="1" s="1"/>
  <c r="D46" i="1" a="1"/>
  <c r="D46" i="1" s="1"/>
  <c r="E46" i="1" a="1"/>
  <c r="E46" i="1" s="1"/>
  <c r="F46" i="1" a="1"/>
  <c r="F46" i="1" s="1"/>
  <c r="G46" i="1" a="1"/>
  <c r="G46" i="1" s="1"/>
  <c r="H46" i="1" a="1"/>
  <c r="H46" i="1" s="1"/>
  <c r="I46" i="1" a="1"/>
  <c r="I46" i="1" s="1"/>
  <c r="J46" i="1" a="1"/>
  <c r="J46" i="1" s="1"/>
  <c r="K46" i="1" a="1"/>
  <c r="K46" i="1" s="1"/>
  <c r="B47" i="1" a="1"/>
  <c r="B47" i="1" s="1"/>
  <c r="C47" i="1" a="1"/>
  <c r="C47" i="1" s="1"/>
  <c r="D47" i="1" a="1"/>
  <c r="D47" i="1" s="1"/>
  <c r="E47" i="1" a="1"/>
  <c r="E47" i="1" s="1"/>
  <c r="F47" i="1" a="1"/>
  <c r="F47" i="1" s="1"/>
  <c r="G47" i="1" a="1"/>
  <c r="G47" i="1" s="1"/>
  <c r="H47" i="1" a="1"/>
  <c r="H47" i="1" s="1"/>
  <c r="I47" i="1" a="1"/>
  <c r="I47" i="1" s="1"/>
  <c r="J47" i="1" a="1"/>
  <c r="J47" i="1" s="1"/>
  <c r="K47" i="1" a="1"/>
  <c r="K47" i="1" s="1"/>
  <c r="B48" i="1" a="1"/>
  <c r="B48" i="1" s="1"/>
  <c r="C48" i="1" a="1"/>
  <c r="C48" i="1" s="1"/>
  <c r="D48" i="1" a="1"/>
  <c r="D48" i="1" s="1"/>
  <c r="E48" i="1" a="1"/>
  <c r="E48" i="1" s="1"/>
  <c r="F48" i="1" a="1"/>
  <c r="F48" i="1" s="1"/>
  <c r="G48" i="1" a="1"/>
  <c r="G48" i="1" s="1"/>
  <c r="H48" i="1" a="1"/>
  <c r="H48" i="1" s="1"/>
  <c r="I48" i="1" a="1"/>
  <c r="I48" i="1" s="1"/>
  <c r="J48" i="1" a="1"/>
  <c r="J48" i="1" s="1"/>
  <c r="K48" i="1" a="1"/>
  <c r="K48" i="1" s="1"/>
  <c r="B49" i="1" a="1"/>
  <c r="B49" i="1" s="1"/>
  <c r="C49" i="1" a="1"/>
  <c r="C49" i="1" s="1"/>
  <c r="D49" i="1" a="1"/>
  <c r="D49" i="1" s="1"/>
  <c r="E49" i="1" a="1"/>
  <c r="E49" i="1" s="1"/>
  <c r="F49" i="1" a="1"/>
  <c r="F49" i="1" s="1"/>
  <c r="G49" i="1" a="1"/>
  <c r="G49" i="1" s="1"/>
  <c r="H49" i="1" a="1"/>
  <c r="H49" i="1" s="1"/>
  <c r="I49" i="1" a="1"/>
  <c r="I49" i="1" s="1"/>
  <c r="J49" i="1" a="1"/>
  <c r="J49" i="1" s="1"/>
  <c r="K49" i="1" a="1"/>
  <c r="K49" i="1" s="1"/>
  <c r="B60" i="1" a="1"/>
  <c r="B60" i="1" s="1"/>
  <c r="C60" i="1" a="1"/>
  <c r="C60" i="1" s="1"/>
  <c r="D60" i="1" a="1"/>
  <c r="D60" i="1" s="1"/>
  <c r="E60" i="1" a="1"/>
  <c r="E60" i="1" s="1"/>
  <c r="F60" i="1" a="1"/>
  <c r="F60" i="1" s="1"/>
  <c r="G60" i="1" a="1"/>
  <c r="G60" i="1" s="1"/>
  <c r="H60" i="1" a="1"/>
  <c r="H60" i="1" s="1"/>
  <c r="I60" i="1" a="1"/>
  <c r="I60" i="1" s="1"/>
  <c r="J60" i="1" a="1"/>
  <c r="J60" i="1" s="1"/>
  <c r="K60" i="1" a="1"/>
  <c r="K60" i="1" s="1"/>
  <c r="B50" i="1" a="1"/>
  <c r="B50" i="1" s="1"/>
  <c r="C50" i="1" a="1"/>
  <c r="C50" i="1" s="1"/>
  <c r="D50" i="1" a="1"/>
  <c r="D50" i="1" s="1"/>
  <c r="E50" i="1" a="1"/>
  <c r="E50" i="1" s="1"/>
  <c r="F50" i="1" a="1"/>
  <c r="F50" i="1" s="1"/>
  <c r="G50" i="1" a="1"/>
  <c r="G50" i="1" s="1"/>
  <c r="H50" i="1" a="1"/>
  <c r="H50" i="1" s="1"/>
  <c r="I50" i="1" a="1"/>
  <c r="I50" i="1" s="1"/>
  <c r="J50" i="1" a="1"/>
  <c r="J50" i="1" s="1"/>
  <c r="K50" i="1" a="1"/>
  <c r="K50" i="1" s="1"/>
  <c r="B51" i="1" a="1"/>
  <c r="B51" i="1" s="1"/>
  <c r="C51" i="1" a="1"/>
  <c r="C51" i="1" s="1"/>
  <c r="D51" i="1" a="1"/>
  <c r="D51" i="1" s="1"/>
  <c r="E51" i="1" a="1"/>
  <c r="E51" i="1" s="1"/>
  <c r="F51" i="1" a="1"/>
  <c r="F51" i="1" s="1"/>
  <c r="G51" i="1" a="1"/>
  <c r="G51" i="1" s="1"/>
  <c r="H51" i="1" a="1"/>
  <c r="H51" i="1" s="1"/>
  <c r="I51" i="1" a="1"/>
  <c r="I51" i="1" s="1"/>
  <c r="J51" i="1" a="1"/>
  <c r="J51" i="1" s="1"/>
  <c r="K51" i="1" a="1"/>
  <c r="K51"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B52" i="1" a="1"/>
  <c r="B52" i="1" s="1"/>
  <c r="C52" i="1" a="1"/>
  <c r="C52" i="1" s="1"/>
  <c r="D52" i="1" a="1"/>
  <c r="D52" i="1" s="1"/>
  <c r="E52" i="1" a="1"/>
  <c r="E52" i="1" s="1"/>
  <c r="F52" i="1" a="1"/>
  <c r="F52" i="1" s="1"/>
  <c r="G52" i="1" a="1"/>
  <c r="G52" i="1" s="1"/>
  <c r="H52" i="1" a="1"/>
  <c r="H52" i="1" s="1"/>
  <c r="I52" i="1" a="1"/>
  <c r="I52" i="1" s="1"/>
  <c r="J52" i="1" a="1"/>
  <c r="J52" i="1" s="1"/>
  <c r="K52" i="1" a="1"/>
  <c r="K52" i="1" s="1"/>
  <c r="B62" i="1" a="1"/>
  <c r="B62" i="1" s="1"/>
  <c r="C62" i="1" a="1"/>
  <c r="C62" i="1" s="1"/>
  <c r="D62" i="1" a="1"/>
  <c r="D62" i="1" s="1"/>
  <c r="E62" i="1" a="1"/>
  <c r="E62" i="1" s="1"/>
  <c r="F62" i="1" a="1"/>
  <c r="F62" i="1" s="1"/>
  <c r="G62" i="1" a="1"/>
  <c r="G62" i="1" s="1"/>
  <c r="H62" i="1" a="1"/>
  <c r="H62" i="1" s="1"/>
  <c r="I62" i="1" a="1"/>
  <c r="I62" i="1" s="1"/>
  <c r="J62" i="1" a="1"/>
  <c r="J62" i="1" s="1"/>
  <c r="K62" i="1" a="1"/>
  <c r="K62" i="1" s="1"/>
  <c r="B53" i="1" a="1"/>
  <c r="B53" i="1" s="1"/>
  <c r="C53" i="1" a="1"/>
  <c r="C53" i="1" s="1"/>
  <c r="D53" i="1" a="1"/>
  <c r="D53" i="1" s="1"/>
  <c r="E53" i="1" a="1"/>
  <c r="E53" i="1" s="1"/>
  <c r="F53" i="1" a="1"/>
  <c r="F53" i="1" s="1"/>
  <c r="G53" i="1" a="1"/>
  <c r="G53" i="1" s="1"/>
  <c r="H53" i="1" a="1"/>
  <c r="H53" i="1" s="1"/>
  <c r="I53" i="1" a="1"/>
  <c r="I53" i="1" s="1"/>
  <c r="J53" i="1" a="1"/>
  <c r="J53" i="1" s="1"/>
  <c r="K53" i="1" a="1"/>
  <c r="K53" i="1" s="1"/>
  <c r="B54" i="1" a="1"/>
  <c r="B54" i="1" s="1"/>
  <c r="C54" i="1" a="1"/>
  <c r="C54" i="1" s="1"/>
  <c r="D54" i="1" a="1"/>
  <c r="D54" i="1" s="1"/>
  <c r="E54" i="1" a="1"/>
  <c r="E54" i="1" s="1"/>
  <c r="F54" i="1" a="1"/>
  <c r="F54" i="1" s="1"/>
  <c r="G54" i="1" a="1"/>
  <c r="G54" i="1" s="1"/>
  <c r="H54" i="1" a="1"/>
  <c r="H54" i="1" s="1"/>
  <c r="I54" i="1" a="1"/>
  <c r="I54" i="1" s="1"/>
  <c r="J54" i="1" a="1"/>
  <c r="J54" i="1" s="1"/>
  <c r="K54" i="1" a="1"/>
  <c r="K54" i="1" s="1"/>
  <c r="B55" i="1" a="1"/>
  <c r="B55" i="1" s="1"/>
  <c r="C55" i="1" a="1"/>
  <c r="C55" i="1" s="1"/>
  <c r="D55" i="1" a="1"/>
  <c r="D55" i="1" s="1"/>
  <c r="E55" i="1" a="1"/>
  <c r="E55" i="1" s="1"/>
  <c r="F55" i="1" a="1"/>
  <c r="F55" i="1" s="1"/>
  <c r="G55" i="1" a="1"/>
  <c r="G55" i="1" s="1"/>
  <c r="H55" i="1" a="1"/>
  <c r="H55" i="1" s="1"/>
  <c r="I55" i="1" a="1"/>
  <c r="I55" i="1" s="1"/>
  <c r="J55" i="1" a="1"/>
  <c r="J55" i="1" s="1"/>
  <c r="K55" i="1" a="1"/>
  <c r="K55" i="1" s="1"/>
  <c r="B66" i="1" a="1"/>
  <c r="B66" i="1" s="1"/>
  <c r="C66" i="1" a="1"/>
  <c r="C66" i="1" s="1"/>
  <c r="D66" i="1" a="1"/>
  <c r="D66" i="1" s="1"/>
  <c r="E66" i="1" a="1"/>
  <c r="E66" i="1" s="1"/>
  <c r="F66" i="1" a="1"/>
  <c r="F66" i="1" s="1"/>
  <c r="G66" i="1" a="1"/>
  <c r="G66" i="1" s="1"/>
  <c r="H66" i="1" a="1"/>
  <c r="H66" i="1" s="1"/>
  <c r="I66" i="1" a="1"/>
  <c r="I66" i="1" s="1"/>
  <c r="J66" i="1" a="1"/>
  <c r="J66" i="1" s="1"/>
  <c r="K66" i="1" a="1"/>
  <c r="K66" i="1" s="1"/>
  <c r="B56" i="1" a="1"/>
  <c r="B56" i="1" s="1"/>
  <c r="C56" i="1" a="1"/>
  <c r="C56" i="1" s="1"/>
  <c r="D56" i="1" a="1"/>
  <c r="D56" i="1" s="1"/>
  <c r="E56" i="1" a="1"/>
  <c r="E56" i="1" s="1"/>
  <c r="F56" i="1" a="1"/>
  <c r="F56" i="1" s="1"/>
  <c r="G56" i="1" a="1"/>
  <c r="G56" i="1" s="1"/>
  <c r="H56" i="1" a="1"/>
  <c r="H56" i="1" s="1"/>
  <c r="I56" i="1" a="1"/>
  <c r="I56" i="1" s="1"/>
  <c r="J56" i="1" a="1"/>
  <c r="J56" i="1" s="1"/>
  <c r="K56" i="1" a="1"/>
  <c r="K56" i="1" s="1"/>
  <c r="B57" i="1" a="1"/>
  <c r="B57" i="1" s="1"/>
  <c r="C57" i="1" a="1"/>
  <c r="C57" i="1" s="1"/>
  <c r="D57" i="1" a="1"/>
  <c r="D57" i="1" s="1"/>
  <c r="E57" i="1" a="1"/>
  <c r="E57" i="1" s="1"/>
  <c r="F57" i="1" a="1"/>
  <c r="F57" i="1" s="1"/>
  <c r="G57" i="1" a="1"/>
  <c r="G57" i="1" s="1"/>
  <c r="H57" i="1" a="1"/>
  <c r="H57" i="1" s="1"/>
  <c r="I57" i="1" a="1"/>
  <c r="I57" i="1" s="1"/>
  <c r="J57" i="1" a="1"/>
  <c r="J57" i="1" s="1"/>
  <c r="K57" i="1" a="1"/>
  <c r="K57" i="1" s="1"/>
  <c r="B58" i="1" a="1"/>
  <c r="B58" i="1" s="1"/>
  <c r="C58" i="1" a="1"/>
  <c r="C58" i="1" s="1"/>
  <c r="D58" i="1" a="1"/>
  <c r="D58" i="1" s="1"/>
  <c r="E58" i="1" a="1"/>
  <c r="E58" i="1" s="1"/>
  <c r="F58" i="1" a="1"/>
  <c r="F58" i="1" s="1"/>
  <c r="G58" i="1" a="1"/>
  <c r="G58" i="1" s="1"/>
  <c r="H58" i="1" a="1"/>
  <c r="H58" i="1" s="1"/>
  <c r="I58" i="1" a="1"/>
  <c r="I58" i="1" s="1"/>
  <c r="J58" i="1" a="1"/>
  <c r="J58" i="1" s="1"/>
  <c r="K58" i="1" a="1"/>
  <c r="K58" i="1" s="1"/>
  <c r="B59" i="1" a="1"/>
  <c r="B59" i="1" s="1"/>
  <c r="C59" i="1" a="1"/>
  <c r="C59" i="1" s="1"/>
  <c r="D59" i="1" a="1"/>
  <c r="D59" i="1" s="1"/>
  <c r="E59" i="1" a="1"/>
  <c r="E59" i="1" s="1"/>
  <c r="F59" i="1" a="1"/>
  <c r="F59" i="1" s="1"/>
  <c r="G59" i="1" a="1"/>
  <c r="G59" i="1" s="1"/>
  <c r="H59" i="1" a="1"/>
  <c r="H59" i="1" s="1"/>
  <c r="I59" i="1" a="1"/>
  <c r="I59" i="1" s="1"/>
  <c r="J59" i="1" a="1"/>
  <c r="J59" i="1" s="1"/>
  <c r="K59" i="1" a="1"/>
  <c r="K59" i="1" s="1"/>
  <c r="B61" i="1" a="1"/>
  <c r="B61" i="1" s="1"/>
  <c r="C61" i="1" a="1"/>
  <c r="C61" i="1" s="1"/>
  <c r="D61" i="1" a="1"/>
  <c r="D61" i="1" s="1"/>
  <c r="E61" i="1" a="1"/>
  <c r="E61" i="1" s="1"/>
  <c r="F61" i="1" a="1"/>
  <c r="F61" i="1" s="1"/>
  <c r="G61" i="1" a="1"/>
  <c r="G61" i="1" s="1"/>
  <c r="H61" i="1" a="1"/>
  <c r="H61" i="1" s="1"/>
  <c r="I61" i="1" a="1"/>
  <c r="I61" i="1" s="1"/>
  <c r="J61" i="1" a="1"/>
  <c r="J61" i="1" s="1"/>
  <c r="K61" i="1" a="1"/>
  <c r="K61"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B69" i="1" a="1"/>
  <c r="B69" i="1" s="1"/>
  <c r="C69" i="1" a="1"/>
  <c r="C69" i="1" s="1"/>
  <c r="D69" i="1" a="1"/>
  <c r="D69" i="1" s="1"/>
  <c r="E69" i="1" a="1"/>
  <c r="E69" i="1" s="1"/>
  <c r="F69" i="1" a="1"/>
  <c r="F69" i="1" s="1"/>
  <c r="G69" i="1" a="1"/>
  <c r="G69" i="1" s="1"/>
  <c r="H69" i="1" a="1"/>
  <c r="H69" i="1" s="1"/>
  <c r="I69" i="1" a="1"/>
  <c r="I69" i="1" s="1"/>
  <c r="J69" i="1" a="1"/>
  <c r="J69" i="1" s="1"/>
  <c r="K69" i="1" a="1"/>
  <c r="K69"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B63" i="1" a="1"/>
  <c r="B63" i="1" s="1"/>
  <c r="C63" i="1" a="1"/>
  <c r="C63" i="1" s="1"/>
  <c r="D63" i="1" a="1"/>
  <c r="D63" i="1" s="1"/>
  <c r="E63" i="1" a="1"/>
  <c r="E63" i="1" s="1"/>
  <c r="F63" i="1" a="1"/>
  <c r="F63" i="1" s="1"/>
  <c r="G63" i="1" a="1"/>
  <c r="G63" i="1" s="1"/>
  <c r="H63" i="1" a="1"/>
  <c r="H63" i="1" s="1"/>
  <c r="I63" i="1" a="1"/>
  <c r="I63" i="1" s="1"/>
  <c r="J63" i="1" a="1"/>
  <c r="J63" i="1" s="1"/>
  <c r="K63" i="1" a="1"/>
  <c r="K63" i="1" s="1"/>
  <c r="B64" i="1" a="1"/>
  <c r="B64" i="1" s="1"/>
  <c r="C64" i="1" a="1"/>
  <c r="C64" i="1" s="1"/>
  <c r="D64" i="1" a="1"/>
  <c r="D64" i="1" s="1"/>
  <c r="E64" i="1" a="1"/>
  <c r="E64" i="1" s="1"/>
  <c r="F64" i="1" a="1"/>
  <c r="F64" i="1" s="1"/>
  <c r="G64" i="1" a="1"/>
  <c r="G64" i="1" s="1"/>
  <c r="H64" i="1" a="1"/>
  <c r="H64" i="1" s="1"/>
  <c r="I64" i="1" a="1"/>
  <c r="I64" i="1" s="1"/>
  <c r="J64" i="1" a="1"/>
  <c r="J64" i="1" s="1"/>
  <c r="K64" i="1" a="1"/>
  <c r="K64" i="1" s="1"/>
  <c r="B65" i="1" a="1"/>
  <c r="B65" i="1" s="1"/>
  <c r="C65" i="1" a="1"/>
  <c r="C65" i="1" s="1"/>
  <c r="D65" i="1" a="1"/>
  <c r="D65" i="1" s="1"/>
  <c r="E65" i="1" a="1"/>
  <c r="E65" i="1" s="1"/>
  <c r="F65" i="1" a="1"/>
  <c r="F65" i="1" s="1"/>
  <c r="G65" i="1" a="1"/>
  <c r="G65" i="1" s="1"/>
  <c r="H65" i="1" a="1"/>
  <c r="H65" i="1" s="1"/>
  <c r="I65" i="1" a="1"/>
  <c r="I65" i="1" s="1"/>
  <c r="J65" i="1" a="1"/>
  <c r="J65" i="1" s="1"/>
  <c r="K65" i="1" a="1"/>
  <c r="K65" i="1" s="1"/>
  <c r="B67" i="1" a="1"/>
  <c r="B67" i="1" s="1"/>
  <c r="C67" i="1" a="1"/>
  <c r="C67" i="1" s="1"/>
  <c r="D67" i="1" a="1"/>
  <c r="D67" i="1" s="1"/>
  <c r="E67" i="1" a="1"/>
  <c r="E67" i="1" s="1"/>
  <c r="F67" i="1" a="1"/>
  <c r="F67" i="1" s="1"/>
  <c r="G67" i="1" a="1"/>
  <c r="G67" i="1" s="1"/>
  <c r="H67" i="1" a="1"/>
  <c r="H67" i="1" s="1"/>
  <c r="I67" i="1" a="1"/>
  <c r="I67" i="1" s="1"/>
  <c r="J67" i="1" a="1"/>
  <c r="J67" i="1" s="1"/>
  <c r="K67" i="1" a="1"/>
  <c r="K67" i="1" s="1"/>
  <c r="B68" i="1" a="1"/>
  <c r="B68" i="1" s="1"/>
  <c r="C68" i="1" a="1"/>
  <c r="C68" i="1" s="1"/>
  <c r="D68" i="1" a="1"/>
  <c r="D68" i="1" s="1"/>
  <c r="E68" i="1" a="1"/>
  <c r="E68" i="1" s="1"/>
  <c r="F68" i="1" a="1"/>
  <c r="F68" i="1" s="1"/>
  <c r="G68" i="1" a="1"/>
  <c r="G68" i="1" s="1"/>
  <c r="H68" i="1" a="1"/>
  <c r="H68" i="1" s="1"/>
  <c r="I68" i="1" a="1"/>
  <c r="I68" i="1" s="1"/>
  <c r="J68" i="1" a="1"/>
  <c r="J68" i="1" s="1"/>
  <c r="K68" i="1" a="1"/>
  <c r="K68" i="1" s="1"/>
  <c r="B70" i="1" a="1"/>
  <c r="B70" i="1" s="1"/>
  <c r="C70" i="1" a="1"/>
  <c r="C70" i="1" s="1"/>
  <c r="D70" i="1" a="1"/>
  <c r="D70" i="1" s="1"/>
  <c r="E70" i="1" a="1"/>
  <c r="E70" i="1" s="1"/>
  <c r="F70" i="1" a="1"/>
  <c r="F70" i="1" s="1"/>
  <c r="G70" i="1" a="1"/>
  <c r="G70" i="1" s="1"/>
  <c r="H70" i="1" a="1"/>
  <c r="H70" i="1" s="1"/>
  <c r="I70" i="1" a="1"/>
  <c r="I70" i="1" s="1"/>
  <c r="J70" i="1" a="1"/>
  <c r="J70" i="1" s="1"/>
  <c r="K70" i="1" a="1"/>
  <c r="K70" i="1" s="1"/>
  <c r="B79" i="1" a="1"/>
  <c r="B79" i="1" s="1"/>
  <c r="C79" i="1" a="1"/>
  <c r="C79" i="1" s="1"/>
  <c r="D79" i="1" a="1"/>
  <c r="D79" i="1" s="1"/>
  <c r="E79" i="1" a="1"/>
  <c r="E79" i="1" s="1"/>
  <c r="F79" i="1" a="1"/>
  <c r="F79" i="1" s="1"/>
  <c r="G79" i="1" a="1"/>
  <c r="G79" i="1" s="1"/>
  <c r="H79" i="1" a="1"/>
  <c r="H79" i="1" s="1"/>
  <c r="I79" i="1" a="1"/>
  <c r="I79" i="1" s="1"/>
  <c r="J79" i="1" a="1"/>
  <c r="J79" i="1" s="1"/>
  <c r="K79" i="1" a="1"/>
  <c r="K79"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B94" i="1" a="1"/>
  <c r="B94" i="1" s="1"/>
  <c r="C94" i="1" a="1"/>
  <c r="C94" i="1" s="1"/>
  <c r="D94" i="1" a="1"/>
  <c r="D94" i="1" s="1"/>
  <c r="E94" i="1" a="1"/>
  <c r="E94" i="1" s="1"/>
  <c r="F94" i="1" a="1"/>
  <c r="F94" i="1" s="1"/>
  <c r="G94" i="1" a="1"/>
  <c r="G94" i="1" s="1"/>
  <c r="H94" i="1" a="1"/>
  <c r="H94" i="1" s="1"/>
  <c r="I94" i="1" a="1"/>
  <c r="I94" i="1" s="1"/>
  <c r="J94" i="1" a="1"/>
  <c r="J94" i="1" s="1"/>
  <c r="K94" i="1" a="1"/>
  <c r="K94" i="1" s="1"/>
  <c r="B73" i="1" a="1"/>
  <c r="B73" i="1" s="1"/>
  <c r="C73" i="1" a="1"/>
  <c r="C73" i="1" s="1"/>
  <c r="D73" i="1" a="1"/>
  <c r="D73" i="1" s="1"/>
  <c r="E73" i="1" a="1"/>
  <c r="E73" i="1" s="1"/>
  <c r="F73" i="1" a="1"/>
  <c r="F73" i="1" s="1"/>
  <c r="G73" i="1" a="1"/>
  <c r="G73" i="1" s="1"/>
  <c r="H73" i="1" a="1"/>
  <c r="H73" i="1" s="1"/>
  <c r="I73" i="1" a="1"/>
  <c r="I73" i="1" s="1"/>
  <c r="J73" i="1" a="1"/>
  <c r="J73" i="1" s="1"/>
  <c r="K73" i="1" a="1"/>
  <c r="K73" i="1" s="1"/>
  <c r="B74" i="1" a="1"/>
  <c r="B74" i="1" s="1"/>
  <c r="C74" i="1" a="1"/>
  <c r="C74" i="1" s="1"/>
  <c r="D74" i="1" a="1"/>
  <c r="D74" i="1" s="1"/>
  <c r="E74" i="1" a="1"/>
  <c r="E74" i="1" s="1"/>
  <c r="F74" i="1" a="1"/>
  <c r="F74" i="1" s="1"/>
  <c r="G74" i="1" a="1"/>
  <c r="G74" i="1" s="1"/>
  <c r="H74" i="1" a="1"/>
  <c r="H74" i="1" s="1"/>
  <c r="I74" i="1" a="1"/>
  <c r="I74" i="1" s="1"/>
  <c r="J74" i="1" a="1"/>
  <c r="J74" i="1" s="1"/>
  <c r="K74" i="1" a="1"/>
  <c r="K74" i="1" s="1"/>
  <c r="B75" i="1" a="1"/>
  <c r="B75" i="1" s="1"/>
  <c r="C75" i="1" a="1"/>
  <c r="C75" i="1" s="1"/>
  <c r="D75" i="1" a="1"/>
  <c r="D75" i="1" s="1"/>
  <c r="E75" i="1" a="1"/>
  <c r="E75" i="1" s="1"/>
  <c r="F75" i="1" a="1"/>
  <c r="F75" i="1" s="1"/>
  <c r="G75" i="1" a="1"/>
  <c r="G75" i="1" s="1"/>
  <c r="H75" i="1" a="1"/>
  <c r="H75" i="1" s="1"/>
  <c r="I75" i="1" a="1"/>
  <c r="I75" i="1" s="1"/>
  <c r="J75" i="1" a="1"/>
  <c r="J75" i="1" s="1"/>
  <c r="K75" i="1" a="1"/>
  <c r="K75"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B76" i="1" a="1"/>
  <c r="B76" i="1" s="1"/>
  <c r="C76" i="1" a="1"/>
  <c r="C76" i="1" s="1"/>
  <c r="D76" i="1" a="1"/>
  <c r="D76" i="1" s="1"/>
  <c r="E76" i="1" a="1"/>
  <c r="E76" i="1" s="1"/>
  <c r="F76" i="1" a="1"/>
  <c r="F76" i="1" s="1"/>
  <c r="G76" i="1" a="1"/>
  <c r="G76" i="1" s="1"/>
  <c r="H76" i="1" a="1"/>
  <c r="H76" i="1" s="1"/>
  <c r="I76" i="1" a="1"/>
  <c r="I76" i="1" s="1"/>
  <c r="J76" i="1" a="1"/>
  <c r="J76" i="1" s="1"/>
  <c r="K76" i="1" a="1"/>
  <c r="K76" i="1" s="1"/>
  <c r="B78" i="1" a="1"/>
  <c r="B78" i="1" s="1"/>
  <c r="C78" i="1" a="1"/>
  <c r="C78" i="1" s="1"/>
  <c r="D78" i="1" a="1"/>
  <c r="D78" i="1" s="1"/>
  <c r="E78" i="1" a="1"/>
  <c r="E78" i="1" s="1"/>
  <c r="F78" i="1" a="1"/>
  <c r="F78" i="1" s="1"/>
  <c r="G78" i="1" a="1"/>
  <c r="G78" i="1" s="1"/>
  <c r="H78" i="1" a="1"/>
  <c r="H78" i="1" s="1"/>
  <c r="I78" i="1" a="1"/>
  <c r="I78" i="1" s="1"/>
  <c r="J78" i="1" a="1"/>
  <c r="J78" i="1" s="1"/>
  <c r="K78" i="1" a="1"/>
  <c r="K78" i="1" s="1"/>
  <c r="B80" i="1" a="1"/>
  <c r="B80" i="1" s="1"/>
  <c r="C80" i="1" a="1"/>
  <c r="C80" i="1" s="1"/>
  <c r="D80" i="1" a="1"/>
  <c r="D80" i="1" s="1"/>
  <c r="E80" i="1" a="1"/>
  <c r="E80" i="1" s="1"/>
  <c r="F80" i="1" a="1"/>
  <c r="F80" i="1" s="1"/>
  <c r="G80" i="1" a="1"/>
  <c r="G80" i="1" s="1"/>
  <c r="H80" i="1" a="1"/>
  <c r="H80" i="1" s="1"/>
  <c r="I80" i="1" a="1"/>
  <c r="I80" i="1" s="1"/>
  <c r="J80" i="1" a="1"/>
  <c r="J80" i="1" s="1"/>
  <c r="K80" i="1" a="1"/>
  <c r="K80" i="1" s="1"/>
  <c r="B95" i="1" a="1"/>
  <c r="B95" i="1" s="1"/>
  <c r="C95" i="1" a="1"/>
  <c r="C95" i="1" s="1"/>
  <c r="D95" i="1" a="1"/>
  <c r="D95" i="1" s="1"/>
  <c r="E95" i="1" a="1"/>
  <c r="E95" i="1" s="1"/>
  <c r="F95" i="1" a="1"/>
  <c r="F95" i="1" s="1"/>
  <c r="G95" i="1" a="1"/>
  <c r="G95" i="1" s="1"/>
  <c r="H95" i="1" a="1"/>
  <c r="H95" i="1" s="1"/>
  <c r="I95" i="1" a="1"/>
  <c r="I95" i="1" s="1"/>
  <c r="J95" i="1" a="1"/>
  <c r="J95" i="1" s="1"/>
  <c r="K95" i="1" a="1"/>
  <c r="K95" i="1" s="1"/>
  <c r="G2" i="1" a="1"/>
  <c r="G2" i="1" s="1"/>
  <c r="K2" i="1" a="1"/>
  <c r="K2" i="1" s="1"/>
  <c r="H2" i="1" a="1"/>
  <c r="H2" i="1" s="1"/>
  <c r="J2" i="1" a="1"/>
  <c r="J2" i="1" s="1"/>
  <c r="I2" i="1" a="1"/>
  <c r="I2" i="1" s="1"/>
  <c r="E2" i="1" a="1"/>
  <c r="E2" i="1" s="1"/>
  <c r="F2" i="1" a="1"/>
  <c r="F2" i="1" s="1"/>
  <c r="D2" i="1" a="1"/>
  <c r="D2" i="1" s="1"/>
  <c r="C2" i="1" a="1"/>
  <c r="C2" i="1" s="1"/>
  <c r="B2" i="1" a="1"/>
  <c r="B2" i="1" s="1"/>
  <c r="AA373" i="1" l="1" a="1"/>
  <c r="AA373" i="1" s="1"/>
  <c r="AB373" i="1" a="1"/>
  <c r="AB373" i="1" s="1"/>
  <c r="AC373" i="1" a="1"/>
  <c r="AC373" i="1" s="1"/>
  <c r="AD373" i="1" a="1"/>
  <c r="AD373" i="1" s="1"/>
  <c r="AA380" i="1" a="1"/>
  <c r="AA380" i="1" s="1"/>
  <c r="AB380" i="1" a="1"/>
  <c r="AB380" i="1" s="1"/>
  <c r="AC380" i="1" a="1"/>
  <c r="AC380" i="1" s="1"/>
  <c r="AD380" i="1" a="1"/>
  <c r="AD380" i="1" s="1"/>
  <c r="AA375" i="1" a="1"/>
  <c r="AA375" i="1" s="1"/>
  <c r="AB375" i="1" a="1"/>
  <c r="AB375" i="1" s="1"/>
  <c r="AC375" i="1" a="1"/>
  <c r="AC375" i="1" s="1"/>
  <c r="AD375" i="1" a="1"/>
  <c r="AD375" i="1" s="1"/>
  <c r="AB332" i="1" a="1"/>
  <c r="AB332" i="1" s="1"/>
  <c r="AC332" i="1" a="1"/>
  <c r="AC332" i="1" s="1"/>
  <c r="AD332" i="1" a="1"/>
  <c r="AD332" i="1" s="1"/>
  <c r="AA332" i="1" a="1"/>
  <c r="AA332" i="1" s="1"/>
  <c r="AA378" i="1" a="1"/>
  <c r="AA378" i="1" s="1"/>
  <c r="AB378" i="1" a="1"/>
  <c r="AB378" i="1" s="1"/>
  <c r="AC378" i="1" a="1"/>
  <c r="AC378" i="1" s="1"/>
  <c r="AD378" i="1" a="1"/>
  <c r="AD378" i="1" s="1"/>
  <c r="AA374" i="1" a="1"/>
  <c r="AA374" i="1" s="1"/>
  <c r="AB374" i="1" a="1"/>
  <c r="AB374" i="1" s="1"/>
  <c r="AC374" i="1" a="1"/>
  <c r="AC374" i="1" s="1"/>
  <c r="AD374" i="1" a="1"/>
  <c r="AD374" i="1" s="1"/>
  <c r="AB353" i="1" a="1"/>
  <c r="AB353" i="1" s="1"/>
  <c r="AA353" i="1" a="1"/>
  <c r="AA353" i="1" s="1"/>
  <c r="AC353" i="1" a="1"/>
  <c r="AC353" i="1" s="1"/>
  <c r="AD353" i="1" a="1"/>
  <c r="AD353" i="1" s="1"/>
  <c r="AA372" i="1" a="1"/>
  <c r="AA372" i="1" s="1"/>
  <c r="AB372" i="1" a="1"/>
  <c r="AB372" i="1" s="1"/>
  <c r="AC372" i="1" a="1"/>
  <c r="AC372" i="1" s="1"/>
  <c r="AD372" i="1" a="1"/>
  <c r="AD372" i="1" s="1"/>
  <c r="AA376" i="1" a="1"/>
  <c r="AA376" i="1" s="1"/>
  <c r="AB376" i="1" a="1"/>
  <c r="AB376" i="1" s="1"/>
  <c r="AC376" i="1" a="1"/>
  <c r="AC376" i="1" s="1"/>
  <c r="AD376" i="1" a="1"/>
  <c r="AD376" i="1" s="1"/>
  <c r="AA379" i="1" a="1"/>
  <c r="AA379" i="1" s="1"/>
  <c r="AB379" i="1" a="1"/>
  <c r="AB379" i="1" s="1"/>
  <c r="AC379" i="1" a="1"/>
  <c r="AC379" i="1" s="1"/>
  <c r="AD379" i="1" a="1"/>
  <c r="AD379" i="1" s="1"/>
  <c r="AA200" i="1" a="1"/>
  <c r="AA200" i="1" s="1"/>
  <c r="AB200" i="1" a="1"/>
  <c r="AB200" i="1" s="1"/>
  <c r="AC200" i="1" a="1"/>
  <c r="AC200" i="1" s="1"/>
  <c r="AD200" i="1" a="1"/>
  <c r="AD200" i="1" s="1"/>
  <c r="AA384" i="1" a="1"/>
  <c r="AA384" i="1" s="1"/>
  <c r="AB384" i="1" a="1"/>
  <c r="AB384" i="1" s="1"/>
  <c r="AC384" i="1" a="1"/>
  <c r="AC384" i="1" s="1"/>
  <c r="AD384" i="1" a="1"/>
  <c r="AD384" i="1" s="1"/>
  <c r="AA228" i="1" a="1"/>
  <c r="AA228" i="1" s="1"/>
  <c r="AB228" i="1" a="1"/>
  <c r="AB228" i="1" s="1"/>
  <c r="AC228" i="1" a="1"/>
  <c r="AC228" i="1" s="1"/>
  <c r="AD228" i="1" a="1"/>
  <c r="AD228" i="1" s="1"/>
  <c r="AA422" i="1" a="1"/>
  <c r="AA422" i="1" s="1"/>
  <c r="AB422" i="1" a="1"/>
  <c r="AB422" i="1" s="1"/>
  <c r="AC422" i="1" a="1"/>
  <c r="AC422" i="1" s="1"/>
  <c r="AD422" i="1" a="1"/>
  <c r="AD422" i="1" s="1"/>
  <c r="AA383" i="1" a="1"/>
  <c r="AA383" i="1" s="1"/>
  <c r="AB383" i="1" a="1"/>
  <c r="AB383" i="1" s="1"/>
  <c r="AC383" i="1" a="1"/>
  <c r="AC383" i="1" s="1"/>
  <c r="AD383" i="1" a="1"/>
  <c r="AD383" i="1" s="1"/>
  <c r="AA382" i="1" a="1"/>
  <c r="AA382" i="1" s="1"/>
  <c r="AB382" i="1" a="1"/>
  <c r="AB382" i="1" s="1"/>
  <c r="AC382" i="1" a="1"/>
  <c r="AC382" i="1" s="1"/>
  <c r="AD382" i="1" a="1"/>
  <c r="AD382" i="1" s="1"/>
  <c r="AA381" i="1" a="1"/>
  <c r="AA381" i="1" s="1"/>
  <c r="AB381" i="1" a="1"/>
  <c r="AB381" i="1" s="1"/>
  <c r="AC381" i="1" a="1"/>
  <c r="AC381" i="1" s="1"/>
  <c r="AD381" i="1" a="1"/>
  <c r="AD381" i="1" s="1"/>
  <c r="AA364" i="1" a="1"/>
  <c r="AA364" i="1" s="1"/>
  <c r="AB364" i="1" a="1"/>
  <c r="AB364" i="1" s="1"/>
  <c r="AC364" i="1" a="1"/>
  <c r="AC364" i="1" s="1"/>
  <c r="AD364" i="1" a="1"/>
  <c r="AD364" i="1" s="1"/>
  <c r="AA235" i="1" a="1"/>
  <c r="AA235" i="1" s="1"/>
  <c r="AB235" i="1" a="1"/>
  <c r="AB235" i="1" s="1"/>
  <c r="AC235" i="1" a="1"/>
  <c r="AC235" i="1" s="1"/>
  <c r="AD235" i="1" a="1"/>
  <c r="AD235" i="1" s="1"/>
  <c r="AA241" i="1" a="1"/>
  <c r="AA241" i="1" s="1"/>
  <c r="AB241" i="1" a="1"/>
  <c r="AB241" i="1" s="1"/>
  <c r="AC241" i="1" a="1"/>
  <c r="AC241" i="1" s="1"/>
  <c r="AD241" i="1" a="1"/>
  <c r="AD241" i="1" s="1"/>
  <c r="AA239" i="1" a="1"/>
  <c r="AA239" i="1" s="1"/>
  <c r="AB239" i="1" a="1"/>
  <c r="AB239" i="1" s="1"/>
  <c r="AC239" i="1" a="1"/>
  <c r="AC239" i="1" s="1"/>
  <c r="AD239" i="1" a="1"/>
  <c r="AD239" i="1" s="1"/>
  <c r="AA232" i="1" a="1"/>
  <c r="AA232" i="1" s="1"/>
  <c r="AB232" i="1" a="1"/>
  <c r="AB232" i="1" s="1"/>
  <c r="AC232" i="1" a="1"/>
  <c r="AC232" i="1" s="1"/>
  <c r="AD232" i="1" a="1"/>
  <c r="AD232" i="1" s="1"/>
  <c r="AA231" i="1" a="1"/>
  <c r="AA231" i="1" s="1"/>
  <c r="AB231" i="1" a="1"/>
  <c r="AB231" i="1" s="1"/>
  <c r="AC231" i="1" a="1"/>
  <c r="AC231" i="1" s="1"/>
  <c r="AD231" i="1" a="1"/>
  <c r="AD231" i="1" s="1"/>
  <c r="AA230" i="1" a="1"/>
  <c r="AA230" i="1" s="1"/>
  <c r="AB230" i="1" a="1"/>
  <c r="AB230" i="1" s="1"/>
  <c r="AC230" i="1" a="1"/>
  <c r="AC230" i="1" s="1"/>
  <c r="AD230" i="1" a="1"/>
  <c r="AD230" i="1" s="1"/>
  <c r="AA229" i="1" a="1"/>
  <c r="AA229" i="1" s="1"/>
  <c r="AB229" i="1" a="1"/>
  <c r="AB229" i="1" s="1"/>
  <c r="AC229" i="1" a="1"/>
  <c r="AC229" i="1" s="1"/>
  <c r="AD229" i="1" a="1"/>
  <c r="AD229" i="1" s="1"/>
  <c r="AA389" i="1" a="1"/>
  <c r="AA389" i="1" s="1"/>
  <c r="AB389" i="1" a="1"/>
  <c r="AB389" i="1" s="1"/>
  <c r="AC389" i="1" a="1"/>
  <c r="AC389" i="1" s="1"/>
  <c r="AD389" i="1" a="1"/>
  <c r="AD389" i="1" s="1"/>
  <c r="AA227" i="1" a="1"/>
  <c r="AA227" i="1" s="1"/>
  <c r="AB227" i="1" a="1"/>
  <c r="AB227" i="1" s="1"/>
  <c r="AC227" i="1" a="1"/>
  <c r="AC227" i="1" s="1"/>
  <c r="AD227" i="1" a="1"/>
  <c r="AD227" i="1" s="1"/>
  <c r="AA226" i="1" a="1"/>
  <c r="AA226" i="1" s="1"/>
  <c r="AB226" i="1" a="1"/>
  <c r="AB226" i="1" s="1"/>
  <c r="AC226" i="1" a="1"/>
  <c r="AC226" i="1" s="1"/>
  <c r="AD226" i="1" a="1"/>
  <c r="AD226" i="1" s="1"/>
  <c r="AA225" i="1" a="1"/>
  <c r="AA225" i="1" s="1"/>
  <c r="AB225" i="1" a="1"/>
  <c r="AB225" i="1" s="1"/>
  <c r="AC225" i="1" a="1"/>
  <c r="AC225" i="1" s="1"/>
  <c r="AD225" i="1" a="1"/>
  <c r="AD225" i="1" s="1"/>
  <c r="AA224" i="1" a="1"/>
  <c r="AA224" i="1" s="1"/>
  <c r="AB224" i="1" a="1"/>
  <c r="AB224" i="1" s="1"/>
  <c r="AC224" i="1" a="1"/>
  <c r="AC224" i="1" s="1"/>
  <c r="AD224" i="1" a="1"/>
  <c r="AD224" i="1" s="1"/>
  <c r="AA223" i="1" a="1"/>
  <c r="AA223" i="1" s="1"/>
  <c r="AB223" i="1" a="1"/>
  <c r="AB223" i="1" s="1"/>
  <c r="AC223" i="1" a="1"/>
  <c r="AC223" i="1" s="1"/>
  <c r="AD223" i="1" a="1"/>
  <c r="AD223" i="1" s="1"/>
  <c r="AA222" i="1" a="1"/>
  <c r="AA222" i="1" s="1"/>
  <c r="AB222" i="1" a="1"/>
  <c r="AB222" i="1" s="1"/>
  <c r="AC222" i="1" a="1"/>
  <c r="AC222" i="1" s="1"/>
  <c r="AD222" i="1" a="1"/>
  <c r="AD222" i="1" s="1"/>
  <c r="AA221" i="1" a="1"/>
  <c r="AA221" i="1" s="1"/>
  <c r="AB221" i="1" a="1"/>
  <c r="AB221" i="1" s="1"/>
  <c r="AC221" i="1" a="1"/>
  <c r="AC221" i="1" s="1"/>
  <c r="AD221" i="1" a="1"/>
  <c r="AD221" i="1" s="1"/>
  <c r="AA219" i="1" a="1"/>
  <c r="AA219" i="1" s="1"/>
  <c r="AB219" i="1" a="1"/>
  <c r="AB219" i="1" s="1"/>
  <c r="AC219" i="1" a="1"/>
  <c r="AC219" i="1" s="1"/>
  <c r="AD219" i="1" a="1"/>
  <c r="AD219" i="1" s="1"/>
  <c r="AA218" i="1" a="1"/>
  <c r="AA218" i="1" s="1"/>
  <c r="AB218" i="1" a="1"/>
  <c r="AB218" i="1" s="1"/>
  <c r="AC218" i="1" a="1"/>
  <c r="AC218" i="1" s="1"/>
  <c r="AD218" i="1" a="1"/>
  <c r="AD218" i="1" s="1"/>
  <c r="AA217" i="1" a="1"/>
  <c r="AA217" i="1" s="1"/>
  <c r="AB217" i="1" a="1"/>
  <c r="AB217" i="1" s="1"/>
  <c r="AC217" i="1" a="1"/>
  <c r="AC217" i="1" s="1"/>
  <c r="AD217" i="1" a="1"/>
  <c r="AD217" i="1" s="1"/>
  <c r="AA216" i="1" a="1"/>
  <c r="AA216" i="1" s="1"/>
  <c r="AB216" i="1" a="1"/>
  <c r="AB216" i="1" s="1"/>
  <c r="AC216" i="1" a="1"/>
  <c r="AC216" i="1" s="1"/>
  <c r="AD216" i="1" a="1"/>
  <c r="AD216" i="1" s="1"/>
  <c r="AA215" i="1" a="1"/>
  <c r="AA215" i="1" s="1"/>
  <c r="AB215" i="1" a="1"/>
  <c r="AB215" i="1" s="1"/>
  <c r="AC215" i="1" a="1"/>
  <c r="AC215" i="1" s="1"/>
  <c r="AD215" i="1" a="1"/>
  <c r="AD215" i="1" s="1"/>
  <c r="AA220" i="1" a="1"/>
  <c r="AA220" i="1" s="1"/>
  <c r="AB220" i="1" a="1"/>
  <c r="AB220" i="1" s="1"/>
  <c r="AC220" i="1" a="1"/>
  <c r="AC220" i="1" s="1"/>
  <c r="AD220" i="1" a="1"/>
  <c r="AD220" i="1" s="1"/>
  <c r="AA214" i="1" a="1"/>
  <c r="AA214" i="1" s="1"/>
  <c r="AB214" i="1" a="1"/>
  <c r="AB214" i="1" s="1"/>
  <c r="AC214" i="1" a="1"/>
  <c r="AC214" i="1" s="1"/>
  <c r="AD214" i="1" a="1"/>
  <c r="AD214" i="1" s="1"/>
  <c r="AA213" i="1" a="1"/>
  <c r="AA213" i="1" s="1"/>
  <c r="AB213" i="1" a="1"/>
  <c r="AB213" i="1" s="1"/>
  <c r="AC213" i="1" a="1"/>
  <c r="AC213" i="1" s="1"/>
  <c r="AD213" i="1" a="1"/>
  <c r="AD213" i="1" s="1"/>
  <c r="AA212" i="1" a="1"/>
  <c r="AA212" i="1" s="1"/>
  <c r="AB212" i="1" a="1"/>
  <c r="AB212" i="1" s="1"/>
  <c r="AC212" i="1" a="1"/>
  <c r="AC212" i="1" s="1"/>
  <c r="AD212" i="1" a="1"/>
  <c r="AD212" i="1" s="1"/>
  <c r="AA211" i="1" a="1"/>
  <c r="AA211" i="1" s="1"/>
  <c r="AB211" i="1" a="1"/>
  <c r="AB211" i="1" s="1"/>
  <c r="AC211" i="1" a="1"/>
  <c r="AC211" i="1" s="1"/>
  <c r="AD211" i="1" a="1"/>
  <c r="AD211" i="1" s="1"/>
  <c r="AA210" i="1" a="1"/>
  <c r="AA210" i="1" s="1"/>
  <c r="AB210" i="1" a="1"/>
  <c r="AB210" i="1" s="1"/>
  <c r="AC210" i="1" a="1"/>
  <c r="AC210" i="1" s="1"/>
  <c r="AD210" i="1" a="1"/>
  <c r="AD210" i="1" s="1"/>
  <c r="AA387" i="1" a="1"/>
  <c r="AA387" i="1" s="1"/>
  <c r="AB387" i="1" a="1"/>
  <c r="AB387" i="1" s="1"/>
  <c r="AC387" i="1" a="1"/>
  <c r="AC387" i="1" s="1"/>
  <c r="AD387" i="1" a="1"/>
  <c r="AD387" i="1" s="1"/>
  <c r="AA209" i="1" a="1"/>
  <c r="AA209" i="1" s="1"/>
  <c r="AB209" i="1" a="1"/>
  <c r="AB209" i="1" s="1"/>
  <c r="AC209" i="1" a="1"/>
  <c r="AC209" i="1" s="1"/>
  <c r="AD209" i="1" a="1"/>
  <c r="AD209" i="1" s="1"/>
  <c r="AA208" i="1" a="1"/>
  <c r="AA208" i="1" s="1"/>
  <c r="AB208" i="1" a="1"/>
  <c r="AB208" i="1" s="1"/>
  <c r="AC208" i="1" a="1"/>
  <c r="AC208" i="1" s="1"/>
  <c r="AD208" i="1" a="1"/>
  <c r="AD208" i="1" s="1"/>
  <c r="AA207" i="1" a="1"/>
  <c r="AA207" i="1" s="1"/>
  <c r="AB207" i="1" a="1"/>
  <c r="AB207" i="1" s="1"/>
  <c r="AC207" i="1" a="1"/>
  <c r="AC207" i="1" s="1"/>
  <c r="AD207" i="1" a="1"/>
  <c r="AD207" i="1" s="1"/>
  <c r="AA206" i="1" a="1"/>
  <c r="AA206" i="1" s="1"/>
  <c r="AB206" i="1" a="1"/>
  <c r="AB206" i="1" s="1"/>
  <c r="AC206" i="1" a="1"/>
  <c r="AC206" i="1" s="1"/>
  <c r="AD206" i="1" a="1"/>
  <c r="AD206" i="1" s="1"/>
  <c r="AA205" i="1" a="1"/>
  <c r="AA205" i="1" s="1"/>
  <c r="AB205" i="1" a="1"/>
  <c r="AB205" i="1" s="1"/>
  <c r="AC205" i="1" a="1"/>
  <c r="AC205" i="1" s="1"/>
  <c r="AD205" i="1" a="1"/>
  <c r="AD205" i="1" s="1"/>
  <c r="AA204" i="1" a="1"/>
  <c r="AA204" i="1" s="1"/>
  <c r="AB204" i="1" a="1"/>
  <c r="AB204" i="1" s="1"/>
  <c r="AC204" i="1" a="1"/>
  <c r="AC204" i="1" s="1"/>
  <c r="AD204" i="1" a="1"/>
  <c r="AD204" i="1" s="1"/>
  <c r="AB365" i="1" a="1"/>
  <c r="AB365" i="1" s="1"/>
  <c r="AD365" i="1" a="1"/>
  <c r="AD365" i="1" s="1"/>
  <c r="AA365" i="1" a="1"/>
  <c r="AA365" i="1" s="1"/>
  <c r="AC365" i="1" a="1"/>
  <c r="AC365" i="1" s="1"/>
  <c r="AA201" i="1" a="1"/>
  <c r="AA201" i="1" s="1"/>
  <c r="AB201" i="1" a="1"/>
  <c r="AB201" i="1" s="1"/>
  <c r="AC201" i="1" a="1"/>
  <c r="AC201" i="1" s="1"/>
  <c r="AD201" i="1" a="1"/>
  <c r="AD201" i="1" s="1"/>
  <c r="AA199" i="1" a="1"/>
  <c r="AA199" i="1" s="1"/>
  <c r="AB199" i="1" a="1"/>
  <c r="AB199" i="1" s="1"/>
  <c r="AC199" i="1" a="1"/>
  <c r="AC199" i="1" s="1"/>
  <c r="AD199" i="1" a="1"/>
  <c r="AD199" i="1" s="1"/>
  <c r="AA386" i="1" a="1"/>
  <c r="AA386" i="1" s="1"/>
  <c r="AB386" i="1" a="1"/>
  <c r="AB386" i="1" s="1"/>
  <c r="AC386" i="1" a="1"/>
  <c r="AC386" i="1" s="1"/>
  <c r="AD386" i="1" a="1"/>
  <c r="AD386" i="1" s="1"/>
  <c r="AB270" i="1" a="1"/>
  <c r="AB270" i="1" s="1"/>
  <c r="AC270" i="1" a="1"/>
  <c r="AC270" i="1" s="1"/>
  <c r="AD270" i="1" a="1"/>
  <c r="AD270" i="1" s="1"/>
  <c r="AA270" i="1" a="1"/>
  <c r="AA270" i="1" s="1"/>
  <c r="AA269" i="1" a="1"/>
  <c r="AA269" i="1" s="1"/>
  <c r="AB269" i="1" a="1"/>
  <c r="AB269" i="1" s="1"/>
  <c r="AC269" i="1" a="1"/>
  <c r="AC269" i="1" s="1"/>
  <c r="AD269" i="1" a="1"/>
  <c r="AD269" i="1" s="1"/>
  <c r="AB268" i="1" a="1"/>
  <c r="AB268" i="1" s="1"/>
  <c r="AC268" i="1" a="1"/>
  <c r="AC268" i="1" s="1"/>
  <c r="AD268" i="1" a="1"/>
  <c r="AD268" i="1" s="1"/>
  <c r="AA268" i="1" a="1"/>
  <c r="AA268" i="1" s="1"/>
  <c r="AA281" i="1" a="1"/>
  <c r="AA281" i="1" s="1"/>
  <c r="AB281" i="1" a="1"/>
  <c r="AB281" i="1" s="1"/>
  <c r="AC281" i="1" a="1"/>
  <c r="AC281" i="1" s="1"/>
  <c r="AD281" i="1" a="1"/>
  <c r="AD281" i="1" s="1"/>
  <c r="AA267" i="1" a="1"/>
  <c r="AA267" i="1" s="1"/>
  <c r="AB267" i="1" a="1"/>
  <c r="AB267" i="1" s="1"/>
  <c r="AC267" i="1" a="1"/>
  <c r="AC267" i="1" s="1"/>
  <c r="AD267" i="1" a="1"/>
  <c r="AD267" i="1" s="1"/>
  <c r="AB266" i="1" a="1"/>
  <c r="AB266" i="1" s="1"/>
  <c r="AC266" i="1" a="1"/>
  <c r="AC266" i="1" s="1"/>
  <c r="AD266" i="1" a="1"/>
  <c r="AD266" i="1" s="1"/>
  <c r="AA266" i="1" a="1"/>
  <c r="AA266" i="1" s="1"/>
  <c r="AA265" i="1" a="1"/>
  <c r="AA265" i="1" s="1"/>
  <c r="AB265" i="1" a="1"/>
  <c r="AB265" i="1" s="1"/>
  <c r="AC265" i="1" a="1"/>
  <c r="AC265" i="1" s="1"/>
  <c r="AD265" i="1" a="1"/>
  <c r="AD265" i="1" s="1"/>
  <c r="AB264" i="1" a="1"/>
  <c r="AB264" i="1" s="1"/>
  <c r="AC264" i="1" a="1"/>
  <c r="AC264" i="1" s="1"/>
  <c r="AD264" i="1" a="1"/>
  <c r="AD264" i="1" s="1"/>
  <c r="AA264" i="1" a="1"/>
  <c r="AA264" i="1" s="1"/>
  <c r="AA390" i="1" a="1"/>
  <c r="AA390" i="1" s="1"/>
  <c r="AB390" i="1" a="1"/>
  <c r="AB390" i="1" s="1"/>
  <c r="AC390" i="1" a="1"/>
  <c r="AC390" i="1" s="1"/>
  <c r="AD390" i="1" a="1"/>
  <c r="AD390" i="1" s="1"/>
  <c r="AA263" i="1" a="1"/>
  <c r="AA263" i="1" s="1"/>
  <c r="AB263" i="1" a="1"/>
  <c r="AB263" i="1" s="1"/>
  <c r="AC263" i="1" a="1"/>
  <c r="AC263" i="1" s="1"/>
  <c r="AD263" i="1" a="1"/>
  <c r="AD263" i="1" s="1"/>
  <c r="AC262" i="1" a="1"/>
  <c r="AC262" i="1" s="1"/>
  <c r="AD262" i="1" a="1"/>
  <c r="AD262" i="1" s="1"/>
  <c r="AA262" i="1" a="1"/>
  <c r="AA262" i="1" s="1"/>
  <c r="AB262" i="1" a="1"/>
  <c r="AB262" i="1" s="1"/>
  <c r="AA261" i="1" a="1"/>
  <c r="AA261" i="1" s="1"/>
  <c r="AB261" i="1" a="1"/>
  <c r="AB261" i="1" s="1"/>
  <c r="AC261" i="1" a="1"/>
  <c r="AC261" i="1" s="1"/>
  <c r="AD261" i="1" a="1"/>
  <c r="AD261" i="1" s="1"/>
  <c r="AC260" i="1" a="1"/>
  <c r="AC260" i="1" s="1"/>
  <c r="AD260" i="1" a="1"/>
  <c r="AD260" i="1" s="1"/>
  <c r="AA260" i="1" a="1"/>
  <c r="AA260" i="1" s="1"/>
  <c r="AB260" i="1" a="1"/>
  <c r="AB260" i="1" s="1"/>
  <c r="AA377" i="1" a="1"/>
  <c r="AA377" i="1" s="1"/>
  <c r="AB377" i="1" a="1"/>
  <c r="AB377" i="1" s="1"/>
  <c r="AC377" i="1" a="1"/>
  <c r="AC377" i="1" s="1"/>
  <c r="AD377" i="1" a="1"/>
  <c r="AD377" i="1" s="1"/>
  <c r="AA259" i="1" a="1"/>
  <c r="AA259" i="1" s="1"/>
  <c r="AB259" i="1" a="1"/>
  <c r="AB259" i="1" s="1"/>
  <c r="AC259" i="1" a="1"/>
  <c r="AC259" i="1" s="1"/>
  <c r="AD259" i="1" a="1"/>
  <c r="AD259" i="1" s="1"/>
  <c r="AC258" i="1" a="1"/>
  <c r="AC258" i="1" s="1"/>
  <c r="AD258" i="1" a="1"/>
  <c r="AD258" i="1" s="1"/>
  <c r="AA258" i="1" a="1"/>
  <c r="AA258" i="1" s="1"/>
  <c r="AB258" i="1" a="1"/>
  <c r="AB258" i="1" s="1"/>
  <c r="AA257" i="1" a="1"/>
  <c r="AA257" i="1" s="1"/>
  <c r="AB257" i="1" a="1"/>
  <c r="AB257" i="1" s="1"/>
  <c r="AC257" i="1" a="1"/>
  <c r="AC257" i="1" s="1"/>
  <c r="AD257" i="1" a="1"/>
  <c r="AD257" i="1" s="1"/>
  <c r="AC256" i="1" a="1"/>
  <c r="AC256" i="1" s="1"/>
  <c r="AD256" i="1" a="1"/>
  <c r="AD256" i="1" s="1"/>
  <c r="AA256" i="1" a="1"/>
  <c r="AA256" i="1" s="1"/>
  <c r="AB256" i="1" a="1"/>
  <c r="AB256" i="1" s="1"/>
  <c r="AA255" i="1" a="1"/>
  <c r="AA255" i="1" s="1"/>
  <c r="AB255" i="1" a="1"/>
  <c r="AB255" i="1" s="1"/>
  <c r="AC255" i="1" a="1"/>
  <c r="AC255" i="1" s="1"/>
  <c r="AD255" i="1" a="1"/>
  <c r="AD255" i="1" s="1"/>
  <c r="AC254" i="1" a="1"/>
  <c r="AC254" i="1" s="1"/>
  <c r="AD254" i="1" a="1"/>
  <c r="AD254" i="1" s="1"/>
  <c r="AA254" i="1" a="1"/>
  <c r="AA254" i="1" s="1"/>
  <c r="AB254" i="1" a="1"/>
  <c r="AB254" i="1" s="1"/>
  <c r="AA253" i="1" a="1"/>
  <c r="AA253" i="1" s="1"/>
  <c r="AB253" i="1" a="1"/>
  <c r="AB253" i="1" s="1"/>
  <c r="AC253" i="1" a="1"/>
  <c r="AC253" i="1" s="1"/>
  <c r="AD253" i="1" a="1"/>
  <c r="AD253" i="1" s="1"/>
  <c r="AC252" i="1" a="1"/>
  <c r="AC252" i="1" s="1"/>
  <c r="AD252" i="1" a="1"/>
  <c r="AD252" i="1" s="1"/>
  <c r="AA252" i="1" a="1"/>
  <c r="AA252" i="1" s="1"/>
  <c r="AB252" i="1" a="1"/>
  <c r="AB252" i="1" s="1"/>
  <c r="AA251" i="1" a="1"/>
  <c r="AA251" i="1" s="1"/>
  <c r="AB251" i="1" a="1"/>
  <c r="AB251" i="1" s="1"/>
  <c r="AC251" i="1" a="1"/>
  <c r="AC251" i="1" s="1"/>
  <c r="AD251" i="1" a="1"/>
  <c r="AD251" i="1" s="1"/>
  <c r="AC250" i="1" a="1"/>
  <c r="AC250" i="1" s="1"/>
  <c r="AD250" i="1" a="1"/>
  <c r="AD250" i="1" s="1"/>
  <c r="AA250" i="1" a="1"/>
  <c r="AA250" i="1" s="1"/>
  <c r="AB250" i="1" a="1"/>
  <c r="AB250" i="1" s="1"/>
  <c r="AA249" i="1" a="1"/>
  <c r="AA249" i="1" s="1"/>
  <c r="AB249" i="1" a="1"/>
  <c r="AB249" i="1" s="1"/>
  <c r="AC249" i="1" a="1"/>
  <c r="AC249" i="1" s="1"/>
  <c r="AD249" i="1" a="1"/>
  <c r="AD249" i="1" s="1"/>
  <c r="AC248" i="1" a="1"/>
  <c r="AC248" i="1" s="1"/>
  <c r="AD248" i="1" a="1"/>
  <c r="AD248" i="1" s="1"/>
  <c r="AA248" i="1" a="1"/>
  <c r="AA248" i="1" s="1"/>
  <c r="AB248" i="1" a="1"/>
  <c r="AB248" i="1" s="1"/>
  <c r="AA247" i="1" a="1"/>
  <c r="AA247" i="1" s="1"/>
  <c r="AB247" i="1" a="1"/>
  <c r="AB247" i="1" s="1"/>
  <c r="AC247" i="1" a="1"/>
  <c r="AC247" i="1" s="1"/>
  <c r="AD247" i="1" a="1"/>
  <c r="AD247" i="1" s="1"/>
  <c r="AC246" i="1" a="1"/>
  <c r="AC246" i="1" s="1"/>
  <c r="AD246" i="1" a="1"/>
  <c r="AD246" i="1" s="1"/>
  <c r="AA246" i="1" a="1"/>
  <c r="AA246" i="1" s="1"/>
  <c r="AB246" i="1" a="1"/>
  <c r="AB246" i="1" s="1"/>
  <c r="AA245" i="1" a="1"/>
  <c r="AA245" i="1" s="1"/>
  <c r="AB245" i="1" a="1"/>
  <c r="AB245" i="1" s="1"/>
  <c r="AC245" i="1" a="1"/>
  <c r="AC245" i="1" s="1"/>
  <c r="AD245" i="1" a="1"/>
  <c r="AD245" i="1" s="1"/>
  <c r="AC244" i="1" a="1"/>
  <c r="AC244" i="1" s="1"/>
  <c r="AD244" i="1" a="1"/>
  <c r="AD244" i="1" s="1"/>
  <c r="AA244" i="1" a="1"/>
  <c r="AA244" i="1" s="1"/>
  <c r="AB244" i="1" a="1"/>
  <c r="AB244" i="1" s="1"/>
  <c r="AA243" i="1" a="1"/>
  <c r="AA243" i="1" s="1"/>
  <c r="AB243" i="1" a="1"/>
  <c r="AB243" i="1" s="1"/>
  <c r="AC243" i="1" a="1"/>
  <c r="AC243" i="1" s="1"/>
  <c r="AD243" i="1" a="1"/>
  <c r="AD243" i="1" s="1"/>
  <c r="AC242" i="1" a="1"/>
  <c r="AC242" i="1" s="1"/>
  <c r="AD242" i="1" a="1"/>
  <c r="AD242" i="1" s="1"/>
  <c r="AA242" i="1" a="1"/>
  <c r="AA242" i="1" s="1"/>
  <c r="AB242" i="1" a="1"/>
  <c r="AB242" i="1" s="1"/>
  <c r="AC240" i="1" a="1"/>
  <c r="AC240" i="1" s="1"/>
  <c r="AD240" i="1" a="1"/>
  <c r="AD240" i="1" s="1"/>
  <c r="AA240" i="1" a="1"/>
  <c r="AA240" i="1" s="1"/>
  <c r="AB240" i="1" a="1"/>
  <c r="AB240" i="1" s="1"/>
  <c r="AA233" i="1" a="1"/>
  <c r="AA233" i="1" s="1"/>
  <c r="AB233" i="1" a="1"/>
  <c r="AB233" i="1" s="1"/>
  <c r="AC233" i="1" a="1"/>
  <c r="AC233" i="1" s="1"/>
  <c r="AD233" i="1" a="1"/>
  <c r="AD233" i="1" s="1"/>
  <c r="AC238" i="1" a="1"/>
  <c r="AC238" i="1" s="1"/>
  <c r="AD238" i="1" a="1"/>
  <c r="AD238" i="1" s="1"/>
  <c r="AA238" i="1" a="1"/>
  <c r="AA238" i="1" s="1"/>
  <c r="AB238" i="1" a="1"/>
  <c r="AB238" i="1" s="1"/>
  <c r="AA237" i="1" a="1"/>
  <c r="AA237" i="1" s="1"/>
  <c r="AB237" i="1" a="1"/>
  <c r="AB237" i="1" s="1"/>
  <c r="AC237" i="1" a="1"/>
  <c r="AC237" i="1" s="1"/>
  <c r="AD237" i="1" a="1"/>
  <c r="AD237" i="1" s="1"/>
  <c r="AC236" i="1" a="1"/>
  <c r="AC236" i="1" s="1"/>
  <c r="AD236" i="1" a="1"/>
  <c r="AD236" i="1" s="1"/>
  <c r="AA236" i="1" a="1"/>
  <c r="AA236" i="1" s="1"/>
  <c r="AB236" i="1" a="1"/>
  <c r="AB236" i="1" s="1"/>
  <c r="AD234" i="1" a="1"/>
  <c r="AD234" i="1" s="1"/>
  <c r="AA234" i="1" a="1"/>
  <c r="AA234" i="1" s="1"/>
  <c r="AB234" i="1" a="1"/>
  <c r="AB234" i="1" s="1"/>
  <c r="AC234" i="1" a="1"/>
  <c r="AC234" i="1" s="1"/>
  <c r="AA312" i="1" a="1"/>
  <c r="AA312" i="1" s="1"/>
  <c r="AB312" i="1" a="1"/>
  <c r="AB312" i="1" s="1"/>
  <c r="AC312" i="1" a="1"/>
  <c r="AC312" i="1" s="1"/>
  <c r="AD312" i="1" a="1"/>
  <c r="AD312" i="1" s="1"/>
  <c r="AA311" i="1" a="1"/>
  <c r="AA311" i="1" s="1"/>
  <c r="AB311" i="1" a="1"/>
  <c r="AB311" i="1" s="1"/>
  <c r="AC311" i="1" a="1"/>
  <c r="AC311" i="1" s="1"/>
  <c r="AD311" i="1" a="1"/>
  <c r="AD311" i="1" s="1"/>
  <c r="AB324" i="1" a="1"/>
  <c r="AB324" i="1" s="1"/>
  <c r="AC324" i="1" a="1"/>
  <c r="AC324" i="1" s="1"/>
  <c r="AD324" i="1" a="1"/>
  <c r="AD324" i="1" s="1"/>
  <c r="AA295" i="1" a="1"/>
  <c r="AA295" i="1" s="1"/>
  <c r="AB295" i="1" a="1"/>
  <c r="AB295" i="1" s="1"/>
  <c r="AC295" i="1" a="1"/>
  <c r="AC295" i="1" s="1"/>
  <c r="AD295" i="1" a="1"/>
  <c r="AD295" i="1" s="1"/>
  <c r="AA310" i="1" a="1"/>
  <c r="AA310" i="1" s="1"/>
  <c r="AB310" i="1" a="1"/>
  <c r="AB310" i="1" s="1"/>
  <c r="AC310" i="1" a="1"/>
  <c r="AC310" i="1" s="1"/>
  <c r="AD310" i="1" a="1"/>
  <c r="AD310" i="1" s="1"/>
  <c r="AA309" i="1" a="1"/>
  <c r="AA309" i="1" s="1"/>
  <c r="AB309" i="1" a="1"/>
  <c r="AB309" i="1" s="1"/>
  <c r="AC309" i="1" a="1"/>
  <c r="AC309" i="1" s="1"/>
  <c r="AD309" i="1" a="1"/>
  <c r="AD309" i="1" s="1"/>
  <c r="AA308" i="1" a="1"/>
  <c r="AA308" i="1" s="1"/>
  <c r="AB308" i="1" a="1"/>
  <c r="AB308" i="1" s="1"/>
  <c r="AC308" i="1" a="1"/>
  <c r="AC308" i="1" s="1"/>
  <c r="AD308" i="1" a="1"/>
  <c r="AD308" i="1" s="1"/>
  <c r="AA306" i="1" a="1"/>
  <c r="AA306" i="1" s="1"/>
  <c r="AB306" i="1" a="1"/>
  <c r="AB306" i="1" s="1"/>
  <c r="AC306" i="1" a="1"/>
  <c r="AC306" i="1" s="1"/>
  <c r="AD306" i="1" a="1"/>
  <c r="AD306" i="1" s="1"/>
  <c r="AA305" i="1" a="1"/>
  <c r="AA305" i="1" s="1"/>
  <c r="AB305" i="1" a="1"/>
  <c r="AB305" i="1" s="1"/>
  <c r="AC305" i="1" a="1"/>
  <c r="AC305" i="1" s="1"/>
  <c r="AD305" i="1" a="1"/>
  <c r="AD305" i="1" s="1"/>
  <c r="AA304" i="1" a="1"/>
  <c r="AA304" i="1" s="1"/>
  <c r="AB304" i="1" a="1"/>
  <c r="AB304" i="1" s="1"/>
  <c r="AC304" i="1" a="1"/>
  <c r="AC304" i="1" s="1"/>
  <c r="AD304" i="1" a="1"/>
  <c r="AD304" i="1" s="1"/>
  <c r="AA303" i="1" a="1"/>
  <c r="AA303" i="1" s="1"/>
  <c r="AB303" i="1" a="1"/>
  <c r="AB303" i="1" s="1"/>
  <c r="AC303" i="1" a="1"/>
  <c r="AC303" i="1" s="1"/>
  <c r="AD303" i="1" a="1"/>
  <c r="AD303" i="1" s="1"/>
  <c r="AA302" i="1" a="1"/>
  <c r="AA302" i="1" s="1"/>
  <c r="AB302" i="1" a="1"/>
  <c r="AB302" i="1" s="1"/>
  <c r="AC302" i="1" a="1"/>
  <c r="AC302" i="1" s="1"/>
  <c r="AD302" i="1" a="1"/>
  <c r="AD302" i="1" s="1"/>
  <c r="AA297" i="1" a="1"/>
  <c r="AA297" i="1" s="1"/>
  <c r="AB297" i="1" a="1"/>
  <c r="AB297" i="1" s="1"/>
  <c r="AC297" i="1" a="1"/>
  <c r="AC297" i="1" s="1"/>
  <c r="AD297" i="1" a="1"/>
  <c r="AD297" i="1" s="1"/>
  <c r="AA301" i="1" a="1"/>
  <c r="AA301" i="1" s="1"/>
  <c r="AB301" i="1" a="1"/>
  <c r="AB301" i="1" s="1"/>
  <c r="AC301" i="1" a="1"/>
  <c r="AC301" i="1" s="1"/>
  <c r="AD301" i="1" a="1"/>
  <c r="AD301" i="1" s="1"/>
  <c r="AA300" i="1" a="1"/>
  <c r="AA300" i="1" s="1"/>
  <c r="AB300" i="1" a="1"/>
  <c r="AB300" i="1" s="1"/>
  <c r="AC300" i="1" a="1"/>
  <c r="AC300" i="1" s="1"/>
  <c r="AD300" i="1" a="1"/>
  <c r="AD300" i="1" s="1"/>
  <c r="AA299" i="1" a="1"/>
  <c r="AA299" i="1" s="1"/>
  <c r="AB299" i="1" a="1"/>
  <c r="AB299" i="1" s="1"/>
  <c r="AC299" i="1" a="1"/>
  <c r="AC299" i="1" s="1"/>
  <c r="AD299" i="1" a="1"/>
  <c r="AD299" i="1" s="1"/>
  <c r="AA298" i="1" a="1"/>
  <c r="AA298" i="1" s="1"/>
  <c r="AB298" i="1" a="1"/>
  <c r="AB298" i="1" s="1"/>
  <c r="AC298" i="1" a="1"/>
  <c r="AC298" i="1" s="1"/>
  <c r="AD298" i="1" a="1"/>
  <c r="AD298" i="1" s="1"/>
  <c r="AA296" i="1" a="1"/>
  <c r="AA296" i="1" s="1"/>
  <c r="AB296" i="1" a="1"/>
  <c r="AB296" i="1" s="1"/>
  <c r="AC296" i="1" a="1"/>
  <c r="AC296" i="1" s="1"/>
  <c r="AD296" i="1" a="1"/>
  <c r="AD296" i="1" s="1"/>
  <c r="AA307" i="1" a="1"/>
  <c r="AA307" i="1" s="1"/>
  <c r="AB307" i="1" a="1"/>
  <c r="AB307" i="1" s="1"/>
  <c r="AC307" i="1" a="1"/>
  <c r="AC307" i="1" s="1"/>
  <c r="AD307" i="1" a="1"/>
  <c r="AD307" i="1" s="1"/>
  <c r="AA294" i="1" a="1"/>
  <c r="AA294" i="1" s="1"/>
  <c r="AB294" i="1" a="1"/>
  <c r="AB294" i="1" s="1"/>
  <c r="AC294" i="1" a="1"/>
  <c r="AC294" i="1" s="1"/>
  <c r="AD294" i="1" a="1"/>
  <c r="AD294" i="1" s="1"/>
  <c r="AA287" i="1" a="1"/>
  <c r="AA287" i="1" s="1"/>
  <c r="AB287" i="1" a="1"/>
  <c r="AB287" i="1" s="1"/>
  <c r="AC287" i="1" a="1"/>
  <c r="AC287" i="1" s="1"/>
  <c r="AD287" i="1" a="1"/>
  <c r="AD287" i="1" s="1"/>
  <c r="AA292" i="1" a="1"/>
  <c r="AA292" i="1" s="1"/>
  <c r="AB292" i="1" a="1"/>
  <c r="AB292" i="1" s="1"/>
  <c r="AC292" i="1" a="1"/>
  <c r="AC292" i="1" s="1"/>
  <c r="AD292" i="1" a="1"/>
  <c r="AD292" i="1" s="1"/>
  <c r="AA291" i="1" a="1"/>
  <c r="AA291" i="1" s="1"/>
  <c r="AB291" i="1" a="1"/>
  <c r="AB291" i="1" s="1"/>
  <c r="AC291" i="1" a="1"/>
  <c r="AC291" i="1" s="1"/>
  <c r="AD291" i="1" a="1"/>
  <c r="AD291" i="1" s="1"/>
  <c r="AA290" i="1" a="1"/>
  <c r="AA290" i="1" s="1"/>
  <c r="AB290" i="1" a="1"/>
  <c r="AB290" i="1" s="1"/>
  <c r="AC290" i="1" a="1"/>
  <c r="AC290" i="1" s="1"/>
  <c r="AD290" i="1" a="1"/>
  <c r="AD290" i="1" s="1"/>
  <c r="AA289" i="1" a="1"/>
  <c r="AA289" i="1" s="1"/>
  <c r="AB289" i="1" a="1"/>
  <c r="AB289" i="1" s="1"/>
  <c r="AC289" i="1" a="1"/>
  <c r="AC289" i="1" s="1"/>
  <c r="AD289" i="1" a="1"/>
  <c r="AD289" i="1" s="1"/>
  <c r="AA288" i="1" a="1"/>
  <c r="AA288" i="1" s="1"/>
  <c r="AB288" i="1" a="1"/>
  <c r="AB288" i="1" s="1"/>
  <c r="AC288" i="1" a="1"/>
  <c r="AC288" i="1" s="1"/>
  <c r="AD288" i="1" a="1"/>
  <c r="AD288" i="1" s="1"/>
  <c r="AA286" i="1" a="1"/>
  <c r="AA286" i="1" s="1"/>
  <c r="AB286" i="1" a="1"/>
  <c r="AB286" i="1" s="1"/>
  <c r="AC286" i="1" a="1"/>
  <c r="AC286" i="1" s="1"/>
  <c r="AD286" i="1" a="1"/>
  <c r="AD286" i="1" s="1"/>
  <c r="AA284" i="1" a="1"/>
  <c r="AA284" i="1" s="1"/>
  <c r="AB284" i="1" a="1"/>
  <c r="AB284" i="1" s="1"/>
  <c r="AC284" i="1" a="1"/>
  <c r="AC284" i="1" s="1"/>
  <c r="AD284" i="1" a="1"/>
  <c r="AD284" i="1" s="1"/>
  <c r="AA282" i="1" a="1"/>
  <c r="AA282" i="1" s="1"/>
  <c r="AB282" i="1" a="1"/>
  <c r="AB282" i="1" s="1"/>
  <c r="AC282" i="1" a="1"/>
  <c r="AC282" i="1" s="1"/>
  <c r="AD282" i="1" a="1"/>
  <c r="AD282" i="1" s="1"/>
  <c r="AA283" i="1" a="1"/>
  <c r="AA283" i="1" s="1"/>
  <c r="AB283" i="1" a="1"/>
  <c r="AB283" i="1" s="1"/>
  <c r="AC283" i="1" a="1"/>
  <c r="AC283" i="1" s="1"/>
  <c r="AD283" i="1" a="1"/>
  <c r="AD283" i="1" s="1"/>
  <c r="AA280" i="1" a="1"/>
  <c r="AA280" i="1" s="1"/>
  <c r="AB280" i="1" a="1"/>
  <c r="AB280" i="1" s="1"/>
  <c r="AC280" i="1" a="1"/>
  <c r="AC280" i="1" s="1"/>
  <c r="AD280" i="1" a="1"/>
  <c r="AD280" i="1" s="1"/>
  <c r="AA279" i="1" a="1"/>
  <c r="AA279" i="1" s="1"/>
  <c r="AB279" i="1" a="1"/>
  <c r="AB279" i="1" s="1"/>
  <c r="AC279" i="1" a="1"/>
  <c r="AC279" i="1" s="1"/>
  <c r="AD279" i="1" a="1"/>
  <c r="AD279" i="1" s="1"/>
  <c r="AA278" i="1" a="1"/>
  <c r="AA278" i="1" s="1"/>
  <c r="AB278" i="1" a="1"/>
  <c r="AB278" i="1" s="1"/>
  <c r="AC278" i="1" a="1"/>
  <c r="AC278" i="1" s="1"/>
  <c r="AD278" i="1" a="1"/>
  <c r="AD278" i="1" s="1"/>
  <c r="AA277" i="1" a="1"/>
  <c r="AA277" i="1" s="1"/>
  <c r="AB277" i="1" a="1"/>
  <c r="AB277" i="1" s="1"/>
  <c r="AC277" i="1" a="1"/>
  <c r="AC277" i="1" s="1"/>
  <c r="AD277" i="1" a="1"/>
  <c r="AD277" i="1" s="1"/>
  <c r="AB276" i="1" a="1"/>
  <c r="AB276" i="1" s="1"/>
  <c r="AC276" i="1" a="1"/>
  <c r="AC276" i="1" s="1"/>
  <c r="AD276" i="1" a="1"/>
  <c r="AD276" i="1" s="1"/>
  <c r="AA276" i="1" a="1"/>
  <c r="AA276" i="1" s="1"/>
  <c r="AA275" i="1" a="1"/>
  <c r="AA275" i="1" s="1"/>
  <c r="AB275" i="1" a="1"/>
  <c r="AB275" i="1" s="1"/>
  <c r="AC275" i="1" a="1"/>
  <c r="AC275" i="1" s="1"/>
  <c r="AD275" i="1" a="1"/>
  <c r="AD275" i="1" s="1"/>
  <c r="AB274" i="1" a="1"/>
  <c r="AB274" i="1" s="1"/>
  <c r="AC274" i="1" a="1"/>
  <c r="AC274" i="1" s="1"/>
  <c r="AD274" i="1" a="1"/>
  <c r="AD274" i="1" s="1"/>
  <c r="AA274" i="1" a="1"/>
  <c r="AA274" i="1" s="1"/>
  <c r="AA273" i="1" a="1"/>
  <c r="AA273" i="1" s="1"/>
  <c r="AB273" i="1" a="1"/>
  <c r="AB273" i="1" s="1"/>
  <c r="AC273" i="1" a="1"/>
  <c r="AC273" i="1" s="1"/>
  <c r="AD273" i="1" a="1"/>
  <c r="AD273" i="1" s="1"/>
  <c r="AB272" i="1" a="1"/>
  <c r="AB272" i="1" s="1"/>
  <c r="AC272" i="1" a="1"/>
  <c r="AC272" i="1" s="1"/>
  <c r="AD272" i="1" a="1"/>
  <c r="AD272" i="1" s="1"/>
  <c r="AA272" i="1" a="1"/>
  <c r="AA272" i="1" s="1"/>
  <c r="AA271" i="1" a="1"/>
  <c r="AA271" i="1" s="1"/>
  <c r="AB271" i="1" a="1"/>
  <c r="AB271" i="1" s="1"/>
  <c r="AC271" i="1" a="1"/>
  <c r="AC271" i="1" s="1"/>
  <c r="AD271" i="1" a="1"/>
  <c r="AD271" i="1" s="1"/>
  <c r="AA285" i="1" a="1"/>
  <c r="AA285" i="1" s="1"/>
  <c r="AB285" i="1" a="1"/>
  <c r="AB285" i="1" s="1"/>
  <c r="AC285" i="1" a="1"/>
  <c r="AC285" i="1" s="1"/>
  <c r="AD285" i="1" a="1"/>
  <c r="AD285" i="1" s="1"/>
  <c r="AB349" i="1" a="1"/>
  <c r="AB349" i="1" s="1"/>
  <c r="AA349" i="1" a="1"/>
  <c r="AA349" i="1" s="1"/>
  <c r="AA348" i="1" a="1"/>
  <c r="AA348" i="1" s="1"/>
  <c r="AB348" i="1" a="1"/>
  <c r="AB348" i="1" s="1"/>
  <c r="AC348" i="1" a="1"/>
  <c r="AC348" i="1" s="1"/>
  <c r="AB347" i="1" a="1"/>
  <c r="AB347" i="1" s="1"/>
  <c r="AA347" i="1" a="1"/>
  <c r="AA347" i="1" s="1"/>
  <c r="AA346" i="1" a="1"/>
  <c r="AA346" i="1" s="1"/>
  <c r="AB346" i="1" a="1"/>
  <c r="AB346" i="1" s="1"/>
  <c r="AC346" i="1" a="1"/>
  <c r="AC346" i="1" s="1"/>
  <c r="AC345" i="1" a="1"/>
  <c r="AC345" i="1" s="1"/>
  <c r="AB345" i="1" a="1"/>
  <c r="AB345" i="1" s="1"/>
  <c r="AC343" i="1" a="1"/>
  <c r="AC343" i="1" s="1"/>
  <c r="AB343" i="1" a="1"/>
  <c r="AB343" i="1" s="1"/>
  <c r="AB342" i="1" a="1"/>
  <c r="AB342" i="1" s="1"/>
  <c r="AC342" i="1" a="1"/>
  <c r="AC342" i="1" s="1"/>
  <c r="AD342" i="1" a="1"/>
  <c r="AD342" i="1" s="1"/>
  <c r="AA356" i="1" a="1"/>
  <c r="AA356" i="1" s="1"/>
  <c r="AB356" i="1" a="1"/>
  <c r="AB356" i="1" s="1"/>
  <c r="AC356" i="1" a="1"/>
  <c r="AC356" i="1" s="1"/>
  <c r="AB340" i="1" a="1"/>
  <c r="AB340" i="1" s="1"/>
  <c r="AC340" i="1" a="1"/>
  <c r="AC340" i="1" s="1"/>
  <c r="AD340" i="1" a="1"/>
  <c r="AD340" i="1" s="1"/>
  <c r="AC339" i="1" a="1"/>
  <c r="AC339" i="1" s="1"/>
  <c r="AB339" i="1" a="1"/>
  <c r="AB339" i="1" s="1"/>
  <c r="AB338" i="1" a="1"/>
  <c r="AB338" i="1" s="1"/>
  <c r="AC338" i="1" a="1"/>
  <c r="AC338" i="1" s="1"/>
  <c r="AD338" i="1" a="1"/>
  <c r="AD338" i="1" s="1"/>
  <c r="AC337" i="1" a="1"/>
  <c r="AC337" i="1" s="1"/>
  <c r="AB337" i="1" a="1"/>
  <c r="AB337" i="1" s="1"/>
  <c r="AB336" i="1" a="1"/>
  <c r="AB336" i="1" s="1"/>
  <c r="AC336" i="1" a="1"/>
  <c r="AC336" i="1" s="1"/>
  <c r="AD336" i="1" a="1"/>
  <c r="AD336" i="1" s="1"/>
  <c r="AB328" i="1" a="1"/>
  <c r="AB328" i="1" s="1"/>
  <c r="AC328" i="1" a="1"/>
  <c r="AC328" i="1" s="1"/>
  <c r="AD328" i="1" a="1"/>
  <c r="AD328" i="1" s="1"/>
  <c r="AC335" i="1" a="1"/>
  <c r="AC335" i="1" s="1"/>
  <c r="AB335" i="1" a="1"/>
  <c r="AB335" i="1" s="1"/>
  <c r="AB334" i="1" a="1"/>
  <c r="AB334" i="1" s="1"/>
  <c r="AC334" i="1" a="1"/>
  <c r="AC334" i="1" s="1"/>
  <c r="AD334" i="1" a="1"/>
  <c r="AD334" i="1" s="1"/>
  <c r="AA202" i="1" a="1"/>
  <c r="AA202" i="1" s="1"/>
  <c r="AB202" i="1" a="1"/>
  <c r="AB202" i="1" s="1"/>
  <c r="AC202" i="1" a="1"/>
  <c r="AC202" i="1" s="1"/>
  <c r="AD202" i="1" a="1"/>
  <c r="AD202" i="1" s="1"/>
  <c r="AC333" i="1" a="1"/>
  <c r="AC333" i="1" s="1"/>
  <c r="AB333" i="1" a="1"/>
  <c r="AB333" i="1" s="1"/>
  <c r="AA326" i="1" a="1"/>
  <c r="AA326" i="1" s="1"/>
  <c r="AB326" i="1" a="1"/>
  <c r="AB326" i="1" s="1"/>
  <c r="AC326" i="1" a="1"/>
  <c r="AC326" i="1" s="1"/>
  <c r="AD326" i="1" a="1"/>
  <c r="AD326" i="1" s="1"/>
  <c r="AD323" i="1" a="1"/>
  <c r="AD323" i="1" s="1"/>
  <c r="AA323" i="1" a="1"/>
  <c r="AA323" i="1" s="1"/>
  <c r="AC323" i="1" a="1"/>
  <c r="AC323" i="1" s="1"/>
  <c r="AC331" i="1" a="1"/>
  <c r="AC331" i="1" s="1"/>
  <c r="AB331" i="1" a="1"/>
  <c r="AB331" i="1" s="1"/>
  <c r="AC329" i="1" a="1"/>
  <c r="AC329" i="1" s="1"/>
  <c r="AB329" i="1" a="1"/>
  <c r="AB329" i="1" s="1"/>
  <c r="AB330" i="1" a="1"/>
  <c r="AB330" i="1" s="1"/>
  <c r="AC330" i="1" a="1"/>
  <c r="AC330" i="1" s="1"/>
  <c r="AD330" i="1" a="1"/>
  <c r="AD330" i="1" s="1"/>
  <c r="AA325" i="1" a="1"/>
  <c r="AA325" i="1" s="1"/>
  <c r="AC325" i="1" a="1"/>
  <c r="AC325" i="1" s="1"/>
  <c r="AB322" i="1" a="1"/>
  <c r="AB322" i="1" s="1"/>
  <c r="AC322" i="1" a="1"/>
  <c r="AC322" i="1" s="1"/>
  <c r="AD322" i="1" a="1"/>
  <c r="AD322" i="1" s="1"/>
  <c r="AA320" i="1" a="1"/>
  <c r="AA320" i="1" s="1"/>
  <c r="AB320" i="1" a="1"/>
  <c r="AB320" i="1" s="1"/>
  <c r="AC320" i="1" a="1"/>
  <c r="AC320" i="1" s="1"/>
  <c r="AD320" i="1" a="1"/>
  <c r="AD320" i="1" s="1"/>
  <c r="AD321" i="1" a="1"/>
  <c r="AD321" i="1" s="1"/>
  <c r="AA321" i="1" a="1"/>
  <c r="AA321" i="1" s="1"/>
  <c r="AC321" i="1" a="1"/>
  <c r="AC321" i="1" s="1"/>
  <c r="AD319" i="1" a="1"/>
  <c r="AD319" i="1" s="1"/>
  <c r="AA319" i="1" a="1"/>
  <c r="AA319" i="1" s="1"/>
  <c r="AC319" i="1" a="1"/>
  <c r="AC319" i="1" s="1"/>
  <c r="AA318" i="1" a="1"/>
  <c r="AA318" i="1" s="1"/>
  <c r="AB318" i="1" a="1"/>
  <c r="AB318" i="1" s="1"/>
  <c r="AC318" i="1" a="1"/>
  <c r="AC318" i="1" s="1"/>
  <c r="AD318" i="1" a="1"/>
  <c r="AD318" i="1" s="1"/>
  <c r="AA317" i="1" a="1"/>
  <c r="AA317" i="1" s="1"/>
  <c r="AB317" i="1" a="1"/>
  <c r="AB317" i="1" s="1"/>
  <c r="AD317" i="1" a="1"/>
  <c r="AD317" i="1" s="1"/>
  <c r="AA316" i="1" a="1"/>
  <c r="AA316" i="1" s="1"/>
  <c r="AB316" i="1" a="1"/>
  <c r="AB316" i="1" s="1"/>
  <c r="AC316" i="1" a="1"/>
  <c r="AC316" i="1" s="1"/>
  <c r="AD316" i="1" a="1"/>
  <c r="AD316" i="1" s="1"/>
  <c r="AA315" i="1" a="1"/>
  <c r="AA315" i="1" s="1"/>
  <c r="AB315" i="1" a="1"/>
  <c r="AB315" i="1" s="1"/>
  <c r="AC315" i="1" a="1"/>
  <c r="AC315" i="1" s="1"/>
  <c r="AD315" i="1" a="1"/>
  <c r="AD315" i="1" s="1"/>
  <c r="AA314" i="1" a="1"/>
  <c r="AA314" i="1" s="1"/>
  <c r="AB314" i="1" a="1"/>
  <c r="AB314" i="1" s="1"/>
  <c r="AC314" i="1" a="1"/>
  <c r="AC314" i="1" s="1"/>
  <c r="AD314" i="1" a="1"/>
  <c r="AD314" i="1" s="1"/>
  <c r="AA313" i="1" a="1"/>
  <c r="AA313" i="1" s="1"/>
  <c r="AB313" i="1" a="1"/>
  <c r="AB313" i="1" s="1"/>
  <c r="AC313" i="1" a="1"/>
  <c r="AC313" i="1" s="1"/>
  <c r="AD313" i="1" a="1"/>
  <c r="AD313" i="1" s="1"/>
  <c r="AA293" i="1" a="1"/>
  <c r="AA293" i="1" s="1"/>
  <c r="AB293" i="1" a="1"/>
  <c r="AB293" i="1" s="1"/>
  <c r="AC293" i="1" a="1"/>
  <c r="AC293" i="1" s="1"/>
  <c r="AD293" i="1" a="1"/>
  <c r="AD293" i="1" s="1"/>
  <c r="AC327" i="1" a="1"/>
  <c r="AC327" i="1" s="1"/>
  <c r="AB327" i="1" a="1"/>
  <c r="AB327" i="1" s="1"/>
  <c r="AA203" i="1" a="1"/>
  <c r="AA203" i="1" s="1"/>
  <c r="AB203" i="1" a="1"/>
  <c r="AB203" i="1" s="1"/>
  <c r="AC203" i="1" a="1"/>
  <c r="AC203" i="1" s="1"/>
  <c r="AD203" i="1" a="1"/>
  <c r="AD203" i="1" s="1"/>
  <c r="AA366" i="1" a="1"/>
  <c r="AA366" i="1" s="1"/>
  <c r="AB366" i="1" a="1"/>
  <c r="AB366" i="1" s="1"/>
  <c r="AA362" i="1" a="1"/>
  <c r="AA362" i="1" s="1"/>
  <c r="AB362" i="1" a="1"/>
  <c r="AB362" i="1" s="1"/>
  <c r="AC362" i="1" a="1"/>
  <c r="AC362" i="1" s="1"/>
  <c r="AA360" i="1" a="1"/>
  <c r="AA360" i="1" s="1"/>
  <c r="AB360" i="1" a="1"/>
  <c r="AB360" i="1" s="1"/>
  <c r="AC360" i="1" a="1"/>
  <c r="AC360" i="1" s="1"/>
  <c r="AA358" i="1" a="1"/>
  <c r="AA358" i="1" s="1"/>
  <c r="AB358" i="1" a="1"/>
  <c r="AB358" i="1" s="1"/>
  <c r="AC358" i="1" a="1"/>
  <c r="AC358" i="1" s="1"/>
  <c r="AB355" i="1" a="1"/>
  <c r="AB355" i="1" s="1"/>
  <c r="AA355" i="1" a="1"/>
  <c r="AA355" i="1" s="1"/>
  <c r="AA354" i="1" a="1"/>
  <c r="AA354" i="1" s="1"/>
  <c r="AB354" i="1" a="1"/>
  <c r="AB354" i="1" s="1"/>
  <c r="AC354" i="1" a="1"/>
  <c r="AC354" i="1" s="1"/>
  <c r="AA352" i="1" a="1"/>
  <c r="AA352" i="1" s="1"/>
  <c r="AB352" i="1" a="1"/>
  <c r="AB352" i="1" s="1"/>
  <c r="AC352" i="1" a="1"/>
  <c r="AC352" i="1" s="1"/>
  <c r="AB351" i="1" a="1"/>
  <c r="AB351" i="1" s="1"/>
  <c r="AA351" i="1" a="1"/>
  <c r="AA351" i="1" s="1"/>
  <c r="AA350" i="1" a="1"/>
  <c r="AA350" i="1" s="1"/>
  <c r="AB350" i="1" a="1"/>
  <c r="AB350" i="1" s="1"/>
  <c r="AC350" i="1" a="1"/>
  <c r="AC350" i="1" s="1"/>
  <c r="AB344" i="1" a="1"/>
  <c r="AB344" i="1" s="1"/>
  <c r="AC344" i="1" a="1"/>
  <c r="AC344" i="1" s="1"/>
  <c r="AD344" i="1" a="1"/>
  <c r="AD344" i="1" s="1"/>
  <c r="AC341" i="1" a="1"/>
  <c r="AC341" i="1" s="1"/>
  <c r="AB341" i="1" a="1"/>
  <c r="AB341" i="1" s="1"/>
  <c r="AC439" i="1" a="1"/>
  <c r="AC439" i="1" s="1"/>
  <c r="AC437" i="1" a="1"/>
  <c r="AC437" i="1" s="1"/>
  <c r="AC435" i="1" a="1"/>
  <c r="AC435" i="1" s="1"/>
  <c r="AC433" i="1" a="1"/>
  <c r="AC433" i="1" s="1"/>
  <c r="AC431" i="1" a="1"/>
  <c r="AC431" i="1" s="1"/>
  <c r="AC429" i="1" a="1"/>
  <c r="AC429" i="1" s="1"/>
  <c r="AC427" i="1" a="1"/>
  <c r="AC427" i="1" s="1"/>
  <c r="AC425" i="1" a="1"/>
  <c r="AC425" i="1" s="1"/>
  <c r="AD423" i="1" a="1"/>
  <c r="AD423" i="1" s="1"/>
  <c r="AD421" i="1" a="1"/>
  <c r="AD421" i="1" s="1"/>
  <c r="AD419" i="1" a="1"/>
  <c r="AD419" i="1" s="1"/>
  <c r="AD417" i="1" a="1"/>
  <c r="AD417" i="1" s="1"/>
  <c r="AD415" i="1" a="1"/>
  <c r="AD415" i="1" s="1"/>
  <c r="AD413" i="1" a="1"/>
  <c r="AD413" i="1" s="1"/>
  <c r="AD411" i="1" a="1"/>
  <c r="AD411" i="1" s="1"/>
  <c r="AD409" i="1" a="1"/>
  <c r="AD409" i="1" s="1"/>
  <c r="AD407" i="1" a="1"/>
  <c r="AD407" i="1" s="1"/>
  <c r="AD405" i="1" a="1"/>
  <c r="AD405" i="1" s="1"/>
  <c r="AD403" i="1" a="1"/>
  <c r="AD403" i="1" s="1"/>
  <c r="AD401" i="1" a="1"/>
  <c r="AD401" i="1" s="1"/>
  <c r="AD399" i="1" a="1"/>
  <c r="AD399" i="1" s="1"/>
  <c r="AD397" i="1" a="1"/>
  <c r="AD397" i="1" s="1"/>
  <c r="AD395" i="1" a="1"/>
  <c r="AD395" i="1" s="1"/>
  <c r="AD393" i="1" a="1"/>
  <c r="AD393" i="1" s="1"/>
  <c r="AD391" i="1" a="1"/>
  <c r="AD391" i="1" s="1"/>
  <c r="AD385" i="1" a="1"/>
  <c r="AD385" i="1" s="1"/>
  <c r="AD371" i="1" a="1"/>
  <c r="AD371" i="1" s="1"/>
  <c r="AA370" i="1" a="1"/>
  <c r="AA370" i="1" s="1"/>
  <c r="AA368" i="1" a="1"/>
  <c r="AA368" i="1" s="1"/>
  <c r="AC361" i="1" a="1"/>
  <c r="AC361" i="1" s="1"/>
  <c r="AC357" i="1" a="1"/>
  <c r="AC357" i="1" s="1"/>
  <c r="AD352" i="1" a="1"/>
  <c r="AD352" i="1" s="1"/>
  <c r="AC347" i="1" a="1"/>
  <c r="AC347" i="1" s="1"/>
  <c r="AA342" i="1" a="1"/>
  <c r="AA342" i="1" s="1"/>
  <c r="AA337" i="1" a="1"/>
  <c r="AA337" i="1" s="1"/>
  <c r="AD331" i="1" a="1"/>
  <c r="AD331" i="1" s="1"/>
  <c r="AD325" i="1" a="1"/>
  <c r="AD325" i="1" s="1"/>
  <c r="AB441" i="1" a="1"/>
  <c r="AB441" i="1" s="1"/>
  <c r="AB439" i="1" a="1"/>
  <c r="AB439" i="1" s="1"/>
  <c r="AB437" i="1" a="1"/>
  <c r="AB437" i="1" s="1"/>
  <c r="AB435" i="1" a="1"/>
  <c r="AB435" i="1" s="1"/>
  <c r="AB433" i="1" a="1"/>
  <c r="AB433" i="1" s="1"/>
  <c r="AB431" i="1" a="1"/>
  <c r="AB431" i="1" s="1"/>
  <c r="AB429" i="1" a="1"/>
  <c r="AB429" i="1" s="1"/>
  <c r="AB427" i="1" a="1"/>
  <c r="AB427" i="1" s="1"/>
  <c r="AB425" i="1" a="1"/>
  <c r="AB425" i="1" s="1"/>
  <c r="AC423" i="1" a="1"/>
  <c r="AC423" i="1" s="1"/>
  <c r="AC421" i="1" a="1"/>
  <c r="AC421" i="1" s="1"/>
  <c r="AC419" i="1" a="1"/>
  <c r="AC419" i="1" s="1"/>
  <c r="AC417" i="1" a="1"/>
  <c r="AC417" i="1" s="1"/>
  <c r="AC415" i="1" a="1"/>
  <c r="AC415" i="1" s="1"/>
  <c r="AC413" i="1" a="1"/>
  <c r="AC413" i="1" s="1"/>
  <c r="AC411" i="1" a="1"/>
  <c r="AC411" i="1" s="1"/>
  <c r="AC409" i="1" a="1"/>
  <c r="AC409" i="1" s="1"/>
  <c r="AC407" i="1" a="1"/>
  <c r="AC407" i="1" s="1"/>
  <c r="AC405" i="1" a="1"/>
  <c r="AC405" i="1" s="1"/>
  <c r="AC403" i="1" a="1"/>
  <c r="AC403" i="1" s="1"/>
  <c r="AC401" i="1" a="1"/>
  <c r="AC401" i="1" s="1"/>
  <c r="AC399" i="1" a="1"/>
  <c r="AC399" i="1" s="1"/>
  <c r="AC397" i="1" a="1"/>
  <c r="AC397" i="1" s="1"/>
  <c r="AC395" i="1" a="1"/>
  <c r="AC395" i="1" s="1"/>
  <c r="AC393" i="1" a="1"/>
  <c r="AC393" i="1" s="1"/>
  <c r="AC391" i="1" a="1"/>
  <c r="AC391" i="1" s="1"/>
  <c r="AC385" i="1" a="1"/>
  <c r="AC385" i="1" s="1"/>
  <c r="AC371" i="1" a="1"/>
  <c r="AC371" i="1" s="1"/>
  <c r="AD369" i="1" a="1"/>
  <c r="AD369" i="1" s="1"/>
  <c r="AD367" i="1" a="1"/>
  <c r="AD367" i="1" s="1"/>
  <c r="AA361" i="1" a="1"/>
  <c r="AA361" i="1" s="1"/>
  <c r="AA357" i="1" a="1"/>
  <c r="AA357" i="1" s="1"/>
  <c r="AD351" i="1" a="1"/>
  <c r="AD351" i="1" s="1"/>
  <c r="AD346" i="1" a="1"/>
  <c r="AD346" i="1" s="1"/>
  <c r="AD341" i="1" a="1"/>
  <c r="AD341" i="1" s="1"/>
  <c r="AA336" i="1" a="1"/>
  <c r="AA336" i="1" s="1"/>
  <c r="AA331" i="1" a="1"/>
  <c r="AA331" i="1" s="1"/>
  <c r="AB325" i="1" a="1"/>
  <c r="AB325" i="1" s="1"/>
  <c r="AD442" i="1" a="1"/>
  <c r="AD442" i="1" s="1"/>
  <c r="AA441" i="1" a="1"/>
  <c r="AA441" i="1" s="1"/>
  <c r="AA439" i="1" a="1"/>
  <c r="AA439" i="1" s="1"/>
  <c r="AA437" i="1" a="1"/>
  <c r="AA437" i="1" s="1"/>
  <c r="AA435" i="1" a="1"/>
  <c r="AA435" i="1" s="1"/>
  <c r="AA433" i="1" a="1"/>
  <c r="AA433" i="1" s="1"/>
  <c r="AA431" i="1" a="1"/>
  <c r="AA431" i="1" s="1"/>
  <c r="AA429" i="1" a="1"/>
  <c r="AA429" i="1" s="1"/>
  <c r="AA427" i="1" a="1"/>
  <c r="AA427" i="1" s="1"/>
  <c r="AA425" i="1" a="1"/>
  <c r="AA425" i="1" s="1"/>
  <c r="AB423" i="1" a="1"/>
  <c r="AB423" i="1" s="1"/>
  <c r="AB421" i="1" a="1"/>
  <c r="AB421" i="1" s="1"/>
  <c r="AB419" i="1" a="1"/>
  <c r="AB419" i="1" s="1"/>
  <c r="AB417" i="1" a="1"/>
  <c r="AB417" i="1" s="1"/>
  <c r="AB415" i="1" a="1"/>
  <c r="AB415" i="1" s="1"/>
  <c r="AB413" i="1" a="1"/>
  <c r="AB413" i="1" s="1"/>
  <c r="AB411" i="1" a="1"/>
  <c r="AB411" i="1" s="1"/>
  <c r="AB409" i="1" a="1"/>
  <c r="AB409" i="1" s="1"/>
  <c r="AB407" i="1" a="1"/>
  <c r="AB407" i="1" s="1"/>
  <c r="AB405" i="1" a="1"/>
  <c r="AB405" i="1" s="1"/>
  <c r="AB403" i="1" a="1"/>
  <c r="AB403" i="1" s="1"/>
  <c r="AB401" i="1" a="1"/>
  <c r="AB401" i="1" s="1"/>
  <c r="AB399" i="1" a="1"/>
  <c r="AB399" i="1" s="1"/>
  <c r="AB397" i="1" a="1"/>
  <c r="AB397" i="1" s="1"/>
  <c r="AB395" i="1" a="1"/>
  <c r="AB395" i="1" s="1"/>
  <c r="AB393" i="1" a="1"/>
  <c r="AB393" i="1" s="1"/>
  <c r="AB391" i="1" a="1"/>
  <c r="AB391" i="1" s="1"/>
  <c r="AB385" i="1" a="1"/>
  <c r="AB385" i="1" s="1"/>
  <c r="AB371" i="1" a="1"/>
  <c r="AB371" i="1" s="1"/>
  <c r="AC369" i="1" a="1"/>
  <c r="AC369" i="1" s="1"/>
  <c r="AC367" i="1" a="1"/>
  <c r="AC367" i="1" s="1"/>
  <c r="AD360" i="1" a="1"/>
  <c r="AD360" i="1" s="1"/>
  <c r="AD356" i="1" a="1"/>
  <c r="AD356" i="1" s="1"/>
  <c r="AC351" i="1" a="1"/>
  <c r="AC351" i="1" s="1"/>
  <c r="AD345" i="1" a="1"/>
  <c r="AD345" i="1" s="1"/>
  <c r="AA341" i="1" a="1"/>
  <c r="AA341" i="1" s="1"/>
  <c r="AD335" i="1" a="1"/>
  <c r="AD335" i="1" s="1"/>
  <c r="AA330" i="1" a="1"/>
  <c r="AA330" i="1" s="1"/>
  <c r="AA324" i="1" a="1"/>
  <c r="AA324" i="1" s="1"/>
  <c r="AC442" i="1" a="1"/>
  <c r="AC442" i="1" s="1"/>
  <c r="AD440" i="1" a="1"/>
  <c r="AD440" i="1" s="1"/>
  <c r="AD438" i="1" a="1"/>
  <c r="AD438" i="1" s="1"/>
  <c r="AD436" i="1" a="1"/>
  <c r="AD436" i="1" s="1"/>
  <c r="AD434" i="1" a="1"/>
  <c r="AD434" i="1" s="1"/>
  <c r="AD432" i="1" a="1"/>
  <c r="AD432" i="1" s="1"/>
  <c r="AD430" i="1" a="1"/>
  <c r="AD430" i="1" s="1"/>
  <c r="AD428" i="1" a="1"/>
  <c r="AD428" i="1" s="1"/>
  <c r="AD426" i="1" a="1"/>
  <c r="AD426" i="1" s="1"/>
  <c r="AB369" i="1" a="1"/>
  <c r="AB369" i="1" s="1"/>
  <c r="AB367" i="1" a="1"/>
  <c r="AB367" i="1" s="1"/>
  <c r="AD363" i="1" a="1"/>
  <c r="AD363" i="1" s="1"/>
  <c r="AD359" i="1" a="1"/>
  <c r="AD359" i="1" s="1"/>
  <c r="AD355" i="1" a="1"/>
  <c r="AD355" i="1" s="1"/>
  <c r="AD350" i="1" a="1"/>
  <c r="AD350" i="1" s="1"/>
  <c r="AA340" i="1" a="1"/>
  <c r="AA340" i="1" s="1"/>
  <c r="AA335" i="1" a="1"/>
  <c r="AA335" i="1" s="1"/>
  <c r="AD329" i="1" a="1"/>
  <c r="AD329" i="1" s="1"/>
  <c r="AB323" i="1" a="1"/>
  <c r="AB323" i="1" s="1"/>
  <c r="AB442" i="1" a="1"/>
  <c r="AB442" i="1" s="1"/>
  <c r="AC440" i="1" a="1"/>
  <c r="AC440" i="1" s="1"/>
  <c r="AC438" i="1" a="1"/>
  <c r="AC438" i="1" s="1"/>
  <c r="AC436" i="1" a="1"/>
  <c r="AC436" i="1" s="1"/>
  <c r="AC434" i="1" a="1"/>
  <c r="AC434" i="1" s="1"/>
  <c r="AC432" i="1" a="1"/>
  <c r="AC432" i="1" s="1"/>
  <c r="AC430" i="1" a="1"/>
  <c r="AC430" i="1" s="1"/>
  <c r="AC428" i="1" a="1"/>
  <c r="AC428" i="1" s="1"/>
  <c r="AC426" i="1" a="1"/>
  <c r="AC426" i="1" s="1"/>
  <c r="AD424" i="1" a="1"/>
  <c r="AD424" i="1" s="1"/>
  <c r="AD420" i="1" a="1"/>
  <c r="AD420" i="1" s="1"/>
  <c r="AD418" i="1" a="1"/>
  <c r="AD418" i="1" s="1"/>
  <c r="AD416" i="1" a="1"/>
  <c r="AD416" i="1" s="1"/>
  <c r="AD414" i="1" a="1"/>
  <c r="AD414" i="1" s="1"/>
  <c r="AD412" i="1" a="1"/>
  <c r="AD412" i="1" s="1"/>
  <c r="AD410" i="1" a="1"/>
  <c r="AD410" i="1" s="1"/>
  <c r="AD408" i="1" a="1"/>
  <c r="AD408" i="1" s="1"/>
  <c r="AD406" i="1" a="1"/>
  <c r="AD406" i="1" s="1"/>
  <c r="AD404" i="1" a="1"/>
  <c r="AD404" i="1" s="1"/>
  <c r="AD402" i="1" a="1"/>
  <c r="AD402" i="1" s="1"/>
  <c r="AD400" i="1" a="1"/>
  <c r="AD400" i="1" s="1"/>
  <c r="AD398" i="1" a="1"/>
  <c r="AD398" i="1" s="1"/>
  <c r="AD396" i="1" a="1"/>
  <c r="AD396" i="1" s="1"/>
  <c r="AD394" i="1" a="1"/>
  <c r="AD394" i="1" s="1"/>
  <c r="AD392" i="1" a="1"/>
  <c r="AD392" i="1" s="1"/>
  <c r="AD388" i="1" a="1"/>
  <c r="AD388" i="1" s="1"/>
  <c r="AC363" i="1" a="1"/>
  <c r="AC363" i="1" s="1"/>
  <c r="AC359" i="1" a="1"/>
  <c r="AC359" i="1" s="1"/>
  <c r="AC355" i="1" a="1"/>
  <c r="AC355" i="1" s="1"/>
  <c r="AD349" i="1" a="1"/>
  <c r="AD349" i="1" s="1"/>
  <c r="AA345" i="1" a="1"/>
  <c r="AA345" i="1" s="1"/>
  <c r="AD339" i="1" a="1"/>
  <c r="AD339" i="1" s="1"/>
  <c r="AA334" i="1" a="1"/>
  <c r="AA334" i="1" s="1"/>
  <c r="AA329" i="1" a="1"/>
  <c r="AA329" i="1" s="1"/>
  <c r="AA322" i="1" a="1"/>
  <c r="AA322" i="1" s="1"/>
  <c r="AB440" i="1" a="1"/>
  <c r="AB440" i="1" s="1"/>
  <c r="AB438" i="1" a="1"/>
  <c r="AB438" i="1" s="1"/>
  <c r="AB436" i="1" a="1"/>
  <c r="AB436" i="1" s="1"/>
  <c r="AB434" i="1" a="1"/>
  <c r="AB434" i="1" s="1"/>
  <c r="AB432" i="1" a="1"/>
  <c r="AB432" i="1" s="1"/>
  <c r="AB430" i="1" a="1"/>
  <c r="AB430" i="1" s="1"/>
  <c r="AB428" i="1" a="1"/>
  <c r="AB428" i="1" s="1"/>
  <c r="AB426" i="1" a="1"/>
  <c r="AB426" i="1" s="1"/>
  <c r="AC424" i="1" a="1"/>
  <c r="AC424" i="1" s="1"/>
  <c r="AC420" i="1" a="1"/>
  <c r="AC420" i="1" s="1"/>
  <c r="AC418" i="1" a="1"/>
  <c r="AC418" i="1" s="1"/>
  <c r="AC416" i="1" a="1"/>
  <c r="AC416" i="1" s="1"/>
  <c r="AC414" i="1" a="1"/>
  <c r="AC414" i="1" s="1"/>
  <c r="AC412" i="1" a="1"/>
  <c r="AC412" i="1" s="1"/>
  <c r="AC410" i="1" a="1"/>
  <c r="AC410" i="1" s="1"/>
  <c r="AC408" i="1" a="1"/>
  <c r="AC408" i="1" s="1"/>
  <c r="AC406" i="1" a="1"/>
  <c r="AC406" i="1" s="1"/>
  <c r="AC404" i="1" a="1"/>
  <c r="AC404" i="1" s="1"/>
  <c r="AC402" i="1" a="1"/>
  <c r="AC402" i="1" s="1"/>
  <c r="AC400" i="1" a="1"/>
  <c r="AC400" i="1" s="1"/>
  <c r="AC398" i="1" a="1"/>
  <c r="AC398" i="1" s="1"/>
  <c r="AC396" i="1" a="1"/>
  <c r="AC396" i="1" s="1"/>
  <c r="AC394" i="1" a="1"/>
  <c r="AC394" i="1" s="1"/>
  <c r="AC392" i="1" a="1"/>
  <c r="AC392" i="1" s="1"/>
  <c r="AC388" i="1" a="1"/>
  <c r="AC388" i="1" s="1"/>
  <c r="AD370" i="1" a="1"/>
  <c r="AD370" i="1" s="1"/>
  <c r="AD368" i="1" a="1"/>
  <c r="AD368" i="1" s="1"/>
  <c r="AD366" i="1" a="1"/>
  <c r="AD366" i="1" s="1"/>
  <c r="AA363" i="1" a="1"/>
  <c r="AA363" i="1" s="1"/>
  <c r="AA359" i="1" a="1"/>
  <c r="AA359" i="1" s="1"/>
  <c r="AD354" i="1" a="1"/>
  <c r="AD354" i="1" s="1"/>
  <c r="AC349" i="1" a="1"/>
  <c r="AC349" i="1" s="1"/>
  <c r="AA344" i="1" a="1"/>
  <c r="AA344" i="1" s="1"/>
  <c r="AA339" i="1" a="1"/>
  <c r="AA339" i="1" s="1"/>
  <c r="AD333" i="1" a="1"/>
  <c r="AD333" i="1" s="1"/>
  <c r="AA328" i="1" a="1"/>
  <c r="AA328" i="1" s="1"/>
  <c r="AB321" i="1" a="1"/>
  <c r="AB321" i="1" s="1"/>
  <c r="AD441" i="1" a="1"/>
  <c r="AD441" i="1" s="1"/>
  <c r="AB424" i="1" a="1"/>
  <c r="AB424" i="1" s="1"/>
  <c r="AB420" i="1" a="1"/>
  <c r="AB420" i="1" s="1"/>
  <c r="AB418" i="1" a="1"/>
  <c r="AB418" i="1" s="1"/>
  <c r="AB416" i="1" a="1"/>
  <c r="AB416" i="1" s="1"/>
  <c r="AB414" i="1" a="1"/>
  <c r="AB414" i="1" s="1"/>
  <c r="AB412" i="1" a="1"/>
  <c r="AB412" i="1" s="1"/>
  <c r="AB410" i="1" a="1"/>
  <c r="AB410" i="1" s="1"/>
  <c r="AB408" i="1" a="1"/>
  <c r="AB408" i="1" s="1"/>
  <c r="AB406" i="1" a="1"/>
  <c r="AB406" i="1" s="1"/>
  <c r="AB404" i="1" a="1"/>
  <c r="AB404" i="1" s="1"/>
  <c r="AB402" i="1" a="1"/>
  <c r="AB402" i="1" s="1"/>
  <c r="AB400" i="1" a="1"/>
  <c r="AB400" i="1" s="1"/>
  <c r="AB398" i="1" a="1"/>
  <c r="AB398" i="1" s="1"/>
  <c r="AB396" i="1" a="1"/>
  <c r="AB396" i="1" s="1"/>
  <c r="AB394" i="1" a="1"/>
  <c r="AB394" i="1" s="1"/>
  <c r="AB392" i="1" a="1"/>
  <c r="AB392" i="1" s="1"/>
  <c r="AB388" i="1" a="1"/>
  <c r="AB388" i="1" s="1"/>
  <c r="AC370" i="1" a="1"/>
  <c r="AC370" i="1" s="1"/>
  <c r="AC368" i="1" a="1"/>
  <c r="AC368" i="1" s="1"/>
  <c r="AC366" i="1" a="1"/>
  <c r="AC366" i="1" s="1"/>
  <c r="AD362" i="1" a="1"/>
  <c r="AD362" i="1" s="1"/>
  <c r="AD358" i="1" a="1"/>
  <c r="AD358" i="1" s="1"/>
  <c r="AD348" i="1" a="1"/>
  <c r="AD348" i="1" s="1"/>
  <c r="AD343" i="1" a="1"/>
  <c r="AD343" i="1" s="1"/>
  <c r="AA338" i="1" a="1"/>
  <c r="AA338" i="1" s="1"/>
  <c r="AA333" i="1" a="1"/>
  <c r="AA333" i="1" s="1"/>
  <c r="AD327" i="1" a="1"/>
  <c r="AD327" i="1" s="1"/>
  <c r="AB319" i="1" a="1"/>
  <c r="AB319" i="1" s="1"/>
  <c r="AD361" i="1" a="1"/>
  <c r="AD361" i="1" s="1"/>
  <c r="AD357" i="1" a="1"/>
  <c r="AD357" i="1" s="1"/>
  <c r="AD347" i="1" a="1"/>
  <c r="AD347" i="1" s="1"/>
  <c r="AA343" i="1" a="1"/>
  <c r="AA343" i="1" s="1"/>
  <c r="AD337" i="1" a="1"/>
  <c r="AD337" i="1" s="1"/>
  <c r="AA327" i="1" a="1"/>
  <c r="AA327" i="1" s="1"/>
  <c r="AC317" i="1" a="1"/>
  <c r="AC31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3"/>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4"/>
        </ext>
      </extLst>
    </bk>
  </futureMetadata>
  <cellMetadata count="1">
    <bk>
      <rc t="1" v="0"/>
    </bk>
  </cellMetadata>
  <valueMetadata count="4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valueMetadata>
</metadata>
</file>

<file path=xl/sharedStrings.xml><?xml version="1.0" encoding="utf-8"?>
<sst xmlns="http://schemas.openxmlformats.org/spreadsheetml/2006/main" count="288" uniqueCount="31">
  <si>
    <t>Ticker</t>
  </si>
  <si>
    <t>Industry</t>
  </si>
  <si>
    <t>Name</t>
  </si>
  <si>
    <t>Headquarters</t>
  </si>
  <si>
    <t>Employees</t>
  </si>
  <si>
    <t>Stock</t>
  </si>
  <si>
    <t>Incorporated</t>
  </si>
  <si>
    <t>Currency</t>
  </si>
  <si>
    <t>Price</t>
  </si>
  <si>
    <t>Exchange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</si>
  <si>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</si>
  <si>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</si>
  <si>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</si>
  <si>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</si>
  <si>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</si>
  <si>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</si>
  <si>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</si>
  <si>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</si>
  <si>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</si>
  <si>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</si>
  <si>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</si>
  <si>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</si>
  <si>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</si>
  <si>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</si>
  <si>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</si>
  <si>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Net Income 2022</t>
  </si>
  <si>
    <t>NA</t>
  </si>
  <si>
    <t>Cash 2022</t>
  </si>
  <si>
    <t>Accounts Receivable 2022</t>
  </si>
  <si>
    <t>Current Liabilities 2022</t>
  </si>
  <si>
    <t>Last Trade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</si>
</sst>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0" fillId="0" borderId="0" xfId="0" applyNumberFormat="1"/>
    <xf numFmtId="1" fontId="0" fillId="0" borderId="0" xfId="0" applyNumberFormat="1"/>
    <xf numFmtId="10" fontId="0" fillId="0" borderId="0" xfId="0" applyNumberFormat="1"/>
    <xf numFmtId="4" fontId="0" fillId="0" borderId="0" xfId="0" applyNumberFormat="1"/>
    <xf numFmtId="2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05">
  <rv s="0">
    <v>https://www.bing.com/financeapi/forcetrigger?t=a1xroc&amp;q=XNYS%3aMMM&amp;form=skydnc</v>
    <v>Learn more on Bing</v>
  </rv>
  <rv s="1">
    <v>0</v>
    <v>3M COMPANY (XNYS:MMM)</v>
    <v>2</v>
    <v>3</v>
    <v>Finance</v>
    <v>4</v>
    <v>en-US</v>
    <v>a1xroc</v>
    <v>268435456</v>
    <v>1</v>
    <v>Powered by Refinitiv</v>
    <v>148.79</v>
    <v>92.38</v>
    <v>0.97640000000000005</v>
    <v>1.4612000000000001</v>
    <v>1.4496999999999999E-2</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102.72</v>
    <v>Consumer Goods Conglomerates</v>
    <v>Stock</v>
    <v>45155.700558274999</v>
    <v>0</v>
    <v>101.1</v>
    <v>56441885290</v>
    <v>3M COMPANY</v>
    <v>3M COMPANY</v>
    <v>101.32</v>
    <v>10.8056</v>
    <v>100.79</v>
    <v>102.2512</v>
    <v>551992400</v>
    <v>MMM</v>
    <v>3M COMPANY (XNYS:MMM)</v>
    <v>1471137</v>
    <v>3314669</v>
    <v>1929</v>
  </rv>
  <rv s="2">
    <v>1</v>
  </rv>
  <rv s="0">
    <v>https://www.bing.com/financeapi/forcetrigger?t=a1mrar&amp;q=XNYS%3aABT&amp;form=skydnc</v>
    <v>Learn more on Bing</v>
  </rv>
  <rv s="1">
    <v>0</v>
    <v>ABBOTT LABORATORIES (XNYS:ABT)</v>
    <v>2</v>
    <v>3</v>
    <v>Finance</v>
    <v>4</v>
    <v>en-US</v>
    <v>a1mrar</v>
    <v>268435456</v>
    <v>1</v>
    <v>Powered by Refinitiv</v>
    <v>115.83</v>
    <v>93.25</v>
    <v>0.67090000000000005</v>
    <v>0.77</v>
    <v>7.3660000000000002E-3</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105.91</v>
    <v>Healthcare Equipment &amp; Supplies</v>
    <v>Stock</v>
    <v>45155.700575300783</v>
    <v>3</v>
    <v>104.95</v>
    <v>182733197400</v>
    <v>ABBOTT LABORATORIES</v>
    <v>ABBOTT LABORATORIES</v>
    <v>105.15</v>
    <v>35.540900000000001</v>
    <v>104.53</v>
    <v>105.3</v>
    <v>1735358000</v>
    <v>ABT</v>
    <v>ABBOTT LABORATORIES (XNYS:ABT)</v>
    <v>1618032</v>
    <v>4684650</v>
    <v>1900</v>
  </rv>
  <rv s="2">
    <v>4</v>
  </rv>
  <rv s="0">
    <v>https://www.bing.com/financeapi/forcetrigger?t=a1nikr&amp;q=XNYS%3aANF&amp;form=skydnc</v>
    <v>Learn more on Bing</v>
  </rv>
  <rv s="1">
    <v>0</v>
    <v>ABERCROMBIE &amp; FITCH CO. (XNYS:ANF)</v>
    <v>2</v>
    <v>3</v>
    <v>Finance</v>
    <v>4</v>
    <v>en-US</v>
    <v>a1nikr</v>
    <v>268435456</v>
    <v>1</v>
    <v>Powered by Refinitiv</v>
    <v>42.7</v>
    <v>14.02</v>
    <v>1.5209999999999999</v>
    <v>-0.18</v>
    <v>-4.2899999999999995E-3</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42.5</v>
    <v>Specialty Retailers</v>
    <v>Stock</v>
    <v>45155.700465832815</v>
    <v>6</v>
    <v>41.55</v>
    <v>2091715282</v>
    <v>ABERCROMBIE &amp; FITCH CO.</v>
    <v>ABERCROMBIE &amp; FITCH CO.</v>
    <v>42.09</v>
    <v>68.493799999999993</v>
    <v>41.96</v>
    <v>41.78</v>
    <v>50064990</v>
    <v>ANF</v>
    <v>ABERCROMBIE &amp; FITCH CO. (XNYS:ANF)</v>
    <v>467589</v>
    <v>1703192</v>
    <v>1996</v>
  </rv>
  <rv s="2">
    <v>7</v>
  </rv>
  <rv s="0">
    <v>https://www.bing.com/financeapi/forcetrigger?t=a1mthw&amp;q=XNYS%3aACN&amp;form=skydnc</v>
    <v>Learn more on Bing</v>
  </rv>
  <rv s="1">
    <v>0</v>
    <v>ACCENTURE PUBLIC LIMITED COMPANY (XNYS:ACN)</v>
    <v>2</v>
    <v>3</v>
    <v>Finance</v>
    <v>4</v>
    <v>en-US</v>
    <v>a1mthw</v>
    <v>268435456</v>
    <v>1</v>
    <v>Powered by Refinitiv</v>
    <v>327.93</v>
    <v>242.8</v>
    <v>1.2226999999999999</v>
    <v>0.13500000000000001</v>
    <v>4.3880000000000004E-4</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309.2063</v>
    <v>Software &amp; IT Services</v>
    <v>Stock</v>
    <v>45155.700376481247</v>
    <v>9</v>
    <v>307.05</v>
    <v>204458533467</v>
    <v>ACCENTURE PUBLIC LIMITED COMPANY</v>
    <v>ACCENTURE PUBLIC LIMITED COMPANY</v>
    <v>308.5</v>
    <v>27.406300000000002</v>
    <v>307.64</v>
    <v>307.77499999999998</v>
    <v>664311700</v>
    <v>ACN</v>
    <v>ACCENTURE PUBLIC LIMITED COMPANY (XNYS:ACN)</v>
    <v>634067</v>
    <v>1773763</v>
    <v>2009</v>
  </rv>
  <rv s="2">
    <v>10</v>
  </rv>
  <rv s="3">
    <v>5</v>
    <v>Acusensus Ltd (XASX:ACE)</v>
    <v>6</v>
    <v>7</v>
    <v>Finance</v>
    <v>8</v>
    <v>en-US</v>
    <v>c8kef2</v>
    <v>268435456</v>
    <v>1</v>
    <v>Powered by Refinitiv</v>
    <v>0.8</v>
    <v>0.59799999999999998</v>
    <v>-0.97799999999999998</v>
    <v>0</v>
    <v>0</v>
    <v>AUD</v>
    <v>Acusensus Limited is an Australia-based company engaged in the provision of technology to detect and capture prosecutable evidence of illegal driver's mobile phone use, seatbelt use, and speed detection. The Company's enforcement solution is designed to give authorities a tool to drive behavioral change on the road network. Its solutions include Heads-Up, Heads-Up Realtime and Harmony. Its Heads-Up solution is based on its patented technology, which is used to detect and capture prosecutable evidence of drivers illegally using mobile phones while driving. Its Heads-Up Realtime solution provides real-time alerts to police officers of drivers using a phone, speeding, not wearing a seatbelt or on an automatic number plate recognition wanted list. Its Harmony solution provides speed enforcement with features, such as secondary speed measurements for all offenses and an all-weather imaging system that can capture photos in adverse conditions, such as against a rising or setting sun.</v>
    <v>Australian Securities Exchange</v>
    <v>XASX</v>
    <v>XASX</v>
    <v>31 Queen Street, Level 6, MELBOURNE, VICTORIA, 3000 AU</v>
    <v>0.69</v>
    <v>Communications &amp; Networking</v>
    <v>Stock</v>
    <v>45155.375</v>
    <v>0.68500000000000005</v>
    <v>87043480</v>
    <v>Acusensus Ltd</v>
    <v>Acusensus Ltd</v>
    <v>0.69</v>
    <v>0.69</v>
    <v>0.69</v>
    <v>126150000</v>
    <v>ACE</v>
    <v>Acusensus Ltd (XASX:ACE)</v>
    <v>8217</v>
    <v>64040</v>
    <v>2018</v>
  </rv>
  <rv s="2">
    <v>12</v>
  </rv>
  <rv s="0">
    <v>http://en.wikipedia.org/wiki/Public_domain</v>
    <v>Public domain</v>
  </rv>
  <rv s="0">
    <v>http://es.wikipedia.org/wiki/Adobe_(empresa)</v>
    <v>Wikipedia</v>
  </rv>
  <rv s="4">
    <v>14</v>
    <v>15</v>
  </rv>
  <rv s="5">
    <v>13</v>
    <v>https://www.bing.com/th?id=AMMS_503c684ccc667ad525fe1d703881df2c&amp;qlt=95</v>
    <v>16</v>
    <v>0</v>
    <v>https://www.bing.com/images/search?form=xlimg&amp;q=adobe+systems</v>
    <v>Image of ADOBE INC.</v>
  </rv>
  <rv s="0">
    <v>https://www.bing.com/financeapi/forcetrigger?t=a1mv7w&amp;q=XNAS%3aADBE&amp;form=skydnc</v>
    <v>Learn more on Bing</v>
  </rv>
  <rv s="6">
    <v>9</v>
    <v>ADOBE INC. (XNAS:ADBE)</v>
    <v>11</v>
    <v>12</v>
    <v>Finance</v>
    <v>4</v>
    <v>en-US</v>
    <v>a1mv7w</v>
    <v>268435456</v>
    <v>1</v>
    <v>Powered by Refinitiv</v>
    <v>552.94000000000005</v>
    <v>274.73</v>
    <v>1.3387</v>
    <v>3.45</v>
    <v>6.7060000000000002E-3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525.49</v>
    <v>17</v>
    <v>Software &amp; IT Services</v>
    <v>Stock</v>
    <v>45155.700556596872</v>
    <v>18</v>
    <v>511.82</v>
    <v>236077052000</v>
    <v>ADOBE INC.</v>
    <v>ADOBE INC.</v>
    <v>525</v>
    <v>49.127299999999998</v>
    <v>514.49</v>
    <v>517.94000000000005</v>
    <v>455800000</v>
    <v>ADBE</v>
    <v>ADOBE INC. (XNAS:ADBE)</v>
    <v>1380847</v>
    <v>2769751</v>
    <v>1997</v>
  </rv>
  <rv s="2">
    <v>19</v>
  </rv>
  <rv s="0">
    <v>https://www.bing.com/financeapi/forcetrigger?t=a1ndww&amp;q=XNAS%3aAMD&amp;form=skydnc</v>
    <v>Learn more on Bing</v>
  </rv>
  <rv s="1">
    <v>0</v>
    <v>ADVANCED MICRO DEVICES, INC. (XNAS:AMD)</v>
    <v>2</v>
    <v>3</v>
    <v>Finance</v>
    <v>4</v>
    <v>en-US</v>
    <v>a1ndww</v>
    <v>268435456</v>
    <v>1</v>
    <v>Powered by Refinitiv</v>
    <v>132.83000000000001</v>
    <v>54.57</v>
    <v>1.7886</v>
    <v>-1.7150000000000001</v>
    <v>-1.6E-2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107.83</v>
    <v>Semiconductors &amp; Semiconductor Equipment</v>
    <v>Stock</v>
    <v>45155.70052570547</v>
    <v>21</v>
    <v>104.36</v>
    <v>170412898725</v>
    <v>ADVANCED MICRO DEVICES, INC.</v>
    <v>ADVANCED MICRO DEVICES, INC.</v>
    <v>107.76</v>
    <v>582.18830000000003</v>
    <v>107.19</v>
    <v>105.47499999999999</v>
    <v>1615671000</v>
    <v>AMD</v>
    <v>ADVANCED MICRO DEVICES, INC. (XNAS:AMD)</v>
    <v>35102953</v>
    <v>68532645</v>
    <v>1969</v>
  </rv>
  <rv s="2">
    <v>22</v>
  </rv>
  <rv s="0">
    <v>https://www.bing.com/financeapi/forcetrigger?t=aaip5r&amp;q=XWBO%3aAGN&amp;form=skydnc</v>
    <v>Learn more on Bing</v>
  </rv>
  <rv s="7">
    <v>14</v>
    <v>Aegon NV (XWBO:AGN)</v>
    <v>2</v>
    <v>15</v>
    <v>Finance</v>
    <v>16</v>
    <v>en-US</v>
    <v>aaip5r</v>
    <v>268435456</v>
    <v>1</v>
    <v>Powered by Refinitiv</v>
    <v>1.3834</v>
    <v>-4.7E-2</v>
    <v>-9.7979999999999994E-3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19087</v>
    <v>Wiener Boerse</v>
    <v>XWBO</v>
    <v>XWBO</v>
    <v>AEGONplein 50, 'S-GRAVENHAGE, ZUID-HOLLAND, 2591 TV NL</v>
    <v>4.75</v>
    <v>Insurance</v>
    <v>Stock</v>
    <v>45121.659722222219</v>
    <v>24</v>
    <v>4.75</v>
    <v>9914322000</v>
    <v>Aegon NV</v>
    <v>Aegon NV</v>
    <v>4.75</v>
    <v>0</v>
    <v>4.7969999999999997</v>
    <v>4.75</v>
    <v>2029727000</v>
    <v>AGN</v>
    <v>Aegon NV (XWBO:AGN)</v>
    <v>175</v>
    <v>6045570</v>
  </rv>
  <rv s="2">
    <v>25</v>
  </rv>
  <rv s="0">
    <v>https://www.bing.com/financeapi/forcetrigger?t=aodfgh&amp;q=XLON%3aAET&amp;form=skydnc</v>
    <v>Learn more on Bing</v>
  </rv>
  <rv s="8">
    <v>17</v>
    <v>AFENTRA PLC (XLON:AET)</v>
    <v>2</v>
    <v>18</v>
    <v>Finance</v>
    <v>19</v>
    <v>en-US</v>
    <v>aodfgh</v>
    <v>268435456</v>
    <v>1</v>
    <v>Powered by Refinitiv</v>
    <v>33.996000000000002</v>
    <v>18.850000000000001</v>
    <v>0.70089999999999997</v>
    <v>0</v>
    <v>0</v>
    <v>GBp</v>
    <v>Afentra plc is a United Kingdom-based upstream oil and gas company. The Company is engaged in the exploration, development and production of commercial oil and gas. It operates in the Africa segment. The principal activity of the Company is engaged in identifying and progressing acquisition targets in line with the stated strategy and the exploration of oil and gas, with Africa as the geographic focus. The Company's assets include Block 3/05, Block 3/05A, Block 23 and Odewayne Block. Block 3/05 is located in the Lower Congo Basin and consists of eight mature producing fields. Block 3/05A is located adjacent to Block 3/05, contains the undeveloped discoveries Punja, Caco and Gazela, with an estimated in place resource of 0.3 billion barrels. Block 23 is an approximately 5,000 square kilometers (km2) exploration and appraisal block located in the Kwanza basin at water depths from 600 to 1,600 meters. Odewayne Block covers approximately 22,840 km2, which is located in Somaliland.</v>
    <v>11</v>
    <v>London Stock Exchange</v>
    <v>XLON</v>
    <v>XLON</v>
    <v>High Holborn House, 52 54 High Holborn, LONDON, UNITED KINGDOM-NA, WC1V 6RL GB</v>
    <v>Oil &amp; Gas</v>
    <v>Stock</v>
    <v>45125.65625</v>
    <v>27</v>
    <v>53345170</v>
    <v>AFENTRA PLC</v>
    <v>AFENTRA PLC</v>
    <v>24.35</v>
    <v>24.35</v>
    <v>220053500</v>
    <v>AET</v>
    <v>AFENTRA PLC (XLON:AET)</v>
    <v>131023</v>
    <v>1983</v>
  </rv>
  <rv s="2">
    <v>28</v>
  </rv>
  <rv s="0">
    <v>https://www.bing.com/financeapi/forcetrigger?t=a1mzjc&amp;q=XNYS%3aAFL&amp;form=skydnc</v>
    <v>Learn more on Bing</v>
  </rv>
  <rv s="1">
    <v>0</v>
    <v>AFLAC INCORPORATED (XNYS:AFL)</v>
    <v>2</v>
    <v>3</v>
    <v>Finance</v>
    <v>4</v>
    <v>en-US</v>
    <v>a1mzjc</v>
    <v>268435456</v>
    <v>1</v>
    <v>Powered by Refinitiv</v>
    <v>78.430099999999996</v>
    <v>56.03</v>
    <v>0.92920000000000003</v>
    <v>0.17</v>
    <v>2.2420000000000001E-3</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76.7</v>
    <v>Insurance</v>
    <v>Stock</v>
    <v>45155.700497082813</v>
    <v>30</v>
    <v>75.72</v>
    <v>45148750000</v>
    <v>AFLAC INCORPORATED</v>
    <v>AFLAC INCORPORATED</v>
    <v>76.165000000000006</v>
    <v>10.154400000000001</v>
    <v>75.83</v>
    <v>76</v>
    <v>594062500</v>
    <v>AFL</v>
    <v>AFLAC INCORPORATED (XNYS:AFL)</v>
    <v>641018</v>
    <v>2204057</v>
    <v>1973</v>
  </rv>
  <rv s="2">
    <v>31</v>
  </rv>
  <rv s="0">
    <v>https://www.bing.com/financeapi/forcetrigger?t=a1mnrw&amp;q=XNYS%3aA&amp;form=skydnc</v>
    <v>Learn more on Bing</v>
  </rv>
  <rv s="1">
    <v>0</v>
    <v>AGILENT TECHNOLOGIES, INC. (XNYS:A)</v>
    <v>2</v>
    <v>3</v>
    <v>Finance</v>
    <v>4</v>
    <v>en-US</v>
    <v>a1mnrw</v>
    <v>268435456</v>
    <v>1</v>
    <v>Powered by Refinitiv</v>
    <v>160.26499999999999</v>
    <v>113.2801</v>
    <v>1.0186999999999999</v>
    <v>-0.16</v>
    <v>-1.3179999999999999E-3</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18400</v>
    <v>New York Stock Exchange</v>
    <v>XNYS</v>
    <v>XNYS</v>
    <v>5301 Stevens Creek Blvd, SANTA CLARA, CA, 95051 US</v>
    <v>122.6491</v>
    <v>Healthcare Equipment &amp; Supplies</v>
    <v>Stock</v>
    <v>45155.700490740623</v>
    <v>33</v>
    <v>121.09</v>
    <v>35511600000</v>
    <v>AGILENT TECHNOLOGIES, INC.</v>
    <v>AGILENT TECHNOLOGIES, INC.</v>
    <v>121.62</v>
    <v>31.791599999999999</v>
    <v>121.36</v>
    <v>121.2</v>
    <v>293000000</v>
    <v>A</v>
    <v>AGILENT TECHNOLOGIES, INC. (XNYS:A)</v>
    <v>652460</v>
    <v>2082319</v>
    <v>1999</v>
  </rv>
  <rv s="2">
    <v>34</v>
  </rv>
  <rv s="0">
    <v>https://www.bing.com/financeapi/forcetrigger?t=a1nl77&amp;q=XNYS%3aAPD&amp;form=skydnc</v>
    <v>Learn more on Bing</v>
  </rv>
  <rv s="1">
    <v>0</v>
    <v>AIR PRODUCTS AND CHEMICALS, INC. (XNYS:APD)</v>
    <v>2</v>
    <v>3</v>
    <v>Finance</v>
    <v>4</v>
    <v>en-US</v>
    <v>a1nl77</v>
    <v>268435456</v>
    <v>1</v>
    <v>Powered by Refinitiv</v>
    <v>328.56</v>
    <v>224.75489999999999</v>
    <v>0.88319999999999999</v>
    <v>0.68</v>
    <v>2.3779999999999999E-3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288.26</v>
    <v>Chemicals</v>
    <v>Stock</v>
    <v>45155.700564837498</v>
    <v>36</v>
    <v>285.83</v>
    <v>63667846080</v>
    <v>AIR PRODUCTS AND CHEMICALS, INC.</v>
    <v>AIR PRODUCTS AND CHEMICALS, INC.</v>
    <v>286.45</v>
    <v>29.2272</v>
    <v>285.92</v>
    <v>286.60000000000002</v>
    <v>222148800</v>
    <v>APD</v>
    <v>AIR PRODUCTS AND CHEMICALS, INC. (XNYS:APD)</v>
    <v>264118</v>
    <v>851917</v>
    <v>1961</v>
  </rv>
  <rv s="2">
    <v>37</v>
  </rv>
  <rv s="0">
    <v>https://www.bing.com/financeapi/forcetrigger?t=a1n7yc&amp;q=XNAS%3aAKAM&amp;form=skydnc</v>
    <v>Learn more on Bing</v>
  </rv>
  <rv s="1">
    <v>0</v>
    <v>AKAMAI TECHNOLOGIES, INC. (XNAS:AKAM)</v>
    <v>2</v>
    <v>3</v>
    <v>Finance</v>
    <v>4</v>
    <v>en-US</v>
    <v>a1n7yc</v>
    <v>268435456</v>
    <v>1</v>
    <v>Powered by Refinitiv</v>
    <v>107.47</v>
    <v>70.650000000000006</v>
    <v>0.76500000000000001</v>
    <v>-0.85</v>
    <v>-8.3599999999999994E-3</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102</v>
    <v>Software &amp; IT Services</v>
    <v>Stock</v>
    <v>45155.700222626561</v>
    <v>39</v>
    <v>100.68</v>
    <v>15326160000</v>
    <v>AKAMAI TECHNOLOGIES, INC.</v>
    <v>AKAMAI TECHNOLOGIES, INC.</v>
    <v>101.73</v>
    <v>31.149100000000001</v>
    <v>101.68</v>
    <v>100.83</v>
    <v>152000000</v>
    <v>AKAM</v>
    <v>AKAMAI TECHNOLOGIES, INC. (XNAS:AKAM)</v>
    <v>672515</v>
    <v>1652754</v>
    <v>1998</v>
  </rv>
  <rv s="2">
    <v>40</v>
  </rv>
  <rv s="0">
    <v>https://www.bing.com/financeapi/forcetrigger?t=a1mnur&amp;q=XNYS%3aAA&amp;form=skydnc</v>
    <v>Learn more on Bing</v>
  </rv>
  <rv s="1">
    <v>0</v>
    <v>ALCOA CORPORATION (XNYS:AA)</v>
    <v>2</v>
    <v>3</v>
    <v>Finance</v>
    <v>4</v>
    <v>en-US</v>
    <v>a1mnur</v>
    <v>268435456</v>
    <v>1</v>
    <v>Powered by Refinitiv</v>
    <v>58.234999999999999</v>
    <v>29.094999999999999</v>
    <v>2.4641000000000002</v>
    <v>0.28999999999999998</v>
    <v>9.894E-3</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30.04</v>
    <v>Metals &amp; Mining</v>
    <v>Stock</v>
    <v>45155.700554478906</v>
    <v>42</v>
    <v>29.47</v>
    <v>5282108160</v>
    <v>ALCOA CORPORATION</v>
    <v>ALCOA CORPORATION</v>
    <v>29.92</v>
    <v>7.8345000000000002</v>
    <v>29.31</v>
    <v>29.6</v>
    <v>178449600</v>
    <v>AA</v>
    <v>ALCOA CORPORATION (XNYS:AA)</v>
    <v>2506766</v>
    <v>5972560</v>
    <v>2016</v>
  </rv>
  <rv s="2">
    <v>43</v>
  </rv>
  <rv s="0">
    <v>https://www.bing.com/financeapi/forcetrigger?t=a1u3p2&amp;q=XNAS%3aGOOG&amp;form=skydnc</v>
    <v>Learn more on Bing</v>
  </rv>
  <rv s="1">
    <v>0</v>
    <v>ALPHABET INC. (XNAS:GOOG)</v>
    <v>2</v>
    <v>3</v>
    <v>Finance</v>
    <v>4</v>
    <v>en-US</v>
    <v>a1u3p2</v>
    <v>268435456</v>
    <v>1</v>
    <v>Powered by Refinitiv</v>
    <v>134.07</v>
    <v>83.45</v>
    <v>1.0664</v>
    <v>3.0249999999999999</v>
    <v>2.3429999999999999E-2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132.36009999999999</v>
    <v>Software &amp; IT Services</v>
    <v>Stock</v>
    <v>45155.700541666403</v>
    <v>45</v>
    <v>129.87</v>
    <v>1625157000000</v>
    <v>ALPHABET INC.</v>
    <v>ALPHABET INC.</v>
    <v>130.44999999999999</v>
    <v>27.35</v>
    <v>129.11000000000001</v>
    <v>132.13499999999999</v>
    <v>12609000000</v>
    <v>GOOG</v>
    <v>ALPHABET INC. (XNAS:GOOG)</v>
    <v>12155930</v>
    <v>23897067</v>
    <v>2015</v>
  </rv>
  <rv s="2">
    <v>46</v>
  </rv>
  <rv s="0">
    <v>https://www.bing.com/financeapi/forcetrigger?t=a1ncm7&amp;q=XNAS%3aALTR&amp;form=skydnc</v>
    <v>Learn more on Bing</v>
  </rv>
  <rv s="1">
    <v>0</v>
    <v>ALTAIR ENGINEERING INC. (XNAS:ALTR)</v>
    <v>2</v>
    <v>3</v>
    <v>Finance</v>
    <v>4</v>
    <v>en-US</v>
    <v>a1ncm7</v>
    <v>268435456</v>
    <v>1</v>
    <v>Powered by Refinitiv</v>
    <v>78.489900000000006</v>
    <v>43.17</v>
    <v>1.4696</v>
    <v>-0.57499999999999996</v>
    <v>-9.2650000000000007E-3</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62.23</v>
    <v>Software &amp; IT Services</v>
    <v>Stock</v>
    <v>45155.700133089842</v>
    <v>48</v>
    <v>61.005000000000003</v>
    <v>4994879079</v>
    <v>ALTAIR ENGINEERING INC.</v>
    <v>ALTAIR ENGINEERING INC.</v>
    <v>62.23</v>
    <v>121.1681</v>
    <v>62.06</v>
    <v>61.484999999999999</v>
    <v>81237360</v>
    <v>ALTR</v>
    <v>ALTAIR ENGINEERING INC. (XNAS:ALTR)</v>
    <v>80862</v>
    <v>249700</v>
    <v>2017</v>
  </rv>
  <rv s="2">
    <v>49</v>
  </rv>
  <rv s="0">
    <v>https://www.bing.com/financeapi/forcetrigger?t=a1xtpr&amp;q=XNYS%3aMO&amp;form=skydnc</v>
    <v>Learn more on Bing</v>
  </rv>
  <rv s="1">
    <v>0</v>
    <v>Altria Group, Inc. (XNYS:MO)</v>
    <v>2</v>
    <v>3</v>
    <v>Finance</v>
    <v>4</v>
    <v>en-US</v>
    <v>a1xtpr</v>
    <v>268435456</v>
    <v>1</v>
    <v>Powered by Refinitiv</v>
    <v>48.99</v>
    <v>40.35</v>
    <v>0.629</v>
    <v>3.5000000000000003E-2</v>
    <v>8.187E-4</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43</v>
    <v>Food &amp; Tobacco</v>
    <v>Stock</v>
    <v>45155.700495439065</v>
    <v>51</v>
    <v>42.77</v>
    <v>75926688850</v>
    <v>Altria Group, Inc.</v>
    <v>Altria Group, Inc.</v>
    <v>42.78</v>
    <v>11.231199999999999</v>
    <v>42.75</v>
    <v>42.784999999999997</v>
    <v>1774610000</v>
    <v>MO</v>
    <v>Altria Group, Inc. (XNYS:MO)</v>
    <v>2581405</v>
    <v>6739256</v>
    <v>2009</v>
  </rv>
  <rv s="2">
    <v>52</v>
  </rv>
  <rv s="0">
    <v>https://www.bing.com/financeapi/forcetrigger?t=a1nhlh&amp;q=XNAS%3aAMZN&amp;form=skydnc</v>
    <v>Learn more on Bing</v>
  </rv>
  <rv s="1">
    <v>0</v>
    <v>AMAZON.COM, INC. (XNAS:AMZN)</v>
    <v>2</v>
    <v>3</v>
    <v>Finance</v>
    <v>4</v>
    <v>en-US</v>
    <v>a1nhlh</v>
    <v>268435456</v>
    <v>1</v>
    <v>Powered by Refinitiv</v>
    <v>143.63</v>
    <v>81.430000000000007</v>
    <v>1.2341</v>
    <v>0.21</v>
    <v>1.555E-3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136.08500000000001</v>
    <v>Diversified Retail</v>
    <v>Stock</v>
    <v>45155.700531724222</v>
    <v>54</v>
    <v>133.57</v>
    <v>1393619000000</v>
    <v>AMAZON.COM, INC.</v>
    <v>AMAZON.COM, INC.</v>
    <v>135.38</v>
    <v>107.39019999999999</v>
    <v>135.07</v>
    <v>135.28</v>
    <v>10317750000</v>
    <v>AMZN</v>
    <v>AMAZON.COM, INC. (XNAS:AMZN)</v>
    <v>28177759</v>
    <v>59615365</v>
    <v>1996</v>
  </rv>
  <rv s="2">
    <v>55</v>
  </rv>
  <rv s="0">
    <v>https://www.bing.com/financeapi/forcetrigger?t=a1mxkr&amp;q=XNYS%3aAEE&amp;form=skydnc</v>
    <v>Learn more on Bing</v>
  </rv>
  <rv s="1">
    <v>0</v>
    <v>AMEREN CORPORATION (XNYS:AEE)</v>
    <v>2</v>
    <v>3</v>
    <v>Finance</v>
    <v>4</v>
    <v>en-US</v>
    <v>a1mxkr</v>
    <v>268435456</v>
    <v>1</v>
    <v>Powered by Refinitiv</v>
    <v>97.53</v>
    <v>73.28</v>
    <v>0.4577</v>
    <v>0.435</v>
    <v>5.47E-3</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80.44</v>
    <v>Multiline Utilities</v>
    <v>Stock</v>
    <v>45155.70041541641</v>
    <v>57</v>
    <v>79.319999999999993</v>
    <v>21010763767</v>
    <v>AMEREN CORPORATION</v>
    <v>AMEREN CORPORATION</v>
    <v>79.73</v>
    <v>18.614999999999998</v>
    <v>79.53</v>
    <v>79.965000000000003</v>
    <v>262749500</v>
    <v>AEE</v>
    <v>AMEREN CORPORATION (XNYS:AEE)</v>
    <v>365886</v>
    <v>1325854</v>
    <v>1995</v>
  </rv>
  <rv s="2">
    <v>58</v>
  </rv>
  <rv s="0">
    <v>https://www.bing.com/financeapi/forcetrigger?t=a1mybh&amp;q=XNAS%3aAEP&amp;form=skydnc</v>
    <v>Learn more on Bing</v>
  </rv>
  <rv s="1">
    <v>0</v>
    <v>AMERICAN ELECTRIC POWER COMPANY, INC. (XNAS:AEP)</v>
    <v>2</v>
    <v>3</v>
    <v>Finance</v>
    <v>4</v>
    <v>en-US</v>
    <v>a1mybh</v>
    <v>268435456</v>
    <v>1</v>
    <v>Powered by Refinitiv</v>
    <v>105.6</v>
    <v>78.87</v>
    <v>0.46179999999999999</v>
    <v>0.3</v>
    <v>3.7880000000000001E-3</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80.004999999999995</v>
    <v>Electrical Utilities &amp; IPPs</v>
    <v>Stock</v>
    <v>45155.700535589844</v>
    <v>60</v>
    <v>79.114999999999995</v>
    <v>40951340240</v>
    <v>AMERICAN ELECTRIC POWER COMPANY, INC.</v>
    <v>AMERICAN ELECTRIC POWER COMPANY, INC.</v>
    <v>79.37</v>
    <v>20.561399999999999</v>
    <v>79.19</v>
    <v>79.489999999999995</v>
    <v>515176000</v>
    <v>AEP</v>
    <v>AMERICAN ELECTRIC POWER COMPANY, INC. (XNAS:AEP)</v>
    <v>1084961</v>
    <v>3498650</v>
    <v>1925</v>
  </rv>
  <rv s="2">
    <v>61</v>
  </rv>
  <rv s="0">
    <v>https://www.bing.com/financeapi/forcetrigger?t=a1o2lh&amp;q=XNYS%3aAXP&amp;form=skydnc</v>
    <v>Learn more on Bing</v>
  </rv>
  <rv s="1">
    <v>0</v>
    <v>AMERICAN EXPRESS COMPANY (XNYS:AXP)</v>
    <v>2</v>
    <v>3</v>
    <v>Finance</v>
    <v>4</v>
    <v>en-US</v>
    <v>a1o2lh</v>
    <v>268435456</v>
    <v>1</v>
    <v>Powered by Refinitiv</v>
    <v>182.15</v>
    <v>130.65</v>
    <v>1.1818</v>
    <v>1.29</v>
    <v>8.0239999999999999E-3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162.60599999999999</v>
    <v>Banking Services</v>
    <v>Stock</v>
    <v>45155.700534316406</v>
    <v>63</v>
    <v>161.52000000000001</v>
    <v>119343164745</v>
    <v>AMERICAN EXPRESS COMPANY</v>
    <v>AMERICAN EXPRESS COMPANY</v>
    <v>161.9</v>
    <v>16.3552</v>
    <v>160.76</v>
    <v>162.05000000000001</v>
    <v>736458900</v>
    <v>AXP</v>
    <v>AMERICAN EXPRESS COMPANY (XNYS:AXP)</v>
    <v>758697</v>
    <v>2856704</v>
    <v>1965</v>
  </rv>
  <rv s="2">
    <v>64</v>
  </rv>
  <rv s="0">
    <v>https://www.bing.com/financeapi/forcetrigger?t=a1n6f2&amp;q=XNYS%3aAIG&amp;form=skydnc</v>
    <v>Learn more on Bing</v>
  </rv>
  <rv s="1">
    <v>0</v>
    <v>AMERICAN INTERNATIONAL GROUP, INC. (XNYS:AIG)</v>
    <v>2</v>
    <v>3</v>
    <v>Finance</v>
    <v>4</v>
    <v>en-US</v>
    <v>a1n6f2</v>
    <v>268435456</v>
    <v>1</v>
    <v>Powered by Refinitiv</v>
    <v>64.875</v>
    <v>45.66</v>
    <v>1.151</v>
    <v>-0.36</v>
    <v>-6.1419999999999999E-3</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59.05</v>
    <v>Insurance</v>
    <v>Stock</v>
    <v>45155.700299953125</v>
    <v>66</v>
    <v>58.185000000000002</v>
    <v>41468151700</v>
    <v>AMERICAN INTERNATIONAL GROUP, INC.</v>
    <v>AMERICAN INTERNATIONAL GROUP, INC.</v>
    <v>58.96</v>
    <v>9.9061000000000003</v>
    <v>58.61</v>
    <v>58.25</v>
    <v>711899600</v>
    <v>AIG</v>
    <v>AMERICAN INTERNATIONAL GROUP, INC. (XNYS:AIG)</v>
    <v>976013</v>
    <v>3108376</v>
    <v>1967</v>
  </rv>
  <rv s="2">
    <v>67</v>
  </rv>
  <rv s="0">
    <v>https://www.bing.com/financeapi/forcetrigger?t=a1ngur&amp;q=XNYS%3aAMT&amp;form=skydnc</v>
    <v>Learn more on Bing</v>
  </rv>
  <rv s="1">
    <v>0</v>
    <v>AMERICAN TOWER CORPORATION (XNYS:AMT)</v>
    <v>2</v>
    <v>3</v>
    <v>Finance</v>
    <v>4</v>
    <v>en-US</v>
    <v>a1ngur</v>
    <v>268435456</v>
    <v>1</v>
    <v>Powered by Refinitiv</v>
    <v>279.19900000000001</v>
    <v>177.40010000000001</v>
    <v>0.5746</v>
    <v>-0.37</v>
    <v>-2.0790000000000001E-3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179.655</v>
    <v>Residential &amp; Commercial REIT</v>
    <v>Stock</v>
    <v>45155.700535578122</v>
    <v>69</v>
    <v>177.6</v>
    <v>82798539910</v>
    <v>AMERICAN TOWER CORPORATION</v>
    <v>AMERICAN TOWER CORPORATION</v>
    <v>177.67</v>
    <v>86.052400000000006</v>
    <v>177.99</v>
    <v>177.62</v>
    <v>466155500</v>
    <v>AMT</v>
    <v>AMERICAN TOWER CORPORATION (XNYS:AMT)</v>
    <v>1000029</v>
    <v>2393083</v>
    <v>1996</v>
  </rv>
  <rv s="2">
    <v>70</v>
  </rv>
  <rv s="0">
    <v>https://www.bing.com/financeapi/forcetrigger?t=a1mptc&amp;q=XNYS%3aABC&amp;form=skydnc</v>
    <v>Learn more on Bing</v>
  </rv>
  <rv s="1">
    <v>0</v>
    <v>AMERISOURCEBERGEN CORPORATION (XNYS:ABC)</v>
    <v>2</v>
    <v>3</v>
    <v>Finance</v>
    <v>4</v>
    <v>en-US</v>
    <v>a1mptc</v>
    <v>268435456</v>
    <v>1</v>
    <v>Powered by Refinitiv</v>
    <v>194.79</v>
    <v>135.13999999999999</v>
    <v>0.5544</v>
    <v>-3.71</v>
    <v>-2.0164000000000001E-2</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184.22</v>
    <v>Healthcare Equipment &amp; Supplies</v>
    <v>Stock</v>
    <v>45155.700419814064</v>
    <v>72</v>
    <v>179.10499999999999</v>
    <v>36448090972</v>
    <v>AMERISOURCEBERGEN CORPORATION</v>
    <v>AMERISOURCEBERGEN CORPORATION</v>
    <v>182.97</v>
    <v>22.417899999999999</v>
    <v>183.99</v>
    <v>180.28</v>
    <v>202174900</v>
    <v>ABC</v>
    <v>AMERISOURCEBERGEN CORPORATION (XNYS:ABC)</v>
    <v>977261</v>
    <v>2203071</v>
    <v>2001</v>
  </rv>
  <rv s="2">
    <v>73</v>
  </rv>
  <rv s="0">
    <v>http://en.wikipedia.org/wiki/Amgen</v>
    <v>Wikipedia</v>
  </rv>
  <rv s="4">
    <v>14</v>
    <v>75</v>
  </rv>
  <rv s="5">
    <v>13</v>
    <v>https://www.bing.com/th?id=AMMS_7651d2e878d4df4bb82a200be2db03e3&amp;qlt=95</v>
    <v>76</v>
    <v>0</v>
    <v>https://www.bing.com/images/search?form=xlimg&amp;q=amgen</v>
    <v>Image of AMGEN INC.</v>
  </rv>
  <rv s="0">
    <v>https://www.bing.com/financeapi/forcetrigger?t=a1nec7&amp;q=XNAS%3aAMGN&amp;form=skydnc</v>
    <v>Learn more on Bing</v>
  </rv>
  <rv s="6">
    <v>9</v>
    <v>AMGEN INC. (XNAS:AMGN)</v>
    <v>11</v>
    <v>12</v>
    <v>Finance</v>
    <v>4</v>
    <v>en-US</v>
    <v>a1nec7</v>
    <v>268435456</v>
    <v>1</v>
    <v>Powered by Refinitiv</v>
    <v>296.67</v>
    <v>211.71</v>
    <v>0.60409999999999997</v>
    <v>3.44</v>
    <v>1.3084999999999999E-2</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266.5</v>
    <v>77</v>
    <v>Pharmaceuticals</v>
    <v>Stock</v>
    <v>45155.700522094528</v>
    <v>78</v>
    <v>263.27</v>
    <v>141759500000</v>
    <v>AMGEN INC.</v>
    <v>AMGEN INC.</v>
    <v>263.87</v>
    <v>17.720199999999998</v>
    <v>262.89</v>
    <v>266.33</v>
    <v>534901200</v>
    <v>AMGN</v>
    <v>AMGEN INC. (XNAS:AMGN)</v>
    <v>819863</v>
    <v>2790321</v>
    <v>1986</v>
  </rv>
  <rv s="2">
    <v>79</v>
  </rv>
  <rv s="0">
    <v>https://www.bing.com/financeapi/forcetrigger?t=aa4g7w&amp;q=XASX%3aAMP&amp;form=skydnc</v>
    <v>Learn more on Bing</v>
  </rv>
  <rv s="1">
    <v>0</v>
    <v>AMP LIMITED (XASX:AMP)</v>
    <v>2</v>
    <v>20</v>
    <v>Finance</v>
    <v>8</v>
    <v>en-US</v>
    <v>aa4g7w</v>
    <v>268435456</v>
    <v>1</v>
    <v>Powered by Refinitiv</v>
    <v>1.4</v>
    <v>0.95299999999999996</v>
    <v>1.0981000000000001</v>
    <v>0.02</v>
    <v>1.6327000000000001E-2</v>
    <v>AUD</v>
    <v>AMP Ltd is an Australia-based company that is engaged in retail wealth management and banking businesses operating in Australia and New Zealand. The Company offers services in financial advice and superannuation, retirement income, banking, and investment products. The Company’s segments include Australian Wealth Management (AWM), AMP Bank, and New Zealand Wealth Management. AWM comprises three different business lines, such as Platforms, which provides a wrap platform that includes superannuation, retirement, and investment solutions; Master Trust, which provides a whole of wealth solution for both retail and corporate members; and Advice, which provides financial advice services and equity investments in advisor practices. AMP Bank offers residential mortgages, deposits, and transactional banking services. New Zealand wealth management encompasses wealth management, financial advice, and general insurance distribution businesses in New Zealand.</v>
    <v>4300</v>
    <v>Australian Securities Exchange</v>
    <v>XASX</v>
    <v>XASX</v>
    <v>AMP share registry, GPO Box 2980, MELBOURNE, VICTORIA, 3001 AU</v>
    <v>1.2549999999999999</v>
    <v>Investment Banking &amp; Investment Services</v>
    <v>Stock</v>
    <v>45155.375</v>
    <v>81</v>
    <v>1.2</v>
    <v>3428286000</v>
    <v>AMP LIMITED</v>
    <v>AMP LIMITED</v>
    <v>1.22</v>
    <v>18.48</v>
    <v>1.2250000000000001</v>
    <v>1.2450000000000001</v>
    <v>2798600000</v>
    <v>AMP</v>
    <v>AMP LIMITED (XASX:AMP)</v>
    <v>12361493</v>
    <v>13800220</v>
    <v>1997</v>
  </rv>
  <rv s="2">
    <v>82</v>
  </rv>
  <rv s="0">
    <v>https://www.bing.com/financeapi/forcetrigger?t=a1nllh&amp;q=XNYS%3aAPH&amp;form=skydnc</v>
    <v>Learn more on Bing</v>
  </rv>
  <rv s="1">
    <v>0</v>
    <v>AMPHENOL CORPORATION (XNYS:APH)</v>
    <v>2</v>
    <v>3</v>
    <v>Finance</v>
    <v>4</v>
    <v>en-US</v>
    <v>a1nllh</v>
    <v>268435456</v>
    <v>1</v>
    <v>Powered by Refinitiv</v>
    <v>90.28</v>
    <v>65.209999999999994</v>
    <v>1.2495000000000001</v>
    <v>0.19</v>
    <v>2.212E-3</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86.42</v>
    <v>Electronic Equipment &amp; Parts</v>
    <v>Stock</v>
    <v>45155.700535995311</v>
    <v>84</v>
    <v>85.62</v>
    <v>51336795779</v>
    <v>AMPHENOL CORPORATION</v>
    <v>AMPHENOL CORPORATION</v>
    <v>86.4</v>
    <v>27.933199999999999</v>
    <v>85.88</v>
    <v>86.07</v>
    <v>596454000</v>
    <v>APH</v>
    <v>AMPHENOL CORPORATION (XNYS:APH)</v>
    <v>471844</v>
    <v>2440234</v>
    <v>1986</v>
  </rv>
  <rv s="2">
    <v>85</v>
  </rv>
  <rv s="0">
    <v>https://www.bing.com/financeapi/forcetrigger?t=a1mvjc&amp;q=XNAS%3aADI&amp;form=skydnc</v>
    <v>Learn more on Bing</v>
  </rv>
  <rv s="1">
    <v>0</v>
    <v>ANALOG DEVICES, INC. (XNAS:ADI)</v>
    <v>2</v>
    <v>3</v>
    <v>Finance</v>
    <v>4</v>
    <v>en-US</v>
    <v>a1mvjc</v>
    <v>268435456</v>
    <v>1</v>
    <v>Powered by Refinitiv</v>
    <v>200.1</v>
    <v>133.47999999999999</v>
    <v>1.1678999999999999</v>
    <v>-0.6</v>
    <v>-3.3869999999999998E-3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178.27</v>
    <v>Semiconductors &amp; Semiconductor Equipment</v>
    <v>Stock</v>
    <v>45155.700472106248</v>
    <v>87</v>
    <v>175.65</v>
    <v>88535429231</v>
    <v>ANALOG DEVICES, INC.</v>
    <v>ANALOG DEVICES, INC.</v>
    <v>177.59</v>
    <v>25.1065</v>
    <v>177.17</v>
    <v>176.57</v>
    <v>501418300</v>
    <v>ADI</v>
    <v>ANALOG DEVICES, INC. (XNAS:ADI)</v>
    <v>1108651</v>
    <v>3114000</v>
    <v>1965</v>
  </rv>
  <rv s="2">
    <v>88</v>
  </rv>
  <rv s="0">
    <v>https://www.bing.com/financeapi/forcetrigger?t=aa4ihw&amp;q=XASX%3aANR&amp;form=skydnc</v>
    <v>Learn more on Bing</v>
  </rv>
  <rv s="9">
    <v>21</v>
    <v>ANATARA LIFESCIENCES LTD (XASX:ANR)</v>
    <v>2</v>
    <v>7</v>
    <v>Finance</v>
    <v>8</v>
    <v>en-US</v>
    <v>aa4ihw</v>
    <v>268435456</v>
    <v>1</v>
    <v>Powered by Refinitiv</v>
    <v>6.9000000000000006E-2</v>
    <v>2.5000000000000001E-2</v>
    <v>1.1197999999999999</v>
    <v>0</v>
    <v>0</v>
    <v>AUD</v>
    <v>Anatara Lifesciences Ltd is a life sciences company. The Company is engaged in developing and commercializing evidence-based products for gastrointestinal health. It develops products for human and animal health.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uite 101, 55 Flemington Rd, North Melbourne, MELBOURNE, VICTORIA, 3051 AU</v>
    <v>3.2000000000000001E-2</v>
    <v>Biotechnology &amp; Medical Research</v>
    <v>Stock</v>
    <v>45154.375011574077</v>
    <v>90</v>
    <v>3.2000000000000001E-2</v>
    <v>3837570</v>
    <v>ANATARA LIFESCIENCES LTD</v>
    <v>ANATARA LIFESCIENCES LTD</v>
    <v>3.2000000000000001E-2</v>
    <v>3.2000000000000001E-2</v>
    <v>3.2000000000000001E-2</v>
    <v>119924000</v>
    <v>ANR</v>
    <v>ANATARA LIFESCIENCES LTD (XASX:ANR)</v>
    <v>14</v>
    <v>187970</v>
    <v>2010</v>
  </rv>
  <rv s="2">
    <v>91</v>
  </rv>
  <rv s="0">
    <v>http://commons.wikimedia.org/wiki/File:2006-06-07_840x1500_chicago_aon_building.jpg</v>
    <v>J. Crocker</v>
  </rv>
  <rv s="0">
    <v>http://es.wikipedia.org/wiki/Aon</v>
    <v>Wikipedia</v>
  </rv>
  <rv s="4">
    <v>93</v>
    <v>94</v>
  </rv>
  <rv s="5">
    <v>13</v>
    <v>https://www.bing.com/th?id=AMMS_7617e91f3c55e615e2b5e1f75761cfe5&amp;qlt=95</v>
    <v>95</v>
    <v>0</v>
    <v>https://www.bing.com/images/search?form=xlimg&amp;q=aon+company</v>
    <v>Image of Aon plc</v>
  </rv>
  <rv s="0">
    <v>https://www.bing.com/financeapi/forcetrigger?t=a1nkgh&amp;q=XNYS%3aAON&amp;form=skydnc</v>
    <v>Learn more on Bing</v>
  </rv>
  <rv s="6">
    <v>9</v>
    <v>Aon plc (XNYS:AON)</v>
    <v>11</v>
    <v>12</v>
    <v>Finance</v>
    <v>4</v>
    <v>en-US</v>
    <v>a1nkgh</v>
    <v>268435456</v>
    <v>1</v>
    <v>Powered by Refinitiv</v>
    <v>347.37</v>
    <v>266.35000000000002</v>
    <v>0.89800000000000002</v>
    <v>-1.44</v>
    <v>-4.4819999999999999E-3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324.31</v>
    <v>96</v>
    <v>Insurance</v>
    <v>Stock</v>
    <v>45155.700493935154</v>
    <v>97</v>
    <v>319.32</v>
    <v>64884917311</v>
    <v>Aon plc</v>
    <v>Aon plc</v>
    <v>321.94499999999999</v>
    <v>25.007899999999999</v>
    <v>321.27999999999997</v>
    <v>319.83999999999997</v>
    <v>202866800</v>
    <v>AON</v>
    <v>Aon plc (XNYS:AON)</v>
    <v>278209</v>
    <v>879017</v>
    <v>2020</v>
  </rv>
  <rv s="2">
    <v>98</v>
  </rv>
  <rv s="0">
    <v>https://www.bing.com/financeapi/forcetrigger?t=a1nkur&amp;q=XNAS%3aAPA&amp;form=skydnc</v>
    <v>Learn more on Bing</v>
  </rv>
  <rv s="1">
    <v>0</v>
    <v>APA CORPORATION (XNAS:APA)</v>
    <v>2</v>
    <v>3</v>
    <v>Finance</v>
    <v>4</v>
    <v>en-US</v>
    <v>a1nkur</v>
    <v>268435456</v>
    <v>1</v>
    <v>Powered by Refinitiv</v>
    <v>50.58</v>
    <v>30.67</v>
    <v>3.516</v>
    <v>0.66500000000000004</v>
    <v>1.5238E-2</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44.65</v>
    <v>Oil &amp; Gas</v>
    <v>Stock</v>
    <v>45155.700531435155</v>
    <v>100</v>
    <v>44.01</v>
    <v>13613393547</v>
    <v>APA CORPORATION</v>
    <v>APA CORPORATION</v>
    <v>44.54</v>
    <v>9.2706999999999997</v>
    <v>43.64</v>
    <v>44.305</v>
    <v>307265400</v>
    <v>APA</v>
    <v>APA CORPORATION (XNAS:APA)</v>
    <v>1536037</v>
    <v>4528772</v>
    <v>2021</v>
  </rv>
  <rv s="2">
    <v>101</v>
  </rv>
  <rv s="0">
    <v>https://www.bing.com/financeapi/forcetrigger?t=a1n7h7&amp;q=XNYS%3aAIV&amp;form=skydnc</v>
    <v>Learn more on Bing</v>
  </rv>
  <rv s="1">
    <v>0</v>
    <v>APARTMENT INVESTMENT AND MANAGEMENT COMPANY (XNYS:AIV)</v>
    <v>2</v>
    <v>3</v>
    <v>Finance</v>
    <v>4</v>
    <v>en-US</v>
    <v>a1n7h7</v>
    <v>268435456</v>
    <v>1</v>
    <v>Powered by Refinitiv</v>
    <v>9.3995999999999995</v>
    <v>6.4649999999999999</v>
    <v>1.1995</v>
    <v>5.0000000000000001E-3</v>
    <v>6.3529999999999999E-4</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7.94</v>
    <v>Residential &amp; Commercial REIT</v>
    <v>Stock</v>
    <v>45155.700418182816</v>
    <v>103</v>
    <v>7.85</v>
    <v>1163411000</v>
    <v>APARTMENT INVESTMENT AND MANAGEMENT COMPANY</v>
    <v>APARTMENT INVESTMENT AND MANAGEMENT COMPANY</v>
    <v>7.85</v>
    <v>22.7485</v>
    <v>7.87</v>
    <v>7.875</v>
    <v>147828500</v>
    <v>AIV</v>
    <v>APARTMENT INVESTMENT AND MANAGEMENT COMPANY (XNYS:AIV)</v>
    <v>165123</v>
    <v>1111904</v>
    <v>1994</v>
  </rv>
  <rv s="2">
    <v>104</v>
  </rv>
  <rv s="0">
    <v>https://www.bing.com/financeapi/forcetrigger?t=af4h9c&amp;q=XFRA%3aAPC&amp;form=skydnc</v>
    <v>Learn more on Bing</v>
  </rv>
  <rv s="1">
    <v>0</v>
    <v>APPLE INC. (XFRA:APC)</v>
    <v>2</v>
    <v>22</v>
    <v>Finance</v>
    <v>16</v>
    <v>en-US</v>
    <v>af4h9c</v>
    <v>268435456</v>
    <v>1</v>
    <v>Powered by Refinitiv</v>
    <v>435.5</v>
    <v>87.2</v>
    <v>1.2839</v>
    <v>-1.66</v>
    <v>-1.0225E-2</v>
    <v>EUR</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Deutsche Boerse AG</v>
    <v>XFRA</v>
    <v>XFRA</v>
    <v>One Apple Park Way, CUPERTINO, CA, 95014 US</v>
    <v>162.74</v>
    <v>Computers, Phones &amp; Household Electronics</v>
    <v>Stock</v>
    <v>45155.689583333333</v>
    <v>106</v>
    <v>159.69999999999999</v>
    <v>2760536000000</v>
    <v>APPLE INC.</v>
    <v>APPLE INC.</v>
    <v>162.08000000000001</v>
    <v>29.77</v>
    <v>162.34</v>
    <v>160.68</v>
    <v>15634230000</v>
    <v>APC</v>
    <v>APPLE INC. (XFRA:APC)</v>
    <v>7500</v>
    <v>64813860</v>
    <v>1977</v>
  </rv>
  <rv s="2">
    <v>107</v>
  </rv>
  <rv s="0">
    <v>https://www.bing.com/financeapi/forcetrigger?t=a1mou2&amp;q=XNAS%3aAAPL&amp;form=skydnc</v>
    <v>Learn more on Bing</v>
  </rv>
  <rv s="1">
    <v>0</v>
    <v>APPLE INC. (XNAS:AAPL)</v>
    <v>2</v>
    <v>3</v>
    <v>Finance</v>
    <v>4</v>
    <v>en-US</v>
    <v>a1mou2</v>
    <v>268435456</v>
    <v>1</v>
    <v>Powered by Refinitiv</v>
    <v>198.23</v>
    <v>124.17</v>
    <v>1.2839</v>
    <v>-1.8499000000000001</v>
    <v>-1.0477E-2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177.50540000000001</v>
    <v>Computers, Phones &amp; Household Electronics</v>
    <v>Stock</v>
    <v>45155.700548796092</v>
    <v>109</v>
    <v>173.83</v>
    <v>2731614229023</v>
    <v>APPLE INC.</v>
    <v>APPLE INC.</v>
    <v>177.21</v>
    <v>29.617999999999999</v>
    <v>176.57</v>
    <v>174.7201</v>
    <v>15634230000</v>
    <v>AAPL</v>
    <v>APPLE INC. (XNAS:AAPL)</v>
    <v>30271385</v>
    <v>55573746</v>
    <v>1977</v>
  </rv>
  <rv s="2">
    <v>110</v>
  </rv>
  <rv s="0">
    <v>https://www.bing.com/financeapi/forcetrigger?t=a1nda2&amp;q=XNAS%3aAMAT&amp;form=skydnc</v>
    <v>Learn more on Bing</v>
  </rv>
  <rv s="1">
    <v>0</v>
    <v>APPLIED MATERIALS, INC. (XNAS:AMAT)</v>
    <v>2</v>
    <v>3</v>
    <v>Finance</v>
    <v>4</v>
    <v>en-US</v>
    <v>a1nda2</v>
    <v>268435456</v>
    <v>1</v>
    <v>Powered by Refinitiv</v>
    <v>153.28</v>
    <v>71.12</v>
    <v>1.6116999999999999</v>
    <v>0.4</v>
    <v>2.8930000000000002E-3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139.79</v>
    <v>Semiconductors &amp; Semiconductor Equipment</v>
    <v>Stock</v>
    <v>45155.700498113278</v>
    <v>112</v>
    <v>137.41999999999999</v>
    <v>116430977010</v>
    <v>APPLIED MATERIALS, INC.</v>
    <v>APPLIED MATERIALS, INC.</v>
    <v>139.19</v>
    <v>18.233699999999999</v>
    <v>138.25</v>
    <v>138.65</v>
    <v>839747400</v>
    <v>AMAT</v>
    <v>APPLIED MATERIALS, INC. (XNAS:AMAT)</v>
    <v>2009545</v>
    <v>5663285</v>
    <v>1987</v>
  </rv>
  <rv s="2">
    <v>113</v>
  </rv>
  <rv s="0">
    <v>https://www.bing.com/financeapi/forcetrigger?t=a1mvm7&amp;q=XNYS%3aADM&amp;form=skydnc</v>
    <v>Learn more on Bing</v>
  </rv>
  <rv s="1">
    <v>0</v>
    <v>ARCHER-DANIELS-MIDLAND COMPANY. (XNYS:ADM)</v>
    <v>2</v>
    <v>3</v>
    <v>Finance</v>
    <v>4</v>
    <v>en-US</v>
    <v>a1mvm7</v>
    <v>268435456</v>
    <v>1</v>
    <v>Powered by Refinitiv</v>
    <v>98.28</v>
    <v>69.92</v>
    <v>0.82279999999999998</v>
    <v>0.45</v>
    <v>5.476E-3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83.15</v>
    <v>Food &amp; Tobacco</v>
    <v>Stock</v>
    <v>45155.700478992971</v>
    <v>115</v>
    <v>82.415000000000006</v>
    <v>44292714192</v>
    <v>ARCHER-DANIELS-MIDLAND COMPANY.</v>
    <v>ARCHER-DANIELS-MIDLAND COMPANY.</v>
    <v>82.78</v>
    <v>10.968</v>
    <v>82.17</v>
    <v>82.62</v>
    <v>536101600</v>
    <v>ADM</v>
    <v>ARCHER-DANIELS-MIDLAND COMPANY. (XNYS:ADM)</v>
    <v>515098</v>
    <v>2604384</v>
    <v>1923</v>
  </rv>
  <rv s="2">
    <v>116</v>
  </rv>
  <rv s="0">
    <v>https://www.bing.com/financeapi/forcetrigger?t=ao61ww&amp;q=XLON%3aARG&amp;form=skydnc</v>
    <v>Learn more on Bing</v>
  </rv>
  <rv s="10">
    <v>23</v>
    <v>ARGOS RESOURCES LTD (XLON:ARG)</v>
    <v>2</v>
    <v>24</v>
    <v>Finance</v>
    <v>19</v>
    <v>en-US</v>
    <v>ao61ww</v>
    <v>268435456</v>
    <v>1</v>
    <v>Powered by Refinitiv</v>
    <v>3</v>
    <v>0.1</v>
    <v>1.8786</v>
    <v>0</v>
    <v>0</v>
    <v>GBp</v>
    <v>Argos Resources Ltd is a Falkland Islands (Malvinas)-based exploration company, which is focused on the North Falkland Basin. The Company holds a 100% interest in License PL001, which covers approximately 1,126 square kilometers in the North Falkland Basin. The license boundary is about three kilometers from the Sea Lion oil field. The Company has identified 52 prospects with an estimate of approximately 3,083 million barrels of prospective recoverable resource.</v>
    <v>6</v>
    <v>London Stock Exchange</v>
    <v>XLON</v>
    <v>XLON</v>
    <v>Argos House, H Jones Road, STANLEY, FALKLAND ISLANDS (MALVINAS)-NA, FIQQ 1ZZ FK</v>
    <v>Oil &amp; Gas</v>
    <v>Stock</v>
    <v>45107</v>
    <v>118</v>
    <v>822990</v>
    <v>ARGOS RESOURCES LTD</v>
    <v>ARGOS RESOURCES LTD</v>
    <v>0</v>
    <v>0.35</v>
    <v>0.35</v>
    <v>235141200</v>
    <v>ARG</v>
    <v>ARGOS RESOURCES LTD (XLON:ARG)</v>
    <v>314339</v>
  </rv>
  <rv s="2">
    <v>119</v>
  </rv>
  <rv s="0">
    <v>https://www.bing.com/financeapi/forcetrigger?t=a1n7mw&amp;q=XNYS%3aAIZ&amp;form=skydnc</v>
    <v>Learn more on Bing</v>
  </rv>
  <rv s="1">
    <v>0</v>
    <v>ASSURANT, INC. (XNYS:AIZ)</v>
    <v>2</v>
    <v>3</v>
    <v>Finance</v>
    <v>4</v>
    <v>en-US</v>
    <v>a1n7mw</v>
    <v>268435456</v>
    <v>1</v>
    <v>Powered by Refinitiv</v>
    <v>172.99</v>
    <v>104.49</v>
    <v>0.54749999999999999</v>
    <v>0.33</v>
    <v>2.3280000000000002E-3</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142.67500000000001</v>
    <v>Insurance</v>
    <v>Stock</v>
    <v>45155.699956712502</v>
    <v>121</v>
    <v>141.69</v>
    <v>7534524249</v>
    <v>ASSURANT, INC.</v>
    <v>ASSURANT, INC.</v>
    <v>142.24</v>
    <v>22.090199999999999</v>
    <v>141.77000000000001</v>
    <v>142.1</v>
    <v>53022690</v>
    <v>AIZ</v>
    <v>ASSURANT, INC. (XNYS:AIZ)</v>
    <v>66704</v>
    <v>341868</v>
    <v>2003</v>
  </rv>
  <rv s="2">
    <v>122</v>
  </rv>
  <rv s="0">
    <v>https://www.bing.com/financeapi/forcetrigger?t=a23www&amp;q=XNYS%3aT&amp;form=skydnc</v>
    <v>Learn more on Bing</v>
  </rv>
  <rv s="1">
    <v>0</v>
    <v>AT&amp;T INC. (XNYS:T)</v>
    <v>2</v>
    <v>3</v>
    <v>Finance</v>
    <v>4</v>
    <v>en-US</v>
    <v>a23www</v>
    <v>268435456</v>
    <v>1</v>
    <v>Powered by Refinitiv</v>
    <v>21.12</v>
    <v>13.43</v>
    <v>0.61040000000000005</v>
    <v>-6.5000000000000002E-2</v>
    <v>-4.6100000000000004E-3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14.154999999999999</v>
    <v>Telecommunications Services</v>
    <v>Stock</v>
    <v>45155.700599756252</v>
    <v>124</v>
    <v>14</v>
    <v>100336215000</v>
    <v>AT&amp;T INC.</v>
    <v>AT&amp;T INC.</v>
    <v>14.14</v>
    <v>7.0513000000000003</v>
    <v>14.1</v>
    <v>14.035</v>
    <v>7149000000</v>
    <v>T</v>
    <v>AT&amp;T INC. (XNYS:T)</v>
    <v>13520709</v>
    <v>58694145</v>
    <v>1983</v>
  </rv>
  <rv s="2">
    <v>125</v>
  </rv>
  <rv s="0">
    <v>https://www.bing.com/financeapi/forcetrigger?t=a1nvsm&amp;q=XNYS%3aATI&amp;form=skydnc</v>
    <v>Learn more on Bing</v>
  </rv>
  <rv s="1">
    <v>0</v>
    <v>ATI Inc. (XNYS:ATI)</v>
    <v>2</v>
    <v>3</v>
    <v>Finance</v>
    <v>4</v>
    <v>en-US</v>
    <v>a1nvsm</v>
    <v>268435456</v>
    <v>1</v>
    <v>Powered by Refinitiv</v>
    <v>47.92</v>
    <v>25.39</v>
    <v>1.2708999999999999</v>
    <v>0.61</v>
    <v>1.3894999999999999E-2</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44.75</v>
    <v>Aerospace &amp; Defense</v>
    <v>Stock</v>
    <v>45155.700214375</v>
    <v>127</v>
    <v>44.31</v>
    <v>5723304997</v>
    <v>ATI Inc.</v>
    <v>ATI Inc.</v>
    <v>44.43</v>
    <v>24.0199</v>
    <v>43.9</v>
    <v>44.51</v>
    <v>128584700</v>
    <v>ATI</v>
    <v>ATI Inc. (XNYS:ATI)</v>
    <v>340148</v>
    <v>996250</v>
    <v>1999</v>
  </rv>
  <rv s="2">
    <v>128</v>
  </rv>
  <rv s="0">
    <v>https://www.bing.com/financeapi/forcetrigger?t=a1wwk2&amp;q=XNAS%3aLIFE&amp;form=skydnc</v>
    <v>Learn more on Bing</v>
  </rv>
  <rv s="11">
    <v>25</v>
    <v>ATYR PHARMA, INC. (XNAS:LIFE)</v>
    <v>2</v>
    <v>26</v>
    <v>Finance</v>
    <v>4</v>
    <v>en-US</v>
    <v>a1wwk2</v>
    <v>268435456</v>
    <v>1</v>
    <v>Powered by Refinitiv</v>
    <v>4.18</v>
    <v>1.5549999999999999</v>
    <v>1.2378</v>
    <v>-3.1199999999999999E-2</v>
    <v>-1.6166E-2</v>
    <v>USD</v>
    <v>aTyr Pharma, Inc. is a biotherapeutics company engaged in the discovery and development of medicines from its tRNA synthetase platform. The Company’s research and development efforts are concentrated on a newly discovered area of biology, the extracellular functionality and signaling pathways of tRNA synthetases. The Company’s primary focus is efzofitimod, a clinical-stage product candidate, which targets neuropilin-2 (NRP2) to resolve chronic inflammation that can lead to fibrosis. Efzofitimod has a mechanism of action for potentially treating lung inflammation and fibrosis. Its lead indication for efzofitimod is pulmonary sarcoidosis, a major form of interstitial lung disease. Its other product candidates include ATYR2810, NRP2 mAbs, AARS and DARS. ATYR2810 is a product candidate from its NRP2 antibody program. It is also advancing its preclinical pipeline of tRNA synthetases and NRP2. It has also advanced its preclinical pipeline of NRP2 targeting antibody candidates.</v>
    <v>65</v>
    <v>Nasdaq Stock Market</v>
    <v>XNAS</v>
    <v>XNAS</v>
    <v>10240 Sorrento Valley Road, Suite 300, SAN DIEGO, CA, 92121 US</v>
    <v>1.91</v>
    <v>Biotechnology &amp; Medical Research</v>
    <v>Stock</v>
    <v>45155.699599953128</v>
    <v>130</v>
    <v>1.88</v>
    <v>108319267</v>
    <v>ATYR PHARMA, INC.</v>
    <v>ATYR PHARMA, INC.</v>
    <v>1.91</v>
    <v>1.93</v>
    <v>1.8988</v>
    <v>57046170</v>
    <v>LIFE</v>
    <v>ATYR PHARMA, INC. (XNAS:LIFE)</v>
    <v>61606</v>
    <v>291796</v>
    <v>2005</v>
  </rv>
  <rv s="2">
    <v>131</v>
  </rv>
  <rv s="0">
    <v>https://www.bing.com/financeapi/forcetrigger?t=a1mwoc&amp;q=XNAS%3aADSK&amp;form=skydnc</v>
    <v>Learn more on Bing</v>
  </rv>
  <rv s="1">
    <v>0</v>
    <v>AUTODESK, INC. (XNAS:ADSK)</v>
    <v>2</v>
    <v>3</v>
    <v>Finance</v>
    <v>4</v>
    <v>en-US</v>
    <v>a1mwoc</v>
    <v>268435456</v>
    <v>1</v>
    <v>Powered by Refinitiv</v>
    <v>234.99</v>
    <v>179.61</v>
    <v>1.4942</v>
    <v>-2.0625</v>
    <v>-1.0128E-2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204.1</v>
    <v>Software &amp; IT Services</v>
    <v>Stock</v>
    <v>45155.700528957816</v>
    <v>133</v>
    <v>200.2</v>
    <v>43084570660</v>
    <v>AUTODESK, INC.</v>
    <v>AUTODESK, INC.</v>
    <v>203.96</v>
    <v>52.826700000000002</v>
    <v>203.65</v>
    <v>201.58750000000001</v>
    <v>213726400</v>
    <v>ADSK</v>
    <v>AUTODESK, INC. (XNAS:ADSK)</v>
    <v>509765</v>
    <v>1459596</v>
    <v>1994</v>
  </rv>
  <rv s="2">
    <v>134</v>
  </rv>
  <rv s="0">
    <v>https://www.bing.com/financeapi/forcetrigger?t=a1mw4c&amp;q=XNAS%3aADP&amp;form=skydnc</v>
    <v>Learn more on Bing</v>
  </rv>
  <rv s="1">
    <v>0</v>
    <v>AUTOMATIC DATA PROCESSING, INC. (XNAS:ADP)</v>
    <v>2</v>
    <v>3</v>
    <v>Finance</v>
    <v>4</v>
    <v>en-US</v>
    <v>a1mw4c</v>
    <v>268435456</v>
    <v>1</v>
    <v>Powered by Refinitiv</v>
    <v>274.92</v>
    <v>201.46</v>
    <v>0.81530000000000002</v>
    <v>0.63</v>
    <v>2.5109999999999998E-3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252.84</v>
    <v>Software &amp; IT Services</v>
    <v>Stock</v>
    <v>45155.700377430469</v>
    <v>136</v>
    <v>250.96</v>
    <v>103627064957</v>
    <v>AUTOMATIC DATA PROCESSING, INC.</v>
    <v>AUTOMATIC DATA PROCESSING, INC.</v>
    <v>252.43</v>
    <v>30.5684</v>
    <v>250.9</v>
    <v>251.53</v>
    <v>411986900</v>
    <v>ADP</v>
    <v>AUTOMATIC DATA PROCESSING, INC. (XNAS:ADP)</v>
    <v>322897</v>
    <v>1666895</v>
    <v>1961</v>
  </rv>
  <rv s="2">
    <v>137</v>
  </rv>
  <rv s="0">
    <v>https://www.bing.com/financeapi/forcetrigger?t=a1nhoc&amp;q=XNYS%3aAN&amp;form=skydnc</v>
    <v>Learn more on Bing</v>
  </rv>
  <rv s="1">
    <v>0</v>
    <v>AUTONATION, INC. (XNYS:AN)</v>
    <v>2</v>
    <v>3</v>
    <v>Finance</v>
    <v>4</v>
    <v>en-US</v>
    <v>a1nhoc</v>
    <v>268435456</v>
    <v>1</v>
    <v>Powered by Refinitiv</v>
    <v>182.0849</v>
    <v>94.92</v>
    <v>1.1656</v>
    <v>1.55</v>
    <v>1.0027999999999999E-2</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156.59800000000001</v>
    <v>Specialty Retailers</v>
    <v>Stock</v>
    <v>45155.70022173594</v>
    <v>139</v>
    <v>155.11500000000001</v>
    <v>6876275519</v>
    <v>AUTONATION, INC.</v>
    <v>AUTONATION, INC.</v>
    <v>155.62</v>
    <v>6.4028999999999998</v>
    <v>154.56</v>
    <v>156.11000000000001</v>
    <v>44047630</v>
    <v>AN</v>
    <v>AUTONATION, INC. (XNYS:AN)</v>
    <v>203945</v>
    <v>740590</v>
    <v>1991</v>
  </rv>
  <rv s="2">
    <v>140</v>
  </rv>
  <rv s="0">
    <v>https://www.bing.com/financeapi/forcetrigger?t=a1o3tc&amp;q=XNYS%3aAZO&amp;form=skydnc</v>
    <v>Learn more on Bing</v>
  </rv>
  <rv s="1">
    <v>0</v>
    <v>AUTOZONE, INC. (XNYS:AZO)</v>
    <v>2</v>
    <v>3</v>
    <v>Finance</v>
    <v>4</v>
    <v>en-US</v>
    <v>a1o3tc</v>
    <v>268435456</v>
    <v>1</v>
    <v>Powered by Refinitiv</v>
    <v>2750</v>
    <v>2050.21</v>
    <v>0.66239999999999999</v>
    <v>13.47</v>
    <v>5.411E-3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2503.5300000000002</v>
    <v>Specialty Retailers</v>
    <v>Stock</v>
    <v>45155.700333784378</v>
    <v>142</v>
    <v>2477.23</v>
    <v>45444211350</v>
    <v>AUTOZONE, INC.</v>
    <v>AUTOZONE, INC.</v>
    <v>2496.25</v>
    <v>19.697900000000001</v>
    <v>2489.52</v>
    <v>2502.9899999999998</v>
    <v>18155970</v>
    <v>AZO</v>
    <v>AUTOZONE, INC. (XNYS:AZO)</v>
    <v>49000</v>
    <v>134548</v>
    <v>1991</v>
  </rv>
  <rv s="2">
    <v>143</v>
  </rv>
  <rv s="0">
    <v>https://www.bing.com/financeapi/forcetrigger?t=a1nyw7&amp;q=XNYS%3aAVB&amp;form=skydnc</v>
    <v>Learn more on Bing</v>
  </rv>
  <rv s="1">
    <v>0</v>
    <v>AVALONBAY COMMUNITIES, INC. (XNYS:AVB)</v>
    <v>2</v>
    <v>3</v>
    <v>Finance</v>
    <v>4</v>
    <v>en-US</v>
    <v>a1nyw7</v>
    <v>268435456</v>
    <v>1</v>
    <v>Powered by Refinitiv</v>
    <v>220.42</v>
    <v>153.07</v>
    <v>0.93969999999999998</v>
    <v>1.1100000000000001</v>
    <v>6.169E-3</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182.1</v>
    <v>Residential &amp; Commercial REIT</v>
    <v>Stock</v>
    <v>45155.700405000003</v>
    <v>145</v>
    <v>179.61</v>
    <v>25711924380</v>
    <v>AVALONBAY COMMUNITIES, INC.</v>
    <v>AVALONBAY COMMUNITIES, INC.</v>
    <v>180.27</v>
    <v>20.263999999999999</v>
    <v>179.94</v>
    <v>181.05</v>
    <v>142015600</v>
    <v>AVB</v>
    <v>AVALONBAY COMMUNITIES, INC. (XNYS:AVB)</v>
    <v>105451</v>
    <v>702939</v>
    <v>1995</v>
  </rv>
  <rv s="2">
    <v>146</v>
  </rv>
  <rv s="0">
    <v>https://www.bing.com/financeapi/forcetrigger?t=a1o1ar&amp;q=XNYS%3aAVY&amp;form=skydnc</v>
    <v>Learn more on Bing</v>
  </rv>
  <rv s="1">
    <v>0</v>
    <v>AVERY DENNISON CORPORATION (XNYS:AVY)</v>
    <v>2</v>
    <v>3</v>
    <v>Finance</v>
    <v>4</v>
    <v>en-US</v>
    <v>a1o1ar</v>
    <v>268435456</v>
    <v>1</v>
    <v>Powered by Refinitiv</v>
    <v>203.64</v>
    <v>157.28</v>
    <v>0.97130000000000005</v>
    <v>0.89</v>
    <v>4.9919999999999999E-3</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181.315</v>
    <v>Containers &amp; Packaging</v>
    <v>Stock</v>
    <v>45155.700535346878</v>
    <v>148</v>
    <v>178.5</v>
    <v>14438833271</v>
    <v>AVERY DENNISON CORPORATION</v>
    <v>AVERY DENNISON CORPORATION</v>
    <v>180.27</v>
    <v>25.700299999999999</v>
    <v>178.29</v>
    <v>179.18</v>
    <v>80582840</v>
    <v>AVY</v>
    <v>AVERY DENNISON CORPORATION (XNYS:AVY)</v>
    <v>119007</v>
    <v>591069</v>
    <v>1977</v>
  </rv>
  <rv s="2">
    <v>149</v>
  </rv>
  <rv s="0">
    <v>https://www.bing.com/financeapi/forcetrigger?t=acywjc&amp;q=XSGO%3aAVP&amp;form=skydnc</v>
    <v>Learn more on Bing</v>
  </rv>
  <rv s="11">
    <v>25</v>
    <v>AVON PRODUCTS, INC. (XSGO:AVP)</v>
    <v>2</v>
    <v>26</v>
    <v>Finance</v>
    <v>8</v>
    <v>en-US</v>
    <v>acywjc</v>
    <v>268435456</v>
    <v>1</v>
    <v>Powered by Refinitiv</v>
    <v>4.1879999999999997</v>
    <v>2.722</v>
    <v>1.7935000000000001</v>
    <v>0.31</v>
    <v>8.0729000000000009E-2</v>
    <v>USD</v>
    <v>Avon Products, Inc. is a manufacturer and marketer of beauty and related products. The Company's segments include Europe, Middle East &amp; Africa; South Latin America; North Latin America, and Asia Pacific. Its product categories are Beauty, and Fashion and Home. Beauty consists of skincare (which includes personal care), fragrance and color (cosmetics). Fashion and Home consists of fashion jewelry, watches, apparel, footwear, accessories, gift and decorative products, housewares, entertainment and leisure products, children's products and nutritional products. The Company's products include Anew Ultimate Supreme Advanced Performance Creme, Anew Vitale Visible Perfection Blurring Treatment, Big &amp; Multiplied Volume Mascara, Avon True Perfectly Matte Lipstick, Avon Life for Him and for Her Fragrances, Far Away Infinity Fragrance and Avon Nutra Effects body collection with Active Seed Complex. The Company primarily sells its products to the consumer through the direct-selling channel.</v>
    <v>23000</v>
    <v>Santiago Stock Exchange</v>
    <v>XSGO</v>
    <v>XSGO</v>
    <v>Building 6, Chiswick Park, 566 Chiswick High Road, LONDON, UNITED KINGDOM-NA, W4 5HR GB</v>
    <v>4.1500000000000004</v>
    <v>Personal &amp; Household Products &amp; Services</v>
    <v>Stock</v>
    <v>43676.820509259262</v>
    <v>151</v>
    <v>4.0199999999999996</v>
    <v>2480880000</v>
    <v>AVON PRODUCTS, INC.</v>
    <v>AVON PRODUCTS, INC.</v>
    <v>3.84</v>
    <v>3.84</v>
    <v>4.1500000000000004</v>
    <v>443014300</v>
    <v>AVP</v>
    <v>AVON PRODUCTS, INC. (XSGO:AVP)</v>
    <v>3500</v>
    <v>7200</v>
    <v>1916</v>
  </rv>
  <rv s="2">
    <v>152</v>
  </rv>
  <rv s="0">
    <v>https://www.bing.com/financeapi/forcetrigger?t=c2phf2&amp;q=XWBO%3aBLL&amp;form=skydnc</v>
    <v>Learn more on Bing</v>
  </rv>
  <rv s="12">
    <v>27</v>
    <v>BALL CORPORATION (XWBO:BLL)</v>
    <v>2</v>
    <v>28</v>
    <v>Finance</v>
    <v>16</v>
    <v>en-US</v>
    <v>c2phf2</v>
    <v>268435456</v>
    <v>1</v>
    <v>Powered by Refinitiv</v>
    <v>0.79820000000000002</v>
    <v>0.12</v>
    <v>2.3380000000000002E-3</v>
    <v>EUR</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Wiener Boerse</v>
    <v>XWBO</v>
    <v>XWBO</v>
    <v>9200 W. 108th Circle, P.O. Box 5000, WESTMINSTER, CO, 80021-2510 US</v>
    <v>51.44</v>
    <v>Containers &amp; Packaging</v>
    <v>Stock</v>
    <v>45154.659722222219</v>
    <v>154</v>
    <v>50.32</v>
    <v>17488900000</v>
    <v>BALL CORPORATION</v>
    <v>BALL CORPORATION</v>
    <v>50.88</v>
    <v>21.83</v>
    <v>51.32</v>
    <v>51.44</v>
    <v>315058600</v>
    <v>BLL</v>
    <v>BALL CORPORATION (XWBO:BLL)</v>
    <v>191</v>
    <v>1714990</v>
    <v>1922</v>
  </rv>
  <rv s="2">
    <v>155</v>
  </rv>
  <rv s="0">
    <v>https://www.bing.com/financeapi/forcetrigger?t=a1o4sm&amp;q=XNYS%3aBAC&amp;form=skydnc</v>
    <v>Learn more on Bing</v>
  </rv>
  <rv s="1">
    <v>0</v>
    <v>BANK OF AMERICA CORPORATION (XNYS:BAC)</v>
    <v>2</v>
    <v>3</v>
    <v>Finance</v>
    <v>4</v>
    <v>en-US</v>
    <v>a1o4sm</v>
    <v>268435456</v>
    <v>1</v>
    <v>Powered by Refinitiv</v>
    <v>38.6</v>
    <v>26.32</v>
    <v>1.3774999999999999</v>
    <v>-0.04</v>
    <v>-1.366E-3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216000</v>
    <v>New York Stock Exchange</v>
    <v>XNYS</v>
    <v>XNYS</v>
    <v>Bank Of America Corporate Center, 100 N Tryon St, CHARLOTTE, NC, 28255 US</v>
    <v>29.54</v>
    <v>Banking Services</v>
    <v>Stock</v>
    <v>45155.70054680547</v>
    <v>157</v>
    <v>29.16</v>
    <v>232431381000</v>
    <v>BANK OF AMERICA CORPORATION</v>
    <v>BANK OF AMERICA CORPORATION</v>
    <v>29.47</v>
    <v>8.4296000000000006</v>
    <v>29.29</v>
    <v>29.25</v>
    <v>7946372000</v>
    <v>BAC</v>
    <v>BANK OF AMERICA CORPORATION (XNYS:BAC)</v>
    <v>16532289</v>
    <v>44754641</v>
    <v>1998</v>
  </rv>
  <rv s="2">
    <v>158</v>
  </rv>
  <rv s="0">
    <v>https://www.bing.com/financeapi/forcetrigger?t=a1o76h&amp;q=XNYS%3aBAX&amp;form=skydnc</v>
    <v>Learn more on Bing</v>
  </rv>
  <rv s="1">
    <v>0</v>
    <v>BAXTER INTERNATIONAL INC. (XNYS:BAX)</v>
    <v>2</v>
    <v>3</v>
    <v>Finance</v>
    <v>4</v>
    <v>en-US</v>
    <v>a1o76h</v>
    <v>268435456</v>
    <v>1</v>
    <v>Powered by Refinitiv</v>
    <v>62.12</v>
    <v>37.344999999999999</v>
    <v>0.60680000000000001</v>
    <v>-0.41499999999999998</v>
    <v>-9.8619999999999992E-3</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42.265000000000001</v>
    <v>Healthcare Equipment &amp; Supplies</v>
    <v>Stock</v>
    <v>45155.700543298437</v>
    <v>160</v>
    <v>41.664999999999999</v>
    <v>21099355992</v>
    <v>BAXTER INTERNATIONAL INC.</v>
    <v>BAXTER INTERNATIONAL INC.</v>
    <v>42.085000000000001</v>
    <v>28.8703</v>
    <v>42.08</v>
    <v>41.664999999999999</v>
    <v>506404800</v>
    <v>BAX</v>
    <v>BAXTER INTERNATIONAL INC. (XNYS:BAX)</v>
    <v>911515</v>
    <v>5270569</v>
    <v>1931</v>
  </rv>
  <rv s="2">
    <v>161</v>
  </rv>
  <rv s="0">
    <v>https://www.bing.com/financeapi/forcetrigger?t=a2g5u2&amp;q=XNAS%3aBEEM&amp;form=skydnc</v>
    <v>Learn more on Bing</v>
  </rv>
  <rv s="11">
    <v>25</v>
    <v>BEAM GLOBAL (XNAS:BEEM)</v>
    <v>2</v>
    <v>26</v>
    <v>Finance</v>
    <v>4</v>
    <v>en-US</v>
    <v>a2g5u2</v>
    <v>268435456</v>
    <v>1</v>
    <v>Powered by Refinitiv</v>
    <v>21.5838</v>
    <v>7.98</v>
    <v>1.3248</v>
    <v>-0.18</v>
    <v>-2.0905999999999998E-2</v>
    <v>USD</v>
    <v>Beam Global is a clean-technology company. The Company develops, manufactures and sells renewably energized infrastructure products for electric vehicle charging infrastructure, energy storage, energy security, disaster preparedness and outdoor media advertising. Its electric vehicle (EV) charging infrastructure products are powered by locally generated renewable energy and enable services. The Company’s products provide utilities with another tool to provide electricity to EV chargers and, in the case of a grid failure, to first responders and others, through its integrated emergency power panels. It also provides energy storage technologies that make commodity battery cells safer, longer lasting and more energy efficient and its battery management systems (BMS) and associated packaging make batteries safe and usable in a variety of mobility, energy-security and stationary applications.</v>
    <v>101</v>
    <v>Nasdaq Stock Market</v>
    <v>XNAS</v>
    <v>XNAS</v>
    <v>5660 Eastgate Dr, SAN DIEGO, CA, 92121 US</v>
    <v>8.7391000000000005</v>
    <v>Renewable Energy</v>
    <v>Stock</v>
    <v>45155.700440751563</v>
    <v>163</v>
    <v>7.98</v>
    <v>117477613</v>
    <v>BEAM GLOBAL</v>
    <v>BEAM GLOBAL</v>
    <v>8.66</v>
    <v>8.61</v>
    <v>8.43</v>
    <v>13935660</v>
    <v>BEEM</v>
    <v>BEAM GLOBAL (XNAS:BEEM)</v>
    <v>242979</v>
    <v>231283</v>
    <v>2007</v>
  </rv>
  <rv s="2">
    <v>164</v>
  </rv>
  <rv s="0">
    <v>https://www.bing.com/financeapi/forcetrigger?t=a1ock2&amp;q=XNYS%3aBDX&amp;form=skydnc</v>
    <v>Learn more on Bing</v>
  </rv>
  <rv s="1">
    <v>0</v>
    <v>BECTON, DICKINSON AND COMPANY (XNYS:BDX)</v>
    <v>2</v>
    <v>3</v>
    <v>Finance</v>
    <v>4</v>
    <v>en-US</v>
    <v>a1ock2</v>
    <v>268435456</v>
    <v>1</v>
    <v>Powered by Refinitiv</v>
    <v>287.32</v>
    <v>215.9</v>
    <v>0.57289999999999996</v>
    <v>-0.77749999999999997</v>
    <v>-2.8089999999999999E-3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277.03910000000002</v>
    <v>Healthcare Equipment &amp; Supplies</v>
    <v>Stock</v>
    <v>45155.700556515621</v>
    <v>166</v>
    <v>274.88</v>
    <v>80061995613</v>
    <v>BECTON, DICKINSON AND COMPANY</v>
    <v>BECTON, DICKINSON AND COMPANY</v>
    <v>276.25</v>
    <v>50.128599999999999</v>
    <v>276.75</v>
    <v>275.97250000000003</v>
    <v>290108600</v>
    <v>BDX</v>
    <v>BECTON, DICKINSON AND COMPANY (XNYS:BDX)</v>
    <v>312379</v>
    <v>1509636</v>
    <v>1906</v>
  </rv>
  <rv s="2">
    <v>167</v>
  </rv>
  <rv s="0">
    <v>http://zh.wikipedia.org/wiki/Bed_Bath_&amp;_Beyond</v>
    <v>Wikipedia</v>
  </rv>
  <rv s="4">
    <v>14</v>
    <v>169</v>
  </rv>
  <rv s="5">
    <v>13</v>
    <v>https://www.bing.com/th?id=AMMS_8304a3c8d89b5586758becbe44db5144&amp;qlt=95</v>
    <v>170</v>
    <v>0</v>
    <v>https://www.bing.com/images/search?form=xlimg&amp;q=bed+bath+%26+beyond</v>
    <v>Image of BED BATH &amp; BEYOND INC.</v>
  </rv>
  <rv s="0">
    <v>https://www.bing.com/financeapi/forcetrigger?t=a1o7c7&amp;q=XNAS%3aBBBY&amp;form=skydnc</v>
    <v>Learn more on Bing</v>
  </rv>
  <rv s="13">
    <v>29</v>
    <v>BED BATH &amp; BEYOND INC. (OTCM:BBBYQ)</v>
    <v>11</v>
    <v>30</v>
    <v>Finance</v>
    <v>16</v>
    <v>en-US</v>
    <v>a1o7c7</v>
    <v>268435456</v>
    <v>1</v>
    <v>Powered by Refinitiv</v>
    <v>30</v>
    <v>4.8000000000000001E-2</v>
    <v>1.5192000000000001</v>
    <v>-1.7999999999999999E-2</v>
    <v>-9.090899999999999E-2</v>
    <v>USD</v>
    <v>Bed Bath &amp; Beyond Inc. has filed a voluntary petition under Chapter 11 of the U.S. Bankruptcy Code and is winding down its business. The Company has no business operations.</v>
    <v>20000</v>
    <v>OTC Markets</v>
    <v>OTCM</v>
    <v>OTCM</v>
    <v>650 Liberty Ave, UNION, NJ, 07083 US</v>
    <v>0.19800000000000001</v>
    <v>171</v>
    <v>Holding Companies</v>
    <v>Stock</v>
    <v>45155.69003319375</v>
    <v>172</v>
    <v>0.1651</v>
    <v>146333300</v>
    <v>BED BATH &amp; BEYOND INC.</v>
    <v>BED BATH &amp; BEYOND INC.</v>
    <v>0.1903</v>
    <v>0.19800000000000001</v>
    <v>0.18</v>
    <v>739056800</v>
    <v>BBBYQ</v>
    <v>BED BATH &amp; BEYOND INC. (OTCM:BBBYQ)</v>
    <v>9322623</v>
    <v>222535341</v>
    <v>1971</v>
  </rv>
  <rv s="2">
    <v>173</v>
  </rv>
  <rv s="0">
    <v>https://www.bing.com/financeapi/forcetrigger?t=a1otrw&amp;q=XNYS%3aBRK.B&amp;form=skydnc</v>
    <v>Learn more on Bing</v>
  </rv>
  <rv s="1">
    <v>0</v>
    <v>BERKSHIRE HATHAWAY INC., (XNYS:BRK.B)</v>
    <v>2</v>
    <v>3</v>
    <v>Finance</v>
    <v>4</v>
    <v>en-US</v>
    <v>a1otrw</v>
    <v>268435456</v>
    <v>1</v>
    <v>Powered by Refinitiv</v>
    <v>364.63</v>
    <v>259.85000000000002</v>
    <v>0.86819999999999997</v>
    <v>0.18</v>
    <v>5.0830000000000005E-4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356.3</v>
    <v>Consumer Goods Conglomerates</v>
    <v>Stock</v>
    <v>45155.700534814059</v>
    <v>175</v>
    <v>353.11</v>
    <v>772433400000</v>
    <v>BERKSHIRE HATHAWAY INC.,</v>
    <v>BERKSHIRE HATHAWAY INC.,</v>
    <v>354.22500000000002</v>
    <v>8.9603000000000002</v>
    <v>354.11</v>
    <v>354.29</v>
    <v>1447370</v>
    <v>BRK.B</v>
    <v>BERKSHIRE HATHAWAY INC., (XNYS:BRK.B)</v>
    <v>1006664</v>
    <v>2950041</v>
    <v>1998</v>
  </rv>
  <rv s="2">
    <v>176</v>
  </rv>
  <rv s="0">
    <v>https://www.bing.com/financeapi/forcetrigger?t=a1o9gh&amp;q=XNYS%3aBBY&amp;form=skydnc</v>
    <v>Learn more on Bing</v>
  </rv>
  <rv s="1">
    <v>0</v>
    <v>Best Buy Co., Inc. (XNYS:BBY)</v>
    <v>2</v>
    <v>3</v>
    <v>Finance</v>
    <v>4</v>
    <v>en-US</v>
    <v>a1o9gh</v>
    <v>268435456</v>
    <v>1</v>
    <v>Powered by Refinitiv</v>
    <v>93.3215</v>
    <v>60.784999999999997</v>
    <v>1.5481</v>
    <v>0.17499999999999999</v>
    <v>2.2309999999999999E-3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79.39</v>
    <v>Specialty Retailers</v>
    <v>Stock</v>
    <v>45155.700322117969</v>
    <v>178</v>
    <v>78.38</v>
    <v>17154618457</v>
    <v>Best Buy Co., Inc.</v>
    <v>Best Buy Co., Inc.</v>
    <v>78.48</v>
    <v>13.2583</v>
    <v>78.44</v>
    <v>78.614999999999995</v>
    <v>218210500</v>
    <v>BBY</v>
    <v>Best Buy Co., Inc. (XNYS:BBY)</v>
    <v>465244</v>
    <v>1854013</v>
    <v>1966</v>
  </rv>
  <rv s="2">
    <v>179</v>
  </rv>
  <rv s="0">
    <v>https://www.bing.com/financeapi/forcetrigger?t=a1ohrw&amp;q=XNYS%3aBIG&amp;form=skydnc</v>
    <v>Learn more on Bing</v>
  </rv>
  <rv s="11">
    <v>25</v>
    <v>BIG LOTS, INC. (XNYS:BIG)</v>
    <v>2</v>
    <v>26</v>
    <v>Finance</v>
    <v>4</v>
    <v>en-US</v>
    <v>a1ohrw</v>
    <v>268435456</v>
    <v>1</v>
    <v>Powered by Refinitiv</v>
    <v>27.4604</v>
    <v>4.78</v>
    <v>2.2339000000000002</v>
    <v>-0.1</v>
    <v>-1.2421999999999999E-2</v>
    <v>USD</v>
    <v>Big Lots, Inc. is a home discount retailer in the United States. The Company operates more than 1,425 stores in 48 states, as well as an e-commerce platform. Its merchandise categories include Food, Consumables, Soft Home, Hard Home, Furniture, Seasonal, and Apparel, Electronics, &amp; Other. Its Food category includes beverage &amp; grocery, specialty foods, and pet departments. Its Consumables category includes health, beauty and cosmetics, and chemical departments. Its Soft Home category includes home decor, frames, fashion bedding, and area rugs departments. Its Hard Home category includes small appliances, tabletop, and toys departments. Its Furniture category includes upholstery, ready-to-assemble, and case goods departments. Its Seasonal category includes lawn &amp; garden, Christmas, and other holiday departments. Its Apparel, Electronics, &amp; Other department includes apparel, electronics, jewelry, and candy &amp; snacks departments, as well as the assortments for The Lot and the Queue Line.</v>
    <v>10200</v>
    <v>New York Stock Exchange</v>
    <v>XNYS</v>
    <v>XNYS</v>
    <v>4900 E Dublin Granville Rd, COLUMBUS, OH, 43081-7651 US</v>
    <v>8.3550000000000004</v>
    <v>Diversified Retail</v>
    <v>Stock</v>
    <v>45155.700286608597</v>
    <v>181</v>
    <v>7.92</v>
    <v>231960966</v>
    <v>BIG LOTS, INC.</v>
    <v>BIG LOTS, INC.</v>
    <v>8.2100000000000009</v>
    <v>8.0500000000000007</v>
    <v>7.95</v>
    <v>29177480</v>
    <v>BIG</v>
    <v>BIG LOTS, INC. (XNYS:BIG)</v>
    <v>441620</v>
    <v>1234378</v>
    <v>2001</v>
  </rv>
  <rv s="2">
    <v>182</v>
  </rv>
  <rv s="0">
    <v>https://www.bing.com/financeapi/forcetrigger?t=a1ohur&amp;q=XNAS%3aBIIB&amp;form=skydnc</v>
    <v>Learn more on Bing</v>
  </rv>
  <rv s="1">
    <v>0</v>
    <v>BIOGEN INC. (XNAS:BIIB)</v>
    <v>2</v>
    <v>3</v>
    <v>Finance</v>
    <v>4</v>
    <v>en-US</v>
    <v>a1ohur</v>
    <v>268435456</v>
    <v>1</v>
    <v>Powered by Refinitiv</v>
    <v>319.76</v>
    <v>193.65</v>
    <v>0.1303</v>
    <v>-2.62</v>
    <v>-9.8770000000000004E-3</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265.79000000000002</v>
    <v>Pharmaceuticals</v>
    <v>Stock</v>
    <v>45155.70029606406</v>
    <v>184</v>
    <v>262.26</v>
    <v>38036391512</v>
    <v>BIOGEN INC.</v>
    <v>BIOGEN INC.</v>
    <v>265.26</v>
    <v>14.4483</v>
    <v>265.26</v>
    <v>262.64</v>
    <v>144823300</v>
    <v>BIIB</v>
    <v>BIOGEN INC. (XNAS:BIIB)</v>
    <v>268349</v>
    <v>1277396</v>
    <v>1997</v>
  </rv>
  <rv s="2">
    <v>185</v>
  </rv>
  <rv s="0">
    <v>https://www.bing.com/financeapi/forcetrigger?t=af5ez2&amp;q=XFRA%3aBHI&amp;form=skydnc</v>
    <v>Learn more on Bing</v>
  </rv>
  <rv s="1">
    <v>0</v>
    <v>BLACK HILLS CORPORATION (XFRA:BHI)</v>
    <v>2</v>
    <v>22</v>
    <v>Finance</v>
    <v>16</v>
    <v>en-US</v>
    <v>af5ez2</v>
    <v>268435456</v>
    <v>1</v>
    <v>Powered by Refinitiv</v>
    <v>79.14</v>
    <v>41.32</v>
    <v>0.58930000000000005</v>
    <v>-1.5</v>
    <v>-2.8570999999999999E-2</v>
    <v>EUR</v>
    <v>Black Hills Corporation is a customer-focused, growth-oriented utility company. The Company operates in the United States. The Company operates through two segments: Electric Utilities and Gas Utilities. The Electric Utilities segment generates, transmits, and distributes electricity to approximately 220,000 electric utility customers in Colorado, Montana, South Dakota and Wyoming. It also owns and operates non-regulated power generation and mining assets that are vertically integrated into and primarily contracted to Electric Utilities. The Gas Utilities segment serves approximately 1,107,000 natural gas utility customers in Arkansas, Colorado, Iowa, Kansas, Nebraska, and Wyoming. The Gas Utilities segment owns and operates approximately 4,713 miles of intrastate gas transmission pipelines and 42,222 miles of gas distribution mains and service lines, seven natural gas storage sites, more than 50,000 horsepower of compression and over 515 miles of gathering lines.</v>
    <v>2982</v>
    <v>Deutsche Boerse AG</v>
    <v>XFRA</v>
    <v>XFRA</v>
    <v>PO BOX 1400, 625 9TH STREET, RAPID CITY, SD, 57709 US</v>
    <v>51</v>
    <v>Multiline Utilities</v>
    <v>Stock</v>
    <v>45155.686805555553</v>
    <v>187</v>
    <v>51</v>
    <v>3785058000</v>
    <v>BLACK HILLS CORPORATION</v>
    <v>BLACK HILLS CORPORATION</v>
    <v>51</v>
    <v>15.41</v>
    <v>52.5</v>
    <v>51</v>
    <v>67110950</v>
    <v>BHI</v>
    <v>BLACK HILLS CORPORATION (XFRA:BHI)</v>
    <v>96</v>
    <v>562400</v>
    <v>2000</v>
  </rv>
  <rv s="2">
    <v>188</v>
  </rv>
  <rv s="0">
    <v>https://www.bing.com/financeapi/forcetrigger?t=a1om4c&amp;q=XNYS%3aBLK&amp;form=skydnc</v>
    <v>Learn more on Bing</v>
  </rv>
  <rv s="1">
    <v>0</v>
    <v>BLACKROCK, INC. (XNYS:BLK)</v>
    <v>2</v>
    <v>3</v>
    <v>Finance</v>
    <v>4</v>
    <v>en-US</v>
    <v>a1om4c</v>
    <v>268435456</v>
    <v>1</v>
    <v>Powered by Refinitiv</v>
    <v>785.65</v>
    <v>503.12360000000001</v>
    <v>1.3089</v>
    <v>5.9</v>
    <v>8.7770000000000001E-3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681.05</v>
    <v>Investment Banking &amp; Investment Services</v>
    <v>Stock</v>
    <v>45155.700503865628</v>
    <v>190</v>
    <v>673.42</v>
    <v>101248065164</v>
    <v>BLACKROCK, INC.</v>
    <v>BLACKROCK, INC.</v>
    <v>674.63</v>
    <v>19.6295</v>
    <v>672.24</v>
    <v>678.14</v>
    <v>149302600</v>
    <v>BLK</v>
    <v>BLACKROCK, INC. (XNYS:BLK)</v>
    <v>170918</v>
    <v>565936</v>
    <v>2006</v>
  </rv>
  <rv s="2">
    <v>191</v>
  </rv>
  <rv s="0">
    <v>https://www.bing.com/financeapi/forcetrigger?t=bqe5tc&amp;q=XWAR%3aBBT&amp;form=skydnc</v>
    <v>Learn more on Bing</v>
  </rv>
  <rv s="14">
    <v>31</v>
    <v>BOOMBIT JOINT STOCK COMPANY (XWAR:BBT)</v>
    <v>2</v>
    <v>32</v>
    <v>Finance</v>
    <v>33</v>
    <v>en-US</v>
    <v>bqe5tc</v>
    <v>268435456</v>
    <v>1</v>
    <v>Powered by Refinitiv</v>
    <v>17.399999999999999</v>
    <v>9.4</v>
    <v>-0.31269999999999998</v>
    <v>-0.15</v>
    <v>-1.2605E-2</v>
    <v>PLN</v>
    <v>Boombit SA is a Poland-based company engaged in the software development. The Company focuses on the production and publishing of games and applications for mobile devices. It specializes in development of various game modes, including Driving Simulator, Arcade, Social Sports Betting, Casino, Puzzle, Multiplayer Online Battle Arena (MOBA), Card, Hidden Object, Match-3 and Massively Multiplayer Online Role-Playing Game (MMORPG), among others. The Company's games portfolio includes such titles as Idle Coffee Corp, Tiny Gladiators, Darts Club, Tanks A Lot, Build a Bridge, Driving School and Dancing Line. Its applications are designed for iOS and Android mobile operating systems, as well as Nintendo Switch platform.</v>
    <v>Warsaw Stock Exchange</v>
    <v>XWAR</v>
    <v>XWAR</v>
    <v>Zacna 2, GDANSK, WOJ. POMORSKIE, 80-283 PL</v>
    <v>12.05</v>
    <v>Leisure Products</v>
    <v>Stock</v>
    <v>45155.615972222222</v>
    <v>193</v>
    <v>11.75</v>
    <v>161126000</v>
    <v>BOOMBIT JOINT STOCK COMPANY</v>
    <v>BOOMBIT JOINT STOCK COMPANY</v>
    <v>11.9</v>
    <v>12.1197</v>
    <v>11.9</v>
    <v>11.75</v>
    <v>13540000</v>
    <v>BBT</v>
    <v>BOOMBIT JOINT STOCK COMPANY (XWAR:BBT)</v>
    <v>3666</v>
    <v>3080</v>
    <v>2018</v>
  </rv>
  <rv s="2">
    <v>194</v>
  </rv>
  <rv s="0">
    <v>https://www.bing.com/financeapi/forcetrigger?t=a1p18m&amp;q=XNYS%3aBWA&amp;form=skydnc</v>
    <v>Learn more on Bing</v>
  </rv>
  <rv s="1">
    <v>0</v>
    <v>BORGWARNER INC. (XNYS:BWA)</v>
    <v>2</v>
    <v>3</v>
    <v>Finance</v>
    <v>4</v>
    <v>en-US</v>
    <v>a1p18m</v>
    <v>268435456</v>
    <v>1</v>
    <v>Powered by Refinitiv</v>
    <v>47.05</v>
    <v>27.390999999999998</v>
    <v>1.4473</v>
    <v>-0.11840000000000001</v>
    <v>-2.9709999999999997E-3</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40.049999999999997</v>
    <v>Automobiles &amp; Auto Parts</v>
    <v>Stock</v>
    <v>45155.700479328123</v>
    <v>196</v>
    <v>39.630000000000003</v>
    <v>9339429090</v>
    <v>BORGWARNER INC.</v>
    <v>BORGWARNER INC.</v>
    <v>39.875</v>
    <v>9.8606999999999996</v>
    <v>39.85</v>
    <v>39.7316</v>
    <v>235063000</v>
    <v>BWA</v>
    <v>BORGWARNER INC. (XNYS:BWA)</v>
    <v>674323</v>
    <v>2185785</v>
    <v>1987</v>
  </rv>
  <rv s="2">
    <v>197</v>
  </rv>
  <rv s="0">
    <v>https://www.bing.com/financeapi/forcetrigger?t=a1p2p2&amp;q=XNYS%3aBXP&amp;form=skydnc</v>
    <v>Learn more on Bing</v>
  </rv>
  <rv s="1">
    <v>0</v>
    <v>BOSTON PROPERTIES, INC. (XNYS:BXP)</v>
    <v>2</v>
    <v>3</v>
    <v>Finance</v>
    <v>4</v>
    <v>en-US</v>
    <v>a1p2p2</v>
    <v>268435456</v>
    <v>1</v>
    <v>Powered by Refinitiv</v>
    <v>89.13</v>
    <v>46.180300000000003</v>
    <v>1.1538999999999999</v>
    <v>-0.15</v>
    <v>-2.349E-3</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64.13</v>
    <v>Residential &amp; Commercial REIT</v>
    <v>Stock</v>
    <v>45155.700520914063</v>
    <v>199</v>
    <v>63.08</v>
    <v>9993837295</v>
    <v>BOSTON PROPERTIES, INC.</v>
    <v>BOSTON PROPERTIES, INC.</v>
    <v>63.86</v>
    <v>15.1059</v>
    <v>63.86</v>
    <v>63.71</v>
    <v>156864500</v>
    <v>BXP</v>
    <v>BOSTON PROPERTIES, INC. (XNYS:BXP)</v>
    <v>456873</v>
    <v>1628405</v>
    <v>1997</v>
  </rv>
  <rv s="2">
    <v>200</v>
  </rv>
  <rv s="0">
    <v>https://www.bing.com/financeapi/forcetrigger?t=a1oxur&amp;q=XNYS%3aBSX&amp;form=skydnc</v>
    <v>Learn more on Bing</v>
  </rv>
  <rv s="1">
    <v>0</v>
    <v>BOSTON SCIENTIFIC CORPORATION (XNYS:BSX)</v>
    <v>2</v>
    <v>3</v>
    <v>Finance</v>
    <v>4</v>
    <v>en-US</v>
    <v>a1oxur</v>
    <v>268435456</v>
    <v>1</v>
    <v>Powered by Refinitiv</v>
    <v>54.744999999999997</v>
    <v>37.744999999999997</v>
    <v>0.78169999999999995</v>
    <v>-0.35499999999999998</v>
    <v>-6.8989999999999998E-3</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51.89</v>
    <v>Healthcare Equipment &amp; Supplies</v>
    <v>Stock</v>
    <v>45155.700487349219</v>
    <v>202</v>
    <v>51.075000000000003</v>
    <v>74829116415</v>
    <v>BOSTON SCIENTIFIC CORPORATION</v>
    <v>BOSTON SCIENTIFIC CORPORATION</v>
    <v>51.58</v>
    <v>86.608199999999997</v>
    <v>51.46</v>
    <v>51.104999999999997</v>
    <v>1464223000</v>
    <v>BSX</v>
    <v>BOSTON SCIENTIFIC CORPORATION (XNYS:BSX)</v>
    <v>3015216</v>
    <v>6788626</v>
    <v>1979</v>
  </rv>
  <rv s="2">
    <v>203</v>
  </rv>
  <rv s="0">
    <v>https://www.bing.com/financeapi/forcetrigger?t=ao6kur&amp;q=XLON%3aBMS&amp;form=skydnc</v>
    <v>Learn more on Bing</v>
  </rv>
  <rv s="15">
    <v>34</v>
    <v>BRAEMAR PLC (XLON:BMS)</v>
    <v>2</v>
    <v>35</v>
    <v>Finance</v>
    <v>19</v>
    <v>en-US</v>
    <v>ao6kur</v>
    <v>268435456</v>
    <v>1</v>
    <v>Powered by Refinitiv</v>
    <v>350</v>
    <v>215</v>
    <v>1.6475</v>
    <v>0</v>
    <v>0</v>
    <v>GBp</v>
    <v>Braemar PLC is an international shipbroker. The Company provides expert advice in investment, chartering, and risk management to enable its clients to secure sustainable returns and mitigate risk in the volatile world of shipping and energy. The Company’s operations are diversified across tankers, dry cargo, sale and purchase, renewables, financial and offshore. The Company operates through three segments: Investment advisory, Chartering, and Risk advisory. The Investment advisory segment provides investment consultancy, new build advisory, sales and purchase brokerage, asset valuation, recycling/end of life, and capital raising and corporate finance. Its Chartering segment includes cost-saving solutions, creating and protecting deals, cross-desk collaboration, first-mover initiatives, and freight consultancy. The Risk advisory segment includes derivatives brokerage, asset utilization, loan restructuring, loan portfolio management, and carbon offsetting brokerage.</v>
    <v>362</v>
    <v>London Stock Exchange</v>
    <v>XLON</v>
    <v>XLON</v>
    <v>One Strand, Trafalgar Square, LONDON, UNITED KINGDOM-NA, WC2N 5HR GB</v>
    <v>Freight &amp; Logistics Services</v>
    <v>Stock</v>
    <v>45107</v>
    <v>205</v>
    <v>76714960</v>
    <v>BRAEMAR PLC</v>
    <v>BRAEMAR PLC</v>
    <v>7.7485999999999997</v>
    <v>233</v>
    <v>233</v>
    <v>32924880</v>
    <v>BMS</v>
    <v>BRAEMAR PLC (XLON:BMS)</v>
    <v>171644</v>
    <v>1988</v>
  </rv>
  <rv s="2">
    <v>206</v>
  </rv>
  <rv s="0">
    <v>https://www.bing.com/financeapi/forcetrigger?t=a1ook2&amp;q=XNYS%3aBMY&amp;form=skydnc</v>
    <v>Learn more on Bing</v>
  </rv>
  <rv s="1">
    <v>0</v>
    <v>BRISTOL-MYERS SQUIBB COMPANY (XNYS:BMY)</v>
    <v>2</v>
    <v>3</v>
    <v>Finance</v>
    <v>4</v>
    <v>en-US</v>
    <v>a1ook2</v>
    <v>268435456</v>
    <v>1</v>
    <v>Powered by Refinitiv</v>
    <v>81.435000000000002</v>
    <v>59.71</v>
    <v>0.4078</v>
    <v>1.3</v>
    <v>2.1336000000000001E-2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62.715000000000003</v>
    <v>Pharmaceuticals</v>
    <v>Stock</v>
    <v>45155.700524501561</v>
    <v>208</v>
    <v>61</v>
    <v>127289000000</v>
    <v>BRISTOL-MYERS SQUIBB COMPANY</v>
    <v>BRISTOL-MYERS SQUIBB COMPANY</v>
    <v>61.04</v>
    <v>16.192399999999999</v>
    <v>60.93</v>
    <v>62.23</v>
    <v>2089103000</v>
    <v>BMY</v>
    <v>BRISTOL-MYERS SQUIBB COMPANY (XNYS:BMY)</v>
    <v>4912315</v>
    <v>11229122</v>
    <v>1933</v>
  </rv>
  <rv s="2">
    <v>209</v>
  </rv>
  <rv s="0">
    <v>https://www.bing.com/financeapi/forcetrigger?t=a1odxm&amp;q=XNYS%3aBF.B&amp;form=skydnc</v>
    <v>Learn more on Bing</v>
  </rv>
  <rv s="1">
    <v>0</v>
    <v>BROWN-FORMAN CORPORATION (XNYS:BF.B)</v>
    <v>2</v>
    <v>3</v>
    <v>Finance</v>
    <v>4</v>
    <v>en-US</v>
    <v>a1odxm</v>
    <v>268435456</v>
    <v>1</v>
    <v>Powered by Refinitiv</v>
    <v>78.150000000000006</v>
    <v>60.9</v>
    <v>0.71250000000000002</v>
    <v>0.26</v>
    <v>3.8019999999999998E-3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68.86</v>
    <v>Beverages</v>
    <v>Stock</v>
    <v>45155.700351851563</v>
    <v>211</v>
    <v>68.224999999999994</v>
    <v>33015620000</v>
    <v>BROWN-FORMAN CORPORATION</v>
    <v>BROWN-FORMAN CORPORATION</v>
    <v>68.534999999999997</v>
    <v>41.934399999999997</v>
    <v>68.39</v>
    <v>68.650000000000006</v>
    <v>479364500</v>
    <v>BF.B</v>
    <v>BROWN-FORMAN CORPORATION (XNYS:BF.B)</v>
    <v>163591</v>
    <v>904924</v>
    <v>1933</v>
  </rv>
  <rv s="2">
    <v>212</v>
  </rv>
  <rv s="0">
    <v>https://www.bing.com/financeapi/forcetrigger?t=aqbsu2&amp;q=XWAR%3aBMC&amp;form=skydnc</v>
    <v>Learn more on Bing</v>
  </rv>
  <rv s="1">
    <v>0</v>
    <v>BUMECH S.A (XWAR:BMC)</v>
    <v>2</v>
    <v>36</v>
    <v>Finance</v>
    <v>33</v>
    <v>en-US</v>
    <v>aqbsu2</v>
    <v>268435456</v>
    <v>1</v>
    <v>Powered by Refinitiv</v>
    <v>90.75</v>
    <v>26.98</v>
    <v>1.1935</v>
    <v>0</v>
    <v>0</v>
    <v>PLN</v>
    <v>BUMECH SA is a Poland-based company engaged in the coal mining support and machinery industry. The Company provides its services in three segments: drilling of underground headings; servicing, operational maintenance and machine overhauls; and manufacturing of mining machines and equipment. It also makes industrial installations and devices for other sectors of the economy, such as power engineering, energy, ore and mineral mining. In addition, it is an authorized seller of Katowicki Holding Weglowy SA and offers coal from such mines as Myslowice-Wesola, Wujek, and Murcki - Staszic. As of December 31, 2011, the Company operated one wholly owned subsidiary, Bumech - Technika Gornicza Sp. z o.o.</v>
    <v>1805</v>
    <v>Warsaw Stock Exchange</v>
    <v>XWAR</v>
    <v>XWAR</v>
    <v>ul. Krakowska 191, KATOWICE, WOJ. SLASKIE, 40-389 PL</v>
    <v>28.86</v>
    <v>Coal</v>
    <v>Stock</v>
    <v>45155.625000647655</v>
    <v>214</v>
    <v>28.4</v>
    <v>414174000</v>
    <v>BUMECH S.A</v>
    <v>BUMECH S.A</v>
    <v>28.86</v>
    <v>1.1362000000000001</v>
    <v>28.6</v>
    <v>28.6</v>
    <v>14481610</v>
    <v>BMC</v>
    <v>BUMECH S.A (XWAR:BMC)</v>
    <v>11959</v>
    <v>12810</v>
    <v>2007</v>
  </rv>
  <rv s="2">
    <v>215</v>
  </rv>
  <rv s="0">
    <v>https://www.bing.com/financeapi/forcetrigger?t=a1pnu2&amp;q=XNAS%3aCHRW&amp;form=skydnc</v>
    <v>Learn more on Bing</v>
  </rv>
  <rv s="1">
    <v>0</v>
    <v>C.H. ROBINSON WORLDWIDE, INC. (XNAS:CHRW)</v>
    <v>2</v>
    <v>3</v>
    <v>Finance</v>
    <v>4</v>
    <v>en-US</v>
    <v>a1pnu2</v>
    <v>268435456</v>
    <v>1</v>
    <v>Powered by Refinitiv</v>
    <v>121.23</v>
    <v>86.6</v>
    <v>0.78920000000000001</v>
    <v>-0.43</v>
    <v>-4.5590000000000006E-3</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16523</v>
    <v>Nasdaq Stock Market</v>
    <v>XNAS</v>
    <v>XNAS</v>
    <v>14701 Charlson Rd, EDEN PRAIRIE, MN, 55347 US</v>
    <v>95.05</v>
    <v>Freight &amp; Logistics Services</v>
    <v>Stock</v>
    <v>45155.700519351565</v>
    <v>217</v>
    <v>93.575000000000003</v>
    <v>10980640000</v>
    <v>C.H. ROBINSON WORLDWIDE, INC.</v>
    <v>C.H. ROBINSON WORLDWIDE, INC.</v>
    <v>94.74</v>
    <v>21.701899999999998</v>
    <v>94.31</v>
    <v>93.88</v>
    <v>116431400</v>
    <v>CHRW</v>
    <v>C.H. ROBINSON WORLDWIDE, INC. (XNAS:CHRW)</v>
    <v>149476</v>
    <v>906293</v>
    <v>1997</v>
  </rv>
  <rv s="2">
    <v>218</v>
  </rv>
  <rv s="0">
    <v>https://www.bing.com/financeapi/forcetrigger?t=bn658m&amp;q=XLON%3aCVH&amp;form=skydnc</v>
    <v>Learn more on Bing</v>
  </rv>
  <rv s="16">
    <v>37</v>
    <v>Cablevision Holding SA (XLON:CVH)</v>
    <v>2</v>
    <v>38</v>
    <v>Finance</v>
    <v>19</v>
    <v>en-US</v>
    <v>bn658m</v>
    <v>268435456</v>
    <v>1</v>
    <v>Powered by Refinitiv</v>
    <v>11.3</v>
    <v>2.1829999999999998</v>
    <v>0.85770000000000002</v>
    <v>0</v>
    <v>0</v>
    <v>USD</v>
    <v>Cablevision Holding SA is an Argentina-based company that engages in the development of infrastructure and the provision of convergent telecommunications services. It was originated as a result of the spin-off process of Grupo Clarin S.A. The investment in telecommunications sector is directed to the distribution of video, voice, and data. The financial strategies of the Company are focused on providing convergent services to achieve the necessary infrastructure to operate and continue to develop technology.</v>
    <v>11618</v>
    <v>London Stock Exchange</v>
    <v>XLON</v>
    <v>XLON</v>
    <v>Tacuari 1842, BUENOS AIRES, BUENOS AIRES, 1139 AR</v>
    <v>Telecommunications Services</v>
    <v>Stock</v>
    <v>45147</v>
    <v>220</v>
    <v>230888800000</v>
    <v>Cablevision Holding SA</v>
    <v>Cablevision Holding SA</v>
    <v>11.3</v>
    <v>11.3</v>
    <v>121106100</v>
    <v>CVH</v>
    <v>Cablevision Holding SA (XLON:CVH)</v>
    <v>100</v>
    <v>26390</v>
    <v>2017</v>
  </rv>
  <rv s="2">
    <v>221</v>
  </rv>
  <rv s="0">
    <v>https://www.bing.com/financeapi/forcetrigger?t=af7adm&amp;q=XFRA%3aCSC&amp;form=skydnc</v>
    <v>Learn more on Bing</v>
  </rv>
  <rv s="1">
    <v>0</v>
    <v>CAMPBELL SOUP COMPANY (XFRA:CSC)</v>
    <v>2</v>
    <v>22</v>
    <v>Finance</v>
    <v>16</v>
    <v>en-US</v>
    <v>af7adm</v>
    <v>268435456</v>
    <v>1</v>
    <v>Powered by Refinitiv</v>
    <v>54.98</v>
    <v>27.53</v>
    <v>0.32569999999999999</v>
    <v>-0.65</v>
    <v>-1.6283000000000002E-2</v>
    <v>EUR</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Deutsche Boerse AG</v>
    <v>XFRA</v>
    <v>XFRA</v>
    <v>Campbell Pl, CAMDEN, NJ, 08103 US</v>
    <v>39.270000000000003</v>
    <v>Food &amp; Tobacco</v>
    <v>Stock</v>
    <v>45155.6875</v>
    <v>223</v>
    <v>39.270000000000003</v>
    <v>12794100000</v>
    <v>CAMPBELL SOUP COMPANY</v>
    <v>CAMPBELL SOUP COMPANY</v>
    <v>39.270000000000003</v>
    <v>16.829999999999998</v>
    <v>39.92</v>
    <v>39.270000000000003</v>
    <v>298091900</v>
    <v>CSC</v>
    <v>CAMPBELL SOUP COMPANY (XFRA:CSC)</v>
    <v>120</v>
    <v>2462650</v>
    <v>1922</v>
  </rv>
  <rv s="2">
    <v>224</v>
  </rv>
  <rv s="0">
    <v>https://www.bing.com/financeapi/forcetrigger?t=a1q7jc&amp;q=XNYS%3aCPB&amp;form=skydnc</v>
    <v>Learn more on Bing</v>
  </rv>
  <rv s="1">
    <v>0</v>
    <v>CAMPBELL SOUP COMPANY (XNYS:CPB)</v>
    <v>2</v>
    <v>3</v>
    <v>Finance</v>
    <v>4</v>
    <v>en-US</v>
    <v>a1q7jc</v>
    <v>268435456</v>
    <v>1</v>
    <v>Powered by Refinitiv</v>
    <v>57.774999999999999</v>
    <v>42.57</v>
    <v>0.32569999999999999</v>
    <v>-0.19500000000000001</v>
    <v>-4.5430000000000002E-3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42.94</v>
    <v>Food &amp; Tobacco</v>
    <v>Stock</v>
    <v>45155.700457568753</v>
    <v>226</v>
    <v>42.57</v>
    <v>12735976427</v>
    <v>CAMPBELL SOUP COMPANY</v>
    <v>CAMPBELL SOUP COMPANY</v>
    <v>42.89</v>
    <v>16.4438</v>
    <v>42.92</v>
    <v>42.725000000000001</v>
    <v>298091900</v>
    <v>CPB</v>
    <v>CAMPBELL SOUP COMPANY (XNYS:CPB)</v>
    <v>667490</v>
    <v>2229059</v>
    <v>1922</v>
  </rv>
  <rv s="2">
    <v>227</v>
  </rv>
  <rv s="0">
    <v>https://www.bing.com/financeapi/forcetrigger?t=a1q3jc&amp;q=XNYS%3aCOF&amp;form=skydnc</v>
    <v>Learn more on Bing</v>
  </rv>
  <rv s="1">
    <v>0</v>
    <v>CAPITAL ONE FINANCIAL CORPORATION (XNYS:COF)</v>
    <v>2</v>
    <v>3</v>
    <v>Finance</v>
    <v>4</v>
    <v>en-US</v>
    <v>a1q3jc</v>
    <v>268435456</v>
    <v>1</v>
    <v>Powered by Refinitiv</v>
    <v>123.09</v>
    <v>83.93</v>
    <v>1.4690000000000001</v>
    <v>0.54</v>
    <v>5.1470000000000005E-3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55600</v>
    <v>New York Stock Exchange</v>
    <v>XNYS</v>
    <v>XNYS</v>
    <v>Suite 1400, 1680 Capital One Drive, MCLEAN, VA, 22102 US</v>
    <v>106.26</v>
    <v>Banking Services</v>
    <v>Stock</v>
    <v>45155.700542128907</v>
    <v>229</v>
    <v>105.12</v>
    <v>40226810044</v>
    <v>CAPITAL ONE FINANCIAL CORPORATION</v>
    <v>CAPITAL ONE FINANCIAL CORPORATION</v>
    <v>105.34</v>
    <v>8.0341000000000005</v>
    <v>104.92</v>
    <v>105.46</v>
    <v>381441400</v>
    <v>COF</v>
    <v>CAPITAL ONE FINANCIAL CORPORATION (XNYS:COF)</v>
    <v>676677</v>
    <v>2594790</v>
    <v>1994</v>
  </rv>
  <rv s="2">
    <v>230</v>
  </rv>
  <rv s="0">
    <v>https://www.bing.com/financeapi/forcetrigger?t=a1p58m&amp;q=XNYS%3aCAH&amp;form=skydnc</v>
    <v>Learn more on Bing</v>
  </rv>
  <rv s="1">
    <v>0</v>
    <v>CARDINAL HEALTH, INC. (XNYS:CAH)</v>
    <v>2</v>
    <v>3</v>
    <v>Finance</v>
    <v>4</v>
    <v>en-US</v>
    <v>a1p58m</v>
    <v>268435456</v>
    <v>1</v>
    <v>Powered by Refinitiv</v>
    <v>95.45</v>
    <v>64.989999999999995</v>
    <v>0.79239999999999999</v>
    <v>-3.835</v>
    <v>-4.2423000000000002E-2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48000</v>
    <v>New York Stock Exchange</v>
    <v>XNYS</v>
    <v>XNYS</v>
    <v>7000 Cardinal Pl, DUBLIN, OH, 43017 US</v>
    <v>88.694999999999993</v>
    <v>Pharmaceuticals</v>
    <v>Stock</v>
    <v>45155.700464976566</v>
    <v>232</v>
    <v>85.924999999999997</v>
    <v>21700252704</v>
    <v>CARDINAL HEALTH, INC.</v>
    <v>CARDINAL HEALTH, INC.</v>
    <v>88.66</v>
    <v>91.2136</v>
    <v>90.4</v>
    <v>86.564999999999998</v>
    <v>250681600</v>
    <v>CAH</v>
    <v>CARDINAL HEALTH, INC. (XNYS:CAH)</v>
    <v>2244129</v>
    <v>1974811</v>
    <v>1979</v>
  </rv>
  <rv s="2">
    <v>233</v>
  </rv>
  <rv s="0">
    <v>https://www.bing.com/financeapi/forcetrigger?t=a1wksm&amp;q=XNYS%3aKMX&amp;form=skydnc</v>
    <v>Learn more on Bing</v>
  </rv>
  <rv s="1">
    <v>0</v>
    <v>CARMAX, INC. (XNYS:KMX)</v>
    <v>2</v>
    <v>3</v>
    <v>Finance</v>
    <v>4</v>
    <v>en-US</v>
    <v>a1wksm</v>
    <v>268435456</v>
    <v>1</v>
    <v>Powered by Refinitiv</v>
    <v>103.06</v>
    <v>52.1</v>
    <v>1.4274</v>
    <v>-1.23</v>
    <v>-1.4501E-2</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85.775000000000006</v>
    <v>Specialty Retailers</v>
    <v>Stock</v>
    <v>45155.700431157034</v>
    <v>235</v>
    <v>82.89</v>
    <v>13224740464</v>
    <v>CARMAX, INC.</v>
    <v>CARMAX, INC.</v>
    <v>85.54</v>
    <v>29.267499999999998</v>
    <v>84.82</v>
    <v>83.59</v>
    <v>158209600</v>
    <v>KMX</v>
    <v>CARMAX, INC. (XNYS:KMX)</v>
    <v>382831</v>
    <v>1138393</v>
    <v>1996</v>
  </rv>
  <rv s="2">
    <v>236</v>
  </rv>
  <rv s="0">
    <v>https://www.bing.com/financeapi/forcetrigger?t=aa5eim&amp;q=XASX%3aCCE&amp;form=skydnc</v>
    <v>Learn more on Bing</v>
  </rv>
  <rv s="11">
    <v>25</v>
    <v>CARNEGIE CLEAN ENERGY LIMITED (XASX:CCE)</v>
    <v>2</v>
    <v>39</v>
    <v>Finance</v>
    <v>8</v>
    <v>en-US</v>
    <v>aa5eim</v>
    <v>268435456</v>
    <v>1</v>
    <v>Powered by Refinitiv</v>
    <v>3.0000000000000001E-3</v>
    <v>1E-3</v>
    <v>1.1659999999999999</v>
    <v>1E-3</v>
    <v>1</v>
    <v>AUD</v>
    <v>Carnegie Clean Energy Limited is an Australia-based technology company. The Company is focused on the development and commercialization of its CETO and MoorPower wave energy technologies and complimentary products, including the Wave Predictor and Mooring Tensioner. CETO is a submerged, point absorber type wave energy technology. CETO is an advanced wave energy system suitable for a range of remote and utility scale markets globally. MoorPower is an integrated wave energy system for offshore demand applications such as offshore aquaculture. Wave Predictor is a system capable of precisely predicting upcoming waves using a machine learning algorithm that enables intelligent control for wave energy converters and supports optimized performance and costs. Mooring Tensioner is a product that provides the passive tension required for rotary electric power take-off systems. Its projects include Garden Island Microgrid, Microsoft AI for Earth project, CETO Next Generation and others.</v>
    <v>52</v>
    <v>Australian Securities Exchange</v>
    <v>XASX</v>
    <v>XASX</v>
    <v>21 North Mole Drive, North Fremantle, WESTERN AUSTRALIA, 6159 AU</v>
    <v>2E-3</v>
    <v>Electrical Utilities &amp; IPPs</v>
    <v>Stock</v>
    <v>45155.375</v>
    <v>238</v>
    <v>1E-3</v>
    <v>15642570</v>
    <v>CARNEGIE CLEAN ENERGY LIMITED</v>
    <v>CARNEGIE CLEAN ENERGY LIMITED</v>
    <v>2E-3</v>
    <v>1E-3</v>
    <v>2E-3</v>
    <v>15642570000</v>
    <v>CCE</v>
    <v>CARNEGIE CLEAN ENERGY LIMITED (XASX:CCE)</v>
    <v>1633859</v>
    <v>3464970</v>
    <v>1987</v>
  </rv>
  <rv s="2">
    <v>239</v>
  </rv>
  <rv s="0">
    <v>https://www.bing.com/financeapi/forcetrigger?t=ao6yc7&amp;q=XLON%3aCCL&amp;form=skydnc</v>
    <v>Learn more on Bing</v>
  </rv>
  <rv s="1">
    <v>0</v>
    <v>CARNIVAL PLC (XLON:CCL)</v>
    <v>2</v>
    <v>40</v>
    <v>Finance</v>
    <v>19</v>
    <v>en-US</v>
    <v>ao6yc7</v>
    <v>268435456</v>
    <v>1</v>
    <v>Powered by Refinitiv</v>
    <v>1376.6310000000001</v>
    <v>482.9</v>
    <v>2.9887999999999999</v>
    <v>-30.5</v>
    <v>-2.6293E-2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1149.5</v>
    <v>Hotels &amp; Entertainment Services</v>
    <v>Stock</v>
    <v>45155.65625</v>
    <v>241</v>
    <v>1119</v>
    <v>15922750000</v>
    <v>CARNIVAL PLC</v>
    <v>CARNIVAL PLC</v>
    <v>1149.5</v>
    <v>0</v>
    <v>1160</v>
    <v>1129.5</v>
    <v>1265525000</v>
    <v>CCL</v>
    <v>CARNIVAL PLC (XLON:CCL)</v>
    <v>303282</v>
    <v>766680</v>
    <v>2000</v>
  </rv>
  <rv s="2">
    <v>242</v>
  </rv>
  <rv s="0">
    <v>https://www.bing.com/financeapi/forcetrigger?t=ae7zrw&amp;q=XPAR%3aCA&amp;form=skydnc</v>
    <v>Learn more on Bing</v>
  </rv>
  <rv s="1">
    <v>0</v>
    <v>Carrefour SA (XPAR:CA)</v>
    <v>2</v>
    <v>41</v>
    <v>Finance</v>
    <v>16</v>
    <v>en-US</v>
    <v>ae7zrw</v>
    <v>268435456</v>
    <v>1</v>
    <v>Powered by Refinitiv</v>
    <v>19.190000000000001</v>
    <v>13.85</v>
    <v>0.52580000000000005</v>
    <v>0.19500000000000001</v>
    <v>1.0791E-2</v>
    <v>EUR</v>
    <v>Carrefour SA is a France-based retail distribution group, which operates through four geographical segments: France, Rest of Europe, Latin America and Asia. The Group operates more than 12,000 stores and e-commerce sites in more than 30 countries across the globe. Its stores come in a variety of formats and channels, such as hypermarkets, supermarkets, convenience stores, cash &amp; carry stores, hyper cash stores, drive and e-commerce. Its product offering includes a wide range of local fresh produce, meats prepared on site, fresh fish, as well as bakery products, consumer goods and nonfood products. Additionally, the Group offers complementary services, including package pick-up points, key copying, vehicle hire, pharmacies and health/beauty care, fuel oil delivery, financial and insurance services, together with leisure services, such as travel agencies, tickets for shows and photo services, among others.</v>
    <v>346666</v>
    <v>Euronext Paris</v>
    <v>XPAR</v>
    <v>XPAR</v>
    <v>93 Avenue de Paris, MASSY, ILE-DE-FRANCE, 91300 FR</v>
    <v>18.34</v>
    <v>Food &amp; Drug Retailing</v>
    <v>Stock</v>
    <v>45155.666666666664</v>
    <v>244</v>
    <v>18</v>
    <v>13010110000</v>
    <v>Carrefour SA</v>
    <v>Carrefour SA</v>
    <v>18</v>
    <v>6.7146999999999997</v>
    <v>18.07</v>
    <v>18.265000000000001</v>
    <v>719983800</v>
    <v>CA</v>
    <v>Carrefour SA (XPAR:CA)</v>
    <v>1501228</v>
    <v>1216800</v>
    <v>1963</v>
  </rv>
  <rv s="2">
    <v>245</v>
  </rv>
  <rv s="0">
    <v>https://www.bing.com/financeapi/forcetrigger?t=b1ab2w&amp;q=XCNQ%3aCAT&amp;form=skydnc</v>
    <v>Learn more on Bing</v>
  </rv>
  <rv s="9">
    <v>21</v>
    <v>CAT STRATEGIC METALS CORPORATION (XCNQ:CAT)</v>
    <v>2</v>
    <v>42</v>
    <v>Finance</v>
    <v>16</v>
    <v>en-US</v>
    <v>b1ab2w</v>
    <v>268435456</v>
    <v>1</v>
    <v>Powered by Refinitiv</v>
    <v>0.04</v>
    <v>5.0000000000000001E-3</v>
    <v>0.37380000000000002</v>
    <v>0</v>
    <v>0</v>
    <v>CAD</v>
    <v>CAT Strategic Metals Corporation is a Canada-based mineral exploration company. The Company sources, identifies, acquires and advances property interests located in mineral districts for Uranium, Lithium, Gold and Copper. Its projects include Gold Jackpot, Burntland, South Preston, and Kamativi Project . The Gold Jackpot is a mineralized region with multiple outcrops that assay high-grade silver, gold, and tellurium. It is situated in the prolific Elko District in northeastern Nevada. This project spans approximately 535 hectares and 64 consolidated claim packages. The Burntland property is located near Saint-Quentin, New Brunswick (NB) and 26 kilometers off of Highway 17 near Kedgwick, NB. South Preston Uranium Property is located in the southwest area of Canada's Athabasca Basin and spanning across approximately 29,395 hectares.</v>
    <v>Canadian National Stock Exchange</v>
    <v>XCNQ</v>
    <v>XCNQ</v>
    <v>1010 - 789 W. Pender Street, VANCOUVER, BC, V6C 1H2 CA</v>
    <v>0.02</v>
    <v>Metals &amp; Mining</v>
    <v>Stock</v>
    <v>45155.620342395312</v>
    <v>247</v>
    <v>0.02</v>
    <v>5442870</v>
    <v>CAT STRATEGIC METALS CORPORATION</v>
    <v>CAT STRATEGIC METALS CORPORATION</v>
    <v>0.02</v>
    <v>0.02</v>
    <v>0.02</v>
    <v>272143500</v>
    <v>CAT</v>
    <v>CAT STRATEGIC METALS CORPORATION (XCNQ:CAT)</v>
    <v>1854000</v>
    <v>1751940</v>
    <v>2010</v>
  </rv>
  <rv s="2">
    <v>248</v>
  </rv>
  <rv s="0">
    <v>https://www.bing.com/financeapi/forcetrigger?t=a1pzfr&amp;q=XNYS%3aCNC&amp;form=skydnc</v>
    <v>Learn more on Bing</v>
  </rv>
  <rv s="1">
    <v>0</v>
    <v>CENTENE CORPORATION (XNYS:CNC)</v>
    <v>2</v>
    <v>3</v>
    <v>Finance</v>
    <v>4</v>
    <v>en-US</v>
    <v>a1pzfr</v>
    <v>268435456</v>
    <v>1</v>
    <v>Powered by Refinitiv</v>
    <v>97.73</v>
    <v>61.34</v>
    <v>0.56120000000000003</v>
    <v>-0.46</v>
    <v>-7.1540000000000006E-3</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64.14</v>
    <v>Healthcare Providers &amp; Services</v>
    <v>Stock</v>
    <v>45155.700331099222</v>
    <v>250</v>
    <v>62.94</v>
    <v>34568032128</v>
    <v>CENTENE CORPORATION</v>
    <v>CENTENE CORPORATION</v>
    <v>64.099999999999994</v>
    <v>13.248100000000001</v>
    <v>64.3</v>
    <v>63.84</v>
    <v>541479200</v>
    <v>CNC</v>
    <v>CENTENE CORPORATION (XNYS:CNC)</v>
    <v>1305687</v>
    <v>3525544</v>
    <v>2001</v>
  </rv>
  <rv s="2">
    <v>251</v>
  </rv>
  <rv s="0">
    <v>https://www.bing.com/financeapi/forcetrigger?t=a1q1tc&amp;q=XNYS%3aCNP&amp;form=skydnc</v>
    <v>Learn more on Bing</v>
  </rv>
  <rv s="1">
    <v>0</v>
    <v>CENTERPOINT ENERGY, INC. (XNYS:CNP)</v>
    <v>2</v>
    <v>3</v>
    <v>Finance</v>
    <v>4</v>
    <v>en-US</v>
    <v>a1q1tc</v>
    <v>268435456</v>
    <v>1</v>
    <v>Powered by Refinitiv</v>
    <v>33.5</v>
    <v>25.03</v>
    <v>0.89370000000000005</v>
    <v>0.105</v>
    <v>3.735E-3</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28.35</v>
    <v>Multiline Utilities</v>
    <v>Stock</v>
    <v>45155.700402765622</v>
    <v>253</v>
    <v>28.105</v>
    <v>17808859381</v>
    <v>CENTERPOINT ENERGY, INC.</v>
    <v>CENTERPOINT ENERGY, INC.</v>
    <v>28.15</v>
    <v>24.4435</v>
    <v>28.11</v>
    <v>28.215</v>
    <v>631184100</v>
    <v>CNP</v>
    <v>CENTERPOINT ENERGY, INC. (XNYS:CNP)</v>
    <v>1112387</v>
    <v>4236274</v>
    <v>2001</v>
  </rv>
  <rv s="2">
    <v>254</v>
  </rv>
  <rv s="0">
    <v>https://www.bing.com/financeapi/forcetrigger?t=a1pidm&amp;q=XNYS%3aCF&amp;form=skydnc</v>
    <v>Learn more on Bing</v>
  </rv>
  <rv s="1">
    <v>0</v>
    <v>CF INDUSTRIES HOLDINGS, INC. (XNYS:CF)</v>
    <v>2</v>
    <v>3</v>
    <v>Finance</v>
    <v>4</v>
    <v>en-US</v>
    <v>a1pidm</v>
    <v>268435456</v>
    <v>1</v>
    <v>Powered by Refinitiv</v>
    <v>119.59829999999999</v>
    <v>60.08</v>
    <v>1.04</v>
    <v>1.52</v>
    <v>1.9806999999999998E-2</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78.81</v>
    <v>Chemicals</v>
    <v>Stock</v>
    <v>45155.700461839842</v>
    <v>256</v>
    <v>77.495000000000005</v>
    <v>15100079176</v>
    <v>CF INDUSTRIES HOLDINGS, INC.</v>
    <v>CF INDUSTRIES HOLDINGS, INC.</v>
    <v>77.569999999999993</v>
    <v>6.3497000000000003</v>
    <v>76.739999999999995</v>
    <v>78.260000000000005</v>
    <v>192947600</v>
    <v>CF</v>
    <v>CF INDUSTRIES HOLDINGS, INC. (XNYS:CF)</v>
    <v>701420</v>
    <v>2296269</v>
    <v>2005</v>
  </rv>
  <rv s="2">
    <v>257</v>
  </rv>
  <rv s="0">
    <v>https://www.bing.com/financeapi/forcetrigger?t=bxpkww&amp;q=XNAS%3aCHK&amp;form=skydnc</v>
    <v>Learn more on Bing</v>
  </rv>
  <rv s="1">
    <v>0</v>
    <v>CHESAPEAKE ENERGY CORPORATION (XNAS:CHK)</v>
    <v>2</v>
    <v>3</v>
    <v>Finance</v>
    <v>4</v>
    <v>en-US</v>
    <v>bxpkww</v>
    <v>268435456</v>
    <v>1</v>
    <v>Powered by Refinitiv</v>
    <v>107.31</v>
    <v>69.680000000000007</v>
    <v>0.88300000000000001</v>
    <v>4.8449999999999998</v>
    <v>5.867E-2</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8,400 gross oil and natural gas wells. Its natural gas resource plays are Marcellus Shale in the northern Appalachian Basin in Pennsylvania (Marcellus) and the Haynesville/Bossier Shales in northwestern Louisiana and the liquids-rich resource play in the Eagle Ford Shale in South Texas (Eagle Ford). Its marketing operations include oil, natural gas and NGL marketing services, including commodity price structuring, negotiating of gathering, hauling, processing and transportation services, and contract administration and nomination services for Company and other interest owners in Chesapeake-operated wells.</v>
    <v>1200</v>
    <v>Nasdaq Stock Market</v>
    <v>XNAS</v>
    <v>XNAS</v>
    <v>6100 N WESTERN AVE, OKLAHOMA CITY, OK, 73118 US</v>
    <v>88.159000000000006</v>
    <v>Oil &amp; Gas</v>
    <v>Stock</v>
    <v>45155.70057306641</v>
    <v>259</v>
    <v>86.8</v>
    <v>11571258270</v>
    <v>CHESAPEAKE ENERGY CORPORATION</v>
    <v>CHESAPEAKE ENERGY CORPORATION</v>
    <v>87.5</v>
    <v>1.9635</v>
    <v>82.58</v>
    <v>87.424999999999997</v>
    <v>132356400</v>
    <v>CHK</v>
    <v>CHESAPEAKE ENERGY CORPORATION (XNAS:CHK)</v>
    <v>5281260</v>
    <v>1420727</v>
    <v>1996</v>
  </rv>
  <rv s="2">
    <v>260</v>
  </rv>
  <rv s="0">
    <v>https://www.bing.com/financeapi/forcetrigger?t=a1qlz2&amp;q=XNYS%3aCVX&amp;form=skydnc</v>
    <v>Learn more on Bing</v>
  </rv>
  <rv s="1">
    <v>0</v>
    <v>CHEVRON CORPORATION (XNYS:CVX)</v>
    <v>2</v>
    <v>3</v>
    <v>Finance</v>
    <v>4</v>
    <v>en-US</v>
    <v>a1qlz2</v>
    <v>268435456</v>
    <v>1</v>
    <v>Powered by Refinitiv</v>
    <v>189.68</v>
    <v>140.46</v>
    <v>1.1745000000000001</v>
    <v>4.3099999999999996</v>
    <v>2.7431000000000001E-2</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162.13999999999999</v>
    <v>Oil &amp; Gas</v>
    <v>Stock</v>
    <v>45155.700518888283</v>
    <v>262</v>
    <v>158.58000000000001</v>
    <v>302602300000</v>
    <v>CHEVRON CORPORATION</v>
    <v>CHEVRON CORPORATION</v>
    <v>158.58000000000001</v>
    <v>9.9671000000000003</v>
    <v>157.12</v>
    <v>161.43</v>
    <v>1907598000</v>
    <v>CVX</v>
    <v>CHEVRON CORPORATION (XNYS:CVX)</v>
    <v>4285885</v>
    <v>7793482</v>
    <v>1926</v>
  </rv>
  <rv s="2">
    <v>263</v>
  </rv>
  <rv s="0">
    <v>https://www.bing.com/financeapi/forcetrigger?t=a1pxbh&amp;q=XNYS%3aCMG&amp;form=skydnc</v>
    <v>Learn more on Bing</v>
  </rv>
  <rv s="1">
    <v>0</v>
    <v>CHIPOTLE MEXICAN GRILL, INC. (XNYS:CMG)</v>
    <v>2</v>
    <v>3</v>
    <v>Finance</v>
    <v>4</v>
    <v>en-US</v>
    <v>a1pxbh</v>
    <v>268435456</v>
    <v>1</v>
    <v>Powered by Refinitiv</v>
    <v>2175.0100000000002</v>
    <v>1344.05</v>
    <v>1.3093999999999999</v>
    <v>-0.54</v>
    <v>-2.8929999999999998E-4</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1875.3150000000001</v>
    <v>Hotels &amp; Entertainment Services</v>
    <v>Stock</v>
    <v>45155.700497985934</v>
    <v>265</v>
    <v>1859.15</v>
    <v>51488135923</v>
    <v>CHIPOTLE MEXICAN GRILL, INC.</v>
    <v>CHIPOTLE MEXICAN GRILL, INC.</v>
    <v>1866.74</v>
    <v>46.637</v>
    <v>1866.89</v>
    <v>1866.35</v>
    <v>27587610</v>
    <v>CMG</v>
    <v>CHIPOTLE MEXICAN GRILL, INC. (XNYS:CMG)</v>
    <v>102381</v>
    <v>340382</v>
    <v>1998</v>
  </rv>
  <rv s="2">
    <v>266</v>
  </rv>
  <rv s="0">
    <v>https://www.bing.com/financeapi/forcetrigger?t=a1p8tc&amp;q=XNYS%3aCB&amp;form=skydnc</v>
    <v>Learn more on Bing</v>
  </rv>
  <rv s="1">
    <v>0</v>
    <v>Chubb Ltd (XNYS:CB)</v>
    <v>2</v>
    <v>3</v>
    <v>Finance</v>
    <v>4</v>
    <v>en-US</v>
    <v>a1p8tc</v>
    <v>268435456</v>
    <v>1</v>
    <v>Powered by Refinitiv</v>
    <v>231.37</v>
    <v>173.78</v>
    <v>0.65680000000000005</v>
    <v>-0.95</v>
    <v>-4.7020000000000005E-3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203.54499999999999</v>
    <v>Insurance</v>
    <v>Stock</v>
    <v>45155.700196978905</v>
    <v>268</v>
    <v>200.56739999999999</v>
    <v>82590593800</v>
    <v>Chubb Ltd</v>
    <v>Chubb Ltd</v>
    <v>203.12</v>
    <v>14.5265</v>
    <v>202.03</v>
    <v>201.08</v>
    <v>410735000</v>
    <v>CB</v>
    <v>Chubb Ltd (XNYS:CB)</v>
    <v>490357</v>
    <v>1885236</v>
    <v>2008</v>
  </rv>
  <rv s="2">
    <v>269</v>
  </rv>
  <rv s="0">
    <v>https://www.bing.com/financeapi/forcetrigger?t=a1pqur&amp;q=XNAS%3aCINF&amp;form=skydnc</v>
    <v>Learn more on Bing</v>
  </rv>
  <rv s="1">
    <v>0</v>
    <v>CINCINNATI FINANCIAL CORPORATION (XNAS:CINF)</v>
    <v>2</v>
    <v>3</v>
    <v>Finance</v>
    <v>4</v>
    <v>en-US</v>
    <v>a1pqur</v>
    <v>268435456</v>
    <v>1</v>
    <v>Powered by Refinitiv</v>
    <v>130.66</v>
    <v>88.66</v>
    <v>0.6169</v>
    <v>0.01</v>
    <v>9.4629999999999994E-5</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106.425</v>
    <v>Insurance</v>
    <v>Stock</v>
    <v>45155.700534628908</v>
    <v>271</v>
    <v>105.47</v>
    <v>16576563216</v>
    <v>CINCINNATI FINANCIAL CORPORATION</v>
    <v>CINCINNATI FINANCIAL CORPORATION</v>
    <v>106.3</v>
    <v>12.2963</v>
    <v>105.67</v>
    <v>105.68</v>
    <v>156856200</v>
    <v>CINF</v>
    <v>CINCINNATI FINANCIAL CORPORATION (XNAS:CINF)</v>
    <v>151322</v>
    <v>742028</v>
    <v>1992</v>
  </rv>
  <rv s="2">
    <v>272</v>
  </rv>
  <rv s="0">
    <v>https://www.bing.com/financeapi/forcetrigger?t=a1qgcw&amp;q=XNAS%3aCTAS&amp;form=skydnc</v>
    <v>Learn more on Bing</v>
  </rv>
  <rv s="1">
    <v>0</v>
    <v>CINTAS CORPORATION (XNAS:CTAS)</v>
    <v>2</v>
    <v>3</v>
    <v>Finance</v>
    <v>4</v>
    <v>en-US</v>
    <v>a1qgcw</v>
    <v>268435456</v>
    <v>1</v>
    <v>Powered by Refinitiv</v>
    <v>518.71</v>
    <v>370.93</v>
    <v>1.3059000000000001</v>
    <v>0.28499999999999998</v>
    <v>5.8129999999999998E-4</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492.34500000000003</v>
    <v>Professional &amp; Commercial Services</v>
    <v>Stock</v>
    <v>45155.700376180466</v>
    <v>274</v>
    <v>489.22500000000002</v>
    <v>49909850588</v>
    <v>CINTAS CORPORATION</v>
    <v>CINTAS CORPORATION</v>
    <v>489.71</v>
    <v>37.755699999999997</v>
    <v>490.27</v>
    <v>490.55500000000001</v>
    <v>101741600</v>
    <v>CTAS</v>
    <v>CINTAS CORPORATION (XNAS:CTAS)</v>
    <v>90306</v>
    <v>454267</v>
    <v>1986</v>
  </rv>
  <rv s="2">
    <v>275</v>
  </rv>
  <rv s="0">
    <v>https://www.bing.com/financeapi/forcetrigger?t=a1qe5r&amp;q=XNAS%3aCSCO&amp;form=skydnc</v>
    <v>Learn more on Bing</v>
  </rv>
  <rv s="1">
    <v>0</v>
    <v>CISCO SYSTEMS, INC. (XNAS:CSCO)</v>
    <v>2</v>
    <v>3</v>
    <v>Finance</v>
    <v>4</v>
    <v>en-US</v>
    <v>a1qe5r</v>
    <v>268435456</v>
    <v>1</v>
    <v>Powered by Refinitiv</v>
    <v>55.835000000000001</v>
    <v>38.604999999999997</v>
    <v>0.96409999999999996</v>
    <v>2.0950000000000002</v>
    <v>3.9558000000000003E-2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55.835000000000001</v>
    <v>Communications &amp; Networking</v>
    <v>Stock</v>
    <v>45155.700576608593</v>
    <v>277</v>
    <v>54.37</v>
    <v>224352318190</v>
    <v>CISCO SYSTEMS, INC.</v>
    <v>CISCO SYSTEMS, INC.</v>
    <v>54.44</v>
    <v>17.2456</v>
    <v>52.96</v>
    <v>55.055</v>
    <v>4075058000</v>
    <v>CSCO</v>
    <v>CISCO SYSTEMS, INC. (XNAS:CSCO)</v>
    <v>26890138</v>
    <v>18887420</v>
    <v>2021</v>
  </rv>
  <rv s="2">
    <v>278</v>
  </rv>
  <rv s="0">
    <v>https://www.bing.com/financeapi/forcetrigger?t=a1p3ww&amp;q=XNYS%3aC&amp;form=skydnc</v>
    <v>Learn more on Bing</v>
  </rv>
  <rv s="1">
    <v>0</v>
    <v>CITIGROUP INC. (XNYS:C)</v>
    <v>2</v>
    <v>3</v>
    <v>Finance</v>
    <v>4</v>
    <v>en-US</v>
    <v>a1p3ww</v>
    <v>268435456</v>
    <v>1</v>
    <v>Powered by Refinitiv</v>
    <v>54.02</v>
    <v>40.005000000000003</v>
    <v>1.5609</v>
    <v>-0.16880000000000001</v>
    <v>-3.9589999999999998E-3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43.08</v>
    <v>Investment Banking &amp; Investment Services</v>
    <v>Stock</v>
    <v>45155.700455092185</v>
    <v>280</v>
    <v>42.46</v>
    <v>81786917253</v>
    <v>CITIGROUP INC.</v>
    <v>CITIGROUP INC.</v>
    <v>42.87</v>
    <v>6.7624000000000004</v>
    <v>42.64</v>
    <v>42.471200000000003</v>
    <v>1925703000</v>
    <v>C</v>
    <v>CITIGROUP INC. (XNYS:C)</v>
    <v>7497892</v>
    <v>17809240</v>
    <v>1988</v>
  </rv>
  <rv s="2">
    <v>281</v>
  </rv>
  <rv s="0">
    <v>https://www.bing.com/financeapi/forcetrigger?t=ab36rw&amp;q=XTSX%3aCSX&amp;form=skydnc</v>
    <v>Learn more on Bing</v>
  </rv>
  <rv s="9">
    <v>21</v>
    <v>Clean Seed Capital Group Ltd. (XTSX:CSX)</v>
    <v>2</v>
    <v>42</v>
    <v>Finance</v>
    <v>8</v>
    <v>en-US</v>
    <v>ab36rw</v>
    <v>268435456</v>
    <v>1</v>
    <v>Powered by Refinitiv</v>
    <v>0.35</v>
    <v>0.115</v>
    <v>1.2225999999999999</v>
    <v>0</v>
    <v>0</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0.13</v>
    <v>Machinery, Equipment &amp; Components</v>
    <v>Stock</v>
    <v>45154.702534722222</v>
    <v>283</v>
    <v>0.13</v>
    <v>12070886</v>
    <v>Clean Seed Capital Group Ltd.</v>
    <v>Clean Seed Capital Group Ltd.</v>
    <v>0.13</v>
    <v>0.13</v>
    <v>0.13</v>
    <v>92852970</v>
    <v>CSX</v>
    <v>Clean Seed Capital Group Ltd. (XTSX:CSX)</v>
    <v>5000</v>
    <v>8010</v>
    <v>2010</v>
  </rv>
  <rv s="2">
    <v>284</v>
  </rv>
  <rv s="0">
    <v>https://www.bing.com/financeapi/forcetrigger?t=a1ptbh&amp;q=XNYS%3aCLF&amp;form=skydnc</v>
    <v>Learn more on Bing</v>
  </rv>
  <rv s="1">
    <v>0</v>
    <v>CLEVELAND-CLIFFS INC. (XNYS:CLF)</v>
    <v>2</v>
    <v>3</v>
    <v>Finance</v>
    <v>4</v>
    <v>en-US</v>
    <v>a1ptbh</v>
    <v>268435456</v>
    <v>1</v>
    <v>Powered by Refinitiv</v>
    <v>22.83</v>
    <v>11.824999999999999</v>
    <v>2.2185999999999999</v>
    <v>-3.4299999999999997E-2</v>
    <v>-2.2699999999999999E-3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15.369300000000001</v>
    <v>Metals &amp; Mining</v>
    <v>Stock</v>
    <v>45155.700579698438</v>
    <v>286</v>
    <v>15.05</v>
    <v>7668738734</v>
    <v>CLEVELAND-CLIFFS INC.</v>
    <v>CLEVELAND-CLIFFS INC.</v>
    <v>15.28</v>
    <v>34.444200000000002</v>
    <v>15.11</v>
    <v>15.075699999999999</v>
    <v>508682100</v>
    <v>CLF</v>
    <v>CLEVELAND-CLIFFS INC. (XNYS:CLF)</v>
    <v>3919560</v>
    <v>11366432</v>
    <v>1985</v>
  </rv>
  <rv s="2">
    <v>287</v>
  </rv>
  <rv s="0">
    <v>https://www.bing.com/financeapi/forcetrigger?t=aa5bkr&amp;q=XASX%3aCAM&amp;form=skydnc</v>
    <v>Learn more on Bing</v>
  </rv>
  <rv s="14">
    <v>31</v>
    <v>CLIME CAPITAL LIMITED (XASX:CAM)</v>
    <v>2</v>
    <v>43</v>
    <v>Finance</v>
    <v>8</v>
    <v>en-US</v>
    <v>aa5bkr</v>
    <v>268435456</v>
    <v>1</v>
    <v>Powered by Refinitiv</v>
    <v>0.89</v>
    <v>0.78</v>
    <v>0.62960000000000005</v>
    <v>5.0000000000000001E-3</v>
    <v>6.0980000000000001E-3</v>
    <v>AUD</v>
    <v>Clime Capital Limited is an Australia-based investment company. The Company is primarily an investor in securities listed on the Australian Securities Exchange (ASX). The principal activity of the Company is investing in domestic securities and unlisted unit trusts. Its focus is to deliver above market returns and fully franked dividend yields higher than those that can be achieved by investing in the ASX or an associated index. It is designed for investors who are seeking long-term capital preservation when measured against inflation, access to quarterly income with the added benefit of franking credits, the expertise of a professional investment manager, and having a minimum of five years to invest. Its asset allocation includes Australian equities large cap, Australian Dollar (AUD) cash and equivalents, Australian income securities and Australian equities small cap. The Company's investment manager is Clime Asset Management Pty Limited.</v>
    <v>Australian Securities Exchange</v>
    <v>XASX</v>
    <v>XASX</v>
    <v>L 13 20 Hunter St, SYDNEY, NEW SOUTH WALES, 2000 AU</v>
    <v>0.82499999999999996</v>
    <v>Investment Banking &amp; Investment Services</v>
    <v>Stock</v>
    <v>45155.375</v>
    <v>289</v>
    <v>0.82</v>
    <v>115629900</v>
    <v>CLIME CAPITAL LIMITED</v>
    <v>CLIME CAPITAL LIMITED</v>
    <v>0.82</v>
    <v>341.67</v>
    <v>0.82</v>
    <v>0.82499999999999996</v>
    <v>140157500</v>
    <v>CAM</v>
    <v>CLIME CAPITAL LIMITED (XASX:CAM)</v>
    <v>25129</v>
    <v>48080</v>
    <v>2003</v>
  </rv>
  <rv s="2">
    <v>290</v>
  </rv>
  <rv s="0">
    <v>https://www.bing.com/financeapi/forcetrigger?t=ao6x4c&amp;q=XLON%3aCBG&amp;form=skydnc</v>
    <v>Learn more on Bing</v>
  </rv>
  <rv s="1">
    <v>0</v>
    <v>CLOSE BROTHERS GROUP PLC (XLON:CBG)</v>
    <v>2</v>
    <v>40</v>
    <v>Finance</v>
    <v>19</v>
    <v>en-US</v>
    <v>ao6x4c</v>
    <v>268435456</v>
    <v>1</v>
    <v>Powered by Refinitiv</v>
    <v>1147.6869999999999</v>
    <v>801</v>
    <v>1.1024</v>
    <v>-1.5</v>
    <v>-1.7849999999999999E-3</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4000</v>
    <v>London Stock Exchange</v>
    <v>XLON</v>
    <v>XLON</v>
    <v>10 Crown Place, LONDON, UNITED KINGDOM-NA, EC2A 4FT GB</v>
    <v>848</v>
    <v>Banking Services</v>
    <v>Stock</v>
    <v>45155.65625</v>
    <v>292</v>
    <v>830</v>
    <v>1264636000</v>
    <v>CLOSE BROTHERS GROUP PLC</v>
    <v>CLOSE BROTHERS GROUP PLC</v>
    <v>837.5</v>
    <v>16.012599999999999</v>
    <v>840.5</v>
    <v>839</v>
    <v>150462300</v>
    <v>CBG</v>
    <v>CLOSE BROTHERS GROUP PLC (XLON:CBG)</v>
    <v>614234</v>
    <v>368670</v>
    <v>1953</v>
  </rv>
  <rv s="2">
    <v>293</v>
  </rv>
  <rv s="0">
    <v>https://www.bing.com/financeapi/forcetrigger?t=a1px2w&amp;q=XNAS%3aCME&amp;form=skydnc</v>
    <v>Learn more on Bing</v>
  </rv>
  <rv s="1">
    <v>0</v>
    <v>CME GROUP INC. (XNAS:CME)</v>
    <v>2</v>
    <v>3</v>
    <v>Finance</v>
    <v>4</v>
    <v>en-US</v>
    <v>a1px2w</v>
    <v>268435456</v>
    <v>1</v>
    <v>Powered by Refinitiv</v>
    <v>209.31</v>
    <v>162.25530000000001</v>
    <v>0.41610000000000003</v>
    <v>-1.0900000000000001</v>
    <v>-5.2910000000000006E-3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206.7</v>
    <v>Investment Banking &amp; Investment Services</v>
    <v>Stock</v>
    <v>45155.70044396953</v>
    <v>295</v>
    <v>204.34</v>
    <v>73715593842</v>
    <v>CME GROUP INC.</v>
    <v>CME GROUP INC.</v>
    <v>206.48</v>
    <v>25.157599999999999</v>
    <v>206</v>
    <v>204.91</v>
    <v>359746200</v>
    <v>CME</v>
    <v>CME GROUP INC. (XNAS:CME)</v>
    <v>488513</v>
    <v>1478512</v>
    <v>2001</v>
  </rv>
  <rv s="2">
    <v>296</v>
  </rv>
  <rv s="0">
    <v>https://www.bing.com/financeapi/forcetrigger?t=a1pyar&amp;q=XNYS%3aCMS&amp;form=skydnc</v>
    <v>Learn more on Bing</v>
  </rv>
  <rv s="1">
    <v>0</v>
    <v>CMS ENERGY CORPORATION (XNYS:CMS)</v>
    <v>2</v>
    <v>3</v>
    <v>Finance</v>
    <v>4</v>
    <v>en-US</v>
    <v>a1pyar</v>
    <v>268435456</v>
    <v>1</v>
    <v>Powered by Refinitiv</v>
    <v>71.19</v>
    <v>52.41</v>
    <v>0.3715</v>
    <v>0.34</v>
    <v>6.0089999999999996E-3</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57.17</v>
    <v>Multiline Utilities</v>
    <v>Stock</v>
    <v>45155.700384131247</v>
    <v>298</v>
    <v>56.51</v>
    <v>16505890000</v>
    <v>CMS ENERGY CORPORATION</v>
    <v>CMS ENERGY CORPORATION</v>
    <v>56.51</v>
    <v>24.8919</v>
    <v>56.58</v>
    <v>56.92</v>
    <v>291726700</v>
    <v>CMS</v>
    <v>CMS ENERGY CORPORATION (XNYS:CMS)</v>
    <v>441121</v>
    <v>1676281</v>
    <v>1987</v>
  </rv>
  <rv s="2">
    <v>299</v>
  </rv>
  <rv s="0">
    <v>https://www.bing.com/financeapi/forcetrigger?t=a1q2h7&amp;q=XNYS%3aCNX&amp;form=skydnc</v>
    <v>Learn more on Bing</v>
  </rv>
  <rv s="1">
    <v>0</v>
    <v>CNX RESOURCES CORPORATION (XNYS:CNX)</v>
    <v>2</v>
    <v>3</v>
    <v>Finance</v>
    <v>4</v>
    <v>en-US</v>
    <v>a1q2h7</v>
    <v>268435456</v>
    <v>1</v>
    <v>Powered by Refinitiv</v>
    <v>22.5</v>
    <v>14.36</v>
    <v>1.365</v>
    <v>0.56499999999999995</v>
    <v>2.5822999999999999E-2</v>
    <v>USD</v>
    <v>CNX Resources Corporation is an independent natural gas and midstream company. The Company is primarily engaged in the exploration, development, production and acquisition of natural gas properties in the Appalachian Basin. Its principal activity is to produce pipeline natural gas for sale primarily to gas wholesalers. Additionally, the Company operates and develops coal bed methane (CBM) properties in Virginia. The Company’s segment includes Shale and Coalbed Methane (CBM). Its Shale properties extract natural gas from Shale formations in Pennsylvania, West Virginia, and Ohio from approximately 526,000 net Marcellus Shale acres and approximately 610,000 net Utica Shale acres. It extracts CBM in Virginia from approximately 278,000 net CBM acres in Central Appalachia. It also extracts natural gas from other shale and shallow oil and gas positions primarily in Illinois, Indiana, New York, Ohio, Pennsylvania, Virginia, and West Virginia from approximately 1,003,000 net acres.</v>
    <v>466</v>
    <v>New York Stock Exchange</v>
    <v>XNYS</v>
    <v>XNYS</v>
    <v>1000 Consol Energy Dr, CANONSBURG, PA, 15317-6506 US</v>
    <v>22.5</v>
    <v>Oil &amp; Gas</v>
    <v>Stock</v>
    <v>45155.700514628908</v>
    <v>301</v>
    <v>22.13</v>
    <v>3624079680</v>
    <v>CNX RESOURCES CORPORATION</v>
    <v>CNX RESOURCES CORPORATION</v>
    <v>22.21</v>
    <v>2.0960999999999999</v>
    <v>21.88</v>
    <v>22.445</v>
    <v>161464900</v>
    <v>CNX</v>
    <v>CNX RESOURCES CORPORATION (XNYS:CNX)</v>
    <v>1086084</v>
    <v>3502474</v>
    <v>1991</v>
  </rv>
  <rv s="2">
    <v>302</v>
  </rv>
  <rv s="0">
    <v>https://www.bing.com/financeapi/forcetrigger?t=aa5lgh&amp;q=XASX%3aCOH&amp;form=skydnc</v>
    <v>Learn more on Bing</v>
  </rv>
  <rv s="1">
    <v>0</v>
    <v>COCHLEAR LIMITED (XASX:COH)</v>
    <v>2</v>
    <v>20</v>
    <v>Finance</v>
    <v>8</v>
    <v>en-US</v>
    <v>aa5lgh</v>
    <v>268435456</v>
    <v>1</v>
    <v>Powered by Refinitiv</v>
    <v>253.36</v>
    <v>184.62</v>
    <v>0.71130000000000004</v>
    <v>4.78</v>
    <v>1.9415000000000002E-2</v>
    <v>AUD</v>
    <v>Cochlear Limited is an Australia-based company, which provides implantable hearing solutions and sound processors. The Company designs and offers products and accessories for adults or children. The Company operates through three segments: Cochlear implants, Services and Acoustics. The Company’s Cochlear implants segment offers Cochlear implant systems, including Cochlear Nucleus Profile Plus with Slim Modiolar Electrode (CI632). Its Services segment offers sound processor upgrades, accessories and other, including Cochlear Nucleus 7 Sound Processor and Cochlear Nucleus Kanso 2 Sound Processor. Its Acoustics segment offers Bone Conduction systems and Sound processor upgrades, including Cochlear Osia 2 System and Cochlear Baha 6 Max Sound Processor. Its products and accessories include Cochlear Nucleus System, Cochlear Baha System and Cochlear Baha Start. The Company operates in America; Europe, the Middle East and Africa (EMEA), and Asia Pacific.</v>
    <v>4800</v>
    <v>Australian Securities Exchange</v>
    <v>XASX</v>
    <v>XASX</v>
    <v>1 University Avenue, Macquarie University, SYDNEY, NEW SOUTH WALES, 2109 AU</v>
    <v>250.98</v>
    <v>Healthcare Equipment &amp; Supplies</v>
    <v>Stock</v>
    <v>45155.375</v>
    <v>304</v>
    <v>243.4</v>
    <v>16182670000</v>
    <v>COCHLEAR LIMITED</v>
    <v>COCHLEAR LIMITED</v>
    <v>246.45</v>
    <v>53.87</v>
    <v>246.2</v>
    <v>250.98</v>
    <v>65657750</v>
    <v>COH</v>
    <v>COCHLEAR LIMITED (XASX:COH)</v>
    <v>247905</v>
    <v>156310</v>
    <v>1983</v>
  </rv>
  <rv s="2">
    <v>305</v>
  </rv>
  <rv s="0">
    <v>https://www.bing.com/financeapi/forcetrigger?t=alwkec&amp;q=XLIS%3aCFN&amp;form=skydnc</v>
    <v>Learn more on Bing</v>
  </rv>
  <rv s="17">
    <v>44</v>
    <v>Cofina SGPS SA (XLIS:CFN)</v>
    <v>2</v>
    <v>45</v>
    <v>Finance</v>
    <v>16</v>
    <v>en-US</v>
    <v>alwkec</v>
    <v>268435456</v>
    <v>1</v>
    <v>Powered by Refinitiv</v>
    <v>0.5</v>
    <v>0.22</v>
    <v>0.80779999999999996</v>
    <v>4.0000000000000001E-3</v>
    <v>9.0910000000000001E-3</v>
    <v>EUR</v>
    <v>Cofina SGPS SA is a Portugal-based company primarily involved in the consumer publishing industry. The Company's activities are divided into two business segments: Newspapers and Magazines. The Newspapers division is responsible for editing and publishing daily newspapers, daily sports newspapers, daily economic newspapers, as well as free newspapers, including Correio da Manha, Record, Jornal de Negocios, Destak and Metro titles. The Magazines segment focuses on editing and publishing weekly newsmagazines and other headings, such as Sabado, Maxima, TV Guia, Flash! and Vogue. The Company provides traditional press, as well as online publications. In addition, it provides a cable television channel, named CMTV. It operates through a range of subsidiaries, including Cofina Media SA, Metronews - Publicacoes SA and Gratuitgadget SGPS Lda, among others.</v>
    <v>668</v>
    <v>Euronext Lisbon</v>
    <v>XLIS</v>
    <v>XLIS</v>
    <v>Rua Manuel Pinto de Azevedo, 818, PORTO, PORTUGAL-NA, 4100-320 PT</v>
    <v>0.45600000000000002</v>
    <v>Media &amp; Publishing</v>
    <v>Stock</v>
    <v>45155.666666666664</v>
    <v>307</v>
    <v>0.42799999999999999</v>
    <v>45128970</v>
    <v>Cofina SGPS SA</v>
    <v>Cofina SGPS SA</v>
    <v>0.44800000000000001</v>
    <v>4.3179999999999996</v>
    <v>0.44</v>
    <v>0.44400000000000001</v>
    <v>102565800</v>
    <v>CFN</v>
    <v>Cofina SGPS SA (XLIS:CFN)</v>
    <v>59782</v>
    <v>94930</v>
  </rv>
  <rv s="2">
    <v>308</v>
  </rv>
  <rv s="0">
    <v>https://www.bing.com/financeapi/forcetrigger?t=aa5ldm&amp;q=XASX%3aCOG&amp;form=skydnc</v>
    <v>Learn more on Bing</v>
  </rv>
  <rv s="14">
    <v>31</v>
    <v>COG FINANCIAL SERVICES LIMITED (XASX:COG)</v>
    <v>2</v>
    <v>43</v>
    <v>Finance</v>
    <v>8</v>
    <v>en-US</v>
    <v>aa5ldm</v>
    <v>268435456</v>
    <v>1</v>
    <v>Powered by Refinitiv</v>
    <v>1.85</v>
    <v>1.2050000000000001</v>
    <v>1.0144</v>
    <v>-5.0000000000000001E-3</v>
    <v>-3.6229999999999999E-3</v>
    <v>AUD</v>
    <v>COG Financial Services Limited is an Australia-based finance broker aggregator and equipment leasing company that serves small to medium-sized enterprises (SMEs). The Company specializes in equipment financing and broking, aggregation, insurance broking and novated leasing. The Company operates in the equipment finance sector. The Company operates through three business divisions: Finance Broker &amp; Aggregation, Funds Management and Lending, and Other. Finance Broking and Aggregation activities comprise business units focused on the aggregation of broker volumes to maximize profitability through scale, and finance broking focused on a range of finance products and asset types. Its Funds Management and Lending activities are focused on the management of investment funds and providing financing arrangements to commercial customers for essential business assets. Its Other division activities, which include equity investment in the associate Earlypay Limited, and corporate office functions.</v>
    <v>Australian Securities Exchange</v>
    <v>XASX</v>
    <v>XASX</v>
    <v>Chatswood, L 1 72 Archer St, CHATSWOOD, NEW SOUTH WALES, 2067 AU</v>
    <v>1.38</v>
    <v>Banking Services</v>
    <v>Stock</v>
    <v>45155.375</v>
    <v>310</v>
    <v>1.375</v>
    <v>263113800</v>
    <v>COG FINANCIAL SERVICES LIMITED</v>
    <v>COG FINANCIAL SERVICES LIMITED</v>
    <v>1.38</v>
    <v>12.9</v>
    <v>1.38</v>
    <v>1.375</v>
    <v>190662200</v>
    <v>COG</v>
    <v>COG FINANCIAL SERVICES LIMITED (XASX:COG)</v>
    <v>377</v>
    <v>34890</v>
    <v>2002</v>
  </rv>
  <rv s="2">
    <v>311</v>
  </rv>
  <rv s="0">
    <v>https://www.bing.com/financeapi/forcetrigger?t=a1qhz2&amp;q=XNAS%3aCTSH&amp;form=skydnc</v>
    <v>Learn more on Bing</v>
  </rv>
  <rv s="1">
    <v>0</v>
    <v>COGNIZANT TECHNOLOGY SOLUTIONS CORPORATION (XNAS:CTSH)</v>
    <v>2</v>
    <v>3</v>
    <v>Finance</v>
    <v>4</v>
    <v>en-US</v>
    <v>a1qhz2</v>
    <v>268435456</v>
    <v>1</v>
    <v>Powered by Refinitiv</v>
    <v>72.704999999999998</v>
    <v>51.33</v>
    <v>1.0931999999999999</v>
    <v>0.375</v>
    <v>5.4169999999999999E-3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70.010000000000005</v>
    <v>Software &amp; IT Services</v>
    <v>Stock</v>
    <v>45155.700525728906</v>
    <v>313</v>
    <v>68.89</v>
    <v>35153406647</v>
    <v>COGNIZANT TECHNOLOGY SOLUTIONS CORPORATION</v>
    <v>COGNIZANT TECHNOLOGY SOLUTIONS CORPORATION</v>
    <v>69.31</v>
    <v>16.1419</v>
    <v>69.23</v>
    <v>69.605000000000004</v>
    <v>505041400</v>
    <v>CTSH</v>
    <v>COGNIZANT TECHNOLOGY SOLUTIONS CORPORATION (XNAS:CTSH)</v>
    <v>1753034</v>
    <v>4306833</v>
    <v>1988</v>
  </rv>
  <rv s="2">
    <v>314</v>
  </rv>
  <rv s="0">
    <v>https://www.bing.com/financeapi/forcetrigger?t=a1pshw&amp;q=XNYS%3aCL&amp;form=skydnc</v>
    <v>Learn more on Bing</v>
  </rv>
  <rv s="1">
    <v>0</v>
    <v>COLGATE-PALMOLIVE COMPANY (XNYS:CL)</v>
    <v>2</v>
    <v>3</v>
    <v>Finance</v>
    <v>4</v>
    <v>en-US</v>
    <v>a1pshw</v>
    <v>268435456</v>
    <v>1</v>
    <v>Powered by Refinitiv</v>
    <v>83.81</v>
    <v>67.84</v>
    <v>0.48680000000000001</v>
    <v>0.13</v>
    <v>1.7469999999999999E-3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74.855000000000004</v>
    <v>Personal &amp; Household Products &amp; Services</v>
    <v>Stock</v>
    <v>45155.700497765625</v>
    <v>316</v>
    <v>74.290000000000006</v>
    <v>61629851325</v>
    <v>COLGATE-PALMOLIVE COMPANY</v>
    <v>COLGATE-PALMOLIVE COMPANY</v>
    <v>74.39</v>
    <v>41.494700000000002</v>
    <v>74.42</v>
    <v>74.55</v>
    <v>826691500</v>
    <v>CL</v>
    <v>COLGATE-PALMOLIVE COMPANY (XNYS:CL)</v>
    <v>1126615</v>
    <v>4845712</v>
    <v>1923</v>
  </rv>
  <rv s="2">
    <v>317</v>
  </rv>
  <rv s="0">
    <v>https://www.bing.com/financeapi/forcetrigger?t=ab3up2&amp;q=XTSX%3aTIE&amp;form=skydnc</v>
    <v>Learn more on Bing</v>
  </rv>
  <rv s="18">
    <v>46</v>
    <v>Coloured Ties Capital Inc. (XTSX:TIE)</v>
    <v>2</v>
    <v>47</v>
    <v>Finance</v>
    <v>8</v>
    <v>en-US</v>
    <v>ab3up2</v>
    <v>268435456</v>
    <v>1</v>
    <v>Powered by Refinitiv</v>
    <v>1.25</v>
    <v>0.3</v>
    <v>0.01</v>
    <v>9.8040000000000002E-3</v>
    <v>CAD</v>
    <v>Coloured Ties Capital Inc. is a Canada-based investment company, which is focused on early-stage investments in companies in the junior resources and technologies. The Company operates through a segment, which is engaged in the acquisition and sale of investments in other companies. It invests in multiple private and public companies across a variety of sectors that merit investments to advance promising ventures globally. The Company’s investment strategy also includes structuring and initiating deals focused on resources, themes, or regions as well as launching the development of businesses in select industries by helping with the hiring of management teams, providing seed capital and facilitating the transition of such private companies to the public market. Its subsidiary is Quebec Pegmatite Corporation.</v>
    <v>TSX Venture Exchange</v>
    <v>XTSX</v>
    <v>XTSX</v>
    <v>1500 - 1055 West Georgia Street, VANCOUVER, BC, V6E 4N7 CA</v>
    <v>1.03</v>
    <v>Investment Banking &amp; Investment Services</v>
    <v>Stock</v>
    <v>45154.795451388891</v>
    <v>319</v>
    <v>1.02</v>
    <v>17766960</v>
    <v>Coloured Ties Capital Inc.</v>
    <v>Coloured Ties Capital Inc.</v>
    <v>1.02</v>
    <v>1.92</v>
    <v>1.02</v>
    <v>1.03</v>
    <v>17369550</v>
    <v>TIE</v>
    <v>Coloured Ties Capital Inc. (XTSX:TIE)</v>
    <v>2700</v>
    <v>21880</v>
    <v>2008</v>
  </rv>
  <rv s="2">
    <v>320</v>
  </rv>
  <rv s="0">
    <v>https://www.bing.com/financeapi/forcetrigger?t=a1pwqh&amp;q=XNAS%3aCMCSA&amp;form=skydnc</v>
    <v>Learn more on Bing</v>
  </rv>
  <rv s="1">
    <v>0</v>
    <v>COMCAST CORPORATION (XNAS:CMCSA)</v>
    <v>2</v>
    <v>3</v>
    <v>Finance</v>
    <v>4</v>
    <v>en-US</v>
    <v>a1pwqh</v>
    <v>268435456</v>
    <v>1</v>
    <v>Powered by Refinitiv</v>
    <v>47.454999999999998</v>
    <v>28.39</v>
    <v>0.98370000000000002</v>
    <v>0.36499999999999999</v>
    <v>7.8770000000000003E-3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46.88</v>
    <v>Telecommunications Services</v>
    <v>Stock</v>
    <v>45155.700498171092</v>
    <v>322</v>
    <v>46.45</v>
    <v>192664336765</v>
    <v>COMCAST CORPORATION</v>
    <v>COMCAST CORPORATION</v>
    <v>46.63</v>
    <v>29.331299999999999</v>
    <v>46.34</v>
    <v>46.704999999999998</v>
    <v>4125133000</v>
    <v>CMCSA</v>
    <v>COMCAST CORPORATION (XNAS:CMCSA)</v>
    <v>5073107</v>
    <v>18528848</v>
    <v>2001</v>
  </rv>
  <rv s="2">
    <v>323</v>
  </rv>
  <rv s="0">
    <v>https://www.bing.com/financeapi/forcetrigger?t=a1pw9c&amp;q=XNYS%3aCMA&amp;form=skydnc</v>
    <v>Learn more on Bing</v>
  </rv>
  <rv s="1">
    <v>0</v>
    <v>COMERICA INCORPORATED (XNYS:CMA)</v>
    <v>2</v>
    <v>3</v>
    <v>Finance</v>
    <v>4</v>
    <v>en-US</v>
    <v>a1pw9c</v>
    <v>268435456</v>
    <v>1</v>
    <v>Powered by Refinitiv</v>
    <v>86.59</v>
    <v>28.4</v>
    <v>1.2516</v>
    <v>0.13</v>
    <v>2.7600000000000003E-3</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47.73</v>
    <v>Banking Services</v>
    <v>Stock</v>
    <v>45155.700436110936</v>
    <v>325</v>
    <v>46.61</v>
    <v>6223804095</v>
    <v>COMERICA INCORPORATED</v>
    <v>COMERICA INCORPORATED</v>
    <v>47.375</v>
    <v>4.9189999999999996</v>
    <v>47.1</v>
    <v>47.23</v>
    <v>131776500</v>
    <v>CMA</v>
    <v>COMERICA INCORPORATED (XNYS:CMA)</v>
    <v>470130</v>
    <v>2430003</v>
    <v>1972</v>
  </rv>
  <rv s="2">
    <v>326</v>
  </rv>
  <rv s="0">
    <v>https://www.bing.com/financeapi/forcetrigger?t=ae9tp2&amp;q=XPAR%3aPOM&amp;form=skydnc</v>
    <v>Learn more on Bing</v>
  </rv>
  <rv s="1">
    <v>0</v>
    <v>Compagnie Plastic Omnium SE (XPAR:POM)</v>
    <v>2</v>
    <v>41</v>
    <v>Finance</v>
    <v>16</v>
    <v>en-US</v>
    <v>ae9tp2</v>
    <v>268435456</v>
    <v>1</v>
    <v>Powered by Refinitiv</v>
    <v>20.100000000000001</v>
    <v>12.92</v>
    <v>1.8129999999999999</v>
    <v>-0.15</v>
    <v>-9.0740000000000005E-3</v>
    <v>EUR</v>
    <v>Compagnie Plastic Omnium SE is a France-based plastic processing group with activities in the Automobile and Environment sectors. The Automotive Division comprises two businesses: Auto Exterior parts, offered by Plastic Omnium Auto Exterior, and Fuel Systems provided by Inergy Automotive Systems, among others. The Environment Division specializes in waste containerization, urban and road signage and urban planning, provided by Plastic Omnium Systemes Urbains, SULO and Compagnie Signature. Compagnie Plastic Omnium SA is present in Europe and in the North and South America, including such countries, as Germany, Belgium, Poland, Sweden, Romania, the United States, Canada, Argentina and Brazil. In April 2013, the Company acquired an additional 40%-stake in its joint venture with Chinese company Xenio. In October 2013, it opened a development center in Lozorno, Slovakia, for its exterior and structural components operations.</v>
    <v>30220</v>
    <v>Euronext Paris</v>
    <v>XPAR</v>
    <v>XPAR</v>
    <v>19 Boulevard Jules Carteret, LYON, AUVERGNE-RHONE-ALPES, 69007 FR</v>
    <v>16.45</v>
    <v>Automobiles &amp; Auto Parts</v>
    <v>Stock</v>
    <v>45155.666666666664</v>
    <v>328</v>
    <v>16.27</v>
    <v>2405481000</v>
    <v>Compagnie Plastic Omnium SE</v>
    <v>Compagnie Plastic Omnium SE</v>
    <v>16.45</v>
    <v>14.572900000000001</v>
    <v>16.53</v>
    <v>16.38</v>
    <v>145522200</v>
    <v>POM</v>
    <v>Compagnie Plastic Omnium SE (XPAR:POM)</v>
    <v>37717</v>
    <v>66410</v>
    <v>1955</v>
  </rv>
  <rv s="2">
    <v>329</v>
  </rv>
  <rv s="0">
    <v>https://www.bing.com/financeapi/forcetrigger?t=a1p55r&amp;q=XNYS%3aCAG&amp;form=skydnc</v>
    <v>Learn more on Bing</v>
  </rv>
  <rv s="1">
    <v>0</v>
    <v>CONAGRA BRANDS, INC. (XNYS:CAG)</v>
    <v>2</v>
    <v>3</v>
    <v>Finance</v>
    <v>4</v>
    <v>en-US</v>
    <v>a1p55r</v>
    <v>268435456</v>
    <v>1</v>
    <v>Powered by Refinitiv</v>
    <v>41.3</v>
    <v>29.852</v>
    <v>0.54110000000000003</v>
    <v>6.5000000000000002E-2</v>
    <v>2.1649999999999998E-3</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30.15</v>
    <v>Food &amp; Tobacco</v>
    <v>Stock</v>
    <v>45155.7004704625</v>
    <v>331</v>
    <v>29.852</v>
    <v>14381401346</v>
    <v>CONAGRA BRANDS, INC.</v>
    <v>CONAGRA BRANDS, INC.</v>
    <v>30.094999999999999</v>
    <v>21.0913</v>
    <v>30.03</v>
    <v>30.094999999999999</v>
    <v>477866800</v>
    <v>CAG</v>
    <v>CONAGRA BRANDS, INC. (XNYS:CAG)</v>
    <v>1105785</v>
    <v>4172318</v>
    <v>1975</v>
  </rv>
  <rv s="2">
    <v>332</v>
  </rv>
  <rv s="0">
    <v>https://www.bing.com/financeapi/forcetrigger?t=a1q5nm&amp;q=XNYS%3aCOP&amp;form=skydnc</v>
    <v>Learn more on Bing</v>
  </rv>
  <rv s="1">
    <v>0</v>
    <v>CONOCOPHILLIPS (XNYS:COP)</v>
    <v>2</v>
    <v>3</v>
    <v>Finance</v>
    <v>4</v>
    <v>en-US</v>
    <v>a1q5nm</v>
    <v>268435456</v>
    <v>1</v>
    <v>Powered by Refinitiv</v>
    <v>138.49</v>
    <v>91.533799999999999</v>
    <v>1.3243</v>
    <v>2.87</v>
    <v>2.5034999999999998E-2</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9700</v>
    <v>New York Stock Exchange</v>
    <v>XNYS</v>
    <v>XNYS</v>
    <v>925 N. Eldridge Parkway, HOUSTON, TX, 77079-2703 US</v>
    <v>117.87</v>
    <v>Oil &amp; Gas</v>
    <v>Stock</v>
    <v>45155.700530034374</v>
    <v>334</v>
    <v>116.25</v>
    <v>137280300000</v>
    <v>CONOCOPHILLIPS</v>
    <v>CONOCOPHILLIPS</v>
    <v>116.49</v>
    <v>11.0177</v>
    <v>114.64</v>
    <v>117.51</v>
    <v>1197491000</v>
    <v>COP</v>
    <v>CONOCOPHILLIPS (XNYS:COP)</v>
    <v>1634711</v>
    <v>4571351</v>
    <v>2001</v>
  </rv>
  <rv s="2">
    <v>335</v>
  </rv>
  <rv s="0">
    <v>https://www.bing.com/financeapi/forcetrigger?t=a1rmkr&amp;q=XNYS%3aED&amp;form=skydnc</v>
    <v>Learn more on Bing</v>
  </rv>
  <rv s="1">
    <v>0</v>
    <v>CONSOLIDATED EDISON, INC. (XNYS:ED)</v>
    <v>2</v>
    <v>3</v>
    <v>Finance</v>
    <v>4</v>
    <v>en-US</v>
    <v>a1rmkr</v>
    <v>268435456</v>
    <v>1</v>
    <v>Powered by Refinitiv</v>
    <v>102.21</v>
    <v>78.099999999999994</v>
    <v>0.37430000000000002</v>
    <v>0.18</v>
    <v>2.026E-3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89.555000000000007</v>
    <v>Electrical Utilities &amp; IPPs</v>
    <v>Stock</v>
    <v>45155.700480231251</v>
    <v>337</v>
    <v>88.45</v>
    <v>30701649636</v>
    <v>CONSOLIDATED EDISON, INC.</v>
    <v>CONSOLIDATED EDISON, INC.</v>
    <v>88.8</v>
    <v>12.777200000000001</v>
    <v>88.83</v>
    <v>89.01</v>
    <v>344923600</v>
    <v>ED</v>
    <v>CONSOLIDATED EDISON, INC. (XNYS:ED)</v>
    <v>452626</v>
    <v>1820616</v>
    <v>1997</v>
  </rv>
  <rv s="2">
    <v>338</v>
  </rv>
  <rv s="0">
    <v>https://www.bing.com/financeapi/forcetrigger?t=a23rm7&amp;q=XNYS%3aSTZ&amp;form=skydnc</v>
    <v>Learn more on Bing</v>
  </rv>
  <rv s="1">
    <v>0</v>
    <v>CONSTELLATION BRANDS, INC. (XNYS:STZ)</v>
    <v>2</v>
    <v>3</v>
    <v>Finance</v>
    <v>4</v>
    <v>en-US</v>
    <v>a23rm7</v>
    <v>268435456</v>
    <v>1</v>
    <v>Powered by Refinitiv</v>
    <v>273.64999999999998</v>
    <v>208.12</v>
    <v>1.0424</v>
    <v>-1.87</v>
    <v>-7.1149999999999998E-3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263.30340000000001</v>
    <v>Beverages</v>
    <v>Stock</v>
    <v>45155.70033810156</v>
    <v>340</v>
    <v>260.76</v>
    <v>47832317665</v>
    <v>CONSTELLATION BRANDS, INC.</v>
    <v>CONSTELLATION BRANDS, INC.</v>
    <v>262.82</v>
    <v>608.33489999999995</v>
    <v>262.82</v>
    <v>260.95</v>
    <v>183300700</v>
    <v>STZ</v>
    <v>CONSTELLATION BRANDS, INC. (XNYS:STZ)</v>
    <v>243831</v>
    <v>972680</v>
    <v>1972</v>
  </rv>
  <rv s="2">
    <v>341</v>
  </rv>
  <rv s="0">
    <v>https://www.bing.com/financeapi/forcetrigger?t=a1tym7&amp;q=XNYS%3aGLW&amp;form=skydnc</v>
    <v>Learn more on Bing</v>
  </rv>
  <rv s="1">
    <v>0</v>
    <v>CORNING INCORPORATED (XNYS:GLW)</v>
    <v>2</v>
    <v>3</v>
    <v>Finance</v>
    <v>4</v>
    <v>en-US</v>
    <v>a1tym7</v>
    <v>268435456</v>
    <v>1</v>
    <v>Powered by Refinitiv</v>
    <v>37.1</v>
    <v>28.98</v>
    <v>1.0638000000000001</v>
    <v>0.42499999999999999</v>
    <v>1.3386E-2</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32.24</v>
    <v>Electronic Equipment &amp; Parts</v>
    <v>Stock</v>
    <v>45155.700367476566</v>
    <v>343</v>
    <v>31.94</v>
    <v>27444692632</v>
    <v>CORNING INCORPORATED</v>
    <v>CORNING INCORPORATED</v>
    <v>31.96</v>
    <v>43.34</v>
    <v>31.75</v>
    <v>32.174999999999997</v>
    <v>852981900</v>
    <v>GLW</v>
    <v>CORNING INCORPORATED (XNYS:GLW)</v>
    <v>785260</v>
    <v>4598021</v>
    <v>1936</v>
  </rv>
  <rv s="2">
    <v>344</v>
  </rv>
  <rv s="0">
    <v>https://www.bing.com/financeapi/forcetrigger?t=a1q6k2&amp;q=XNAS%3aCOST&amp;form=skydnc</v>
    <v>Learn more on Bing</v>
  </rv>
  <rv s="1">
    <v>0</v>
    <v>COSTCO WHOLESALE CORPORATION (XNAS:COST)</v>
    <v>2</v>
    <v>3</v>
    <v>Finance</v>
    <v>4</v>
    <v>en-US</v>
    <v>a1q6k2</v>
    <v>268435456</v>
    <v>1</v>
    <v>Powered by Refinitiv</v>
    <v>571.16</v>
    <v>447.9</v>
    <v>0.78549999999999998</v>
    <v>-4.8</v>
    <v>-8.5859999999999999E-3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560.41999999999996</v>
    <v>Diversified Retail</v>
    <v>Stock</v>
    <v>45155.700586515624</v>
    <v>346</v>
    <v>551</v>
    <v>245615056125</v>
    <v>COSTCO WHOLESALE CORPORATION</v>
    <v>COSTCO WHOLESALE CORPORATION</v>
    <v>559.47</v>
    <v>41.418199999999999</v>
    <v>559.04999999999995</v>
    <v>554.25</v>
    <v>443148500</v>
    <v>COST</v>
    <v>COSTCO WHOLESALE CORPORATION (XNAS:COST)</v>
    <v>661362</v>
    <v>1588053</v>
    <v>1987</v>
  </rv>
  <rv s="2">
    <v>347</v>
  </rv>
  <rv s="0">
    <v>https://www.bing.com/financeapi/forcetrigger?t=ab34qh&amp;q=XTSX%3aCOV&amp;form=skydnc</v>
    <v>Learn more on Bing</v>
  </rv>
  <rv s="9">
    <v>21</v>
    <v>Covalon Technologies Ltd. (XTSX:COV)</v>
    <v>2</v>
    <v>42</v>
    <v>Finance</v>
    <v>8</v>
    <v>en-US</v>
    <v>ab34qh</v>
    <v>268435456</v>
    <v>1</v>
    <v>Powered by Refinitiv</v>
    <v>2.74</v>
    <v>1.45</v>
    <v>0.92869999999999997</v>
    <v>0.01</v>
    <v>5.7469999999999995E-3</v>
    <v>CAD</v>
    <v>Covalon Technologies Ltd. is engaged in researching, developing, manufacturing, and marketing of protected medical products that enhance patient outcomes and save lives in the areas of wound care, infection management and surgical procedures. It develops products that are sold under Covalon's name. It also develops and commercializes medical products for other medical companies under development and license contracts. Its dressing types include alginate dressings, antimicrobial dressings, antimicrobial powder burn dressings, collagen dressings, collagen powders diabetic ulcer dressings, foam dressings, hydrocolloid dressings, silicone dressings, and super absorbent dressings. Its perioperative care solutions provide antimicrobial protection of pre-operative skin, through postoperative incision care to scar prophylaxis. Its brands include ColActive Plus, ColActive Plus Powder, ColActive Transfer, CovaClear IV, IV Clear, SurgiClear, VALGuard, CovaWound, CovaView IV and MediClear PreOp.</v>
    <v>TSX Venture Exchange</v>
    <v>XTSX</v>
    <v>XTSX</v>
    <v>1660 Tech Avenue, Unit 5, MISSISSAUGA, ON, L4W 5S7 CA</v>
    <v>1.75</v>
    <v>Biotechnology &amp; Medical Research</v>
    <v>Stock</v>
    <v>45155.646331018521</v>
    <v>349</v>
    <v>1.75</v>
    <v>43868440</v>
    <v>Covalon Technologies Ltd.</v>
    <v>Covalon Technologies Ltd.</v>
    <v>1.75</v>
    <v>1.74</v>
    <v>1.75</v>
    <v>25067680</v>
    <v>COV</v>
    <v>Covalon Technologies Ltd. (XTSX:COV)</v>
    <v>1200</v>
    <v>190</v>
    <v>2004</v>
  </rv>
  <rv s="2">
    <v>350</v>
  </rv>
  <rv s="0">
    <v>https://www.bing.com/financeapi/forcetrigger?t=af7c6h&amp;q=XFRA%3aCTL&amp;form=skydnc</v>
    <v>Learn more on Bing</v>
  </rv>
  <rv s="1">
    <v>0</v>
    <v>CREATIVE TECHNOLOGY LTD. (XFRA:CTL)</v>
    <v>2</v>
    <v>48</v>
    <v>Finance</v>
    <v>16</v>
    <v>en-US</v>
    <v>af7c6h</v>
    <v>268435456</v>
    <v>1</v>
    <v>Powered by Refinitiv</v>
    <v>5.69</v>
    <v>0.70499999999999996</v>
    <v>1.2737000000000001</v>
    <v>-1.4999999999999999E-2</v>
    <v>-1.9108E-2</v>
    <v>EUR</v>
    <v>Creative Technology Ltd. is a Singapore-based company that provides digital entertainment products. The Company provides audio solutions, wireless speakers, earphone products and portable media devices. Its products include Super X-Fi, sound blaster, speakers, headphones, peripherals, work solutions, webcams, adapters, accessories, and others. Super X-Fi captures the listening experience of a multi-speaker system in a professional studio and recreates the same expansive experience in headphones using computational audio intensive techniques to custom fit audio, for every individual, through a head and ear-mapping process. Its sound blaster products include Sound Blaster Buying Guide, Internal Sound Cards, External USB DAC and Amp, Gaming DAC and Amp, and Gaming Headsets. Its speakers include computer speakers, soundbar speakers, blue tooth speakers, portable speakers and accessories. Its headphone products include wireless headphones, over-ear headphones, in-ear headphones, and others.</v>
    <v>4900</v>
    <v>Deutsche Boerse AG</v>
    <v>XFRA</v>
    <v>XFRA</v>
    <v>31, International Business Park, #03-01, Lobby C, Creative Resource, 609921 SG</v>
    <v>0.77</v>
    <v>Computers, Phones &amp; Household Electronics</v>
    <v>Stock</v>
    <v>45155.681250000001</v>
    <v>352</v>
    <v>0.77</v>
    <v>90000000</v>
    <v>CREATIVE TECHNOLOGY LTD.</v>
    <v>CREATIVE TECHNOLOGY LTD.</v>
    <v>0.77</v>
    <v>5.91</v>
    <v>0.78500000000000003</v>
    <v>0.77</v>
    <v>75000000</v>
    <v>CTL</v>
    <v>CREATIVE TECHNOLOGY LTD. (XFRA:CTL)</v>
    <v>400</v>
    <v>22140</v>
    <v>1983</v>
  </rv>
  <rv s="2">
    <v>353</v>
  </rv>
  <rv s="0">
    <v>https://www.bing.com/financeapi/forcetrigger?t=a1pcf2&amp;q=XNYS%3aCCI&amp;form=skydnc</v>
    <v>Learn more on Bing</v>
  </rv>
  <rv s="1">
    <v>0</v>
    <v>CROWN CASTLE INC. (XNYS:CCI)</v>
    <v>2</v>
    <v>3</v>
    <v>Finance</v>
    <v>4</v>
    <v>en-US</v>
    <v>a1pcf2</v>
    <v>268435456</v>
    <v>1</v>
    <v>Powered by Refinitiv</v>
    <v>182.905</v>
    <v>99.15</v>
    <v>0.64800000000000002</v>
    <v>0.94499999999999995</v>
    <v>9.4640000000000002E-3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101.315</v>
    <v>Residential &amp; Commercial REIT</v>
    <v>Stock</v>
    <v>45155.700504628905</v>
    <v>355</v>
    <v>99.894000000000005</v>
    <v>43712624407</v>
    <v>CROWN CASTLE INC.</v>
    <v>CROWN CASTLE INC.</v>
    <v>100.77</v>
    <v>25.401399999999999</v>
    <v>99.85</v>
    <v>100.795</v>
    <v>433678500</v>
    <v>CCI</v>
    <v>CROWN CASTLE INC. (XNYS:CCI)</v>
    <v>1281358</v>
    <v>3326722</v>
    <v>2014</v>
  </rv>
  <rv s="2">
    <v>356</v>
  </rv>
  <rv s="0">
    <v>https://www.bing.com/financeapi/forcetrigger?t=a1pxec&amp;q=XNYS%3aCMI&amp;form=skydnc</v>
    <v>Learn more on Bing</v>
  </rv>
  <rv s="1">
    <v>0</v>
    <v>CUMMINS INC. (XNYS:CMI)</v>
    <v>2</v>
    <v>3</v>
    <v>Finance</v>
    <v>4</v>
    <v>en-US</v>
    <v>a1pxec</v>
    <v>268435456</v>
    <v>1</v>
    <v>Powered by Refinitiv</v>
    <v>265.27999999999997</v>
    <v>200.39500000000001</v>
    <v>1.0736000000000001</v>
    <v>2.0699999999999998</v>
    <v>8.9090000000000003E-3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235.05</v>
    <v>Automobiles &amp; Auto Parts</v>
    <v>Stock</v>
    <v>45155.7002315625</v>
    <v>358</v>
    <v>233.22</v>
    <v>33203496711</v>
    <v>CUMMINS INC.</v>
    <v>CUMMINS INC.</v>
    <v>233.22</v>
    <v>17.3184</v>
    <v>232.34</v>
    <v>234.41</v>
    <v>141647100</v>
    <v>CMI</v>
    <v>CUMMINS INC. (XNYS:CMI)</v>
    <v>136219</v>
    <v>867925</v>
    <v>1919</v>
  </rv>
  <rv s="2">
    <v>359</v>
  </rv>
  <rv s="0">
    <v>https://www.bing.com/financeapi/forcetrigger?t=aa5qu2&amp;q=XASX%3aCVC&amp;form=skydnc</v>
    <v>Learn more on Bing</v>
  </rv>
  <rv s="11">
    <v>25</v>
    <v>CVC LIMITED (XASX:CVC)</v>
    <v>2</v>
    <v>39</v>
    <v>Finance</v>
    <v>8</v>
    <v>en-US</v>
    <v>aa5qu2</v>
    <v>268435456</v>
    <v>1</v>
    <v>Powered by Refinitiv</v>
    <v>2.5499999999999998</v>
    <v>1.85</v>
    <v>0.64700000000000002</v>
    <v>0</v>
    <v>0</v>
    <v>AUD</v>
    <v>CVC Limited is an Australia-based company, which is engaged in property finance and development; provision of investment and development capital; and investment in other non-property opportunities. The Company operates through two segments: Property Investment and Non-Property Investment. Property Investment segment includes investments in property related ordinary equity, preference equity, joint ventures, options to acquire an interest in direct property subject to planning outcomes and property backed lending comprises loans backed by underlying property assets. Non-Property Investment segment comprises listed investments, unlisted investments and secured lending opportunities that are non-property related. The segment also includes receivables, litigation claims and other investments. Its subsidiaries include Albemarle Altfi Investments Unit Trust, Biomedical Systems Pty Limited, CVC Caboolture Unit Trust, CVC Elara Developments Pty Ltd, CVC Managers Pty Limited and other.</v>
    <v>10</v>
    <v>Australian Securities Exchange</v>
    <v>XASX</v>
    <v>XASX</v>
    <v>L 37 1 Macquarie Pl, SYDNEY, NEW SOUTH WALES, 2000 AU</v>
    <v>2.5</v>
    <v>Banking Services</v>
    <v>Stock</v>
    <v>45155.375</v>
    <v>361</v>
    <v>2.5</v>
    <v>292060200</v>
    <v>CVC LIMITED</v>
    <v>CVC LIMITED</v>
    <v>2.5</v>
    <v>2.5</v>
    <v>2.5</v>
    <v>116824100</v>
    <v>CVC</v>
    <v>CVC LIMITED (XASX:CVC)</v>
    <v>5006</v>
    <v>16450</v>
    <v>1984</v>
  </rv>
  <rv s="2">
    <v>362</v>
  </rv>
  <rv s="0">
    <v>https://www.bing.com/financeapi/forcetrigger?t=a1qlnm&amp;q=XNYS%3aCVS&amp;form=skydnc</v>
    <v>Learn more on Bing</v>
  </rv>
  <rv s="1">
    <v>0</v>
    <v>CVS HEALTH CORPORATION (XNYS:CVS)</v>
    <v>2</v>
    <v>3</v>
    <v>Finance</v>
    <v>4</v>
    <v>en-US</v>
    <v>a1qlnm</v>
    <v>268435456</v>
    <v>1</v>
    <v>Powered by Refinitiv</v>
    <v>106.51</v>
    <v>64.620099999999994</v>
    <v>0.59499999999999997</v>
    <v>-6.8</v>
    <v>-9.3508999999999995E-2</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69.989999999999995</v>
    <v>Healthcare Providers &amp; Services</v>
    <v>Stock</v>
    <v>45155.70060486094</v>
    <v>364</v>
    <v>64.620099999999994</v>
    <v>84667582080</v>
    <v>CVS HEALTH CORPORATION</v>
    <v>CVS HEALTH CORPORATION</v>
    <v>68.3</v>
    <v>31.9251</v>
    <v>72.72</v>
    <v>65.92</v>
    <v>1284399000</v>
    <v>CVS</v>
    <v>CVS HEALTH CORPORATION (XNYS:CVS)</v>
    <v>24522778</v>
    <v>9009841</v>
    <v>1996</v>
  </rv>
  <rv s="2">
    <v>365</v>
  </rv>
  <rv s="0">
    <v>https://www.bing.com/financeapi/forcetrigger?t=a1r1lh&amp;q=XNYS%3aDHI&amp;form=skydnc</v>
    <v>Learn more on Bing</v>
  </rv>
  <rv s="1">
    <v>0</v>
    <v>D.R. HORTON, INC. (XNYS:DHI)</v>
    <v>2</v>
    <v>3</v>
    <v>Finance</v>
    <v>4</v>
    <v>en-US</v>
    <v>a1r1lh</v>
    <v>268435456</v>
    <v>1</v>
    <v>Powered by Refinitiv</v>
    <v>132.29990000000001</v>
    <v>66.010000000000005</v>
    <v>1.5439000000000001</v>
    <v>-3.3849999999999998</v>
    <v>-2.759E-2</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123.77</v>
    <v>Homebuilding &amp; Construction Supplies</v>
    <v>Stock</v>
    <v>45155.700543286715</v>
    <v>367</v>
    <v>118.58</v>
    <v>40360475863</v>
    <v>D.R. HORTON, INC.</v>
    <v>D.R. HORTON, INC.</v>
    <v>123.39</v>
    <v>8.7248999999999999</v>
    <v>122.69</v>
    <v>119.30500000000001</v>
    <v>338296600</v>
    <v>DHI</v>
    <v>D.R. HORTON, INC. (XNYS:DHI)</v>
    <v>1796544</v>
    <v>2953838</v>
    <v>1991</v>
  </rv>
  <rv s="2">
    <v>368</v>
  </rv>
  <rv s="0">
    <v>https://www.bing.com/financeapi/forcetrigger?t=a1r1r7&amp;q=XNYS%3aDHR&amp;form=skydnc</v>
    <v>Learn more on Bing</v>
  </rv>
  <rv s="1">
    <v>0</v>
    <v>DANAHER CORPORATION (XNYS:DHR)</v>
    <v>2</v>
    <v>3</v>
    <v>Finance</v>
    <v>4</v>
    <v>en-US</v>
    <v>a1r1r7</v>
    <v>268435456</v>
    <v>1</v>
    <v>Powered by Refinitiv</v>
    <v>300.72000000000003</v>
    <v>221.22</v>
    <v>0.80249999999999999</v>
    <v>0.1</v>
    <v>3.9559999999999997E-4</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253.94</v>
    <v>Healthcare Equipment &amp; Supplies</v>
    <v>Stock</v>
    <v>45155.700442383597</v>
    <v>370</v>
    <v>252.375</v>
    <v>186721862569</v>
    <v>DANAHER CORPORATION</v>
    <v>DANAHER CORPORATION</v>
    <v>253.01</v>
    <v>29.651</v>
    <v>252.79</v>
    <v>252.89</v>
    <v>738352100</v>
    <v>DHR</v>
    <v>DANAHER CORPORATION (XNYS:DHR)</v>
    <v>762960</v>
    <v>3104992</v>
    <v>1986</v>
  </rv>
  <rv s="2">
    <v>371</v>
  </rv>
  <rv s="0">
    <v>https://www.bing.com/financeapi/forcetrigger?t=a1ra3m&amp;q=XNYS%3aDRI&amp;form=skydnc</v>
    <v>Learn more on Bing</v>
  </rv>
  <rv s="1">
    <v>0</v>
    <v>DARDEN RESTAURANTS, INC. (XNYS:DRI)</v>
    <v>2</v>
    <v>3</v>
    <v>Finance</v>
    <v>4</v>
    <v>en-US</v>
    <v>a1ra3m</v>
    <v>268435456</v>
    <v>1</v>
    <v>Powered by Refinitiv</v>
    <v>173.06</v>
    <v>120.2</v>
    <v>1.2256</v>
    <v>-0.28499999999999998</v>
    <v>-1.7780000000000001E-3</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161.495</v>
    <v>Hotels &amp; Entertainment Services</v>
    <v>Stock</v>
    <v>45155.700467291404</v>
    <v>373</v>
    <v>159.69</v>
    <v>19343958565</v>
    <v>DARDEN RESTAURANTS, INC.</v>
    <v>DARDEN RESTAURANTS, INC.</v>
    <v>161.06</v>
    <v>20.005500000000001</v>
    <v>160.32</v>
    <v>160.035</v>
    <v>120873300</v>
    <v>DRI</v>
    <v>DARDEN RESTAURANTS, INC. (XNYS:DRI)</v>
    <v>390731</v>
    <v>1078393</v>
    <v>1995</v>
  </rv>
  <rv s="2">
    <v>374</v>
  </rv>
  <rv s="0">
    <v>https://www.bing.com/financeapi/forcetrigger?t=a1rec7&amp;q=XNYS%3aDVA&amp;form=skydnc</v>
    <v>Learn more on Bing</v>
  </rv>
  <rv s="1">
    <v>0</v>
    <v>DAVITA INC. (XNYS:DVA)</v>
    <v>2</v>
    <v>3</v>
    <v>Finance</v>
    <v>4</v>
    <v>en-US</v>
    <v>a1rec7</v>
    <v>268435456</v>
    <v>1</v>
    <v>Powered by Refinitiv</v>
    <v>116.97</v>
    <v>65.28</v>
    <v>0.93379999999999996</v>
    <v>-3.14</v>
    <v>-3.0108000000000003E-2</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104.21</v>
    <v>Healthcare Providers &amp; Services</v>
    <v>Stock</v>
    <v>45155.700416503903</v>
    <v>376</v>
    <v>100.93</v>
    <v>9232061650</v>
    <v>DAVITA INC.</v>
    <v>DAVITA INC.</v>
    <v>103.9</v>
    <v>21.341200000000001</v>
    <v>104.29</v>
    <v>101.15</v>
    <v>91271000</v>
    <v>DVA</v>
    <v>DAVITA INC. (XNYS:DVA)</v>
    <v>234663</v>
    <v>678748</v>
    <v>1994</v>
  </rv>
  <rv s="2">
    <v>377</v>
  </rv>
  <rv s="0">
    <v>https://www.bing.com/financeapi/forcetrigger?t=a1qvjc&amp;q=XNYS%3aDE&amp;form=skydnc</v>
    <v>Learn more on Bing</v>
  </rv>
  <rv s="1">
    <v>0</v>
    <v>DEERE &amp; COMPANY (XNYS:DE)</v>
    <v>2</v>
    <v>3</v>
    <v>Finance</v>
    <v>4</v>
    <v>en-US</v>
    <v>a1qvjc</v>
    <v>268435456</v>
    <v>1</v>
    <v>Powered by Refinitiv</v>
    <v>450</v>
    <v>328.62</v>
    <v>1.071</v>
    <v>-1.24</v>
    <v>-2.9249999999999996E-3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425.41719999999998</v>
    <v>Machinery, Equipment &amp; Components</v>
    <v>Stock</v>
    <v>45155.700506365625</v>
    <v>379</v>
    <v>415.77</v>
    <v>123932300670</v>
    <v>DEERE &amp; COMPANY</v>
    <v>DEERE &amp; COMPANY</v>
    <v>422.44</v>
    <v>14.2295</v>
    <v>423.94</v>
    <v>422.7</v>
    <v>293192100</v>
    <v>DE</v>
    <v>DEERE &amp; COMPANY (XNYS:DE)</v>
    <v>1051792</v>
    <v>1310024</v>
    <v>1958</v>
  </rv>
  <rv s="2">
    <v>380</v>
  </rv>
  <rv s="0">
    <v>https://www.bing.com/financeapi/forcetrigger?t=a1retc&amp;q=XNYS%3aDELL&amp;form=skydnc</v>
    <v>Learn more on Bing</v>
  </rv>
  <rv s="1">
    <v>0</v>
    <v>DELL TECHNOLOGIES INC. (XNYS:DELL)</v>
    <v>2</v>
    <v>3</v>
    <v>Finance</v>
    <v>4</v>
    <v>en-US</v>
    <v>a1retc</v>
    <v>268435456</v>
    <v>1</v>
    <v>Powered by Refinitiv</v>
    <v>58.72</v>
    <v>32.895000000000003</v>
    <v>0.99809999999999999</v>
    <v>0.24</v>
    <v>4.346E-3</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55.564999999999998</v>
    <v>Computers, Phones &amp; Household Electronics</v>
    <v>Stock</v>
    <v>45155.700528680471</v>
    <v>382</v>
    <v>54.625</v>
    <v>40478540286</v>
    <v>DELL TECHNOLOGIES INC.</v>
    <v>DELL TECHNOLOGIES INC.</v>
    <v>55.27</v>
    <v>20.785299999999999</v>
    <v>55.22</v>
    <v>55.46</v>
    <v>729869100</v>
    <v>DELL</v>
    <v>DELL TECHNOLOGIES INC. (XNYS:DELL)</v>
    <v>1691660</v>
    <v>3435709</v>
    <v>2013</v>
  </rv>
  <rv s="2">
    <v>383</v>
  </rv>
  <rv s="0">
    <v>https://www.bing.com/financeapi/forcetrigger?t=a26adm&amp;q=XNAS%3aXRAY&amp;form=skydnc</v>
    <v>Learn more on Bing</v>
  </rv>
  <rv s="1">
    <v>0</v>
    <v>DENTSPLY SIRONA INC. (XNAS:XRAY)</v>
    <v>2</v>
    <v>3</v>
    <v>Finance</v>
    <v>4</v>
    <v>en-US</v>
    <v>a26adm</v>
    <v>268435456</v>
    <v>1</v>
    <v>Powered by Refinitiv</v>
    <v>43.24</v>
    <v>26.48</v>
    <v>0.97689999999999999</v>
    <v>0.04</v>
    <v>1.0709999999999999E-3</v>
    <v>USD</v>
    <v>DENTSPLY SIRONA Inc. is a manufacturer of professional dental products and technologies. The Company develops, manufactures, and markets solutions including dental equipment and dental and healthcare consumable products. The Company’s segments include Technologies &amp; Equipment (T&amp;E) and Consumables. The Technologies &amp; Equipment segment is engaged in designing, manufacturing and sales of the Company’s dental technology and equipment products and healthcare products. The T&amp;E segment products include dental implants, computer-aided design/computer-aided manufacturing (CAD/CAM) systems, orthodontic aligners, imaging systems, treatment centers, instruments, as well as medical devices. The Consumables segment is engaged in designing, manufacturing and sales of the Company’s consumable products, which include various preventive, restorative, endodontic, and dental laboratory products. The Company manufactures and sells healthcare consumable products for urological applications.</v>
    <v>15000</v>
    <v>Nasdaq Stock Market</v>
    <v>XNAS</v>
    <v>XNAS</v>
    <v>Suite 60W, 221 West Philadelphia Street, YORK, PA, 28277-3607 US</v>
    <v>37.685000000000002</v>
    <v>Healthcare Equipment &amp; Supplies</v>
    <v>Stock</v>
    <v>45155.700482800785</v>
    <v>385</v>
    <v>37.284999999999997</v>
    <v>7913944080</v>
    <v>DENTSPLY SIRONA INC.</v>
    <v>DENTSPLY SIRONA INC.</v>
    <v>37.35</v>
    <v>19.718499999999999</v>
    <v>37.340000000000003</v>
    <v>37.380000000000003</v>
    <v>211716000</v>
    <v>XRAY</v>
    <v>DENTSPLY SIRONA INC. (XNAS:XRAY)</v>
    <v>384345</v>
    <v>1473570</v>
    <v>1983</v>
  </rv>
  <rv s="2">
    <v>386</v>
  </rv>
  <rv s="0">
    <v>https://www.bing.com/financeapi/forcetrigger?t=a1rew7&amp;q=XNYS%3aDVN&amp;form=skydnc</v>
    <v>Learn more on Bing</v>
  </rv>
  <rv s="1">
    <v>0</v>
    <v>DEVON ENERGY CORPORATION (XNYS:DVN)</v>
    <v>2</v>
    <v>3</v>
    <v>Finance</v>
    <v>4</v>
    <v>en-US</v>
    <v>a1rew7</v>
    <v>268435456</v>
    <v>1</v>
    <v>Powered by Refinitiv</v>
    <v>78.819999999999993</v>
    <v>44.03</v>
    <v>2.3721000000000001</v>
    <v>0.79500000000000004</v>
    <v>1.6385E-2</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49.82</v>
    <v>Oil &amp; Gas</v>
    <v>Stock</v>
    <v>45155.700546400003</v>
    <v>388</v>
    <v>49.164999999999999</v>
    <v>31596120500</v>
    <v>DEVON ENERGY CORPORATION</v>
    <v>DEVON ENERGY CORPORATION</v>
    <v>49.25</v>
    <v>6.6337000000000002</v>
    <v>48.52</v>
    <v>49.314999999999998</v>
    <v>640700000</v>
    <v>DVN</v>
    <v>DEVON ENERGY CORPORATION (XNYS:DVN)</v>
    <v>3207590</v>
    <v>8333506</v>
    <v>1999</v>
  </rv>
  <rv s="2">
    <v>389</v>
  </rv>
  <rv s="0">
    <v>https://www.bing.com/financeapi/forcetrigger?t=c5obxm&amp;q=XNYS%3aDO&amp;form=skydnc</v>
    <v>Learn more on Bing</v>
  </rv>
  <rv s="19">
    <v>49</v>
    <v>DIAMOND OFFSHORE DRILLING, INC. (XNYS:DO)</v>
    <v>2</v>
    <v>50</v>
    <v>Finance</v>
    <v>4</v>
    <v>en-US</v>
    <v>c5obxm</v>
    <v>268435456</v>
    <v>1</v>
    <v>Powered by Refinitiv</v>
    <v>16.523399999999999</v>
    <v>6.12</v>
    <v>0.18</v>
    <v>1.1944E-2</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2100</v>
    <v>New York Stock Exchange</v>
    <v>XNYS</v>
    <v>XNYS</v>
    <v>15415 Katy Freeway, 15415 Katy Freeway, HOUSTON, TX, 77094 US</v>
    <v>15.39</v>
    <v>Oil &amp; Gas Related Equipment and Services</v>
    <v>Stock</v>
    <v>45155.699318529689</v>
    <v>391</v>
    <v>15.14</v>
    <v>1560410500</v>
    <v>DIAMOND OFFSHORE DRILLING, INC.</v>
    <v>DIAMOND OFFSHORE DRILLING, INC.</v>
    <v>15.33</v>
    <v>7.9485999999999999</v>
    <v>15.07</v>
    <v>15.25</v>
    <v>102322000</v>
    <v>DO</v>
    <v>DIAMOND OFFSHORE DRILLING, INC. (XNYS:DO)</v>
    <v>168128</v>
    <v>1108943</v>
    <v>1989</v>
  </rv>
  <rv s="2">
    <v>392</v>
  </rv>
  <rv s="0">
    <v>https://www.bing.com/financeapi/forcetrigger?t=a1qyk2&amp;q=XNYS%3aDFS&amp;form=skydnc</v>
    <v>Learn more on Bing</v>
  </rv>
  <rv s="1">
    <v>0</v>
    <v>DISCOVER FINANCIAL SERVICES (XNYS:DFS)</v>
    <v>2</v>
    <v>3</v>
    <v>Finance</v>
    <v>4</v>
    <v>en-US</v>
    <v>a1qyk2</v>
    <v>268435456</v>
    <v>1</v>
    <v>Powered by Refinitiv</v>
    <v>122.5</v>
    <v>87.644000000000005</v>
    <v>1.4359</v>
    <v>3.26</v>
    <v>3.6118000000000004E-2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93.7</v>
    <v>Banking Services</v>
    <v>Stock</v>
    <v>45155.700437904685</v>
    <v>394</v>
    <v>91.67</v>
    <v>23375136960</v>
    <v>DISCOVER FINANCIAL SERVICES</v>
    <v>DISCOVER FINANCIAL SERVICES</v>
    <v>93.22</v>
    <v>6.2454000000000001</v>
    <v>90.26</v>
    <v>93.52</v>
    <v>249948000</v>
    <v>DFS</v>
    <v>DISCOVER FINANCIAL SERVICES (XNYS:DFS)</v>
    <v>4238157</v>
    <v>2739595</v>
    <v>1960</v>
  </rv>
  <rv s="2">
    <v>395</v>
  </rv>
  <rv s="0">
    <v>https://www.bing.com/financeapi/forcetrigger?t=aaxrnm&amp;q=XTSE%3aDF&amp;form=skydnc</v>
    <v>Learn more on Bing</v>
  </rv>
  <rv s="11">
    <v>25</v>
    <v>Dividend 15 Split Corp. II (XTSE:DF)</v>
    <v>2</v>
    <v>51</v>
    <v>Finance</v>
    <v>8</v>
    <v>en-US</v>
    <v>aaxrnm</v>
    <v>268435456</v>
    <v>1</v>
    <v>Powered by Refinitiv</v>
    <v>5.05</v>
    <v>3.33</v>
    <v>2.4437000000000002</v>
    <v>-0.04</v>
    <v>-1.0752999999999999E-2</v>
    <v>CAD</v>
    <v>Dividend 15 Split Corp. II is an investment company, which invests in a portfolio of 15 dividend-yielding, Canadian companies. It offers two types of shares, a Class A and a Preferred. The investment objectives with respect to the Class A shares are to provide holders of the Class A shares with regular monthly cash dividends. The net asset value per unit must be above the required $15 per unit threshold for monthly dividends to be declared; and on or about the termination date, to pay the holders of Class A shares at least the original issue price of those shares. The investment objectives with respect to the Preferred shares are to provide holders of the Preferred shares with fixed, cumulative preferential monthly cash dividends in the amount of $0.04792 on the $10 repayment amount per Preferred share to yield 5.75%, and to pay the holders of the Preferred shares the $10 repayment value of those shares. Quadravest Capital Management Inc. is the investment manager of the Fund.</v>
    <v>0</v>
    <v>Toronto Stock Exchange</v>
    <v>XTSE</v>
    <v>XTSE</v>
    <v>200 Front Street West, Suite 2510, TORONTO, ON, M5V 3K2 CA</v>
    <v>3.72</v>
    <v>Investment Banking &amp; Investment Services</v>
    <v>Stock</v>
    <v>45155.680810185186</v>
    <v>397</v>
    <v>3.68</v>
    <v>115902300</v>
    <v>Dividend 15 Split Corp. II</v>
    <v>Dividend 15 Split Corp. II</v>
    <v>3.68</v>
    <v>3.72</v>
    <v>3.68</v>
    <v>31069050</v>
    <v>DF</v>
    <v>Dividend 15 Split Corp. II (XTSE:DF)</v>
    <v>7523</v>
    <v>17970</v>
    <v>2006</v>
  </rv>
  <rv s="2">
    <v>398</v>
  </rv>
  <rv s="0">
    <v>https://www.bing.com/financeapi/forcetrigger?t=a1r63m&amp;q=XNAS%3aDLTR&amp;form=skydnc</v>
    <v>Learn more on Bing</v>
  </rv>
  <rv s="1">
    <v>0</v>
    <v>DOLLAR TREE, INC. (XNAS:DLTR)</v>
    <v>2</v>
    <v>3</v>
    <v>Finance</v>
    <v>4</v>
    <v>en-US</v>
    <v>a1r63m</v>
    <v>268435456</v>
    <v>1</v>
    <v>Powered by Refinitiv</v>
    <v>170.36</v>
    <v>128.85</v>
    <v>0.71319999999999995</v>
    <v>0.04</v>
    <v>2.7730000000000002E-4</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145.48500000000001</v>
    <v>Diversified Retail</v>
    <v>Stock</v>
    <v>45155.700481608597</v>
    <v>400</v>
    <v>143.54</v>
    <v>31799409366</v>
    <v>DOLLAR TREE, INC.</v>
    <v>DOLLAR TREE, INC.</v>
    <v>144.26</v>
    <v>23.3338</v>
    <v>144.25</v>
    <v>144.29</v>
    <v>220385400</v>
    <v>DLTR</v>
    <v>DOLLAR TREE, INC. (XNAS:DLTR)</v>
    <v>342535</v>
    <v>1596627</v>
    <v>2008</v>
  </rv>
  <rv s="2">
    <v>401</v>
  </rv>
  <rv s="0">
    <v>https://www.bing.com/financeapi/forcetrigger?t=a1qpw7&amp;q=XNYS%3aD&amp;form=skydnc</v>
    <v>Learn more on Bing</v>
  </rv>
  <rv s="1">
    <v>0</v>
    <v>Dominion Energy, Inc. (XNYS:D)</v>
    <v>2</v>
    <v>3</v>
    <v>Finance</v>
    <v>4</v>
    <v>en-US</v>
    <v>a1qpw7</v>
    <v>268435456</v>
    <v>1</v>
    <v>Powered by Refinitiv</v>
    <v>86.28</v>
    <v>47.734999999999999</v>
    <v>0.47710000000000002</v>
    <v>0.38500000000000001</v>
    <v>8.0070000000000002E-3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48.84</v>
    <v>Electrical Utilities &amp; IPPs</v>
    <v>Stock</v>
    <v>45155.700470682816</v>
    <v>403</v>
    <v>47.84</v>
    <v>40554198598</v>
    <v>Dominion Energy, Inc.</v>
    <v>Dominion Energy, Inc.</v>
    <v>47.975000000000001</v>
    <v>17.825900000000001</v>
    <v>48.08</v>
    <v>48.465000000000003</v>
    <v>836772900</v>
    <v>D</v>
    <v>Dominion Energy, Inc. (XNYS:D)</v>
    <v>1234897</v>
    <v>3722369</v>
    <v>1983</v>
  </rv>
  <rv s="2">
    <v>404</v>
  </rv>
  <rv s="0">
    <v>https://www.bing.com/financeapi/forcetrigger?t=c1ufz2&amp;q=XNYS%3aDV&amp;form=skydnc</v>
    <v>Learn more on Bing</v>
  </rv>
  <rv s="1">
    <v>0</v>
    <v>DoubleVerify Holdings Inc (XNYS:DV)</v>
    <v>2</v>
    <v>3</v>
    <v>Finance</v>
    <v>4</v>
    <v>en-US</v>
    <v>c1ufz2</v>
    <v>268435456</v>
    <v>1</v>
    <v>Powered by Refinitiv</v>
    <v>42.51</v>
    <v>20.38</v>
    <v>1.58</v>
    <v>-0.3</v>
    <v>-9.134999999999999E-3</v>
    <v>USD</v>
    <v>DoubleVerify Holdings, Inc. offers a software platform for digital media measurement and analytics. The Company provides a range of solutions, such as DV Authentic Ad, DV Authentic Attention, Custom Contextual and Supply-Side Solutions. The DV Authentic Ad evaluates the existence of fraud, brand safety, viewability and geography for each digital ad. The Authentic Attention is a predictive measure of digital ad performance, which provides real-time prediction data that helps drive media campaign performance in a privacy-friendly manner, as an alternative to individual reach and frequency performance tools.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v>
    <v>348</v>
    <v>New York Stock Exchange</v>
    <v>XNYS</v>
    <v>XNYS</v>
    <v>462 Broadway, NEW YORK, NY, 10013 US</v>
    <v>32.86</v>
    <v>Software &amp; IT Services</v>
    <v>Stock</v>
    <v>45155.700533796095</v>
    <v>406</v>
    <v>32.21</v>
    <v>5447300128</v>
    <v>DoubleVerify Holdings Inc</v>
    <v>DoubleVerify Holdings Inc</v>
    <v>32.840000000000003</v>
    <v>105.5033</v>
    <v>32.840000000000003</v>
    <v>32.54</v>
    <v>167403200</v>
    <v>DV</v>
    <v>DoubleVerify Holdings Inc (XNYS:DV)</v>
    <v>232361</v>
    <v>2247086</v>
    <v>2017</v>
  </rv>
  <rv s="2">
    <v>407</v>
  </rv>
  <rv s="0">
    <v>https://www.bing.com/financeapi/forcetrigger?t=a1r8ur&amp;q=XNYS%3aDOV&amp;form=skydnc</v>
    <v>Learn more on Bing</v>
  </rv>
  <rv s="1">
    <v>0</v>
    <v>DOVER CORPORATION (XNYS:DOV)</v>
    <v>2</v>
    <v>3</v>
    <v>Finance</v>
    <v>4</v>
    <v>en-US</v>
    <v>a1r8ur</v>
    <v>268435456</v>
    <v>1</v>
    <v>Powered by Refinitiv</v>
    <v>160.66</v>
    <v>114.49</v>
    <v>1.3393999999999999</v>
    <v>1.665</v>
    <v>1.1977999999999999E-2</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140.84</v>
    <v>Machinery, Equipment &amp; Components</v>
    <v>Stock</v>
    <v>45155.700280763282</v>
    <v>409</v>
    <v>139.16999999999999</v>
    <v>19676746815</v>
    <v>DOVER CORPORATION</v>
    <v>DOVER CORPORATION</v>
    <v>139.97</v>
    <v>19.2728</v>
    <v>139.01</v>
    <v>140.67500000000001</v>
    <v>139873800</v>
    <v>DOV</v>
    <v>DOVER CORPORATION (XNYS:DOV)</v>
    <v>322351</v>
    <v>970987</v>
    <v>1947</v>
  </rv>
  <rv s="2">
    <v>410</v>
  </rv>
  <rv s="0">
    <v>https://www.bing.com/financeapi/forcetrigger?t=bpifbh&amp;q=XNYS%3aDOW&amp;form=skydnc</v>
    <v>Learn more on Bing</v>
  </rv>
  <rv s="1">
    <v>0</v>
    <v>Dow Inc. (XNYS:DOW)</v>
    <v>2</v>
    <v>3</v>
    <v>Finance</v>
    <v>4</v>
    <v>en-US</v>
    <v>bpifbh</v>
    <v>268435456</v>
    <v>1</v>
    <v>Powered by Refinitiv</v>
    <v>60.875</v>
    <v>42.91</v>
    <v>1.3429</v>
    <v>0.83499999999999996</v>
    <v>1.566E-2</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54.66</v>
    <v>Chemicals</v>
    <v>Stock</v>
    <v>45155.700488818751</v>
    <v>412</v>
    <v>53.77</v>
    <v>38075004963</v>
    <v>Dow Inc.</v>
    <v>Dow Inc.</v>
    <v>53.87</v>
    <v>22.010400000000001</v>
    <v>53.32</v>
    <v>54.155000000000001</v>
    <v>703074600</v>
    <v>DOW</v>
    <v>Dow Inc. (XNYS:DOW)</v>
    <v>1717344</v>
    <v>4889591</v>
    <v>2018</v>
  </rv>
  <rv s="2">
    <v>413</v>
  </rv>
  <rv s="0">
    <v>https://www.bing.com/financeapi/forcetrigger?t=a1rcp2&amp;q=XNYS%3aDTE&amp;form=skydnc</v>
    <v>Learn more on Bing</v>
  </rv>
  <rv s="1">
    <v>0</v>
    <v>DTE ENERGY COMPANY (XNYS:DTE)</v>
    <v>2</v>
    <v>3</v>
    <v>Finance</v>
    <v>4</v>
    <v>en-US</v>
    <v>a1rcp2</v>
    <v>268435456</v>
    <v>1</v>
    <v>Powered by Refinitiv</v>
    <v>136.63</v>
    <v>100.64</v>
    <v>0.62</v>
    <v>0.55000000000000004</v>
    <v>5.2510000000000005E-3</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105.9</v>
    <v>Electrical Utilities &amp; IPPs</v>
    <v>Stock</v>
    <v>45155.700462279689</v>
    <v>415</v>
    <v>104.84</v>
    <v>21710290680</v>
    <v>DTE ENERGY COMPANY</v>
    <v>DTE ENERGY COMPANY</v>
    <v>105.05</v>
    <v>16.309000000000001</v>
    <v>104.75</v>
    <v>105.3</v>
    <v>206175600</v>
    <v>DTE</v>
    <v>DTE ENERGY COMPANY (XNYS:DTE)</v>
    <v>198155</v>
    <v>1005822</v>
    <v>1995</v>
  </rv>
  <rv s="2">
    <v>416</v>
  </rv>
  <rv s="0">
    <v>https://www.bing.com/financeapi/forcetrigger?t=a1rdzr&amp;q=XNYS%3aDUK&amp;form=skydnc</v>
    <v>Learn more on Bing</v>
  </rv>
  <rv s="1">
    <v>0</v>
    <v>DUKE ENERGY CORPORATION (XNYS:DUK)</v>
    <v>2</v>
    <v>3</v>
    <v>Finance</v>
    <v>4</v>
    <v>en-US</v>
    <v>a1rdzr</v>
    <v>268435456</v>
    <v>1</v>
    <v>Powered by Refinitiv</v>
    <v>113.67</v>
    <v>83.76</v>
    <v>0.43120000000000003</v>
    <v>0.71499999999999997</v>
    <v>7.8849999999999996E-3</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92.188400000000001</v>
    <v>Electrical Utilities &amp; IPPs</v>
    <v>Stock</v>
    <v>45155.700458599218</v>
    <v>418</v>
    <v>90.72</v>
    <v>70673880000</v>
    <v>DUKE ENERGY CORPORATION</v>
    <v>DUKE ENERGY CORPORATION</v>
    <v>91.35</v>
    <v>18.869900000000001</v>
    <v>90.674999999999997</v>
    <v>91.39</v>
    <v>770707500</v>
    <v>DUK</v>
    <v>DUKE ENERGY CORPORATION (XNYS:DUK)</v>
    <v>1097307</v>
    <v>2744469</v>
    <v>2005</v>
  </rv>
  <rv s="2">
    <v>419</v>
  </rv>
  <rv s="0">
    <v>https://www.bing.com/financeapi/forcetrigger?t=buupz2&amp;q=XNYS%3aDNB&amp;form=skydnc</v>
    <v>Learn more on Bing</v>
  </rv>
  <rv s="1">
    <v>0</v>
    <v>DUN &amp; BRADSTREET HOLDINGS, INC. (XNYS:DNB)</v>
    <v>2</v>
    <v>3</v>
    <v>Finance</v>
    <v>4</v>
    <v>en-US</v>
    <v>buupz2</v>
    <v>268435456</v>
    <v>1</v>
    <v>Powered by Refinitiv</v>
    <v>16.5</v>
    <v>9.5</v>
    <v>0.93700000000000006</v>
    <v>-8.5000000000000006E-2</v>
    <v>-7.9369999999999996E-3</v>
    <v>USD</v>
    <v>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business operations by providing curated data and analytics to help drive informed decisions and improved outcomes. The Company operates through two segments: North America and International. Its Finance &amp; Risk solutions are used in the critical decisioning processes of finance, risk, compliance, and procurement departments around the world. Its Sales &amp; Marketing solutions combine firmographic, personal contact, intent, and non-traditional data to assist clients in optimizing their sales and marketing strategy by cleansing customer relationship management (CRM) data and narrowing their focus and efforts on the probability prospects.</v>
    <v>6355</v>
    <v>New York Stock Exchange</v>
    <v>XNYS</v>
    <v>XNYS</v>
    <v>5335 Gate Parkway, JACKSONVILLE, FL, 32256 US</v>
    <v>10.78</v>
    <v>Professional &amp; Commercial Services</v>
    <v>Stock</v>
    <v>45155.700160034372</v>
    <v>421</v>
    <v>10.578799999999999</v>
    <v>4666776250</v>
    <v>DUN &amp; BRADSTREET HOLDINGS, INC.</v>
    <v>DUN &amp; BRADSTREET HOLDINGS, INC.</v>
    <v>10.77</v>
    <v>0</v>
    <v>10.71</v>
    <v>10.625</v>
    <v>439226000</v>
    <v>DNB</v>
    <v>DUN &amp; BRADSTREET HOLDINGS, INC. (XNYS:DNB)</v>
    <v>331654</v>
    <v>2742339</v>
    <v>2018</v>
  </rv>
  <rv s="2">
    <v>422</v>
  </rv>
  <rv s="0">
    <v>https://www.bing.com/financeapi/forcetrigger?t=a1rfsm&amp;q=XNYS%3aDD&amp;form=skydnc</v>
    <v>Learn more on Bing</v>
  </rv>
  <rv s="1">
    <v>0</v>
    <v>DuPont de Nemours, Inc. (XNYS:DD)</v>
    <v>2</v>
    <v>3</v>
    <v>Finance</v>
    <v>4</v>
    <v>en-US</v>
    <v>a1rfsm</v>
    <v>268435456</v>
    <v>1</v>
    <v>Powered by Refinitiv</v>
    <v>78.739999999999995</v>
    <v>49.52</v>
    <v>1.4208000000000001</v>
    <v>0.66</v>
    <v>8.8280000000000008E-3</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76</v>
    <v>Chemicals</v>
    <v>Stock</v>
    <v>45155.700521238279</v>
    <v>424</v>
    <v>74.98</v>
    <v>34622380620</v>
    <v>DuPont de Nemours, Inc.</v>
    <v>DuPont de Nemours, Inc.</v>
    <v>75.31</v>
    <v>36.909799999999997</v>
    <v>74.760000000000005</v>
    <v>75.42</v>
    <v>459061000</v>
    <v>DD</v>
    <v>DuPont de Nemours, Inc. (XNYS:DD)</v>
    <v>1204226</v>
    <v>2705333</v>
    <v>2015</v>
  </rv>
  <rv s="2">
    <v>425</v>
  </rv>
  <rv s="0">
    <v>https://www.bing.com/financeapi/forcetrigger?t=a1rxu2&amp;q=XNYS%3aEMN&amp;form=skydnc</v>
    <v>Learn more on Bing</v>
  </rv>
  <rv s="1">
    <v>0</v>
    <v>EASTMAN CHEMICAL COMPANY (XNYS:EMN)</v>
    <v>2</v>
    <v>3</v>
    <v>Finance</v>
    <v>4</v>
    <v>en-US</v>
    <v>a1rxu2</v>
    <v>268435456</v>
    <v>1</v>
    <v>Powered by Refinitiv</v>
    <v>101.25</v>
    <v>69.91</v>
    <v>1.5270999999999999</v>
    <v>1.8049999999999999</v>
    <v>2.2204000000000002E-2</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83.3</v>
    <v>Chemicals</v>
    <v>Stock</v>
    <v>45155.700556226562</v>
    <v>427</v>
    <v>81.375</v>
    <v>9851385891</v>
    <v>EASTMAN CHEMICAL COMPANY</v>
    <v>EASTMAN CHEMICAL COMPANY</v>
    <v>81.53</v>
    <v>13.8645</v>
    <v>81.290000000000006</v>
    <v>83.094999999999999</v>
    <v>118555700</v>
    <v>EMN</v>
    <v>EASTMAN CHEMICAL COMPANY (XNYS:EMN)</v>
    <v>288249</v>
    <v>898814</v>
    <v>1993</v>
  </rv>
  <rv s="2">
    <v>428</v>
  </rv>
  <rv s="0">
    <v>https://www.bing.com/financeapi/forcetrigger?t=a1safr&amp;q=XNYS%3aETN&amp;form=skydnc</v>
    <v>Learn more on Bing</v>
  </rv>
  <rv s="1">
    <v>0</v>
    <v>EATON CORPORATION PUBLIC LIMITED COMPANY (XNYS:ETN)</v>
    <v>2</v>
    <v>3</v>
    <v>Finance</v>
    <v>4</v>
    <v>en-US</v>
    <v>a1safr</v>
    <v>268435456</v>
    <v>1</v>
    <v>Powered by Refinitiv</v>
    <v>225.76</v>
    <v>129.85</v>
    <v>1.1126</v>
    <v>0.20499999999999999</v>
    <v>9.4869999999999991E-4</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218.465</v>
    <v>Machinery, Equipment &amp; Components</v>
    <v>Stock</v>
    <v>45155.7004189</v>
    <v>430</v>
    <v>215.57</v>
    <v>86301705000</v>
    <v>EATON CORPORATION PUBLIC LIMITED COMPANY</v>
    <v>EATON CORPORATION PUBLIC LIMITED COMPANY</v>
    <v>217.77</v>
    <v>31.9359</v>
    <v>216.09</v>
    <v>216.29499999999999</v>
    <v>399000000</v>
    <v>ETN</v>
    <v>EATON CORPORATION PUBLIC LIMITED COMPANY (XNYS:ETN)</v>
    <v>471594</v>
    <v>2052580</v>
    <v>2012</v>
  </rv>
  <rv s="2">
    <v>431</v>
  </rv>
  <rv s="0">
    <v>https://www.bing.com/financeapi/forcetrigger?t=a1rk52&amp;q=XNAS%3aEBAY&amp;form=skydnc</v>
    <v>Learn more on Bing</v>
  </rv>
  <rv s="1">
    <v>0</v>
    <v>EBAY INC. (XNAS:EBAY)</v>
    <v>2</v>
    <v>3</v>
    <v>Finance</v>
    <v>4</v>
    <v>en-US</v>
    <v>a1rk52</v>
    <v>268435456</v>
    <v>1</v>
    <v>Powered by Refinitiv</v>
    <v>52.23</v>
    <v>35.92</v>
    <v>1.3519000000000001</v>
    <v>0.255</v>
    <v>5.94E-3</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43.39</v>
    <v>Software &amp; IT Services</v>
    <v>Stock</v>
    <v>45155.700580485936</v>
    <v>433</v>
    <v>42.8</v>
    <v>22981217319</v>
    <v>EBAY INC.</v>
    <v>EBAY INC.</v>
    <v>43.31</v>
    <v>17.310099999999998</v>
    <v>42.93</v>
    <v>43.185000000000002</v>
    <v>532157400</v>
    <v>EBAY</v>
    <v>EBAY INC. (XNAS:EBAY)</v>
    <v>1155217</v>
    <v>5964667</v>
    <v>1998</v>
  </rv>
  <rv s="2">
    <v>434</v>
  </rv>
  <rv s="0">
    <v>https://www.bing.com/financeapi/forcetrigger?t=a1rlu2&amp;q=XNYS%3aECL&amp;form=skydnc</v>
    <v>Learn more on Bing</v>
  </rv>
  <rv s="1">
    <v>0</v>
    <v>ECOLAB INC. (XNYS:ECL)</v>
    <v>2</v>
    <v>3</v>
    <v>Finance</v>
    <v>4</v>
    <v>en-US</v>
    <v>a1rlu2</v>
    <v>268435456</v>
    <v>1</v>
    <v>Powered by Refinitiv</v>
    <v>191.41</v>
    <v>131.04</v>
    <v>1.0189999999999999</v>
    <v>0.02</v>
    <v>1.0970000000000001E-4</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184.1</v>
    <v>Chemicals</v>
    <v>Stock</v>
    <v>45155.700522615625</v>
    <v>436</v>
    <v>182.185</v>
    <v>51967380648</v>
    <v>ECOLAB INC.</v>
    <v>ECOLAB INC.</v>
    <v>182.72</v>
    <v>44.3904</v>
    <v>182.3</v>
    <v>182.32</v>
    <v>285033900</v>
    <v>ECL</v>
    <v>ECOLAB INC. (XNYS:ECL)</v>
    <v>216864</v>
    <v>1059586</v>
    <v>1924</v>
  </rv>
  <rv s="2">
    <v>437</v>
  </rv>
  <rv s="0">
    <v>https://www.bing.com/financeapi/forcetrigger?t=a1ru6h&amp;q=XNYS%3aEIX&amp;form=skydnc</v>
    <v>Learn more on Bing</v>
  </rv>
  <rv s="1">
    <v>0</v>
    <v>EDISON INTERNATIONAL (XNYS:EIX)</v>
    <v>2</v>
    <v>3</v>
    <v>Finance</v>
    <v>4</v>
    <v>en-US</v>
    <v>a1ru6h</v>
    <v>268435456</v>
    <v>1</v>
    <v>Powered by Refinitiv</v>
    <v>74.92</v>
    <v>54.45</v>
    <v>0.82479999999999998</v>
    <v>0.54</v>
    <v>7.8080000000000007E-3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70.099999999999994</v>
    <v>Electrical Utilities &amp; IPPs</v>
    <v>Stock</v>
    <v>45155.700458541403</v>
    <v>439</v>
    <v>69.010000000000005</v>
    <v>26715229360</v>
    <v>EDISON INTERNATIONAL</v>
    <v>EDISON INTERNATIONAL</v>
    <v>69.319999999999993</v>
    <v>36.519399999999997</v>
    <v>69.16</v>
    <v>69.7</v>
    <v>383288800</v>
    <v>EIX</v>
    <v>EDISON INTERNATIONAL (XNYS:EIX)</v>
    <v>408531</v>
    <v>1366662</v>
    <v>1987</v>
  </rv>
  <rv s="2">
    <v>440</v>
  </rv>
  <rv s="0">
    <v>https://www.bing.com/financeapi/forcetrigger?t=a1ser7&amp;q=XNYS%3aEW&amp;form=skydnc</v>
    <v>Learn more on Bing</v>
  </rv>
  <rv s="1">
    <v>0</v>
    <v>EDWARDS LIFESCIENCES CORPORATION (XNYS:EW)</v>
    <v>2</v>
    <v>3</v>
    <v>Finance</v>
    <v>4</v>
    <v>en-US</v>
    <v>a1ser7</v>
    <v>268435456</v>
    <v>1</v>
    <v>Powered by Refinitiv</v>
    <v>102.12</v>
    <v>67.13</v>
    <v>1.0233000000000001</v>
    <v>-1.0900000000000001</v>
    <v>-1.3833999999999999E-2</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78.77</v>
    <v>Healthcare Equipment &amp; Supplies</v>
    <v>Stock</v>
    <v>45155.700471955468</v>
    <v>442</v>
    <v>77.64</v>
    <v>47235096510</v>
    <v>EDWARDS LIFESCIENCES CORPORATION</v>
    <v>EDWARDS LIFESCIENCES CORPORATION</v>
    <v>78.694999999999993</v>
    <v>34.905200000000001</v>
    <v>78.790000000000006</v>
    <v>77.7</v>
    <v>607916300</v>
    <v>EW</v>
    <v>EDWARDS LIFESCIENCES CORPORATION (XNYS:EW)</v>
    <v>865101</v>
    <v>3556610</v>
    <v>1999</v>
  </rv>
  <rv s="2">
    <v>443</v>
  </rv>
  <rv s="0">
    <v>https://www.bing.com/financeapi/forcetrigger?t=a1rjec&amp;q=XNAS%3aEA&amp;form=skydnc</v>
    <v>Learn more on Bing</v>
  </rv>
  <rv s="1">
    <v>0</v>
    <v>ELECTRONIC ARTS INC. (XNAS:EA)</v>
    <v>2</v>
    <v>3</v>
    <v>Finance</v>
    <v>4</v>
    <v>en-US</v>
    <v>a1rjec</v>
    <v>268435456</v>
    <v>1</v>
    <v>Powered by Refinitiv</v>
    <v>140.30000000000001</v>
    <v>108.53</v>
    <v>0.90269999999999995</v>
    <v>-1.57</v>
    <v>-1.3009999999999999E-2</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120.54</v>
    <v>Software &amp; IT Services</v>
    <v>Stock</v>
    <v>45155.70049414297</v>
    <v>445</v>
    <v>118.95</v>
    <v>32268292587</v>
    <v>ELECTRONIC ARTS INC.</v>
    <v>ELECTRONIC ARTS INC.</v>
    <v>120.33</v>
    <v>37.342700000000001</v>
    <v>120.68</v>
    <v>119.11</v>
    <v>270911700</v>
    <v>EA</v>
    <v>ELECTRONIC ARTS INC. (XNAS:EA)</v>
    <v>623264</v>
    <v>2275711</v>
    <v>1991</v>
  </rv>
  <rv s="2">
    <v>446</v>
  </rv>
  <rv s="0">
    <v>https://www.bing.com/financeapi/forcetrigger?t=a1wyu2&amp;q=XNYS%3aLLY&amp;form=skydnc</v>
    <v>Learn more on Bing</v>
  </rv>
  <rv s="1">
    <v>0</v>
    <v>ELI LILLY AND COMPANY (XNYS:LLY)</v>
    <v>2</v>
    <v>3</v>
    <v>Finance</v>
    <v>4</v>
    <v>en-US</v>
    <v>a1wyu2</v>
    <v>268435456</v>
    <v>1</v>
    <v>Powered by Refinitiv</v>
    <v>552.87</v>
    <v>296.32</v>
    <v>0.31330000000000002</v>
    <v>-1.47</v>
    <v>-2.6910000000000002E-3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548.80499999999995</v>
    <v>Pharmaceuticals</v>
    <v>Stock</v>
    <v>45155.700433830469</v>
    <v>448</v>
    <v>542.35</v>
    <v>517147546104</v>
    <v>ELI LILLY AND COMPANY</v>
    <v>ELI LILLY AND COMPANY</v>
    <v>542.88</v>
    <v>75.891400000000004</v>
    <v>546.24</v>
    <v>544.77</v>
    <v>949295200</v>
    <v>LLY</v>
    <v>ELI LILLY AND COMPANY (XNYS:LLY)</v>
    <v>927288</v>
    <v>3045528</v>
    <v>1901</v>
  </rv>
  <rv s="2">
    <v>449</v>
  </rv>
  <rv s="0">
    <v>https://www.bing.com/financeapi/forcetrigger?t=a1ry3m&amp;q=XNYS%3aEMR&amp;form=skydnc</v>
    <v>Learn more on Bing</v>
  </rv>
  <rv s="1">
    <v>0</v>
    <v>EMERSON ELECTRIC CO. (XNYS:EMR)</v>
    <v>2</v>
    <v>3</v>
    <v>Finance</v>
    <v>4</v>
    <v>en-US</v>
    <v>a1ry3m</v>
    <v>268435456</v>
    <v>1</v>
    <v>Powered by Refinitiv</v>
    <v>99.654499999999999</v>
    <v>72.405000000000001</v>
    <v>1.3935</v>
    <v>0.56999999999999995</v>
    <v>5.9370000000000004E-3</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97.31</v>
    <v>Machinery, Equipment &amp; Components</v>
    <v>Stock</v>
    <v>45155.700498147657</v>
    <v>451</v>
    <v>96.28</v>
    <v>55195470000</v>
    <v>EMERSON ELECTRIC CO.</v>
    <v>EMERSON ELECTRIC CO.</v>
    <v>96.28</v>
    <v>25.5288</v>
    <v>96.01</v>
    <v>96.58</v>
    <v>571500000</v>
    <v>EMR</v>
    <v>EMERSON ELECTRIC CO. (XNYS:EMR)</v>
    <v>917753</v>
    <v>2503827</v>
    <v>1890</v>
  </rv>
  <rv s="2">
    <v>452</v>
  </rv>
  <rv s="0">
    <v>https://www.bing.com/financeapi/forcetrigger?t=a1saoc&amp;q=XNYS%3aETR&amp;form=skydnc</v>
    <v>Learn more on Bing</v>
  </rv>
  <rv s="1">
    <v>0</v>
    <v>ENTERGY CORPORATION (XNYS:ETR)</v>
    <v>2</v>
    <v>3</v>
    <v>Finance</v>
    <v>4</v>
    <v>en-US</v>
    <v>a1saoc</v>
    <v>268435456</v>
    <v>1</v>
    <v>Powered by Refinitiv</v>
    <v>122.11</v>
    <v>94.16</v>
    <v>0.6522</v>
    <v>0.44</v>
    <v>4.6029999999999995E-3</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96.629900000000006</v>
    <v>Electrical Utilities &amp; IPPs</v>
    <v>Stock</v>
    <v>45155.700554270312</v>
    <v>454</v>
    <v>95.31</v>
    <v>20303966712</v>
    <v>ENTERGY CORPORATION</v>
    <v>ENTERGY CORPORATION</v>
    <v>95.38</v>
    <v>14.5632</v>
    <v>95.58</v>
    <v>96.02</v>
    <v>211455600</v>
    <v>ETR</v>
    <v>ENTERGY CORPORATION (XNYS:ETR)</v>
    <v>331859</v>
    <v>1488493</v>
    <v>1992</v>
  </rv>
  <rv s="2">
    <v>455</v>
  </rv>
  <rv s="0">
    <v>https://www.bing.com/financeapi/forcetrigger?t=a1s24c&amp;q=XNYS%3aEOG&amp;form=skydnc</v>
    <v>Learn more on Bing</v>
  </rv>
  <rv s="1">
    <v>0</v>
    <v>EOG RESOURCES, INC. (XNYS:EOG)</v>
    <v>2</v>
    <v>3</v>
    <v>Finance</v>
    <v>4</v>
    <v>en-US</v>
    <v>a1s24c</v>
    <v>268435456</v>
    <v>1</v>
    <v>Powered by Refinitiv</v>
    <v>147.7389</v>
    <v>98.521699999999996</v>
    <v>1.5577000000000001</v>
    <v>2</v>
    <v>1.5552E-2</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131.4</v>
    <v>Oil &amp; Gas</v>
    <v>Stock</v>
    <v>45155.700372789062</v>
    <v>457</v>
    <v>130</v>
    <v>76043273540</v>
    <v>EOG RESOURCES, INC.</v>
    <v>EOG RESOURCES, INC.</v>
    <v>130.36500000000001</v>
    <v>8.6618999999999993</v>
    <v>128.6</v>
    <v>130.6</v>
    <v>582260900</v>
    <v>EOG</v>
    <v>EOG RESOURCES, INC. (XNYS:EOG)</v>
    <v>824401</v>
    <v>2797755</v>
    <v>1985</v>
  </rv>
  <rv s="2">
    <v>458</v>
  </rv>
  <rv s="0">
    <v>https://www.bing.com/financeapi/forcetrigger?t=a1s57w&amp;q=XNYS%3aEQT&amp;form=skydnc</v>
    <v>Learn more on Bing</v>
  </rv>
  <rv s="1">
    <v>0</v>
    <v>EQT CORPORATION (XNYS:EQT)</v>
    <v>2</v>
    <v>3</v>
    <v>Finance</v>
    <v>4</v>
    <v>en-US</v>
    <v>a1s57w</v>
    <v>268435456</v>
    <v>1</v>
    <v>Powered by Refinitiv</v>
    <v>51.97</v>
    <v>28.105</v>
    <v>1.2316</v>
    <v>1.407</v>
    <v>3.3515999999999997E-2</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43.47</v>
    <v>Oil &amp; Gas</v>
    <v>Stock</v>
    <v>45155.700541446095</v>
    <v>460</v>
    <v>42.27</v>
    <v>15691242629</v>
    <v>EQT CORPORATION</v>
    <v>EQT CORPORATION</v>
    <v>42.895000000000003</v>
    <v>5.2073999999999998</v>
    <v>41.98</v>
    <v>43.387</v>
    <v>361657700</v>
    <v>EQT</v>
    <v>EQT CORPORATION (XNYS:EQT)</v>
    <v>2816509</v>
    <v>5881538</v>
    <v>2008</v>
  </rv>
  <rv s="2">
    <v>461</v>
  </rv>
  <rv s="0">
    <v>https://www.bing.com/financeapi/forcetrigger?t=a1rrh7&amp;q=XNYS%3aEFX&amp;form=skydnc</v>
    <v>Learn more on Bing</v>
  </rv>
  <rv s="1">
    <v>0</v>
    <v>EQUIFAX INC. (XNYS:EFX)</v>
    <v>2</v>
    <v>3</v>
    <v>Finance</v>
    <v>4</v>
    <v>en-US</v>
    <v>a1rrh7</v>
    <v>268435456</v>
    <v>1</v>
    <v>Powered by Refinitiv</v>
    <v>240.35</v>
    <v>145.97999999999999</v>
    <v>1.4530000000000001</v>
    <v>-1.665</v>
    <v>-8.6110000000000006E-3</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193.76</v>
    <v>Professional &amp; Commercial Services</v>
    <v>Stock</v>
    <v>45155.700369050785</v>
    <v>463</v>
    <v>190.64500000000001</v>
    <v>23523602368</v>
    <v>EQUIFAX INC.</v>
    <v>EQUIFAX INC.</v>
    <v>193.76</v>
    <v>45.508600000000001</v>
    <v>193.35</v>
    <v>191.685</v>
    <v>122720100</v>
    <v>EFX</v>
    <v>EQUIFAX INC. (XNYS:EFX)</v>
    <v>141591</v>
    <v>1188972</v>
    <v>1913</v>
  </rv>
  <rv s="2">
    <v>464</v>
  </rv>
  <rv s="0">
    <v>https://www.bing.com/financeapi/forcetrigger?t=af9fmw&amp;q=XFRA%3aEQR&amp;form=skydnc</v>
    <v>Learn more on Bing</v>
  </rv>
  <rv s="1">
    <v>0</v>
    <v>EQUITY RESIDENTIAL (XFRA:EQR)</v>
    <v>2</v>
    <v>22</v>
    <v>Finance</v>
    <v>16</v>
    <v>en-US</v>
    <v>af9fmw</v>
    <v>268435456</v>
    <v>1</v>
    <v>Powered by Refinitiv</v>
    <v>87</v>
    <v>39</v>
    <v>0.83930000000000005</v>
    <v>0</v>
    <v>0</v>
    <v>EUR</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Deutsche Boerse AG</v>
    <v>XFRA</v>
    <v>XFRA</v>
    <v>Equity Residential, Two North Riverside Plaza, Suite 400, CHICAGO, IL, 60606 US</v>
    <v>59</v>
    <v>Residential &amp; Commercial REIT</v>
    <v>Stock</v>
    <v>45155.685416666667</v>
    <v>466</v>
    <v>58</v>
    <v>24201220000</v>
    <v>EQUITY RESIDENTIAL</v>
    <v>EQUITY RESIDENTIAL</v>
    <v>58.5</v>
    <v>28.57</v>
    <v>59</v>
    <v>59</v>
    <v>379032400</v>
    <v>EQR</v>
    <v>EQUITY RESIDENTIAL (XFRA:EQR)</v>
    <v>40</v>
    <v>1436470</v>
    <v>1992</v>
  </rv>
  <rv s="2">
    <v>467</v>
  </rv>
  <rv s="0">
    <v>https://www.bing.com/financeapi/forcetrigger?t=a1shjc&amp;q=XNAS%3aEXC&amp;form=skydnc</v>
    <v>Learn more on Bing</v>
  </rv>
  <rv s="1">
    <v>0</v>
    <v>EXELON CORPORATION (XNAS:EXC)</v>
    <v>2</v>
    <v>3</v>
    <v>Finance</v>
    <v>4</v>
    <v>en-US</v>
    <v>a1shjc</v>
    <v>268435456</v>
    <v>1</v>
    <v>Powered by Refinitiv</v>
    <v>46.71</v>
    <v>35.185000000000002</v>
    <v>0.55010000000000003</v>
    <v>0.32</v>
    <v>8.038E-3</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40.305</v>
    <v>Electrical Utilities &amp; IPPs</v>
    <v>Stock</v>
    <v>45155.700494085155</v>
    <v>469</v>
    <v>39.79</v>
    <v>39938146496</v>
    <v>EXELON CORPORATION</v>
    <v>EXELON CORPORATION</v>
    <v>39.880000000000003</v>
    <v>18.661100000000001</v>
    <v>39.81</v>
    <v>40.130000000000003</v>
    <v>995219200</v>
    <v>EXC</v>
    <v>EXELON CORPORATION (XNAS:EXC)</v>
    <v>1415420</v>
    <v>5612210</v>
    <v>1999</v>
  </rv>
  <rv s="2">
    <v>470</v>
  </rv>
  <rv s="0">
    <v>https://www.bing.com/financeapi/forcetrigger?t=a1sifr&amp;q=XNAS%3aEXPE&amp;form=skydnc</v>
    <v>Learn more on Bing</v>
  </rv>
  <rv s="1">
    <v>0</v>
    <v>EXPEDIA GROUP, INC. (XNAS:EXPE)</v>
    <v>2</v>
    <v>3</v>
    <v>Finance</v>
    <v>4</v>
    <v>en-US</v>
    <v>a1sifr</v>
    <v>268435456</v>
    <v>1</v>
    <v>Powered by Refinitiv</v>
    <v>124.95</v>
    <v>82.39</v>
    <v>1.6405000000000001</v>
    <v>-0.44</v>
    <v>-4.1070000000000004E-3</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108</v>
    <v>Hotels &amp; Entertainment Services</v>
    <v>Stock</v>
    <v>45155.70053092578</v>
    <v>472</v>
    <v>105.575</v>
    <v>15360090000</v>
    <v>EXPEDIA GROUP, INC.</v>
    <v>EXPEDIA GROUP, INC.</v>
    <v>108</v>
    <v>18.8842</v>
    <v>107.14</v>
    <v>106.7</v>
    <v>143364600</v>
    <v>EXPE</v>
    <v>EXPEDIA GROUP, INC. (XNAS:EXPE)</v>
    <v>1408260</v>
    <v>2842411</v>
    <v>2005</v>
  </rv>
  <rv s="2">
    <v>473</v>
  </rv>
  <rv s="0">
    <v>https://www.bing.com/financeapi/forcetrigger?t=a1sicw&amp;q=XNAS%3aEXPD&amp;form=skydnc</v>
    <v>Learn more on Bing</v>
  </rv>
  <rv s="1">
    <v>0</v>
    <v>EXPEDITORS INTERNATIONAL OF WASHINGTON, INC (XNAS:EXPD)</v>
    <v>2</v>
    <v>3</v>
    <v>Finance</v>
    <v>4</v>
    <v>en-US</v>
    <v>a1sicw</v>
    <v>268435456</v>
    <v>1</v>
    <v>Powered by Refinitiv</v>
    <v>128.04499999999999</v>
    <v>86.08</v>
    <v>1.0167999999999999</v>
    <v>0.79</v>
    <v>6.9230000000000003E-3</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115.08</v>
    <v>Freight &amp; Logistics Services</v>
    <v>Stock</v>
    <v>45155.700470161719</v>
    <v>475</v>
    <v>114.13</v>
    <v>16917280020</v>
    <v>EXPEDITORS INTERNATIONAL OF WASHINGTON, INC</v>
    <v>EXPEDITORS INTERNATIONAL OF WASHINGTON, INC</v>
    <v>114.79</v>
    <v>17.1023</v>
    <v>114.12</v>
    <v>114.91</v>
    <v>147222000</v>
    <v>EXPD</v>
    <v>EXPEDITORS INTERNATIONAL OF WASHINGTON, INC (XNAS:EXPD)</v>
    <v>216407</v>
    <v>869128</v>
    <v>1979</v>
  </rv>
  <rv s="2">
    <v>476</v>
  </rv>
  <rv s="0">
    <v>https://www.bing.com/financeapi/forcetrigger?t=a269ec&amp;q=XNYS%3aXOM&amp;form=skydnc</v>
    <v>Learn more on Bing</v>
  </rv>
  <rv s="1">
    <v>0</v>
    <v>EXXON MOBIL CORPORATION (XNYS:XOM)</v>
    <v>2</v>
    <v>3</v>
    <v>Finance</v>
    <v>4</v>
    <v>en-US</v>
    <v>a269ec</v>
    <v>268435456</v>
    <v>1</v>
    <v>Powered by Refinitiv</v>
    <v>119.92</v>
    <v>83.89</v>
    <v>1.0778000000000001</v>
    <v>3.145</v>
    <v>2.9575000000000001E-2</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110.145</v>
    <v>Oil &amp; Gas</v>
    <v>Stock</v>
    <v>45155.700509259259</v>
    <v>478</v>
    <v>107.6</v>
    <v>438289585605</v>
    <v>EXXON MOBIL CORPORATION</v>
    <v>EXXON MOBIL CORPORATION</v>
    <v>107.6</v>
    <v>8.5103000000000009</v>
    <v>106.34</v>
    <v>109.485</v>
    <v>4003193000</v>
    <v>XOM</v>
    <v>EXXON MOBIL CORPORATION (XNYS:XOM)</v>
    <v>7691747</v>
    <v>17041634</v>
    <v>1882</v>
  </rv>
  <rv s="2">
    <v>479</v>
  </rv>
  <rv s="0">
    <v>https://www.bing.com/financeapi/forcetrigger?t=a1stjc&amp;q=XNAS%3aFFIV&amp;form=skydnc</v>
    <v>Learn more on Bing</v>
  </rv>
  <rv s="1">
    <v>0</v>
    <v>F5, INC. (XNAS:FFIV)</v>
    <v>2</v>
    <v>3</v>
    <v>Finance</v>
    <v>4</v>
    <v>en-US</v>
    <v>a1stjc</v>
    <v>268435456</v>
    <v>1</v>
    <v>Powered by Refinitiv</v>
    <v>174.37870000000001</v>
    <v>127.05</v>
    <v>1.0625</v>
    <v>0.2</v>
    <v>1.2850000000000001E-3</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157.4579</v>
    <v>Software &amp; IT Services</v>
    <v>Stock</v>
    <v>45155.70050267344</v>
    <v>481</v>
    <v>155.595</v>
    <v>9239940236</v>
    <v>F5, INC.</v>
    <v>F5, INC.</v>
    <v>157.12</v>
    <v>28.3095</v>
    <v>155.6</v>
    <v>155.80000000000001</v>
    <v>59306420</v>
    <v>FFIV</v>
    <v>F5, INC. (XNAS:FFIV)</v>
    <v>95984</v>
    <v>634075</v>
    <v>1996</v>
  </rv>
  <rv s="2">
    <v>482</v>
  </rv>
  <rv s="0">
    <v>https://www.bing.com/financeapi/forcetrigger?t=a1sl52&amp;q=XNAS%3aFAST&amp;form=skydnc</v>
    <v>Learn more on Bing</v>
  </rv>
  <rv s="1">
    <v>0</v>
    <v>Fastenal Company (XNAS:FAST)</v>
    <v>2</v>
    <v>3</v>
    <v>Finance</v>
    <v>4</v>
    <v>en-US</v>
    <v>a1sl52</v>
    <v>268435456</v>
    <v>1</v>
    <v>Powered by Refinitiv</v>
    <v>59.43</v>
    <v>43.73</v>
    <v>1.1485000000000001</v>
    <v>0.46500000000000002</v>
    <v>8.1519999999999995E-3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57.59</v>
    <v>Machinery, Equipment &amp; Components</v>
    <v>Stock</v>
    <v>45155.700429154691</v>
    <v>484</v>
    <v>57.12</v>
    <v>32854504165</v>
    <v>Fastenal Company</v>
    <v>Fastenal Company</v>
    <v>57.25</v>
    <v>29.1081</v>
    <v>57.04</v>
    <v>57.505000000000003</v>
    <v>571333000</v>
    <v>FAST</v>
    <v>Fastenal Company (XNAS:FAST)</v>
    <v>1379451</v>
    <v>3357345</v>
    <v>1968</v>
  </rv>
  <rv s="2">
    <v>485</v>
  </rv>
  <rv s="0">
    <v>https://www.bing.com/financeapi/forcetrigger?t=a1sqr7&amp;q=XNYS%3aFDX&amp;form=skydnc</v>
    <v>Learn more on Bing</v>
  </rv>
  <rv s="1">
    <v>0</v>
    <v>FEDEX CORPORATION (XNYS:FDX)</v>
    <v>2</v>
    <v>3</v>
    <v>Finance</v>
    <v>4</v>
    <v>en-US</v>
    <v>a1sqr7</v>
    <v>268435456</v>
    <v>1</v>
    <v>Powered by Refinitiv</v>
    <v>270.95</v>
    <v>141.91929999999999</v>
    <v>1.3607</v>
    <v>-0.23139999999999999</v>
    <v>-8.7300000000000008E-4</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266.88</v>
    <v>Freight &amp; Logistics Services</v>
    <v>Stock</v>
    <v>45155.700498078128</v>
    <v>487</v>
    <v>264.51</v>
    <v>66609662221</v>
    <v>FEDEX CORPORATION</v>
    <v>FEDEX CORPORATION</v>
    <v>265.18</v>
    <v>17.074200000000001</v>
    <v>265.07</v>
    <v>264.83859999999999</v>
    <v>251510400</v>
    <v>FDX</v>
    <v>FEDEX CORPORATION (XNYS:FDX)</v>
    <v>561304</v>
    <v>1713328</v>
    <v>1997</v>
  </rv>
  <rv s="2">
    <v>488</v>
  </rv>
  <rv s="0">
    <v>https://www.bing.com/financeapi/forcetrigger?t=a1swsm&amp;q=XNYS%3aFIS&amp;form=skydnc</v>
    <v>Learn more on Bing</v>
  </rv>
  <rv s="1">
    <v>0</v>
    <v>FIDELITY NATIONAL INFORMATION SERVICES, INC. (XNYS:FIS)</v>
    <v>2</v>
    <v>3</v>
    <v>Finance</v>
    <v>4</v>
    <v>en-US</v>
    <v>a1swsm</v>
    <v>268435456</v>
    <v>1</v>
    <v>Powered by Refinitiv</v>
    <v>102.39</v>
    <v>48.57</v>
    <v>0.8397</v>
    <v>0.53</v>
    <v>9.4970000000000002E-3</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56.734999999999999</v>
    <v>Financial Technology (Fintech) &amp; Infrastructure</v>
    <v>Stock</v>
    <v>45155.700548911722</v>
    <v>490</v>
    <v>55.674999999999997</v>
    <v>33379506270</v>
    <v>FIDELITY NATIONAL INFORMATION SERVICES, INC.</v>
    <v>FIDELITY NATIONAL INFORMATION SERVICES, INC.</v>
    <v>55.85</v>
    <v>49.230499999999999</v>
    <v>55.81</v>
    <v>56.34</v>
    <v>592465500</v>
    <v>FIS</v>
    <v>FIDELITY NATIONAL INFORMATION SERVICES, INC. (XNYS:FIS)</v>
    <v>1419096</v>
    <v>3769290</v>
    <v>2001</v>
  </rv>
  <rv s="2">
    <v>491</v>
  </rv>
  <rv s="0">
    <v>https://www.bing.com/financeapi/forcetrigger?t=a1sx7w&amp;q=XNAS%3aFITB&amp;form=skydnc</v>
    <v>Learn more on Bing</v>
  </rv>
  <rv s="1">
    <v>0</v>
    <v>FIFTH THIRD BANCORP (XNAS:FITB)</v>
    <v>2</v>
    <v>3</v>
    <v>Finance</v>
    <v>4</v>
    <v>en-US</v>
    <v>a1sx7w</v>
    <v>268435456</v>
    <v>1</v>
    <v>Powered by Refinitiv</v>
    <v>38.055</v>
    <v>22.11</v>
    <v>1.2316</v>
    <v>9.5000000000000001E-2</v>
    <v>3.6909999999999998E-3</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19225</v>
    <v>Nasdaq Stock Market</v>
    <v>XNAS</v>
    <v>XNAS</v>
    <v>38 Fountain Square Plaza, CINCINNATI, OH, 45263 US</v>
    <v>26.07</v>
    <v>Banking Services</v>
    <v>Stock</v>
    <v>45155.700407164062</v>
    <v>493</v>
    <v>25.76</v>
    <v>17590759564</v>
    <v>FIFTH THIRD BANCORP</v>
    <v>FIFTH THIRD BANCORP</v>
    <v>25.79</v>
    <v>7.3277000000000001</v>
    <v>25.74</v>
    <v>25.835000000000001</v>
    <v>680888700</v>
    <v>FITB</v>
    <v>FIFTH THIRD BANCORP (XNAS:FITB)</v>
    <v>1830909</v>
    <v>4899436</v>
    <v>1974</v>
  </rv>
  <rv s="2">
    <v>494</v>
  </rv>
  <rv s="0">
    <v>https://www.bing.com/financeapi/forcetrigger?t=a1sv6h&amp;q=XNYS%3aFHN&amp;form=skydnc</v>
    <v>Learn more on Bing</v>
  </rv>
  <rv s="1">
    <v>0</v>
    <v>FIRST HORIZON CORPORATION (XNYS:FHN)</v>
    <v>2</v>
    <v>3</v>
    <v>Finance</v>
    <v>4</v>
    <v>en-US</v>
    <v>a1sv6h</v>
    <v>268435456</v>
    <v>1</v>
    <v>Powered by Refinitiv</v>
    <v>24.92</v>
    <v>8.99</v>
    <v>0.95689999999999997</v>
    <v>-0.09</v>
    <v>-7.0039999999999998E-3</v>
    <v>USD</v>
    <v>First Horizon Corporation is a bank holding company, which provides diversified financial services primarily through its principal subsidiary, First Horizon Bank (the Bank). The Company's segments include Regional Banking, Specialty Banking and Corporate. The Regional Banking segment offers financial products and services, including traditional lending and deposit taking, to consumer and commercial clients primarily in the southern United States and other selected markets. This segment also provides investment, wealth management, financial planning, trust and asset management services for consumer clients. The Specialty Banking segment consists of specialty banking lines of business, which includes asset-based lending, mortgage warehouse lending, commercial real estate, franchise finance, correspondent banking, equipment finance, mortgage, and title insurance. This segment also delivers treasury management solutions, loan syndications, and international banking.</v>
    <v>7397</v>
    <v>New York Stock Exchange</v>
    <v>XNYS</v>
    <v>XNYS</v>
    <v>165 Madison Ave, MEMPHIS, TN, 38103 US</v>
    <v>12.95</v>
    <v>Banking Services</v>
    <v>Stock</v>
    <v>45155.700461875</v>
    <v>496</v>
    <v>12.73</v>
    <v>7129036244</v>
    <v>FIRST HORIZON CORPORATION</v>
    <v>FIRST HORIZON CORPORATION</v>
    <v>12.914999999999999</v>
    <v>8.6470000000000002</v>
    <v>12.85</v>
    <v>12.76</v>
    <v>558701900</v>
    <v>FHN</v>
    <v>FIRST HORIZON CORPORATION (XNYS:FHN)</v>
    <v>1638104</v>
    <v>7813093</v>
    <v>1968</v>
  </rv>
  <rv s="2">
    <v>497</v>
  </rv>
  <rv s="0">
    <v>https://www.bing.com/financeapi/forcetrigger?t=a1tdvh&amp;q=XNAS%3aFSLR&amp;form=skydnc</v>
    <v>Learn more on Bing</v>
  </rv>
  <rv s="1">
    <v>0</v>
    <v>FIRST SOLAR, INC. (XNAS:FSLR)</v>
    <v>2</v>
    <v>3</v>
    <v>Finance</v>
    <v>4</v>
    <v>en-US</v>
    <v>a1tdvh</v>
    <v>268435456</v>
    <v>1</v>
    <v>Powered by Refinitiv</v>
    <v>232</v>
    <v>111.2</v>
    <v>1.3872</v>
    <v>-7.62</v>
    <v>-3.9710000000000002E-2</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191.46</v>
    <v>Renewable Energy</v>
    <v>Stock</v>
    <v>45155.700507001566</v>
    <v>499</v>
    <v>182.46</v>
    <v>19685822078</v>
    <v>FIRST SOLAR, INC.</v>
    <v>FIRST SOLAR, INC.</v>
    <v>191.46</v>
    <v>131.86500000000001</v>
    <v>191.89</v>
    <v>184.27</v>
    <v>106831400</v>
    <v>FSLR</v>
    <v>FIRST SOLAR, INC. (XNAS:FSLR)</v>
    <v>1494047</v>
    <v>2178766</v>
    <v>2003</v>
  </rv>
  <rv s="2">
    <v>500</v>
  </rv>
  <rv s="0">
    <v>https://www.bing.com/financeapi/forcetrigger?t=a1squ2&amp;q=XNYS%3aFE&amp;form=skydnc</v>
    <v>Learn more on Bing</v>
  </rv>
  <rv s="1">
    <v>0</v>
    <v>FIRSTENERGY CORP. (XNYS:FE)</v>
    <v>2</v>
    <v>3</v>
    <v>Finance</v>
    <v>4</v>
    <v>en-US</v>
    <v>a1squ2</v>
    <v>268435456</v>
    <v>1</v>
    <v>Powered by Refinitiv</v>
    <v>43.31</v>
    <v>35.6</v>
    <v>0.45400000000000001</v>
    <v>-2.5000000000000001E-2</v>
    <v>-6.8979999999999996E-4</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36.515000000000001</v>
    <v>Electrical Utilities &amp; IPPs</v>
    <v>Stock</v>
    <v>45155.700483008593</v>
    <v>502</v>
    <v>36.159999999999997</v>
    <v>20764319316</v>
    <v>FIRSTENERGY CORP.</v>
    <v>FIRSTENERGY CORP.</v>
    <v>36.299999999999997</v>
    <v>45.462000000000003</v>
    <v>36.24</v>
    <v>36.215000000000003</v>
    <v>573362400</v>
    <v>FE</v>
    <v>FIRSTENERGY CORP. (XNYS:FE)</v>
    <v>674796</v>
    <v>3256765</v>
    <v>1996</v>
  </rv>
  <rv s="2">
    <v>503</v>
  </rv>
  <rv s="0">
    <v>https://www.bing.com/financeapi/forcetrigger?t=aaj327&amp;q=XWBO%3aFISV&amp;form=skydnc</v>
    <v>Learn more on Bing</v>
  </rv>
  <rv s="12">
    <v>27</v>
    <v>FISERV, INC. (XWBO:FISV)</v>
    <v>2</v>
    <v>28</v>
    <v>Finance</v>
    <v>16</v>
    <v>en-US</v>
    <v>aaj327</v>
    <v>268435456</v>
    <v>1</v>
    <v>Powered by Refinitiv</v>
    <v>0.87519999999999998</v>
    <v>-2.5</v>
    <v>-2.1248999999999997E-2</v>
    <v>EUR</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Wiener Boerse</v>
    <v>XWBO</v>
    <v>XWBO</v>
    <v>Po Box 979, 255 Fiserv Dr, BROOKFIELD, WI, 53045 US</v>
    <v>117.85</v>
    <v>Professional &amp; Commercial Services</v>
    <v>Stock</v>
    <v>45133.659722222219</v>
    <v>505</v>
    <v>113.85</v>
    <v>80287330000</v>
    <v>FISERV, INC.</v>
    <v>FISERV, INC.</v>
    <v>117.55</v>
    <v>30.93</v>
    <v>117.65</v>
    <v>115.15</v>
    <v>609614900</v>
    <v>FISV</v>
    <v>FISERV, INC. (XWBO:FISV)</v>
    <v>173</v>
    <v>1783830</v>
    <v>1992</v>
  </rv>
  <rv s="2">
    <v>506</v>
  </rv>
  <rv s="0">
    <v>https://www.bing.com/financeapi/forcetrigger?t=aa6d5r&amp;q=XASX%3aFRX&amp;form=skydnc</v>
    <v>Learn more on Bing</v>
  </rv>
  <rv s="9">
    <v>21</v>
    <v>FLEXIROAM LIMITED (XASX:FRX)</v>
    <v>2</v>
    <v>7</v>
    <v>Finance</v>
    <v>8</v>
    <v>en-US</v>
    <v>aa6d5r</v>
    <v>268435456</v>
    <v>1</v>
    <v>Powered by Refinitiv</v>
    <v>5.6000000000000001E-2</v>
    <v>2.7E-2</v>
    <v>0.69789999999999996</v>
    <v>0</v>
    <v>0</v>
    <v>AUD</v>
    <v>Flexiroam Limited is a Malaysia-based company, which is involved in the telecommunications and Internet of things (IoT) connectivity industry. The Company's solutions utilize the connectivity revolution engine (CoRE) to provide global connectivity to every SIM-enabled device. Its products include IoT, enterprise, partner program and travel. The Company provides the network independent, cross-border, multi-network mobile connectivity the clients need to deliver international IoT services. Its technology includes consumer embedded SIM (eSIM), eSIM for IoT, coverage and connectivity management platform. Its IoT SIMs come in various form factors, including Mini SIM (2FF), Micro SIM (3FF), Nano SIM (4FF), as well as MFF2 chips. Its connectivity management platform enables businesses and resellers to create, assign, monitor and control alerts for all SIMs under their management. The Company's network spans across approximately 520 network operators in over 200 countries and territories.</v>
    <v>Australian Securities Exchange</v>
    <v>XASX</v>
    <v>XASX</v>
    <v>22-1, Jalan PJU 8/3a, Damansara Perdana, PETALING  JAYA, SELANGOR, 47820 MY</v>
    <v>2.7E-2</v>
    <v>Telecommunications Services</v>
    <v>Stock</v>
    <v>45154.375011574077</v>
    <v>508</v>
    <v>2.7E-2</v>
    <v>17933180</v>
    <v>FLEXIROAM LIMITED</v>
    <v>FLEXIROAM LIMITED</v>
    <v>2.7E-2</v>
    <v>2.7E-2</v>
    <v>2.7E-2</v>
    <v>664191700</v>
    <v>FRX</v>
    <v>FLEXIROAM LIMITED (XASX:FRX)</v>
    <v>153702</v>
    <v>167820</v>
    <v>2010</v>
  </rv>
  <rv s="2">
    <v>509</v>
  </rv>
  <rv s="0">
    <v>https://www.bing.com/financeapi/forcetrigger?t=a1t34c&amp;q=XNYS%3aFLS&amp;form=skydnc</v>
    <v>Learn more on Bing</v>
  </rv>
  <rv s="1">
    <v>0</v>
    <v>FLOWSERVE CORPORATION (XNYS:FLS)</v>
    <v>2</v>
    <v>3</v>
    <v>Finance</v>
    <v>4</v>
    <v>en-US</v>
    <v>a1t34c</v>
    <v>268435456</v>
    <v>1</v>
    <v>Powered by Refinitiv</v>
    <v>40.15</v>
    <v>23.89</v>
    <v>1.6048</v>
    <v>-0.21</v>
    <v>-5.4819999999999999E-3</v>
    <v>USD</v>
    <v>Flowserve Corporation is a manufacturer and aftermarket service provider of comprehensive flow control systems. The Company develops and manufactures precision-engineered flow control equipment integral to the movement, control and protection of the flow of materials. The Company operates through two segments: Flowserve Pumps Division (FPD) and Flow Control Division (FCD). FPD segment designs, manufactures, pretests, distributes and services specialty and highly engineered custom and pre-configured pumps and pump systems, mechanical seals, auxiliary systems, replacement parts and upgrades and related aftermarket service. FPD products and services are used by companies that operate in the oil and gas, chemical, water management and general industries. FCD designs, manufactures, distributes and services a broad portfolio of flow control solutions, including engineered and industrial valve and automation systems, isolation and control valves, actuation, controls and related equipment.</v>
    <v>17000</v>
    <v>New York Stock Exchange</v>
    <v>XNYS</v>
    <v>XNYS</v>
    <v>5215 N. O'connor Blvd., Suite 700, IRVING, TX, 75039 US</v>
    <v>38.75</v>
    <v>Machinery, Equipment &amp; Components</v>
    <v>Stock</v>
    <v>45155.700198645311</v>
    <v>511</v>
    <v>38.04</v>
    <v>4998998130</v>
    <v>FLOWSERVE CORPORATION</v>
    <v>FLOWSERVE CORPORATION</v>
    <v>38.450000000000003</v>
    <v>21.2118</v>
    <v>38.31</v>
    <v>38.1</v>
    <v>131207300</v>
    <v>FLS</v>
    <v>FLOWSERVE CORPORATION (XNYS:FLS)</v>
    <v>278437</v>
    <v>1009534</v>
    <v>1912</v>
  </rv>
  <rv s="2">
    <v>512</v>
  </rv>
  <rv s="0">
    <v>https://www.bing.com/financeapi/forcetrigger?t=a1t2ur&amp;q=XNYS%3aFLR&amp;form=skydnc</v>
    <v>Learn more on Bing</v>
  </rv>
  <rv s="1">
    <v>0</v>
    <v>FLUOR CORPORATION. (XNYS:FLR)</v>
    <v>2</v>
    <v>3</v>
    <v>Finance</v>
    <v>4</v>
    <v>en-US</v>
    <v>a1t2ur</v>
    <v>268435456</v>
    <v>1</v>
    <v>Powered by Refinitiv</v>
    <v>38.200000000000003</v>
    <v>23.37</v>
    <v>2.2572000000000001</v>
    <v>-0.26</v>
    <v>-7.7290000000000006E-3</v>
    <v>USD</v>
    <v>Fluor Corporation is a holding company that provides engineering, procurement, construction (EPC), fabrication and modularization, and project management services. Its segments include Energy Solutions, Urban Solutions and Mission Solutions. The Energy Solutions segment provides solutions to the energy transition market, including asset decarbonization, carbon capture, renewable fuels, waste-to-energy, green chemicals, hydrogen, nuclear power and other low-carbon energy sources. The Urban Solutions segment provides EPC and project management services to the infrastructure, advanced technologies and manufacturing, life sciences and mining and metals industries, as well as professional staffing services. The Mission Solutions segment is focused on federal agencies across the United States Government and international opportunities and includes the Department of Energy, the Department of Defense, the Federal Emergency Management Agency and intelligence agencies.</v>
    <v>39576</v>
    <v>New York Stock Exchange</v>
    <v>XNYS</v>
    <v>XNYS</v>
    <v>6700 Las Colinas Blvd, IRVING, TX, 75039 US</v>
    <v>34.03</v>
    <v>Construction &amp; Engineering</v>
    <v>Stock</v>
    <v>45155.700197997656</v>
    <v>514</v>
    <v>33.259500000000003</v>
    <v>4785633854</v>
    <v>FLUOR CORPORATION.</v>
    <v>FLUOR CORPORATION.</v>
    <v>33.86</v>
    <v>40.533299999999997</v>
    <v>33.64</v>
    <v>33.380000000000003</v>
    <v>143368300</v>
    <v>FLR</v>
    <v>FLUOR CORPORATION. (XNYS:FLR)</v>
    <v>331194</v>
    <v>2096300</v>
    <v>2000</v>
  </rv>
  <rv s="2">
    <v>515</v>
  </rv>
  <rv s="0">
    <v>http://en.wikipedia.org/wiki/Ford_Motor_Company</v>
    <v>Wikipedia</v>
  </rv>
  <rv s="4">
    <v>14</v>
    <v>517</v>
  </rv>
  <rv s="5">
    <v>13</v>
    <v>https://www.bing.com/th?id=AMMS_cf0311a5f2d2dcb3110aca1404330618&amp;qlt=95</v>
    <v>518</v>
    <v>0</v>
    <v>https://www.bing.com/images/search?form=xlimg&amp;q=ford+motor+company</v>
    <v>Image of FORD MOTOR COMPANY</v>
  </rv>
  <rv s="0">
    <v>https://www.bing.com/financeapi/forcetrigger?t=afaafr&amp;q=XFRA%3aFMC1&amp;form=skydnc</v>
    <v>Learn more on Bing</v>
  </rv>
  <rv s="6">
    <v>9</v>
    <v>FORD MOTOR COMPANY (XFRA:FMC1)</v>
    <v>11</v>
    <v>52</v>
    <v>Finance</v>
    <v>16</v>
    <v>en-US</v>
    <v>afaafr</v>
    <v>268435456</v>
    <v>1</v>
    <v>Powered by Refinitiv</v>
    <v>22.41</v>
    <v>3.7414999999999998</v>
    <v>1.6201000000000001</v>
    <v>-0.104</v>
    <v>-9.3640000000000008E-3</v>
    <v>EUR</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Deutsche Boerse AG</v>
    <v>XFRA</v>
    <v>XFRA</v>
    <v>One American Road, DEARBORN, MI, 48126-2701 US</v>
    <v>11.002000000000001</v>
    <v>519</v>
    <v>Automobiles &amp; Auto Parts</v>
    <v>Stock</v>
    <v>45155.689583333333</v>
    <v>520</v>
    <v>10.736000000000001</v>
    <v>47266290000</v>
    <v>FORD MOTOR COMPANY</v>
    <v>FORD MOTOR COMPANY</v>
    <v>10.736000000000001</v>
    <v>11.53</v>
    <v>11.106</v>
    <v>11.002000000000001</v>
    <v>4002226000</v>
    <v>FMC1</v>
    <v>FORD MOTOR COMPANY (XFRA:FMC1)</v>
    <v>40</v>
    <v>54926460</v>
    <v>1919</v>
  </rv>
  <rv s="2">
    <v>521</v>
  </rv>
  <rv s="0">
    <v>https://www.bing.com/financeapi/forcetrigger?t=a1sjw7&amp;q=XNYS%3aF&amp;form=skydnc</v>
    <v>Learn more on Bing</v>
  </rv>
  <rv s="6">
    <v>9</v>
    <v>FORD MOTOR COMPANY (XNYS:F)</v>
    <v>11</v>
    <v>12</v>
    <v>Finance</v>
    <v>4</v>
    <v>en-US</v>
    <v>a1sjw7</v>
    <v>268435456</v>
    <v>1</v>
    <v>Powered by Refinitiv</v>
    <v>15.486000000000001</v>
    <v>10.3748</v>
    <v>1.6201000000000001</v>
    <v>0.11</v>
    <v>9.3139999999999994E-3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11.97</v>
    <v>519</v>
    <v>Automobiles &amp; Auto Parts</v>
    <v>Stock</v>
    <v>45155.700498089842</v>
    <v>523</v>
    <v>11.82</v>
    <v>47706533920</v>
    <v>FORD MOTOR COMPANY</v>
    <v>FORD MOTOR COMPANY</v>
    <v>11.89</v>
    <v>11.4597</v>
    <v>11.81</v>
    <v>11.92</v>
    <v>4002226000</v>
    <v>F</v>
    <v>FORD MOTOR COMPANY (XNYS:F)</v>
    <v>18413936</v>
    <v>59171260</v>
    <v>1919</v>
  </rv>
  <rv s="2">
    <v>524</v>
  </rv>
  <rv s="0">
    <v>https://www.bing.com/financeapi/forcetrigger?t=a1t95r&amp;q=XNAS%3aFOSL&amp;form=skydnc</v>
    <v>Learn more on Bing</v>
  </rv>
  <rv s="1">
    <v>0</v>
    <v>FOSSIL GROUP, INC. (XNAS:FOSL)</v>
    <v>2</v>
    <v>3</v>
    <v>Finance</v>
    <v>4</v>
    <v>en-US</v>
    <v>a1t95r</v>
    <v>268435456</v>
    <v>1</v>
    <v>Powered by Refinitiv</v>
    <v>6.08</v>
    <v>1.89</v>
    <v>2.1478000000000002</v>
    <v>4.4499999999999998E-2</v>
    <v>2.2362000000000003E-2</v>
    <v>USD</v>
    <v>Fossil Group, Inc. is a design, marketing and distribution company that specializes in consumer fashion accessories. The Company offers line of men's and women's fashion traditional watches, smartwatches, jewelry, handbags, small leather goods, belts and sunglasses. The Company's segments include Americas, Europe and Asia. The Americas is comprised of sales from its operations in the United States, Canada and Latin America. The Europe segment is comprised of sales to customers based in European countries, the Middle East and Africa. The Asia segment is comprised of sales to customers based in Australia, China, India, Indonesia, Japan, Malaysia, New Zealand, Singapore, South Korea and Thailand. The Company's owned brands include FOSSIL, SKAGEN, MICHELE, RELIC and ZODIAC and licensed brands ARMANI EXCHANGE, DIESEL, DKNY, EMPORIO ARMANI, KATE SPADE NEW YORK, MICHAEL KORS, PUMA, and TORY BURCH. Its products are distributed through wholesale, retail stores, commercial Website, and others.</v>
    <v>6900</v>
    <v>Nasdaq Stock Market</v>
    <v>XNAS</v>
    <v>XNAS</v>
    <v>901 S Central Expy, RICHARDSON, TX, 75080 US</v>
    <v>2.04</v>
    <v>Textiles &amp; Apparel</v>
    <v>Stock</v>
    <v>45155.698869849221</v>
    <v>526</v>
    <v>1.96</v>
    <v>106739106</v>
    <v>FOSSIL GROUP, INC.</v>
    <v>FOSSIL GROUP, INC.</v>
    <v>1.97</v>
    <v>22.686599999999999</v>
    <v>1.99</v>
    <v>2.0345</v>
    <v>52464540</v>
    <v>FOSL</v>
    <v>FOSSIL GROUP, INC. (XNAS:FOSL)</v>
    <v>173081</v>
    <v>385301</v>
    <v>1991</v>
  </rv>
  <rv s="2">
    <v>527</v>
  </rv>
  <rv s="0">
    <v>https://www.bing.com/financeapi/forcetrigger?t=a1odgh&amp;q=XNYS%3aBEN&amp;form=skydnc</v>
    <v>Learn more on Bing</v>
  </rv>
  <rv s="1">
    <v>0</v>
    <v>FRANKLIN RESOURCES, INC. (XNYS:BEN)</v>
    <v>2</v>
    <v>3</v>
    <v>Finance</v>
    <v>4</v>
    <v>en-US</v>
    <v>a1odgh</v>
    <v>268435456</v>
    <v>1</v>
    <v>Powered by Refinitiv</v>
    <v>34.365000000000002</v>
    <v>20.237300000000001</v>
    <v>1.3169999999999999</v>
    <v>-5.0000000000000001E-3</v>
    <v>-1.8870000000000001E-4</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9300</v>
    <v>New York Stock Exchange</v>
    <v>XNYS</v>
    <v>XNYS</v>
    <v>Building 920, One Franklin Parkway, SAN MATEO, CA, 94403 US</v>
    <v>26.75</v>
    <v>Investment Banking &amp; Investment Services</v>
    <v>Stock</v>
    <v>45155.700415578125</v>
    <v>529</v>
    <v>26.4</v>
    <v>13220416811</v>
    <v>FRANKLIN RESOURCES, INC.</v>
    <v>FRANKLIN RESOURCES, INC.</v>
    <v>26.664999999999999</v>
    <v>16.556999999999999</v>
    <v>26.5</v>
    <v>26.495000000000001</v>
    <v>498977800</v>
    <v>BEN</v>
    <v>FRANKLIN RESOURCES, INC. (XNYS:BEN)</v>
    <v>845667</v>
    <v>3441077</v>
    <v>1969</v>
  </rv>
  <rv s="2">
    <v>530</v>
  </rv>
  <rv s="0">
    <v>https://www.bing.com/financeapi/forcetrigger?t=a1sp52&amp;q=XNYS%3aFCX&amp;form=skydnc</v>
    <v>Learn more on Bing</v>
  </rv>
  <rv s="1">
    <v>0</v>
    <v>FREEPORT-MCMORAN INC. (XNYS:FCX)</v>
    <v>2</v>
    <v>3</v>
    <v>Finance</v>
    <v>4</v>
    <v>en-US</v>
    <v>a1sp52</v>
    <v>268435456</v>
    <v>1</v>
    <v>Powered by Refinitiv</v>
    <v>46.73</v>
    <v>26.033000000000001</v>
    <v>2.0651999999999999</v>
    <v>1.1598999999999999</v>
    <v>2.9732999999999999E-2</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40.299999999999997</v>
    <v>Metals &amp; Mining</v>
    <v>Stock</v>
    <v>45155.700488900002</v>
    <v>532</v>
    <v>39.729999999999997</v>
    <v>57589014756</v>
    <v>FREEPORT-MCMORAN INC.</v>
    <v>FREEPORT-MCMORAN INC.</v>
    <v>40.03</v>
    <v>26.811499999999999</v>
    <v>39.01</v>
    <v>40.169899999999998</v>
    <v>1433636000</v>
    <v>FCX</v>
    <v>FREEPORT-MCMORAN INC. (XNYS:FCX)</v>
    <v>5158673</v>
    <v>11454256</v>
    <v>1987</v>
  </rv>
  <rv s="2">
    <v>533</v>
  </rv>
  <rv s="0">
    <v>http://en.wikipedia.org/wiki/GameStop</v>
    <v>Wikipedia</v>
  </rv>
  <rv s="4">
    <v>14</v>
    <v>535</v>
  </rv>
  <rv s="5">
    <v>13</v>
    <v>https://www.bing.com/th?id=AMMS_1af0820cdcad1e835487a08cdf869215&amp;qlt=95</v>
    <v>536</v>
    <v>0</v>
    <v>https://www.bing.com/images/search?form=xlimg&amp;q=gamestop</v>
    <v>Image of GAMESTOP CORP.</v>
  </rv>
  <rv s="0">
    <v>https://www.bing.com/financeapi/forcetrigger?t=a1tyxm&amp;q=XNYS%3aGME&amp;form=skydnc</v>
    <v>Learn more on Bing</v>
  </rv>
  <rv s="6">
    <v>9</v>
    <v>GAMESTOP CORP. (XNYS:GME)</v>
    <v>11</v>
    <v>12</v>
    <v>Finance</v>
    <v>4</v>
    <v>en-US</v>
    <v>a1tyxm</v>
    <v>268435456</v>
    <v>1</v>
    <v>Powered by Refinitiv</v>
    <v>44.36</v>
    <v>15.41</v>
    <v>-0.2041</v>
    <v>-0.12</v>
    <v>-6.4549999999999998E-3</v>
    <v>USD</v>
    <v>GameStop Corp. is focused on offering games, entertainment products and technology through its stores and e-commerce platforms. It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apparel, toys, trading cards, gadgets, and other retail products and its digital asset wallet and NFT marketplace activities. Its stores and ecommerce sites operate under the names GameStop, EB Games, and Micromania.</v>
    <v>11000</v>
    <v>New York Stock Exchange</v>
    <v>XNYS</v>
    <v>XNYS</v>
    <v>625 Westport Pkwy, GRAPEVINE, TX, 76051 US</v>
    <v>18.8</v>
    <v>537</v>
    <v>Specialty Retailers</v>
    <v>Stock</v>
    <v>45155.700441238281</v>
    <v>538</v>
    <v>18.3</v>
    <v>5628756511</v>
    <v>GAMESTOP CORP.</v>
    <v>GAMESTOP CORP.</v>
    <v>18.8</v>
    <v>0</v>
    <v>18.59</v>
    <v>18.47</v>
    <v>304751300</v>
    <v>GME</v>
    <v>GAMESTOP CORP. (XNYS:GME)</v>
    <v>1136770</v>
    <v>2263984</v>
    <v>2005</v>
  </rv>
  <rv s="2">
    <v>539</v>
  </rv>
  <rv s="0">
    <v>https://www.bing.com/financeapi/forcetrigger?t=a1yfrw&amp;q=XNYS%3aGCI&amp;form=skydnc</v>
    <v>Learn more on Bing</v>
  </rv>
  <rv s="11">
    <v>25</v>
    <v>GANNETT CO., INC. (XNYS:GCI)</v>
    <v>2</v>
    <v>26</v>
    <v>Finance</v>
    <v>4</v>
    <v>en-US</v>
    <v>a1yfrw</v>
    <v>268435456</v>
    <v>1</v>
    <v>Powered by Refinitiv</v>
    <v>3.6</v>
    <v>1.25</v>
    <v>2.3885999999999998</v>
    <v>-8.5000000000000006E-2</v>
    <v>-2.6074E-2</v>
    <v>USD</v>
    <v>Gannett Co., Inc. is a subscription-led and digitally focused media and marketing solutions company. The Company's segments include Gannett Media and Digital Marketing Solutions. The Gannett Media segment is comprised of core products over digital media brands, including USA TODAY, and its local property network in the United States (U.S.) and the United Kingdom. USA TODAY includes its sports network (owned and operated as well as affiliates) and Reviewed.com (an affiliate marketing). The Digital Marketing Solutions segment offers LOCALiQ, which is a cloud-based platform of products differentiated by its marketing automation and management tools, artificial intelligence bidding engines and omnichannel advertising optimization, and customizable reporting with integrated third-party platform data. It also produces niche publications that address local market interests, such as recreation, sports, healthcare, and real estate. It provides its solutions in approximately 43 states.</v>
    <v>14200</v>
    <v>New York Stock Exchange</v>
    <v>XNYS</v>
    <v>XNYS</v>
    <v>7950 Jones Branch Drive, MCLEAN, VA, 22107 US</v>
    <v>3.375</v>
    <v>Media &amp; Publishing</v>
    <v>Stock</v>
    <v>45155.700332719534</v>
    <v>541</v>
    <v>3.165</v>
    <v>473306457</v>
    <v>GANNETT CO., INC.</v>
    <v>GANNETT CO., INC.</v>
    <v>3.28</v>
    <v>3.26</v>
    <v>3.1749999999999998</v>
    <v>149072900</v>
    <v>GCI</v>
    <v>GANNETT CO., INC. (XNYS:GCI)</v>
    <v>377308</v>
    <v>1112390</v>
    <v>2013</v>
  </rv>
  <rv s="2">
    <v>542</v>
  </rv>
  <rv s="0">
    <v>https://www.bing.com/financeapi/forcetrigger?t=a1tppr&amp;q=XNYS%3aGD&amp;form=skydnc</v>
    <v>Learn more on Bing</v>
  </rv>
  <rv s="1">
    <v>0</v>
    <v>GENERAL DYNAMICS CORPORATION (XNYS:GD)</v>
    <v>2</v>
    <v>3</v>
    <v>Finance</v>
    <v>4</v>
    <v>en-US</v>
    <v>a1tppr</v>
    <v>268435456</v>
    <v>1</v>
    <v>Powered by Refinitiv</v>
    <v>256.86</v>
    <v>202.35</v>
    <v>0.83030000000000004</v>
    <v>0.15</v>
    <v>6.7089999999999999E-4</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225.48</v>
    <v>Aerospace &amp; Defense</v>
    <v>Stock</v>
    <v>45155.700443390626</v>
    <v>544</v>
    <v>223.5625</v>
    <v>61090551324</v>
    <v>GENERAL DYNAMICS CORPORATION</v>
    <v>GENERAL DYNAMICS CORPORATION</v>
    <v>224.22</v>
    <v>18.3629</v>
    <v>223.59</v>
    <v>223.74</v>
    <v>273042600</v>
    <v>GD</v>
    <v>GENERAL DYNAMICS CORPORATION (XNYS:GD)</v>
    <v>334962</v>
    <v>1284722</v>
    <v>1952</v>
  </rv>
  <rv s="2">
    <v>545</v>
  </rv>
  <rv s="0">
    <v>https://www.bing.com/financeapi/forcetrigger?t=a1tr1h&amp;q=XNYS%3aGE&amp;form=skydnc</v>
    <v>Learn more on Bing</v>
  </rv>
  <rv s="1">
    <v>0</v>
    <v>GENERAL ELECTRIC COMPANY (XNYS:GE)</v>
    <v>2</v>
    <v>3</v>
    <v>Finance</v>
    <v>4</v>
    <v>en-US</v>
    <v>a1tr1h</v>
    <v>268435456</v>
    <v>1</v>
    <v>Powered by Refinitiv</v>
    <v>117.96</v>
    <v>48.287399999999998</v>
    <v>1.3070999999999999</v>
    <v>-1.105</v>
    <v>-9.7299999999999991E-3</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114.39</v>
    <v>Consumer Goods Conglomerates</v>
    <v>Stock</v>
    <v>45155.700470416406</v>
    <v>547</v>
    <v>112.395</v>
    <v>122404431770</v>
    <v>GENERAL ELECTRIC COMPANY</v>
    <v>GENERAL ELECTRIC COMPANY</v>
    <v>114.3</v>
    <v>13.61</v>
    <v>113.57</v>
    <v>112.465</v>
    <v>1088378000</v>
    <v>GE</v>
    <v>GENERAL ELECTRIC COMPANY (XNYS:GE)</v>
    <v>1759020</v>
    <v>4861765</v>
    <v>1892</v>
  </rv>
  <rv s="2">
    <v>548</v>
  </rv>
  <rv s="0">
    <v>https://www.bing.com/financeapi/forcetrigger?t=a1tvzr&amp;q=XNYS%3aGIS&amp;form=skydnc</v>
    <v>Learn more on Bing</v>
  </rv>
  <rv s="1">
    <v>0</v>
    <v>GENERAL MILLS, INC. (XNYS:GIS)</v>
    <v>2</v>
    <v>3</v>
    <v>Finance</v>
    <v>4</v>
    <v>en-US</v>
    <v>a1tvzr</v>
    <v>268435456</v>
    <v>1</v>
    <v>Powered by Refinitiv</v>
    <v>90.89</v>
    <v>70.495000000000005</v>
    <v>0.2218</v>
    <v>-0.69</v>
    <v>-9.672E-3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71.400000000000006</v>
    <v>Food &amp; Tobacco</v>
    <v>Stock</v>
    <v>45155.700556469528</v>
    <v>550</v>
    <v>70.495000000000005</v>
    <v>41060430585</v>
    <v>GENERAL MILLS, INC.</v>
    <v>GENERAL MILLS, INC.</v>
    <v>71.34</v>
    <v>16.544799999999999</v>
    <v>71.34</v>
    <v>70.650000000000006</v>
    <v>581180900</v>
    <v>GIS</v>
    <v>GENERAL MILLS, INC. (XNYS:GIS)</v>
    <v>2439419</v>
    <v>3185636</v>
    <v>1928</v>
  </rv>
  <rv s="2">
    <v>551</v>
  </rv>
  <rv s="0">
    <v>https://www.bing.com/financeapi/forcetrigger?t=a1u4fr&amp;q=XNYS%3aGPC&amp;form=skydnc</v>
    <v>Learn more on Bing</v>
  </rv>
  <rv s="1">
    <v>0</v>
    <v>GENUINE PARTS COMPANY (XNYS:GPC)</v>
    <v>2</v>
    <v>3</v>
    <v>Finance</v>
    <v>4</v>
    <v>en-US</v>
    <v>a1u4fr</v>
    <v>268435456</v>
    <v>1</v>
    <v>Powered by Refinitiv</v>
    <v>187.72499999999999</v>
    <v>145.30000000000001</v>
    <v>0.90690000000000004</v>
    <v>0.1671</v>
    <v>1.0680000000000002E-3</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157.58000000000001</v>
    <v>Automobiles &amp; Auto Parts</v>
    <v>Stock</v>
    <v>45155.700399316403</v>
    <v>553</v>
    <v>155.95750000000001</v>
    <v>21971520000</v>
    <v>GENUINE PARTS COMPANY</v>
    <v>GENUINE PARTS COMPANY</v>
    <v>157.41999999999999</v>
    <v>18.2852</v>
    <v>156.44999999999999</v>
    <v>156.61709999999999</v>
    <v>140437900</v>
    <v>GPC</v>
    <v>GENUINE PARTS COMPANY (XNYS:GPC)</v>
    <v>142075</v>
    <v>1002853</v>
    <v>1928</v>
  </rv>
  <rv s="2">
    <v>554</v>
  </rv>
  <rv s="0">
    <v>https://www.bing.com/financeapi/forcetrigger?t=a1u2mw&amp;q=XNYS%3aGNW&amp;form=skydnc</v>
    <v>Learn more on Bing</v>
  </rv>
  <rv s="1">
    <v>0</v>
    <v>GENWORTH FINANCIAL, INC. (XNYS:GNW)</v>
    <v>2</v>
    <v>3</v>
    <v>Finance</v>
    <v>4</v>
    <v>en-US</v>
    <v>a1u2mw</v>
    <v>268435456</v>
    <v>1</v>
    <v>Powered by Refinitiv</v>
    <v>6.4</v>
    <v>3.44</v>
    <v>1.0049999999999999</v>
    <v>-0.02</v>
    <v>-3.4420000000000002E-3</v>
    <v>USD</v>
    <v>Genworth Financial, Inc., through its principal insurance subsidiaries, offers mortgage and long-term care insurance products. The Company operates through three segments. Enact segment offers mortgage insurance products that predominantly insure prime-based, individually underwritten residential mortgage loans at specified coverage percentages. Long-Term Care Insurance segment offers long-term care insurance products in the United States. Long-term care insurance products are intended to protect against the significant and escalating costs of long-term care services provided in the insured’s home or assisted living or nursing facilities. Life and Annuities segment serves a variety of protection and retirement income products, such as traditional life insurance (term, universal and term universal life insurance, as well as corporate-owned life insurance and funding agreements), fixed annuities and variable annuities, which include variable life insurance.</v>
    <v>2500</v>
    <v>New York Stock Exchange</v>
    <v>XNYS</v>
    <v>XNYS</v>
    <v>6620 W Broad St, RICHMOND, VA, 23230 US</v>
    <v>5.9</v>
    <v>Insurance</v>
    <v>Stock</v>
    <v>45155.70036234922</v>
    <v>556</v>
    <v>5.78</v>
    <v>2681275467</v>
    <v>GENWORTH FINANCIAL, INC.</v>
    <v>GENWORTH FINANCIAL, INC.</v>
    <v>5.85</v>
    <v>5.3749000000000002</v>
    <v>5.81</v>
    <v>5.79</v>
    <v>463087300</v>
    <v>GNW</v>
    <v>GENWORTH FINANCIAL, INC. (XNYS:GNW)</v>
    <v>496054</v>
    <v>2069317</v>
    <v>2012</v>
  </rv>
  <rv s="2">
    <v>557</v>
  </rv>
  <rv s="0">
    <v>https://www.bing.com/financeapi/forcetrigger?t=a1tvoc&amp;q=XNAS%3aGILD&amp;form=skydnc</v>
    <v>Learn more on Bing</v>
  </rv>
  <rv s="1">
    <v>0</v>
    <v>GILEAD SCIENCES, INC. (XNAS:GILD)</v>
    <v>2</v>
    <v>3</v>
    <v>Finance</v>
    <v>4</v>
    <v>en-US</v>
    <v>a1tvoc</v>
    <v>268435456</v>
    <v>1</v>
    <v>Powered by Refinitiv</v>
    <v>89.74</v>
    <v>61.445</v>
    <v>0.37880000000000003</v>
    <v>-0.54</v>
    <v>-6.9230000000000003E-3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78.109700000000004</v>
    <v>Pharmaceuticals</v>
    <v>Stock</v>
    <v>45155.700543796091</v>
    <v>559</v>
    <v>77.010000000000005</v>
    <v>96516244439</v>
    <v>GILEAD SCIENCES, INC.</v>
    <v>GILEAD SCIENCES, INC.</v>
    <v>77.930000000000007</v>
    <v>17.944299999999998</v>
    <v>78</v>
    <v>77.459999999999994</v>
    <v>1246014000</v>
    <v>GILD</v>
    <v>GILEAD SCIENCES, INC. (XNAS:GILD)</v>
    <v>2104656</v>
    <v>5880809</v>
    <v>1987</v>
  </rv>
  <rv s="2">
    <v>560</v>
  </rv>
  <rv s="0">
    <v>https://www.bing.com/financeapi/forcetrigger?t=a1uuvh&amp;q=XNYS%3aHRB&amp;form=skydnc</v>
    <v>Learn more on Bing</v>
  </rv>
  <rv s="1">
    <v>0</v>
    <v>H &amp; R BLOCK, INC. (XNYS:HRB)</v>
    <v>2</v>
    <v>3</v>
    <v>Finance</v>
    <v>4</v>
    <v>en-US</v>
    <v>a1uuvh</v>
    <v>268435456</v>
    <v>1</v>
    <v>Powered by Refinitiv</v>
    <v>48.76</v>
    <v>28.83</v>
    <v>0.66159999999999997</v>
    <v>0.5</v>
    <v>1.2892999999999998E-2</v>
    <v>USD</v>
    <v>H&amp;R Block, Inc. is engaged in providing tax preparation services, financial products, and small business solutions. The Company provides assisted do-it-yourself (DIY) tax return preparation solutions through multiple channels, including in-person, online and mobile applications, virtual, and desktop software and distributes H&amp;R Block-branded services and products. It also offers small business financial solutions through its Company-owned and franchise offices and online through Wave. The Company provides additional services, including Refund Transfers (RT), Peace of Mind Extended Service Plan (POM), H&amp;R Block Emerald Prepaid Mastercard (Emerald Card), Emerald Advances (EA), Tax Identity Shield (TIS), Refund Advances (RA), and small business financial solutions. The RTs enable clients to receive their tax refunds by their chosen method of disbursement and include a feature enabling clients to deduct tax preparation and related fees from their tax refunds.</v>
    <v>3800</v>
    <v>New York Stock Exchange</v>
    <v>XNYS</v>
    <v>XNYS</v>
    <v>1 H And R Block Way, KANSAS CITY, MO, 64105-1905 US</v>
    <v>39.47</v>
    <v>Personal &amp; Household Products &amp; Services</v>
    <v>Stock</v>
    <v>45155.700523818748</v>
    <v>562</v>
    <v>38.4</v>
    <v>5981723376</v>
    <v>H &amp; R BLOCK, INC.</v>
    <v>H &amp; R BLOCK, INC.</v>
    <v>38.71</v>
    <v>10.745699999999999</v>
    <v>38.78</v>
    <v>39.28</v>
    <v>152284200</v>
    <v>HRB</v>
    <v>H &amp; R BLOCK, INC. (XNYS:HRB)</v>
    <v>1268957</v>
    <v>1252039</v>
    <v>1955</v>
  </rv>
  <rv s="2">
    <v>563</v>
  </rv>
  <rv s="0">
    <v>https://www.bing.com/financeapi/forcetrigger?t=a1ufm7&amp;q=XNYS%3aHAL&amp;form=skydnc</v>
    <v>Learn more on Bing</v>
  </rv>
  <rv s="1">
    <v>0</v>
    <v>HALLIBURTON COMPANY (XNYS:HAL)</v>
    <v>2</v>
    <v>3</v>
    <v>Finance</v>
    <v>4</v>
    <v>en-US</v>
    <v>a1ufm7</v>
    <v>268435456</v>
    <v>1</v>
    <v>Powered by Refinitiv</v>
    <v>43.42</v>
    <v>23.3</v>
    <v>2.1852999999999998</v>
    <v>0.30499999999999999</v>
    <v>7.7629999999999999E-3</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47000</v>
    <v>New York Stock Exchange</v>
    <v>XNYS</v>
    <v>XNYS</v>
    <v>3000 North Sam Houston Parkway East, 3000 North Sam Houston Parkway East, HOUSTON, TX, 77032 US</v>
    <v>40.335000000000001</v>
    <v>Oil &amp; Gas Related Equipment and Services</v>
    <v>Stock</v>
    <v>45155.700471978904</v>
    <v>565</v>
    <v>39.454999999999998</v>
    <v>35577940748</v>
    <v>HALLIBURTON COMPANY</v>
    <v>HALLIBURTON COMPANY</v>
    <v>40.15</v>
    <v>14.491899999999999</v>
    <v>39.29</v>
    <v>39.594999999999999</v>
    <v>898546300</v>
    <v>HAL</v>
    <v>HALLIBURTON COMPANY (XNYS:HAL)</v>
    <v>1998308</v>
    <v>8484580</v>
    <v>1996</v>
  </rv>
  <rv s="2">
    <v>566</v>
  </rv>
  <rv s="0">
    <v>https://www.bing.com/financeapi/forcetrigger?t=ab3xk2&amp;q=XTSX%3aHAR&amp;form=skydnc</v>
    <v>Learn more on Bing</v>
  </rv>
  <rv s="9">
    <v>21</v>
    <v>HARFANG EXPLORATION INC. (XTSX:HAR)</v>
    <v>2</v>
    <v>42</v>
    <v>Finance</v>
    <v>8</v>
    <v>en-US</v>
    <v>ab3xk2</v>
    <v>268435456</v>
    <v>1</v>
    <v>Powered by Refinitiv</v>
    <v>0.35</v>
    <v>0.155</v>
    <v>0.99480000000000002</v>
    <v>1.4999999999999999E-2</v>
    <v>9.375E-2</v>
    <v>CAD</v>
    <v>Harfang Exploration Inc. is a Canada-based exploration and evaluation stage company. The Company is engaged in the business of acquiring and exploring mineral properties in Canada. It focuses on the exploration and evaluation of its mineral properties in the James Bay area in the Province of Quebec and Ontario for precious metals. The Company’s projects include Serpent-Radisson, Egan, Lake Menarik, Menarik East, Lake Fagnant, Blakelock, Lake Aulneau, Bonfait, Pontax and Douay North. The Serpent Property is located approximately 80 kilometers (km) southeast of Radisson and 60 km from the La Grande airport and covers approximately 50,843 hectares (ha) (988 claims). The Egan Property is located in northeastern Ontario consists of approximately 454 contiguous mining claims covering 11,720 ha. The Blakelock Property is located approximately 60 km west of the Casa Berardi gold mine and 50 km south of the Detour Lake gold mine in northeastern Ontario and covers 6,977 ha (340 claims).</v>
    <v>TSX Venture Exchange</v>
    <v>XTSX</v>
    <v>XTSX</v>
    <v>1100 Des Canadiens-de-Montreal Ave Suite 300, MONTREAL, QC, H3B 2S2 CA</v>
    <v>0.17499999999999999</v>
    <v>Metals &amp; Mining</v>
    <v>Stock</v>
    <v>45154.833310185182</v>
    <v>568</v>
    <v>0.155</v>
    <v>9764910</v>
    <v>HARFANG EXPLORATION INC.</v>
    <v>HARFANG EXPLORATION INC.</v>
    <v>0.155</v>
    <v>0.16</v>
    <v>0.17499999999999999</v>
    <v>60858860</v>
    <v>HAR</v>
    <v>HARFANG EXPLORATION INC. (XTSX:HAR)</v>
    <v>140032</v>
    <v>58410</v>
    <v>2017</v>
  </rv>
  <rv s="2">
    <v>569</v>
  </rv>
  <rv s="0">
    <v>https://www.bing.com/financeapi/forcetrigger?t=ao9rxm&amp;q=XLON%3aHSP&amp;form=skydnc</v>
    <v>Learn more on Bing</v>
  </rv>
  <rv s="1">
    <v>0</v>
    <v>HARGREAVES SERVICES PLC (XLON:HSP)</v>
    <v>2</v>
    <v>40</v>
    <v>Finance</v>
    <v>19</v>
    <v>en-US</v>
    <v>ao9rxm</v>
    <v>268435456</v>
    <v>1</v>
    <v>Powered by Refinitiv</v>
    <v>518</v>
    <v>305.55</v>
    <v>1.3675999999999999</v>
    <v>-10</v>
    <v>-2.0747000000000002E-2</v>
    <v>GBp</v>
    <v>Hargreaves Services plc is a United Kingdom-based diversified company, which is engaged in delivering services to the environmental, industrial and property sectors. The Company operates through three segments: Services, Hargreaves Land, and an investment in a German joint venture, Hargreaves Raw Materials Services GmbH (HRMS). The Services segment provides support to various industries, including Energy, Environmental, UK Infrastructure and certain manufacturing industries through the provision of materials handling, mechanical and electrical contracting services, logistics and major earthworks. Hargreaves Land segment is focused on the sustainable development of brownfield sites for both residential and commercial purposes. HRMS segment trades in specialist commodity markets and owns DK Recycling, a specialist recycler of steel waste material. The Company has operational centers across the United Kingdom, as well as in Hong Kong and a joint venture in Duisburg, Germany.</v>
    <v>1230</v>
    <v>London Stock Exchange</v>
    <v>XLON</v>
    <v>XLON</v>
    <v>West Terrace, Esh Winning, DURHAM, DURHAM, DH7 9PT GB</v>
    <v>482</v>
    <v>Freight &amp; Logistics Services</v>
    <v>Stock</v>
    <v>45155.649566550783</v>
    <v>571</v>
    <v>472</v>
    <v>156900600</v>
    <v>HARGREAVES SERVICES PLC</v>
    <v>HARGREAVES SERVICES PLC</v>
    <v>482</v>
    <v>5.6143999999999998</v>
    <v>482</v>
    <v>472</v>
    <v>32552000</v>
    <v>HSP</v>
    <v>HARGREAVES SERVICES PLC (XLON:HSP)</v>
    <v>17172</v>
    <v>78630</v>
    <v>2003</v>
  </rv>
  <rv s="2">
    <v>572</v>
  </rv>
  <rv s="0">
    <v>https://www.bing.com/financeapi/forcetrigger?t=a1usim&amp;q=XNYS%3aHOG&amp;form=skydnc</v>
    <v>Learn more on Bing</v>
  </rv>
  <rv s="1">
    <v>0</v>
    <v>HARLEY-DAVIDSON, INC. (XNYS:HOG)</v>
    <v>2</v>
    <v>3</v>
    <v>Finance</v>
    <v>4</v>
    <v>en-US</v>
    <v>a1usim</v>
    <v>268435456</v>
    <v>1</v>
    <v>Powered by Refinitiv</v>
    <v>51.77</v>
    <v>30.85</v>
    <v>1.4313</v>
    <v>0.02</v>
    <v>6.0499999999999996E-4</v>
    <v>USD</v>
    <v>Harley-Davidson, Inc. is the parent company of Harley-Davidson Motor Company and Harley-Davidson Financial Services. The Company operates through three segments: Harley-Davidson Motor Company (HDMC), LiveWire and Harley-Davidson Financial Services (HDFS). HDMC designs, manufactures, and sells motorcycles. HDMC also sells motorcycle parts, accessories, and apparel as well as licenses its trademarks. It also distributes its motorcycles through an independent distributor in India. LiveWire sells electric motorcycles, electric balance bikes for kids, parts and accessories and apparel in the United States and certain international markets. It sells electric motorcycles, related parts and accessories and apparel at wholesale to a network of independent retail partners and direct to consumers. HDFS is engaged in the business of financing and servicing wholesale inventory receivables and retail consumer loans, primarily for the purchase of Harley-Davidson and LiveWire motorcycles.</v>
    <v>6300</v>
    <v>New York Stock Exchange</v>
    <v>XNYS</v>
    <v>XNYS</v>
    <v>3700 W JUNEAU AVE, MILWAUKEE, WI, 53208 US</v>
    <v>33.344099999999997</v>
    <v>Automobiles &amp; Auto Parts</v>
    <v>Stock</v>
    <v>45155.700521678125</v>
    <v>574</v>
    <v>32.65</v>
    <v>4686999344</v>
    <v>HARLEY-DAVIDSON, INC.</v>
    <v>HARLEY-DAVIDSON, INC.</v>
    <v>33.24</v>
    <v>6.2138999999999998</v>
    <v>33.06</v>
    <v>33.08</v>
    <v>141686800</v>
    <v>HOG</v>
    <v>HARLEY-DAVIDSON, INC. (XNYS:HOG)</v>
    <v>399175</v>
    <v>1775820</v>
    <v>1991</v>
  </rv>
  <rv s="2">
    <v>575</v>
  </rv>
  <rv s="0">
    <v>https://www.bing.com/financeapi/forcetrigger?t=a1ug1h&amp;q=XNAS%3aHAS&amp;form=skydnc</v>
    <v>Learn more on Bing</v>
  </rv>
  <rv s="1">
    <v>0</v>
    <v>Hasbro, Inc. (XNAS:HAS)</v>
    <v>2</v>
    <v>3</v>
    <v>Finance</v>
    <v>4</v>
    <v>en-US</v>
    <v>a1ug1h</v>
    <v>268435456</v>
    <v>1</v>
    <v>Powered by Refinitiv</v>
    <v>84.19</v>
    <v>45.75</v>
    <v>0.7278</v>
    <v>-0.115</v>
    <v>-1.779E-3</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65.58</v>
    <v>Leisure Products</v>
    <v>Stock</v>
    <v>45155.700430647659</v>
    <v>577</v>
    <v>64.034999999999997</v>
    <v>8952256572</v>
    <v>Hasbro, Inc.</v>
    <v>Hasbro, Inc.</v>
    <v>64.87</v>
    <v>74.224800000000002</v>
    <v>64.64</v>
    <v>64.525000000000006</v>
    <v>138740900</v>
    <v>HAS</v>
    <v>Hasbro, Inc. (XNAS:HAS)</v>
    <v>309449</v>
    <v>1692380</v>
    <v>1926</v>
  </rv>
  <rv s="2">
    <v>578</v>
  </rv>
  <rv s="0">
    <v>https://www.bing.com/financeapi/forcetrigger?t=c4en1h&amp;q=XNAS%3aHCP&amp;form=skydnc</v>
    <v>Learn more on Bing</v>
  </rv>
  <rv s="11">
    <v>25</v>
    <v>HASHICORP, INC. (XNAS:HCP)</v>
    <v>2</v>
    <v>26</v>
    <v>Finance</v>
    <v>4</v>
    <v>en-US</v>
    <v>c4en1h</v>
    <v>268435456</v>
    <v>1</v>
    <v>Powered by Refinitiv</v>
    <v>40.85</v>
    <v>21.5</v>
    <v>2.6110000000000002</v>
    <v>-0.38</v>
    <v>-1.3380000000000001E-2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28.44</v>
    <v>Software &amp; IT Services</v>
    <v>Stock</v>
    <v>45155.700502685155</v>
    <v>580</v>
    <v>27.73</v>
    <v>5376586878</v>
    <v>HASHICORP, INC.</v>
    <v>HASHICORP, INC.</v>
    <v>28.39</v>
    <v>28.4</v>
    <v>28.02</v>
    <v>191883900</v>
    <v>HCP</v>
    <v>HASHICORP, INC. (XNAS:HCP)</v>
    <v>440519</v>
    <v>1590998</v>
    <v>2013</v>
  </rv>
  <rv s="2">
    <v>581</v>
  </rv>
  <rv s="0">
    <v>https://www.bing.com/financeapi/forcetrigger?t=a1utnm&amp;q=XNYS%3aHP&amp;form=skydnc</v>
    <v>Learn more on Bing</v>
  </rv>
  <rv s="1">
    <v>0</v>
    <v>HELMERICH &amp; PAYNE, INC. (XNYS:HP)</v>
    <v>2</v>
    <v>3</v>
    <v>Finance</v>
    <v>4</v>
    <v>en-US</v>
    <v>a1utnm</v>
    <v>268435456</v>
    <v>1</v>
    <v>Powered by Refinitiv</v>
    <v>53.4527</v>
    <v>30.002300000000002</v>
    <v>1.7121</v>
    <v>0.51500000000000001</v>
    <v>1.2616E-2</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41.85</v>
    <v>Oil &amp; Gas Related Equipment and Services</v>
    <v>Stock</v>
    <v>45155.700344976562</v>
    <v>583</v>
    <v>41.145000000000003</v>
    <v>4109795617</v>
    <v>HELMERICH &amp; PAYNE, INC.</v>
    <v>HELMERICH &amp; PAYNE, INC.</v>
    <v>41.344999999999999</v>
    <v>10.749499999999999</v>
    <v>40.82</v>
    <v>41.335000000000001</v>
    <v>99426530</v>
    <v>HP</v>
    <v>HELMERICH &amp; PAYNE, INC. (XNYS:HP)</v>
    <v>342498</v>
    <v>1421208</v>
    <v>1944</v>
  </rv>
  <rv s="2">
    <v>584</v>
  </rv>
  <rv s="0">
    <v>https://www.bing.com/financeapi/forcetrigger?t=a1ultc&amp;q=XNYS%3aHES&amp;form=skydnc</v>
    <v>Learn more on Bing</v>
  </rv>
  <rv s="1">
    <v>0</v>
    <v>HESS CORPORATION (XNYS:HES)</v>
    <v>2</v>
    <v>3</v>
    <v>Finance</v>
    <v>4</v>
    <v>en-US</v>
    <v>a1ultc</v>
    <v>268435456</v>
    <v>1</v>
    <v>Powered by Refinitiv</v>
    <v>160.52000000000001</v>
    <v>100.34</v>
    <v>1.5914999999999999</v>
    <v>3.1949999999999998</v>
    <v>2.0916999999999998E-2</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157.38499999999999</v>
    <v>Oil &amp; Gas</v>
    <v>Stock</v>
    <v>45155.700400046095</v>
    <v>586</v>
    <v>154.94</v>
    <v>47884627645</v>
    <v>HESS CORPORATION</v>
    <v>HESS CORPORATION</v>
    <v>155.72</v>
    <v>31.867699999999999</v>
    <v>152.75</v>
    <v>155.94499999999999</v>
    <v>307061000</v>
    <v>HES</v>
    <v>HESS CORPORATION (XNYS:HES)</v>
    <v>546114</v>
    <v>1728772</v>
    <v>1920</v>
  </rv>
  <rv s="2">
    <v>587</v>
  </rv>
  <rv s="0">
    <v>https://www.bing.com/financeapi/forcetrigger?t=afc81h&amp;q=XFRA%3aHOT&amp;form=skydnc</v>
    <v>Learn more on Bing</v>
  </rv>
  <rv s="1">
    <v>0</v>
    <v>Hochtief AG (XFRA:HOT)</v>
    <v>2</v>
    <v>41</v>
    <v>Finance</v>
    <v>16</v>
    <v>en-US</v>
    <v>afc81h</v>
    <v>268435456</v>
    <v>1</v>
    <v>Powered by Refinitiv</v>
    <v>160.19999999999999</v>
    <v>42.04</v>
    <v>1.3919999999999999</v>
    <v>-0.45</v>
    <v>-4.8440000000000002E-3</v>
    <v>EUR</v>
    <v>Hochtief AG is a Germany-based holding company engaged in the construction industry. Through its subsidiaries, Hochtief delivers construction and civil engineering projects for the transportation, energy and urban infrastructure industries, as well as the mining industry. It operates three business divisions: Hochtief Americas coordinates construction activities in the United States, Canada and Brazil; Hochtief Asia Pacific covers construction activities in Asia and Australia involving building, infrastructure and contract mining projects, and Hochtief Europe conducts construction projects in Europe and select regions worldwide, involving real estate and transport infrastructure, such as tunnels, bridges, airports, marine ports and sports stadiums. The Company operates a number of subsidiaries, notably Turner Construction Co., Flatiron Construction Corp., CIMIC Group Ltd., and Hochtief Infrastructure GmbH, It operates as a subsidiary of Actividades de Construccion y Servicios SA.</v>
    <v>40521</v>
    <v>Deutsche Boerse AG</v>
    <v>XFRA</v>
    <v>XFRA</v>
    <v>Alfredstrasse 236, ESSEN, NORDRHEIN-WESTFALEN, 45133 DE</v>
    <v>92.45</v>
    <v>Construction &amp; Engineering</v>
    <v>Stock</v>
    <v>45155.688888888886</v>
    <v>589</v>
    <v>92</v>
    <v>7242693000</v>
    <v>Hochtief AG</v>
    <v>Hochtief AG</v>
    <v>92.4</v>
    <v>13.81</v>
    <v>92.9</v>
    <v>92.45</v>
    <v>77711300</v>
    <v>HOT</v>
    <v>Hochtief AG (XFRA:HOT)</v>
    <v>50</v>
    <v>60390</v>
    <v>2001</v>
  </rv>
  <rv s="2">
    <v>590</v>
  </rv>
  <rv s="0">
    <v>https://www.bing.com/financeapi/forcetrigger?t=a1ut3m&amp;q=XNAS%3aHON&amp;form=skydnc</v>
    <v>Learn more on Bing</v>
  </rv>
  <rv s="1">
    <v>0</v>
    <v>HONEYWELL INTERNATIONAL INC. (XNAS:HON)</v>
    <v>2</v>
    <v>3</v>
    <v>Finance</v>
    <v>4</v>
    <v>en-US</v>
    <v>a1ut3m</v>
    <v>268435456</v>
    <v>1</v>
    <v>Powered by Refinitiv</v>
    <v>220.96</v>
    <v>166.63</v>
    <v>1.0742</v>
    <v>0.55000000000000004</v>
    <v>2.9489999999999998E-3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188.215</v>
    <v>Consumer Goods Conglomerates</v>
    <v>Stock</v>
    <v>45155.700539872654</v>
    <v>592</v>
    <v>186.89</v>
    <v>124187340256</v>
    <v>HONEYWELL INTERNATIONAL INC.</v>
    <v>HONEYWELL INTERNATIONAL INC.</v>
    <v>187.46</v>
    <v>23.080300000000001</v>
    <v>186.49</v>
    <v>187.04</v>
    <v>663961400</v>
    <v>HON</v>
    <v>HONEYWELL INTERNATIONAL INC. (XNAS:HON)</v>
    <v>673814</v>
    <v>3105296</v>
    <v>1999</v>
  </rv>
  <rv s="2">
    <v>593</v>
  </rv>
  <rv s="0">
    <v>https://www.bing.com/financeapi/forcetrigger?t=a1uv7w&amp;q=XNYS%3aHRL&amp;form=skydnc</v>
    <v>Learn more on Bing</v>
  </rv>
  <rv s="1">
    <v>0</v>
    <v>HORMEL FOODS CORPORATION (XNYS:HRL)</v>
    <v>2</v>
    <v>3</v>
    <v>Finance</v>
    <v>4</v>
    <v>en-US</v>
    <v>a1uv7w</v>
    <v>268435456</v>
    <v>1</v>
    <v>Powered by Refinitiv</v>
    <v>51.69</v>
    <v>37.774999999999999</v>
    <v>0.18</v>
    <v>-0.27500000000000002</v>
    <v>-6.8630000000000002E-3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40.1</v>
    <v>Food &amp; Tobacco</v>
    <v>Stock</v>
    <v>45155.700542870312</v>
    <v>595</v>
    <v>39.659999999999997</v>
    <v>21738743019</v>
    <v>HORMEL FOODS CORPORATION</v>
    <v>HORMEL FOODS CORPORATION</v>
    <v>40.049999999999997</v>
    <v>23.595700000000001</v>
    <v>40.07</v>
    <v>39.795000000000002</v>
    <v>546268200</v>
    <v>HRL</v>
    <v>HORMEL FOODS CORPORATION (XNYS:HRL)</v>
    <v>582652</v>
    <v>1604205</v>
    <v>1928</v>
  </rv>
  <rv s="2">
    <v>596</v>
  </rv>
  <rv s="0">
    <v>https://www.bing.com/financeapi/forcetrigger?t=a1uwoc&amp;q=XNAS%3aHST&amp;form=skydnc</v>
    <v>Learn more on Bing</v>
  </rv>
  <rv s="1">
    <v>0</v>
    <v>HOST HOTELS &amp; RESORTS, INC. (XNAS:HST)</v>
    <v>2</v>
    <v>3</v>
    <v>Finance</v>
    <v>4</v>
    <v>en-US</v>
    <v>a1uwoc</v>
    <v>268435456</v>
    <v>1</v>
    <v>Powered by Refinitiv</v>
    <v>19.5105</v>
    <v>14.505000000000001</v>
    <v>1.3162</v>
    <v>-3.5000000000000003E-2</v>
    <v>-2.183E-3</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16.13</v>
    <v>Residential &amp; Commercial REIT</v>
    <v>Stock</v>
    <v>45155.700439907028</v>
    <v>598</v>
    <v>15.942500000000001</v>
    <v>11382120375</v>
    <v>HOST HOTELS &amp; RESORTS, INC.</v>
    <v>HOST HOTELS &amp; RESORTS, INC.</v>
    <v>16.010000000000002</v>
    <v>15.129099999999999</v>
    <v>16.03</v>
    <v>15.994999999999999</v>
    <v>711604900</v>
    <v>HST</v>
    <v>HOST HOTELS &amp; RESORTS, INC. (XNAS:HST)</v>
    <v>2476171</v>
    <v>6755855</v>
    <v>1998</v>
  </rv>
  <rv s="2">
    <v>599</v>
  </rv>
  <rv s="0">
    <v>http://en.wikipedia.org/wiki/Hewlett-Packard</v>
    <v>Wikipedia</v>
  </rv>
  <rv s="4">
    <v>14</v>
    <v>601</v>
  </rv>
  <rv s="5">
    <v>13</v>
    <v>https://www.bing.com/th?id=AMMS_98757b1e7b158827481b7c629463c21b&amp;qlt=95</v>
    <v>602</v>
    <v>0</v>
    <v>https://www.bing.com/images/search?form=xlimg&amp;q=hp+company</v>
    <v>Image of HP INC.</v>
  </rv>
  <rv s="0">
    <v>https://www.bing.com/financeapi/forcetrigger?t=a1uu5r&amp;q=XNYS%3aHPQ&amp;form=skydnc</v>
    <v>Learn more on Bing</v>
  </rv>
  <rv s="6">
    <v>9</v>
    <v>HP INC. (XNYS:HPQ)</v>
    <v>11</v>
    <v>12</v>
    <v>Finance</v>
    <v>4</v>
    <v>en-US</v>
    <v>a1uu5r</v>
    <v>268435456</v>
    <v>1</v>
    <v>Powered by Refinitiv</v>
    <v>35.32</v>
    <v>24.074999999999999</v>
    <v>1.0182</v>
    <v>3.5000000000000003E-2</v>
    <v>1.1180000000000001E-3</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31.468800000000002</v>
    <v>603</v>
    <v>Computers, Phones &amp; Household Electronics</v>
    <v>Stock</v>
    <v>45155.700257673438</v>
    <v>604</v>
    <v>31.055</v>
    <v>30894934393</v>
    <v>HP INC.</v>
    <v>HP INC.</v>
    <v>31.42</v>
    <v>11.8729</v>
    <v>31.3</v>
    <v>31.335000000000001</v>
    <v>985956100</v>
    <v>HPQ</v>
    <v>HP INC. (XNYS:HPQ)</v>
    <v>2071657</v>
    <v>4591576</v>
    <v>1998</v>
  </rv>
  <rv s="2">
    <v>605</v>
  </rv>
  <rv s="0">
    <v>https://www.bing.com/financeapi/forcetrigger?t=a1uysm&amp;q=XNYS%3aHUM&amp;form=skydnc</v>
    <v>Learn more on Bing</v>
  </rv>
  <rv s="1">
    <v>0</v>
    <v>HUMANA INC. (XNYS:HUM)</v>
    <v>2</v>
    <v>3</v>
    <v>Finance</v>
    <v>4</v>
    <v>en-US</v>
    <v>a1uysm</v>
    <v>268435456</v>
    <v>1</v>
    <v>Powered by Refinitiv</v>
    <v>571.29999999999995</v>
    <v>423.29</v>
    <v>0.64910000000000001</v>
    <v>-4.0599999999999996</v>
    <v>-8.208E-3</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495.68</v>
    <v>Healthcare Providers &amp; Services</v>
    <v>Stock</v>
    <v>45155.70037210625</v>
    <v>607</v>
    <v>489.00009999999997</v>
    <v>61291710000</v>
    <v>HUMANA INC.</v>
    <v>HUMANA INC.</v>
    <v>491.98</v>
    <v>18.459800000000001</v>
    <v>494.66</v>
    <v>490.6</v>
    <v>123906800</v>
    <v>HUM</v>
    <v>HUMANA INC. (XNYS:HUM)</v>
    <v>520775</v>
    <v>1609417</v>
    <v>1964</v>
  </rv>
  <rv s="2">
    <v>608</v>
  </rv>
  <rv s="0">
    <v>https://www.bing.com/financeapi/forcetrigger?t=a1ugim&amp;q=XNAS%3aHBAN&amp;form=skydnc</v>
    <v>Learn more on Bing</v>
  </rv>
  <rv s="1">
    <v>0</v>
    <v>HUNTINGTON BANCSHARES INCORPORATED (XNAS:HBAN)</v>
    <v>2</v>
    <v>3</v>
    <v>Finance</v>
    <v>4</v>
    <v>en-US</v>
    <v>a1ugim</v>
    <v>268435456</v>
    <v>1</v>
    <v>Powered by Refinitiv</v>
    <v>15.74</v>
    <v>9.1301000000000005</v>
    <v>1.1019000000000001</v>
    <v>-4.4999999999999998E-2</v>
    <v>-3.9719999999999998E-3</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capabilities through bankers, capabilities, and digital channels, and includes a set of product offerings. The Consumer and Business Banking segment provides an array of financial products and services to consumer and small business customers including, but not limited to, checking accounts, savings accounts, money market accounts, compact discs (CDs), investments, consumer loans, credit cards, and small business loans. The Vehicle Finance segment provides products and services that provide financing to consumers. The RBHPCG segment consists of private banking, wealth and investment management, and retirement plan services. The Company has over 1,032 full-service branches and private client group offices.</v>
    <v>20198</v>
    <v>Nasdaq Stock Market</v>
    <v>XNAS</v>
    <v>XNAS</v>
    <v>41 South High Street, COLUMBUS, OH, 43287 US</v>
    <v>11.42</v>
    <v>Banking Services</v>
    <v>Stock</v>
    <v>45155.700416041407</v>
    <v>610</v>
    <v>11.2501</v>
    <v>16404510000</v>
    <v>HUNTINGTON BANCSHARES INCORPORATED</v>
    <v>HUNTINGTON BANCSHARES INCORPORATED</v>
    <v>11.34</v>
    <v>7.3098000000000001</v>
    <v>11.33</v>
    <v>11.285</v>
    <v>1447882000</v>
    <v>HBAN</v>
    <v>HUNTINGTON BANCSHARES INCORPORATED (XNAS:HBAN)</v>
    <v>4705833</v>
    <v>12903507</v>
    <v>1966</v>
  </rv>
  <rv s="2">
    <v>611</v>
  </rv>
  <rv s="0">
    <v>https://www.bing.com/financeapi/forcetrigger?t=a1vv8m&amp;q=XNYS%3aITW&amp;form=skydnc</v>
    <v>Learn more on Bing</v>
  </rv>
  <rv s="1">
    <v>0</v>
    <v>ILLINOIS TOOL WORKS INC. (XNYS:ITW)</v>
    <v>2</v>
    <v>3</v>
    <v>Finance</v>
    <v>4</v>
    <v>en-US</v>
    <v>a1vv8m</v>
    <v>268435456</v>
    <v>1</v>
    <v>Powered by Refinitiv</v>
    <v>264.19</v>
    <v>180.27</v>
    <v>1.1642999999999999</v>
    <v>0.91</v>
    <v>3.8390000000000004E-3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238.315</v>
    <v>Consumer Goods Conglomerates</v>
    <v>Stock</v>
    <v>45155.700568564062</v>
    <v>613</v>
    <v>236.41</v>
    <v>71947724079</v>
    <v>ILLINOIS TOOL WORKS INC.</v>
    <v>ILLINOIS TOOL WORKS INC.</v>
    <v>237.85</v>
    <v>23.459299999999999</v>
    <v>237.02</v>
    <v>237.93</v>
    <v>302390300</v>
    <v>ITW</v>
    <v>ILLINOIS TOOL WORKS INC. (XNYS:ITW)</v>
    <v>224185</v>
    <v>1188158</v>
    <v>1961</v>
  </rv>
  <rv s="2">
    <v>614</v>
  </rv>
  <rv s="0">
    <v>https://www.bing.com/financeapi/forcetrigger?t=c6ngpr&amp;q=XMIL%3aDNR&amp;form=skydnc</v>
    <v>Learn more on Bing</v>
  </rv>
  <rv s="20">
    <v>53</v>
    <v>Industrie De Nora SpA (XMIL:DNR)</v>
    <v>2</v>
    <v>54</v>
    <v>Finance</v>
    <v>55</v>
    <v>en-US</v>
    <v>c6ngpr</v>
    <v>268435456</v>
    <v>1</v>
    <v>Powered by Refinitiv</v>
    <v>21.7</v>
    <v>13.23</v>
    <v>-0.3</v>
    <v>-1.6129000000000001E-2</v>
    <v>EUR</v>
    <v>Industrie De Nora Spa is an Italy-based company, which operate as a provider of electrodes, coatings and complete solutions for electrochemical processes. The Company serves diversified markets, including electronics, energy, marine, corrosion prevention, bleaching chemicals, mining, pools, professional cleaning, as well as renewable energy storage and the food industry, among others. In addition, Industrie De Nora Spa also provides technologies and processes for water and wastewater treatment. The Company's product portfolio includes brine systems, filtration, seawater systems, ozone generation, anodes, cathodes, electrolyzes, trace contaminant removal solutions and marine sewage treatment, among others.</v>
    <v>1983</v>
    <v>Borsa Italiana</v>
    <v>XMIL</v>
    <v>XMIL</v>
    <v>Via Leonardo Bistolfi, 35, MILANO, MILANO, 20134 IT</v>
    <v>18.61</v>
    <v>Machinery, Equipment &amp; Components</v>
    <v>Stock</v>
    <v>45155.666666666664</v>
    <v>616</v>
    <v>18.3</v>
    <v>952394000</v>
    <v>Industrie De Nora SpA</v>
    <v>Industrie De Nora SpA</v>
    <v>18.510000000000002</v>
    <v>39.100299999999997</v>
    <v>18.600000000000001</v>
    <v>18.3</v>
    <v>51203980</v>
    <v>DNR</v>
    <v>Industrie De Nora SpA (XMIL:DNR)</v>
    <v>79763</v>
    <v>178150</v>
  </rv>
  <rv s="2">
    <v>617</v>
  </rv>
  <rv s="0">
    <v>https://www.bing.com/financeapi/forcetrigger?t=a1tpyc&amp;q=XNYS%3aIR&amp;form=skydnc</v>
    <v>Learn more on Bing</v>
  </rv>
  <rv s="1">
    <v>0</v>
    <v>INGERSOLL RAND INC. (XNYS:IR)</v>
    <v>2</v>
    <v>3</v>
    <v>Finance</v>
    <v>4</v>
    <v>en-US</v>
    <v>a1tpyc</v>
    <v>268435456</v>
    <v>1</v>
    <v>Powered by Refinitiv</v>
    <v>68.92</v>
    <v>42.2</v>
    <v>1.4388000000000001</v>
    <v>0.245</v>
    <v>3.673E-3</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67.37</v>
    <v>Machinery, Equipment &amp; Components</v>
    <v>Stock</v>
    <v>45155.700288437503</v>
    <v>619</v>
    <v>66.69</v>
    <v>27076568522</v>
    <v>INGERSOLL RAND INC.</v>
    <v>INGERSOLL RAND INC.</v>
    <v>67</v>
    <v>39.659700000000001</v>
    <v>66.709999999999994</v>
    <v>66.954999999999998</v>
    <v>404399500</v>
    <v>IR</v>
    <v>INGERSOLL RAND INC. (XNYS:IR)</v>
    <v>578288</v>
    <v>2201846</v>
    <v>2013</v>
  </rv>
  <rv s="2">
    <v>620</v>
  </rv>
  <rv s="0">
    <v>https://www.bing.com/financeapi/forcetrigger?t=amfttc&amp;q=BMEX%3aCOL&amp;form=skydnc</v>
    <v>Learn more on Bing</v>
  </rv>
  <rv s="17">
    <v>44</v>
    <v>Inmobiliaria Colonial SOCIMI SA (BMEX:COL)</v>
    <v>2</v>
    <v>45</v>
    <v>Finance</v>
    <v>16</v>
    <v>en-US</v>
    <v>amfttc</v>
    <v>268435456</v>
    <v>1</v>
    <v>Powered by Refinitiv</v>
    <v>6.944</v>
    <v>4.46</v>
    <v>1.1222000000000001</v>
    <v>-0.06</v>
    <v>-1.1029000000000001E-2</v>
    <v>EUR</v>
    <v>Inmobiliaria Colonial SOCIMI SA, formerly Inmobiliaria Colonial SA, is a Spain-based company engaged in the operation of real estate investment trust (REIT). The Company's activities are divided into two business segments: Property rental, as well as Land and development. The Property rental division focuses on the acquisition, development, leasing and sale of office buildings in Europe. The Land and development division includes shopping centers managed by the Riofisa subgroup. The Company’s real estate portfolio comprises office buildings located in Barcelona and Madrid, Spain, as well as Paris, France. The Company controls a number of subsidiaries, such as Torre Marenostrum SL, Societe Fonciere Lyonnaise SA, Danieltown Spain SLU and Colonial Invest SLU.</v>
    <v>232</v>
    <v>Bolsas y Mercados Espanoles</v>
    <v>BMEX</v>
    <v>BMEX</v>
    <v>Avenida Diagonal 532, BARCELONA, BARCELONA, 08006 ES</v>
    <v>5.4550000000000001</v>
    <v>Residential &amp; Commercial REIT</v>
    <v>Stock</v>
    <v>45155.668310185189</v>
    <v>622</v>
    <v>5.37</v>
    <v>2935509000</v>
    <v>Inmobiliaria Colonial SOCIMI SA</v>
    <v>Inmobiliaria Colonial SOCIMI SA</v>
    <v>5.43</v>
    <v>386.33330000000001</v>
    <v>5.44</v>
    <v>5.38</v>
    <v>539615700</v>
    <v>COL</v>
    <v>Inmobiliaria Colonial SOCIMI SA (BMEX:COL)</v>
    <v>688556</v>
    <v>725350</v>
  </rv>
  <rv s="2">
    <v>623</v>
  </rv>
  <rv s="0">
    <v>https://www.bing.com/financeapi/forcetrigger?t=afmizr&amp;q=XFRA%3aTSS&amp;form=skydnc</v>
    <v>Learn more on Bing</v>
  </rv>
  <rv s="1">
    <v>0</v>
    <v>InnoTec TSS AG (XFRA:TSS)</v>
    <v>2</v>
    <v>41</v>
    <v>Finance</v>
    <v>16</v>
    <v>en-US</v>
    <v>afmizr</v>
    <v>268435456</v>
    <v>1</v>
    <v>Powered by Refinitiv</v>
    <v>17.5</v>
    <v>6.9</v>
    <v>0.79779999999999995</v>
    <v>-0.3</v>
    <v>-3.6584999999999999E-2</v>
    <v>EUR</v>
    <v>Innotec Tss AG is a Germany-based private equity investment company. It operates through two segments: Door Systems and Structural Engineering. The Door Systems segment designs, manufactures, and distributes aluminum, wooden and stainless steel door panels, as well as glass designs for door panels, among others, and operates through Rodenberg Tuersysteme AG, Porta Glas Design GmbH, Mecklenburger Bauelemente GmbH, Polytec Nederland BV and Bouwlux Benelux BV. The Structural Engineering segment manufactures elastic form liners, moulds, liquid rubbers for shaping exposed concrete, elastomeric spring systems and noise insulation for stressed buildings, and operates through RECKLI GmbH, SOCECO RECKLI SAS, US Formliner Inc, Reckli Middle East Fze and Calenberg Ingenieure GmbH.</v>
    <v>808</v>
    <v>Deutsche Boerse AG</v>
    <v>XFRA</v>
    <v>XFRA</v>
    <v>Grunerstr. 62, DUESSELDORF, NORDRHEIN-WESTFALEN, 40239 DE</v>
    <v>8.1</v>
    <v>Homebuilding &amp; Construction Supplies</v>
    <v>Stock</v>
    <v>45155.595138888886</v>
    <v>625</v>
    <v>7.9</v>
    <v>78690490</v>
    <v>InnoTec TSS AG</v>
    <v>InnoTec TSS AG</v>
    <v>8.1</v>
    <v>7.46</v>
    <v>8.1999999999999993</v>
    <v>7.9</v>
    <v>9570000</v>
    <v>TSS</v>
    <v>InnoTec TSS AG (XFRA:TSS)</v>
    <v>2355</v>
    <v>180</v>
    <v>2001</v>
  </rv>
  <rv s="2">
    <v>626</v>
  </rv>
  <rv s="0">
    <v>https://www.bing.com/financeapi/forcetrigger?t=a1vmf2&amp;q=XNAS%3aINTC&amp;form=skydnc</v>
    <v>Learn more on Bing</v>
  </rv>
  <rv s="1">
    <v>0</v>
    <v>INTEL CORPORATION (XNAS:INTC)</v>
    <v>2</v>
    <v>3</v>
    <v>Finance</v>
    <v>4</v>
    <v>en-US</v>
    <v>a1vmf2</v>
    <v>268435456</v>
    <v>1</v>
    <v>Powered by Refinitiv</v>
    <v>37.19</v>
    <v>24.59</v>
    <v>0.88800000000000001</v>
    <v>-0.66</v>
    <v>-1.9684E-2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33.58</v>
    <v>Semiconductors &amp; Semiconductor Equipment</v>
    <v>Stock</v>
    <v>45155.700545173437</v>
    <v>628</v>
    <v>32.35</v>
    <v>137659560000</v>
    <v>INTEL CORPORATION</v>
    <v>INTEL CORPORATION</v>
    <v>33.56</v>
    <v>15.3622</v>
    <v>33.53</v>
    <v>32.869999999999997</v>
    <v>4188000000</v>
    <v>INTC</v>
    <v>INTEL CORPORATION (XNAS:INTC)</v>
    <v>20380003</v>
    <v>37090771</v>
    <v>1989</v>
  </rv>
  <rv s="2">
    <v>629</v>
  </rv>
  <rv s="0">
    <v>https://www.bing.com/financeapi/forcetrigger?t=a1v8ar&amp;q=XNYS%3aICE&amp;form=skydnc</v>
    <v>Learn more on Bing</v>
  </rv>
  <rv s="1">
    <v>0</v>
    <v>INTERCONTINENTAL EXCHANGE, INC. (XNYS:ICE)</v>
    <v>2</v>
    <v>3</v>
    <v>Finance</v>
    <v>4</v>
    <v>en-US</v>
    <v>a1v8ar</v>
    <v>268435456</v>
    <v>1</v>
    <v>Powered by Refinitiv</v>
    <v>117.85</v>
    <v>88.6</v>
    <v>0.93979999999999997</v>
    <v>1.4999999999999999E-2</v>
    <v>1.316E-4</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9116</v>
    <v>New York Stock Exchange</v>
    <v>XNYS</v>
    <v>XNYS</v>
    <v>5660 New Northside Drive, Third Floor, ATLANTA, GA, 30328 US</v>
    <v>114.8</v>
    <v>Investment Banking &amp; Investment Services</v>
    <v>Stock</v>
    <v>45155.700181539061</v>
    <v>631</v>
    <v>113.54</v>
    <v>63865955079</v>
    <v>INTERCONTINENTAL EXCHANGE, INC.</v>
    <v>INTERCONTINENTAL EXCHANGE, INC.</v>
    <v>114.58</v>
    <v>37.900399999999998</v>
    <v>113.97</v>
    <v>113.985</v>
    <v>560301400</v>
    <v>ICE</v>
    <v>INTERCONTINENTAL EXCHANGE, INC. (XNYS:ICE)</v>
    <v>521035</v>
    <v>2200878</v>
    <v>2013</v>
  </rv>
  <rv s="2">
    <v>632</v>
  </rv>
  <rv s="0">
    <v>http://en.wikipedia.org/wiki/IBM</v>
    <v>Wikipedia</v>
  </rv>
  <rv s="4">
    <v>14</v>
    <v>634</v>
  </rv>
  <rv s="5">
    <v>13</v>
    <v>https://www.bing.com/th?id=AMMS_41da901be1b295dc42c72dadb9c0f67d&amp;qlt=95</v>
    <v>635</v>
    <v>0</v>
    <v>https://www.bing.com/images/search?form=xlimg&amp;q=ibm</v>
    <v>Image of INTERNATIONAL BUSINESS MACHINES CORPORATION</v>
  </rv>
  <rv s="0">
    <v>https://www.bing.com/financeapi/forcetrigger?t=a1v6nm&amp;q=XNYS%3aIBM&amp;form=skydnc</v>
    <v>Learn more on Bing</v>
  </rv>
  <rv s="6">
    <v>9</v>
    <v>INTERNATIONAL BUSINESS MACHINES CORPORATION (XNYS:IBM)</v>
    <v>11</v>
    <v>12</v>
    <v>Finance</v>
    <v>4</v>
    <v>en-US</v>
    <v>a1v6nm</v>
    <v>268435456</v>
    <v>1</v>
    <v>Powered by Refinitiv</v>
    <v>153.21</v>
    <v>115.545</v>
    <v>0.85029999999999994</v>
    <v>1.55</v>
    <v>1.1021000000000001E-2</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142.65</v>
    <v>636</v>
    <v>Software &amp; IT Services</v>
    <v>Stock</v>
    <v>45155.700576457813</v>
    <v>637</v>
    <v>140.71</v>
    <v>129535971578</v>
    <v>INTERNATIONAL BUSINESS MACHINES CORPORATION</v>
    <v>INTERNATIONAL BUSINESS MACHINES CORPORATION</v>
    <v>141.11000000000001</v>
    <v>68.573800000000006</v>
    <v>140.63999999999999</v>
    <v>142.19</v>
    <v>911006200</v>
    <v>IBM</v>
    <v>INTERNATIONAL BUSINESS MACHINES CORPORATION (XNYS:IBM)</v>
    <v>1618648</v>
    <v>4574365</v>
    <v>1911</v>
  </rv>
  <rv s="2">
    <v>638</v>
  </rv>
  <rv s="0">
    <v>https://www.bing.com/financeapi/forcetrigger?t=a1vcgh&amp;q=XNYS%3aIFF&amp;form=skydnc</v>
    <v>Learn more on Bing</v>
  </rv>
  <rv s="11">
    <v>25</v>
    <v>INTERNATIONAL FLAVORS &amp; FRAGRANCES INC. (XNYS:IFF)</v>
    <v>2</v>
    <v>26</v>
    <v>Finance</v>
    <v>4</v>
    <v>en-US</v>
    <v>a1vcgh</v>
    <v>268435456</v>
    <v>1</v>
    <v>Powered by Refinitiv</v>
    <v>124.07</v>
    <v>62.2834</v>
    <v>1.1442000000000001</v>
    <v>-0.39900000000000002</v>
    <v>-6.2989999999999999E-3</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63.83</v>
    <v>Food &amp; Tobacco</v>
    <v>Stock</v>
    <v>45155.700513089847</v>
    <v>640</v>
    <v>62.92</v>
    <v>16065853896</v>
    <v>INTERNATIONAL FLAVORS &amp; FRAGRANCES INC.</v>
    <v>INTERNATIONAL FLAVORS &amp; FRAGRANCES INC.</v>
    <v>63.74</v>
    <v>63.34</v>
    <v>62.941000000000003</v>
    <v>255252600</v>
    <v>IFF</v>
    <v>INTERNATIONAL FLAVORS &amp; FRAGRANCES INC. (XNYS:IFF)</v>
    <v>719753</v>
    <v>2926957</v>
    <v>1909</v>
  </rv>
  <rv s="2">
    <v>641</v>
  </rv>
  <rv s="0">
    <v>https://www.bing.com/financeapi/forcetrigger?t=a1vehw&amp;q=XNYS%3aIGT&amp;form=skydnc</v>
    <v>Learn more on Bing</v>
  </rv>
  <rv s="1">
    <v>0</v>
    <v>INTERNATIONAL GAME TECHNOLOGY PLC (XNYS:IGT)</v>
    <v>2</v>
    <v>3</v>
    <v>Finance</v>
    <v>4</v>
    <v>en-US</v>
    <v>a1vehw</v>
    <v>268435456</v>
    <v>1</v>
    <v>Powered by Refinitiv</v>
    <v>33.99</v>
    <v>15.005000000000001</v>
    <v>1.9796</v>
    <v>-0.11</v>
    <v>-3.4979999999999998E-3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10786</v>
    <v>New York Stock Exchange</v>
    <v>XNYS</v>
    <v>XNYS</v>
    <v>10 Finsbury Square, Third Floor, LONDON, UNITED KINGDOM-NA, EC2A 1AF GB</v>
    <v>31.675000000000001</v>
    <v>Hotels &amp; Entertainment Services</v>
    <v>Stock</v>
    <v>45155.700204756249</v>
    <v>643</v>
    <v>31.18</v>
    <v>6277182620</v>
    <v>INTERNATIONAL GAME TECHNOLOGY PLC</v>
    <v>INTERNATIONAL GAME TECHNOLOGY PLC</v>
    <v>31.5</v>
    <v>23.8306</v>
    <v>31.45</v>
    <v>31.34</v>
    <v>200293000</v>
    <v>IGT</v>
    <v>INTERNATIONAL GAME TECHNOLOGY PLC (XNYS:IGT)</v>
    <v>194371</v>
    <v>1118057</v>
    <v>2014</v>
  </rv>
  <rv s="2">
    <v>644</v>
  </rv>
  <rv s="0">
    <v>https://www.bing.com/financeapi/forcetrigger?t=a1vo7w&amp;q=XNYS%3aIP&amp;form=skydnc</v>
    <v>Learn more on Bing</v>
  </rv>
  <rv s="1">
    <v>0</v>
    <v>INTERNATIONAL PAPER COMPANY (XNYS:IP)</v>
    <v>2</v>
    <v>3</v>
    <v>Finance</v>
    <v>4</v>
    <v>en-US</v>
    <v>a1vo7w</v>
    <v>268435456</v>
    <v>1</v>
    <v>Powered by Refinitiv</v>
    <v>44.835000000000001</v>
    <v>29.004999999999999</v>
    <v>1.0727</v>
    <v>0.34499999999999997</v>
    <v>1.0138000000000001E-2</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34.562399999999997</v>
    <v>Containers &amp; Packaging</v>
    <v>Stock</v>
    <v>45155.700558935154</v>
    <v>646</v>
    <v>34.07</v>
    <v>11893719062</v>
    <v>INTERNATIONAL PAPER COMPANY</v>
    <v>INTERNATIONAL PAPER COMPANY</v>
    <v>34.200000000000003</v>
    <v>9.6205999999999996</v>
    <v>34.03</v>
    <v>34.375</v>
    <v>345999100</v>
    <v>IP</v>
    <v>INTERNATIONAL PAPER COMPANY (XNYS:IP)</v>
    <v>702185</v>
    <v>3255584</v>
    <v>1941</v>
  </rv>
  <rv s="2">
    <v>647</v>
  </rv>
  <rv s="0">
    <v>https://www.bing.com/financeapi/forcetrigger?t=a1vmtc&amp;q=XNAS%3aINTU&amp;form=skydnc</v>
    <v>Learn more on Bing</v>
  </rv>
  <rv s="1">
    <v>0</v>
    <v>INTUIT INC. (XNAS:INTU)</v>
    <v>2</v>
    <v>3</v>
    <v>Finance</v>
    <v>4</v>
    <v>en-US</v>
    <v>a1vmtc</v>
    <v>268435456</v>
    <v>1</v>
    <v>Powered by Refinitiv</v>
    <v>514.14</v>
    <v>352.63</v>
    <v>1.1974</v>
    <v>-4.9000000000000004</v>
    <v>-9.8860000000000007E-3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496.81</v>
    <v>Financial Technology (Fintech) &amp; Infrastructure</v>
    <v>Stock</v>
    <v>45155.700392082814</v>
    <v>649</v>
    <v>487.54500000000002</v>
    <v>137439297775</v>
    <v>INTUIT INC.</v>
    <v>INTUIT INC.</v>
    <v>495.85</v>
    <v>62.635300000000001</v>
    <v>495.65</v>
    <v>490.75</v>
    <v>280059700</v>
    <v>INTU</v>
    <v>INTUIT INC. (XNAS:INTU)</v>
    <v>435502</v>
    <v>1419722</v>
    <v>1993</v>
  </rv>
  <rv s="2">
    <v>650</v>
  </rv>
  <rv s="0">
    <v>https://www.bing.com/financeapi/forcetrigger?t=a1vt77&amp;q=XNAS%3aISRG&amp;form=skydnc</v>
    <v>Learn more on Bing</v>
  </rv>
  <rv s="1">
    <v>0</v>
    <v>INTUITIVE SURGICAL, INC. (XNAS:ISRG)</v>
    <v>2</v>
    <v>3</v>
    <v>Finance</v>
    <v>4</v>
    <v>en-US</v>
    <v>a1vt77</v>
    <v>268435456</v>
    <v>1</v>
    <v>Powered by Refinitiv</v>
    <v>358.07</v>
    <v>180.07</v>
    <v>1.3023</v>
    <v>-6.27</v>
    <v>-2.0947E-2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299.47000000000003</v>
    <v>Healthcare Equipment &amp; Supplies</v>
    <v>Stock</v>
    <v>45155.700491585158</v>
    <v>652</v>
    <v>292.24</v>
    <v>102964494835</v>
    <v>INTUITIVE SURGICAL, INC.</v>
    <v>INTUITIVE SURGICAL, INC.</v>
    <v>298.06</v>
    <v>75.114699999999999</v>
    <v>299.32</v>
    <v>293.05</v>
    <v>351354700</v>
    <v>ISRG</v>
    <v>INTUITIVE SURGICAL, INC. (XNAS:ISRG)</v>
    <v>915089</v>
    <v>2074637</v>
    <v>1995</v>
  </rv>
  <rv s="2">
    <v>653</v>
  </rv>
  <rv s="0">
    <v>https://www.bing.com/financeapi/forcetrigger?t=a1vwxm&amp;q=XNYS%3aIVZ&amp;form=skydnc</v>
    <v>Learn more on Bing</v>
  </rv>
  <rv s="1">
    <v>0</v>
    <v>INVESCO LTD. (XNYS:IVZ)</v>
    <v>2</v>
    <v>3</v>
    <v>Finance</v>
    <v>4</v>
    <v>en-US</v>
    <v>a1vwxm</v>
    <v>268435456</v>
    <v>1</v>
    <v>Powered by Refinitiv</v>
    <v>20.56</v>
    <v>13.2</v>
    <v>1.4004000000000001</v>
    <v>3.5000000000000003E-2</v>
    <v>2.2850000000000001E-3</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8621</v>
    <v>New York Stock Exchange</v>
    <v>XNYS</v>
    <v>XNYS</v>
    <v>1331 SPRING STREET NW, SUITE 2500, ATLANTA, GA, 30309 US</v>
    <v>15.425000000000001</v>
    <v>Investment Banking &amp; Investment Services</v>
    <v>Stock</v>
    <v>45155.700032013279</v>
    <v>655</v>
    <v>15.25</v>
    <v>6888567777</v>
    <v>INVESCO LTD.</v>
    <v>INVESCO LTD.</v>
    <v>15.25</v>
    <v>10.909700000000001</v>
    <v>15.32</v>
    <v>15.355</v>
    <v>448620500</v>
    <v>IVZ</v>
    <v>INVESCO LTD. (XNYS:IVZ)</v>
    <v>1067149</v>
    <v>4242940</v>
    <v>2007</v>
  </rv>
  <rv s="2">
    <v>656</v>
  </rv>
  <rv s="0">
    <v>https://www.bing.com/financeapi/forcetrigger?t=a1vrec&amp;q=XNYS%3aIRM&amp;form=skydnc</v>
    <v>Learn more on Bing</v>
  </rv>
  <rv s="1">
    <v>0</v>
    <v>IRON MOUNTAIN INCORPORATED (XNYS:IRM)</v>
    <v>2</v>
    <v>3</v>
    <v>Finance</v>
    <v>4</v>
    <v>en-US</v>
    <v>a1vrec</v>
    <v>268435456</v>
    <v>1</v>
    <v>Powered by Refinitiv</v>
    <v>62.875500000000002</v>
    <v>43.33</v>
    <v>0.95369999999999999</v>
    <v>0.04</v>
    <v>6.7489999999999998E-4</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59.91</v>
    <v>Residential &amp; Commercial REIT</v>
    <v>Stock</v>
    <v>45155.700430207813</v>
    <v>658</v>
    <v>59.19</v>
    <v>17309765844</v>
    <v>IRON MOUNTAIN INCORPORATED</v>
    <v>IRON MOUNTAIN INCORPORATED</v>
    <v>59.26</v>
    <v>45.744300000000003</v>
    <v>59.27</v>
    <v>59.31</v>
    <v>291852400</v>
    <v>IRM</v>
    <v>IRON MOUNTAIN INCORPORATED (XNYS:IRM)</v>
    <v>293289</v>
    <v>1437525</v>
    <v>2014</v>
  </rv>
  <rv s="2">
    <v>659</v>
  </rv>
  <rv s="0">
    <v>http://zh.wikipedia.org/wiki/捷普科技</v>
    <v>Wikipedia</v>
  </rv>
  <rv s="4">
    <v>14</v>
    <v>661</v>
  </rv>
  <rv s="5">
    <v>13</v>
    <v>https://www.bing.com/th?id=AMMS_d8440c163e9148c41f419348ca63886c&amp;qlt=95</v>
    <v>662</v>
    <v>0</v>
    <v>https://www.bing.com/images/search?form=xlimg&amp;q=jabil+circuit</v>
    <v>Image of JABIL INC.</v>
  </rv>
  <rv s="0">
    <v>https://www.bing.com/financeapi/forcetrigger?t=a1w1ur&amp;q=XNYS%3aJBL&amp;form=skydnc</v>
    <v>Learn more on Bing</v>
  </rv>
  <rv s="6">
    <v>9</v>
    <v>JABIL INC. (XNYS:JBL)</v>
    <v>11</v>
    <v>12</v>
    <v>Finance</v>
    <v>4</v>
    <v>en-US</v>
    <v>a1w1ur</v>
    <v>268435456</v>
    <v>1</v>
    <v>Powered by Refinitiv</v>
    <v>115.25</v>
    <v>55.26</v>
    <v>1.474</v>
    <v>0.55000000000000004</v>
    <v>5.3169999999999997E-3</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104.86</v>
    <v>663</v>
    <v>Electronic Equipment &amp; Parts</v>
    <v>Stock</v>
    <v>45155.700433286722</v>
    <v>664</v>
    <v>103.595</v>
    <v>13611665600</v>
    <v>JABIL INC.</v>
    <v>JABIL INC.</v>
    <v>104.33</v>
    <v>14.5579</v>
    <v>103.45</v>
    <v>104</v>
    <v>130881400</v>
    <v>JBL</v>
    <v>JABIL INC. (XNYS:JBL)</v>
    <v>226647</v>
    <v>1003606</v>
    <v>1992</v>
  </rv>
  <rv s="2">
    <v>665</v>
  </rv>
  <rv s="0">
    <v>https://www.bing.com/financeapi/forcetrigger?t=a1w8ec&amp;q=XNYS%3aJNJ&amp;form=skydnc</v>
    <v>Learn more on Bing</v>
  </rv>
  <rv s="1">
    <v>0</v>
    <v>JOHNSON &amp; JOHNSON (XNYS:JNJ)</v>
    <v>2</v>
    <v>3</v>
    <v>Finance</v>
    <v>4</v>
    <v>en-US</v>
    <v>a1w8ec</v>
    <v>268435456</v>
    <v>1</v>
    <v>Powered by Refinitiv</v>
    <v>181.03899999999999</v>
    <v>150.11000000000001</v>
    <v>0.53249999999999997</v>
    <v>1.52</v>
    <v>8.8170000000000002E-3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175.38</v>
    <v>Pharmaceuticals</v>
    <v>Stock</v>
    <v>45155.70048518516</v>
    <v>667</v>
    <v>172.76</v>
    <v>451986698790</v>
    <v>JOHNSON &amp; JOHNSON</v>
    <v>JOHNSON &amp; JOHNSON</v>
    <v>172.83</v>
    <v>34.933</v>
    <v>172.39</v>
    <v>173.91</v>
    <v>2598969000</v>
    <v>JNJ</v>
    <v>JOHNSON &amp; JOHNSON (XNYS:JNJ)</v>
    <v>21863478</v>
    <v>25981912</v>
    <v>1887</v>
  </rv>
  <rv s="2">
    <v>668</v>
  </rv>
  <rv s="0">
    <v>https://www.bing.com/financeapi/forcetrigger?t=a1w2cw&amp;q=XNYS%3aJCI&amp;form=skydnc</v>
    <v>Learn more on Bing</v>
  </rv>
  <rv s="1">
    <v>0</v>
    <v>JOHNSON CONTROLS INTERNATIONAL PLC (XNYS:JCI)</v>
    <v>2</v>
    <v>3</v>
    <v>Finance</v>
    <v>4</v>
    <v>en-US</v>
    <v>a1w2cw</v>
    <v>268435456</v>
    <v>1</v>
    <v>Powered by Refinitiv</v>
    <v>70.430000000000007</v>
    <v>48.82</v>
    <v>1.2653000000000001</v>
    <v>0.15</v>
    <v>2.5300000000000001E-3</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59.71</v>
    <v>Machinery, Equipment &amp; Components</v>
    <v>Stock</v>
    <v>45155.700529803122</v>
    <v>670</v>
    <v>59.195</v>
    <v>40431417600</v>
    <v>JOHNSON CONTROLS INTERNATIONAL PLC</v>
    <v>JOHNSON CONTROLS INTERNATIONAL PLC</v>
    <v>59.48</v>
    <v>19.803100000000001</v>
    <v>59.28</v>
    <v>59.43</v>
    <v>680320000</v>
    <v>JCI</v>
    <v>JOHNSON CONTROLS INTERNATIONAL PLC (XNYS:JCI)</v>
    <v>1449551</v>
    <v>4083968</v>
    <v>2014</v>
  </rv>
  <rv s="2">
    <v>671</v>
  </rv>
  <rv s="0">
    <v>https://www.bing.com/financeapi/forcetrigger?t=aayygh&amp;q=XTSE%3aJOY&amp;form=skydnc</v>
    <v>Learn more on Bing</v>
  </rv>
  <rv s="1">
    <v>0</v>
    <v>JOURNEY ENERGY INC. (XTSE:JOY)</v>
    <v>2</v>
    <v>56</v>
    <v>Finance</v>
    <v>8</v>
    <v>en-US</v>
    <v>aayygh</v>
    <v>268435456</v>
    <v>1</v>
    <v>Powered by Refinitiv</v>
    <v>6.82</v>
    <v>4.22</v>
    <v>3.4881000000000002</v>
    <v>0.13500000000000001</v>
    <v>2.5000000000000001E-2</v>
    <v>CAD</v>
    <v>Journey Energy Inc. is a Canada-based exploration and production company. The Company is engaged in the exploration, development, and production of oil and natural gas in the Western Canada sedimentary basin. The Company seeks to optimize its oil pools on existing lands through the application of practices in horizontal drilling and, where feasible, with water floods. It offers horizontal, multi-frac drilling and secondary recovery methods. Its areas of operation are along a resource Fairway, which consists of the Central Region and South Region. Its Gilby Power Generation Project is a 15.5 megawatt facility, which is be located at Gilby.</v>
    <v>42</v>
    <v>Toronto Stock Exchange</v>
    <v>XTSE</v>
    <v>XTSE</v>
    <v>700, 517 - 10th Avenue SW, CALGARY, AB, T2R 0A8 CA</v>
    <v>5.55</v>
    <v>Oil &amp; Gas</v>
    <v>Stock</v>
    <v>45155.6877662037</v>
    <v>673</v>
    <v>5.38</v>
    <v>329907800</v>
    <v>JOURNEY ENERGY INC.</v>
    <v>JOURNEY ENERGY INC.</v>
    <v>5.46</v>
    <v>3.44</v>
    <v>5.4</v>
    <v>5.5350000000000001</v>
    <v>60922510</v>
    <v>JOY</v>
    <v>JOURNEY ENERGY INC. (XTSE:JOY)</v>
    <v>72190</v>
    <v>187080</v>
    <v>2012</v>
  </rv>
  <rv s="2">
    <v>674</v>
  </rv>
  <rv s="0">
    <v>https://www.bing.com/financeapi/forcetrigger?t=a1waa2&amp;q=XNYS%3aJPM&amp;form=skydnc</v>
    <v>Learn more on Bing</v>
  </rv>
  <rv s="1">
    <v>0</v>
    <v>JPMORGAN CHASE &amp; CO. (XNYS:JPM)</v>
    <v>2</v>
    <v>3</v>
    <v>Finance</v>
    <v>4</v>
    <v>en-US</v>
    <v>a1waa2</v>
    <v>268435456</v>
    <v>1</v>
    <v>Powered by Refinitiv</v>
    <v>159.38</v>
    <v>101.28</v>
    <v>1.091</v>
    <v>-0.57499999999999996</v>
    <v>-3.8279999999999998E-3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151.26220000000001</v>
    <v>Banking Services</v>
    <v>Stock</v>
    <v>45155.700546955472</v>
    <v>676</v>
    <v>148.9032</v>
    <v>434793907275</v>
    <v>JPMORGAN CHASE &amp; CO.</v>
    <v>JPMORGAN CHASE &amp; CO.</v>
    <v>150.86000000000001</v>
    <v>9.6618999999999993</v>
    <v>150.19</v>
    <v>149.61500000000001</v>
    <v>2906085000</v>
    <v>JPM</v>
    <v>JPMORGAN CHASE &amp; CO. (XNYS:JPM)</v>
    <v>4611672</v>
    <v>9881645</v>
    <v>1968</v>
  </rv>
  <rv s="2">
    <v>677</v>
  </rv>
  <rv s="0">
    <v>https://www.bing.com/financeapi/forcetrigger?t=a1w8mw&amp;q=XNYS%3aJNPR&amp;form=skydnc</v>
    <v>Learn more on Bing</v>
  </rv>
  <rv s="1">
    <v>0</v>
    <v>JUNIPER NETWORKS, INC. (XNYS:JNPR)</v>
    <v>2</v>
    <v>3</v>
    <v>Finance</v>
    <v>4</v>
    <v>en-US</v>
    <v>a1w8mw</v>
    <v>268435456</v>
    <v>1</v>
    <v>Powered by Refinitiv</v>
    <v>34.53</v>
    <v>25.18</v>
    <v>0.91959999999999997</v>
    <v>0.79500000000000004</v>
    <v>2.9314E-2</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27.975000000000001</v>
    <v>Communications &amp; Networking</v>
    <v>Stock</v>
    <v>45155.700376446097</v>
    <v>679</v>
    <v>27.445</v>
    <v>8970767191</v>
    <v>JUNIPER NETWORKS, INC.</v>
    <v>JUNIPER NETWORKS, INC.</v>
    <v>27.52</v>
    <v>21.691500000000001</v>
    <v>27.12</v>
    <v>27.914999999999999</v>
    <v>321360100</v>
    <v>JNPR</v>
    <v>JUNIPER NETWORKS, INC. (XNYS:JNPR)</v>
    <v>1655313</v>
    <v>4772574</v>
    <v>1997</v>
  </rv>
  <rv s="2">
    <v>680</v>
  </rv>
  <rv s="0">
    <v>https://www.bing.com/financeapi/forcetrigger?t=ab47dm&amp;q=XTSX%3aJEC&amp;form=skydnc</v>
    <v>Learn more on Bing</v>
  </rv>
  <rv s="11">
    <v>25</v>
    <v>JURA ENERGY CORPORATION (XTSX:JEC)</v>
    <v>2</v>
    <v>51</v>
    <v>Finance</v>
    <v>8</v>
    <v>en-US</v>
    <v>ab47dm</v>
    <v>268435456</v>
    <v>1</v>
    <v>Powered by Refinitiv</v>
    <v>0.19500000000000001</v>
    <v>0.04</v>
    <v>3.1307</v>
    <v>0</v>
    <v>0</v>
    <v>CAD</v>
    <v>Jura Energy Corporation (Jura) is an energy company engaged in the exploration, development and production of petroleum and natural gas properties in Pakistan. Jura's activities are conducted in Pakistan through its subsidiaries, Frontier Holdings Ltd (FHL) and Spud Energy Pty Ltd (SEPL). Jura operates through two segments: oil and gas operations in Pakistan and corporate activities in Canada. The Pakistan segment is primarily focused on the sale of petroleum products in Pakistan. The Canada segment does not have any revenue generating operations.</v>
    <v>37</v>
    <v>TSX Venture Exchange</v>
    <v>XTSX</v>
    <v>XTSX</v>
    <v>Suite 2100, 144 - 4th Avenue SW, CALGARY, AB, T2P 3N4 CA</v>
    <v>0.06</v>
    <v>Oil &amp; Gas</v>
    <v>Stock</v>
    <v>45138.5625</v>
    <v>682</v>
    <v>0.06</v>
    <v>4144579</v>
    <v>JURA ENERGY CORPORATION</v>
    <v>JURA ENERGY CORPORATION</v>
    <v>0.06</v>
    <v>0.06</v>
    <v>0.06</v>
    <v>69076330</v>
    <v>JEC</v>
    <v>JURA ENERGY CORPORATION (XTSX:JEC)</v>
    <v>100</v>
    <v>20</v>
    <v>2002</v>
  </rv>
  <rv s="2">
    <v>683</v>
  </rv>
  <rv s="0">
    <v>https://www.bing.com/financeapi/forcetrigger?t=a1wdp2&amp;q=XNYS%3aK&amp;form=skydnc</v>
    <v>Learn more on Bing</v>
  </rv>
  <rv s="1">
    <v>0</v>
    <v>KELLOGG COMPANY (XNYS:K)</v>
    <v>2</v>
    <v>3</v>
    <v>Finance</v>
    <v>4</v>
    <v>en-US</v>
    <v>a1wdp2</v>
    <v>268435456</v>
    <v>1</v>
    <v>Powered by Refinitiv</v>
    <v>77.17</v>
    <v>61.46</v>
    <v>0.4209</v>
    <v>-0.36499999999999999</v>
    <v>-5.8809999999999999E-3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62.2</v>
    <v>Food &amp; Tobacco</v>
    <v>Stock</v>
    <v>45155.700473182813</v>
    <v>685</v>
    <v>61.46</v>
    <v>21121079656</v>
    <v>KELLOGG COMPANY</v>
    <v>KELLOGG COMPANY</v>
    <v>62.2</v>
    <v>24.6571</v>
    <v>62.06</v>
    <v>61.695</v>
    <v>342346700</v>
    <v>K</v>
    <v>KELLOGG COMPANY (XNYS:K)</v>
    <v>774473</v>
    <v>2253147</v>
    <v>1922</v>
  </rv>
  <rv s="2">
    <v>686</v>
  </rv>
  <rv s="0">
    <v>https://www.bing.com/financeapi/forcetrigger?t=a1wh27&amp;q=XNYS%3aKEY&amp;form=skydnc</v>
    <v>Learn more on Bing</v>
  </rv>
  <rv s="1">
    <v>0</v>
    <v>KEYCORP (XNYS:KEY)</v>
    <v>2</v>
    <v>3</v>
    <v>Finance</v>
    <v>4</v>
    <v>en-US</v>
    <v>a1wh27</v>
    <v>268435456</v>
    <v>1</v>
    <v>Powered by Refinitiv</v>
    <v>20.3</v>
    <v>8.5350000000000001</v>
    <v>1.2807999999999999</v>
    <v>0.18</v>
    <v>1.7094000000000002E-2</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17754</v>
    <v>New York Stock Exchange</v>
    <v>XNYS</v>
    <v>XNYS</v>
    <v>127 Public Sq, CLEVELAND, OH, 44114-1306 US</v>
    <v>10.72</v>
    <v>Banking Services</v>
    <v>Stock</v>
    <v>45155.700451214841</v>
    <v>688</v>
    <v>10.4</v>
    <v>10023691419</v>
    <v>KEYCORP</v>
    <v>KEYCORP</v>
    <v>10.59</v>
    <v>7.0198999999999998</v>
    <v>10.53</v>
    <v>10.71</v>
    <v>935918900</v>
    <v>KEY</v>
    <v>KEYCORP (XNYS:KEY)</v>
    <v>6393439</v>
    <v>18180324</v>
    <v>1958</v>
  </rv>
  <rv s="2">
    <v>689</v>
  </rv>
  <rv s="0">
    <v>https://www.bing.com/financeapi/forcetrigger?t=a1wjz2&amp;q=XNYS%3aKMB&amp;form=skydnc</v>
    <v>Learn more on Bing</v>
  </rv>
  <rv s="1">
    <v>0</v>
    <v>KIMBERLY-CLARK CORPORATION (XNYS:KMB)</v>
    <v>2</v>
    <v>3</v>
    <v>Finance</v>
    <v>4</v>
    <v>en-US</v>
    <v>a1wjz2</v>
    <v>268435456</v>
    <v>1</v>
    <v>Powered by Refinitiv</v>
    <v>147.87</v>
    <v>108.74</v>
    <v>0.4093</v>
    <v>0.88</v>
    <v>6.9649999999999998E-3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127.63</v>
    <v>Personal &amp; Household Products &amp; Services</v>
    <v>Stock</v>
    <v>45155.700289652341</v>
    <v>691</v>
    <v>126.23090000000001</v>
    <v>43027302996</v>
    <v>KIMBERLY-CLARK CORPORATION</v>
    <v>KIMBERLY-CLARK CORPORATION</v>
    <v>126.96</v>
    <v>26.0426</v>
    <v>126.35</v>
    <v>127.23</v>
    <v>338185200</v>
    <v>KMB</v>
    <v>KIMBERLY-CLARK CORPORATION (XNYS:KMB)</v>
    <v>508920</v>
    <v>1762653</v>
    <v>1928</v>
  </rv>
  <rv s="2">
    <v>692</v>
  </rv>
  <rv s="0">
    <v>https://www.bing.com/financeapi/forcetrigger?t=a1wifr&amp;q=XNYS%3aKIM&amp;form=skydnc</v>
    <v>Learn more on Bing</v>
  </rv>
  <rv s="1">
    <v>0</v>
    <v>KIMCO REALTY CORPORATION. (XNYS:KIM)</v>
    <v>2</v>
    <v>3</v>
    <v>Finance</v>
    <v>4</v>
    <v>en-US</v>
    <v>a1wifr</v>
    <v>268435456</v>
    <v>1</v>
    <v>Powered by Refinitiv</v>
    <v>23.6</v>
    <v>17.34</v>
    <v>1.4494</v>
    <v>-0.1</v>
    <v>-5.1999999999999998E-3</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529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and others.</v>
    <v>639</v>
    <v>New York Stock Exchange</v>
    <v>XNYS</v>
    <v>XNYS</v>
    <v>500 North Broadway, Suite 201, P.O. Box 9010, JERICHO, NY, 11753 US</v>
    <v>19.369700000000002</v>
    <v>Residential &amp; Commercial REIT</v>
    <v>Stock</v>
    <v>45155.70057700156</v>
    <v>694</v>
    <v>19.12</v>
    <v>11858363703</v>
    <v>KIMCO REALTY CORPORATION.</v>
    <v>KIMCO REALTY CORPORATION.</v>
    <v>19.260000000000002</v>
    <v>31.612200000000001</v>
    <v>19.23</v>
    <v>19.13</v>
    <v>619883100</v>
    <v>KIM</v>
    <v>KIMCO REALTY CORPORATION. (XNYS:KIM)</v>
    <v>1107530</v>
    <v>4253714</v>
    <v>2022</v>
  </rv>
  <rv s="2">
    <v>695</v>
  </rv>
  <rv s="0">
    <v>https://www.bing.com/financeapi/forcetrigger?t=a1wkbh&amp;q=XNYS%3aKMI&amp;form=skydnc</v>
    <v>Learn more on Bing</v>
  </rv>
  <rv s="1">
    <v>0</v>
    <v>KINDER MORGAN, INC. (XNYS:KMI)</v>
    <v>2</v>
    <v>3</v>
    <v>Finance</v>
    <v>4</v>
    <v>en-US</v>
    <v>a1wkbh</v>
    <v>268435456</v>
    <v>1</v>
    <v>Powered by Refinitiv</v>
    <v>19.355</v>
    <v>16</v>
    <v>0.93120000000000003</v>
    <v>0.28499999999999998</v>
    <v>1.6559999999999998E-2</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17.559999999999999</v>
    <v>Oil &amp; Gas Related Equipment and Services</v>
    <v>Stock</v>
    <v>45155.700479397659</v>
    <v>697</v>
    <v>17.34</v>
    <v>38981746675</v>
    <v>KINDER MORGAN, INC.</v>
    <v>KINDER MORGAN, INC.</v>
    <v>17.37</v>
    <v>15.4908</v>
    <v>17.21</v>
    <v>17.495000000000001</v>
    <v>2228165000</v>
    <v>KMI</v>
    <v>KINDER MORGAN, INC. (XNYS:KMI)</v>
    <v>3887968</v>
    <v>12135769</v>
    <v>2006</v>
  </rv>
  <rv s="2">
    <v>698</v>
  </rv>
  <rv s="0">
    <v>https://www.bing.com/financeapi/forcetrigger?t=a1wjkr&amp;q=XNAS%3aKLAC&amp;form=skydnc</v>
    <v>Learn more on Bing</v>
  </rv>
  <rv s="1">
    <v>0</v>
    <v>KLA Corporation (XNAS:KLAC)</v>
    <v>2</v>
    <v>3</v>
    <v>Finance</v>
    <v>4</v>
    <v>en-US</v>
    <v>a1wjkr</v>
    <v>268435456</v>
    <v>1</v>
    <v>Powered by Refinitiv</v>
    <v>517.29549999999995</v>
    <v>250.2</v>
    <v>1.3574999999999999</v>
    <v>4.5949999999999998</v>
    <v>9.6940000000000012E-3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479.03</v>
    <v>Semiconductors &amp; Semiconductor Equipment</v>
    <v>Stock</v>
    <v>45155.700434988285</v>
    <v>700</v>
    <v>472.27</v>
    <v>65433556259</v>
    <v>KLA Corporation</v>
    <v>KLA Corporation</v>
    <v>476.03</v>
    <v>19.671399999999998</v>
    <v>474</v>
    <v>478.59500000000003</v>
    <v>136720100</v>
    <v>KLAC</v>
    <v>KLA Corporation (XNAS:KLAC)</v>
    <v>319281</v>
    <v>1092228</v>
    <v>1975</v>
  </rv>
  <rv s="2">
    <v>701</v>
  </rv>
  <rv s="0">
    <v>https://www.bing.com/financeapi/forcetrigger?t=a1wo5r&amp;q=XNYS%3aKSS&amp;form=skydnc</v>
    <v>Learn more on Bing</v>
  </rv>
  <rv s="11">
    <v>25</v>
    <v>KOHL'S CORPORATION (XNYS:KSS)</v>
    <v>2</v>
    <v>26</v>
    <v>Finance</v>
    <v>4</v>
    <v>en-US</v>
    <v>a1wo5r</v>
    <v>268435456</v>
    <v>1</v>
    <v>Powered by Refinitiv</v>
    <v>35.770000000000003</v>
    <v>17.887</v>
    <v>1.7779</v>
    <v>0.33500000000000002</v>
    <v>1.2289000000000001E-2</v>
    <v>USD</v>
    <v>Kohl's Corporation is an omnichannel retailer. The Company operates approximately 1,170 stores and a website www.Kohls.com. The Company’s Kohl's stores and Website sell private and national brand apparel, footwear, accessories, beauty, and home products. Its Kohl's stores carry a consistent merchandise assortment with some differences attributable to local preferences, store size, and Sephora. Its Website includes merchandise, which is available in its stores, as well as merchandise that is available only online. The Company’s merchandise mix includes both national brands and private brands that are available at Kohl's. The Company’s private portfolio includes various brands, such as Croft &amp; Barrow, Jumping Beans, SO, Sonoma Goods for Life, and Tek Gear, and brands that are developed and marketed through agreements with national brands, such as Food Network, LC Lauren Conrad, Nine West, and Simply Vera Vera Wang.</v>
    <v>36000</v>
    <v>New York Stock Exchange</v>
    <v>XNYS</v>
    <v>XNYS</v>
    <v>N56W17000 Ridgewood Dr, MENOMONEE FALLS, WI, 53051-5660 US</v>
    <v>28.06</v>
    <v>Diversified Retail</v>
    <v>Stock</v>
    <v>45155.700470625001</v>
    <v>703</v>
    <v>27.34</v>
    <v>3014701000</v>
    <v>KOHL'S CORPORATION</v>
    <v>KOHL'S CORPORATION</v>
    <v>27.745000000000001</v>
    <v>27.26</v>
    <v>27.594999999999999</v>
    <v>110590700</v>
    <v>KSS</v>
    <v>KOHL'S CORPORATION (XNYS:KSS)</v>
    <v>1042520</v>
    <v>3220232</v>
    <v>1993</v>
  </rv>
  <rv s="2">
    <v>704</v>
  </rv>
  <rv s="0">
    <v>https://www.bing.com/financeapi/forcetrigger?t=btyr2w&amp;q=XETR%3aHRS&amp;form=skydnc</v>
    <v>Learn more on Bing</v>
  </rv>
  <rv s="1">
    <v>0</v>
    <v>L3HARRIS TECHNOLOGIES, INC. (XETR:HRS)</v>
    <v>2</v>
    <v>22</v>
    <v>Finance</v>
    <v>16</v>
    <v>en-US</v>
    <v>btyr2w</v>
    <v>268435456</v>
    <v>1</v>
    <v>Powered by Refinitiv</v>
    <v>255.25</v>
    <v>163</v>
    <v>0.71709999999999996</v>
    <v>-0.5</v>
    <v>-2.9680000000000002E-3</v>
    <v>EUR</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Xetra</v>
    <v>XETR</v>
    <v>XETR</v>
    <v>1025 W Nasa Blvd, MELBOURNE, FL, 32919-0001 US</v>
    <v>167.95</v>
    <v>Aerospace &amp; Defense</v>
    <v>Stock</v>
    <v>45155.6498879625</v>
    <v>706</v>
    <v>167.95</v>
    <v>34528060000</v>
    <v>L3HARRIS TECHNOLOGIES, INC.</v>
    <v>L3HARRIS TECHNOLOGIES, INC.</v>
    <v>167.95</v>
    <v>43.71</v>
    <v>168.45</v>
    <v>167.95</v>
    <v>189132700</v>
    <v>HRS</v>
    <v>L3HARRIS TECHNOLOGIES, INC. (XETR:HRS)</v>
    <v>0</v>
    <v>926910</v>
    <v>1926</v>
  </rv>
  <rv s="2">
    <v>707</v>
  </rv>
  <rv s="0">
    <v>https://www.bing.com/financeapi/forcetrigger?t=a1ww5r&amp;q=XNYS%3aLH&amp;form=skydnc</v>
    <v>Learn more on Bing</v>
  </rv>
  <rv s="1">
    <v>0</v>
    <v>LABORATORY CORPORATION OF AMERICA HOLDINGS (XNYS:LH)</v>
    <v>2</v>
    <v>3</v>
    <v>Finance</v>
    <v>4</v>
    <v>en-US</v>
    <v>a1ww5r</v>
    <v>268435456</v>
    <v>1</v>
    <v>Powered by Refinitiv</v>
    <v>222.41399999999999</v>
    <v>172.08949999999999</v>
    <v>1.0732999999999999</v>
    <v>-2.38</v>
    <v>-1.1064000000000001E-2</v>
    <v>USD</v>
    <v>Laboratory Corporation of America Holdings is engaged in comprehensive laboratory services that helps doctors, hospitals, pharmaceutical companies, researchers and patients make clear and confident decisions. It provides insights and advance science to improve health and improve lives through its unparalleled diagnostics and drug development laboratory capabilities. The Company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Its Ovia Health by Labcorp's Menopause Support Program, the Company helps women navigate this life transition through diagnostic testing, resources and education.</v>
    <v>80000</v>
    <v>New York Stock Exchange</v>
    <v>XNYS</v>
    <v>XNYS</v>
    <v>358 S MAIN ST, BURLINGTON, NC, 27215-5837 US</v>
    <v>215.56</v>
    <v>Healthcare Providers &amp; Services</v>
    <v>Stock</v>
    <v>45155.700474767968</v>
    <v>709</v>
    <v>212.1</v>
    <v>18847878000</v>
    <v>LABORATORY CORPORATION OF AMERICA HOLDINGS</v>
    <v>LABORATORY CORPORATION OF AMERICA HOLDINGS</v>
    <v>215.2</v>
    <v>24.2334</v>
    <v>215.11</v>
    <v>212.73</v>
    <v>88600000</v>
    <v>LH</v>
    <v>LABORATORY CORPORATION OF AMERICA HOLDINGS (XNYS:LH)</v>
    <v>354379</v>
    <v>682151</v>
    <v>1994</v>
  </rv>
  <rv s="2">
    <v>710</v>
  </rv>
  <rv s="0">
    <v>https://www.bing.com/financeapi/forcetrigger?t=a1x4f2&amp;q=XNAS%3aLRCX&amp;form=skydnc</v>
    <v>Learn more on Bing</v>
  </rv>
  <rv s="1">
    <v>0</v>
    <v>LAM RESEARCH CORPORATION (XNAS:LRCX)</v>
    <v>2</v>
    <v>3</v>
    <v>Finance</v>
    <v>4</v>
    <v>en-US</v>
    <v>a1x4f2</v>
    <v>268435456</v>
    <v>1</v>
    <v>Powered by Refinitiv</v>
    <v>726.52499999999998</v>
    <v>299.59199999999998</v>
    <v>1.5041</v>
    <v>11.83</v>
    <v>1.8304000000000001E-2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659.20500000000004</v>
    <v>Semiconductors &amp; Semiconductor Equipment</v>
    <v>Stock</v>
    <v>45155.700437291409</v>
    <v>712</v>
    <v>647.42999999999995</v>
    <v>87725421640</v>
    <v>LAM RESEARCH CORPORATION</v>
    <v>LAM RESEARCH CORPORATION</v>
    <v>650.17999999999995</v>
    <v>19.497900000000001</v>
    <v>646.29</v>
    <v>658.12</v>
    <v>133297000</v>
    <v>LRCX</v>
    <v>LAM RESEARCH CORPORATION (XNAS:LRCX)</v>
    <v>295298</v>
    <v>1254115</v>
    <v>1989</v>
  </rv>
  <rv s="2">
    <v>713</v>
  </rv>
  <rv s="0">
    <v>https://www.bing.com/financeapi/forcetrigger?t=a1wu4c&amp;q=XNYS%3aLEG&amp;form=skydnc</v>
    <v>Learn more on Bing</v>
  </rv>
  <rv s="1">
    <v>0</v>
    <v>LEGGETT &amp; PLATT, INCORPORATED (XNYS:LEG)</v>
    <v>2</v>
    <v>3</v>
    <v>Finance</v>
    <v>4</v>
    <v>en-US</v>
    <v>a1wu4c</v>
    <v>268435456</v>
    <v>1</v>
    <v>Powered by Refinitiv</v>
    <v>41.51</v>
    <v>27.81</v>
    <v>1.2954000000000001</v>
    <v>0</v>
    <v>0</v>
    <v>USD</v>
    <v>Leggett &amp; Platt, Incorporated is a manufacturer that conceives, designs, and produces a range of engineered components and products found in many homes, offices, and automobiles. The Company’s segments include Bedding Products, Specialized Products and Furniture, Flooring &amp; Textile Products. Bedding Products segment supplies a variety of components and machinery used by bedding manufacturers in the production and assembly of their finished products, as well as produces private label finished mattresses for bedding brands. Specialized Products segment supplies lumbar support systems, seat suspension systems, motors and actuators, and control cables used by automotive manufacturers. It also produces and distribute tubing and tube assemblies for the aerospace industry and engineered hydraulic cylinders used in the material-handling and construction industries. Furniture, Flooring &amp; Textile Products segment supplies a range of components for residential and work furniture manufacturers.</v>
    <v>19900</v>
    <v>New York Stock Exchange</v>
    <v>XNYS</v>
    <v>XNYS</v>
    <v>No. 1 Leggett Road, CARTHAGE, MO, 64836 US</v>
    <v>28.23</v>
    <v>Household Goods</v>
    <v>Stock</v>
    <v>45155.70048043906</v>
    <v>715</v>
    <v>27.88</v>
    <v>3720122385</v>
    <v>LEGGETT &amp; PLATT, INCORPORATED</v>
    <v>LEGGETT &amp; PLATT, INCORPORATED</v>
    <v>28.09</v>
    <v>16.414200000000001</v>
    <v>27.93</v>
    <v>27.93</v>
    <v>133194500</v>
    <v>LEG</v>
    <v>LEGGETT &amp; PLATT, INCORPORATED (XNYS:LEG)</v>
    <v>210801</v>
    <v>1816581</v>
    <v>1901</v>
  </rv>
  <rv s="2">
    <v>716</v>
  </rv>
  <rv s="0">
    <v>http://de.wikipedia.org/wiki/Lennar</v>
    <v>Wikipedia</v>
  </rv>
  <rv s="4">
    <v>14</v>
    <v>718</v>
  </rv>
  <rv s="5">
    <v>13</v>
    <v>https://www.bing.com/th?id=AMMS_53583359b2caf7766f03578d319fe529&amp;qlt=95</v>
    <v>719</v>
    <v>0</v>
    <v>https://www.bing.com/images/search?form=xlimg&amp;q=lennar+corporation</v>
    <v>Image of LENNAR CORPORATION</v>
  </rv>
  <rv s="0">
    <v>https://www.bing.com/financeapi/forcetrigger?t=a1wucw&amp;q=XNYS%3aLEN&amp;form=skydnc</v>
    <v>Learn more on Bing</v>
  </rv>
  <rv s="6">
    <v>9</v>
    <v>LENNAR CORPORATION (XNYS:LEN)</v>
    <v>11</v>
    <v>12</v>
    <v>Finance</v>
    <v>4</v>
    <v>en-US</v>
    <v>a1wucw</v>
    <v>268435456</v>
    <v>1</v>
    <v>Powered by Refinitiv</v>
    <v>133.24</v>
    <v>69.900000000000006</v>
    <v>1.4677</v>
    <v>-2.9950000000000001</v>
    <v>-2.4414999999999999E-2</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124.44</v>
    <v>720</v>
    <v>Homebuilding &amp; Construction Supplies</v>
    <v>Stock</v>
    <v>45155.700509594528</v>
    <v>721</v>
    <v>118.97</v>
    <v>39155470000</v>
    <v>LENNAR CORPORATION</v>
    <v>LENNAR CORPORATION</v>
    <v>123.65</v>
    <v>8.3664000000000005</v>
    <v>122.67</v>
    <v>119.675</v>
    <v>322320000</v>
    <v>LEN</v>
    <v>LENNAR CORPORATION (XNYS:LEN)</v>
    <v>1390765</v>
    <v>1852492</v>
    <v>1991</v>
  </rv>
  <rv s="2">
    <v>722</v>
  </rv>
  <rv s="0">
    <v>https://www.bing.com/financeapi/forcetrigger?t=a1x4z2&amp;q=XNYS%3aLSI&amp;form=skydnc</v>
    <v>Learn more on Bing</v>
  </rv>
  <rv s="21">
    <v>57</v>
    <v>LIFE STORAGE, INC. (XNYS:LSI)</v>
    <v>2</v>
    <v>58</v>
    <v>Finance</v>
    <v>59</v>
    <v>en-US</v>
    <v>a1x4z2</v>
    <v>268435456</v>
    <v>1</v>
    <v>Powered by Refinitiv</v>
    <v>146.66</v>
    <v>94.02</v>
    <v>0.6341</v>
    <v>0</v>
    <v>0</v>
    <v>0.75</v>
    <v>5.6350000000000003E-3</v>
    <v>USD</v>
    <v>Life Storage, Inc. is a is a self-administered and self-managed equity real estate investment trust (REIT) that is in the business of acquiring and managing self-storage facilities. The Company owns its assets and conducts its operations through Life Storage LP (Operating Partnership) and subsidiaries of the Operating Partnership. The Company has an ownership interest in and/or managed 1,198 self-storage properties in 37 states and the District of Columbia. Among its 1,198 self-storage properties are 141 properties that it manages for unconsolidated joint ventures, 299 properties that it manages and have no ownership interest, and five properties that it lease. The Company serves both residential and commercial storage customers with storage units rented by month. It owns a direct or indirect interest in about 899 of the properties through the Operating Partnership, which includes 758 wholly owned properties and 141 properties owned by unconsolidated joint ventures.</v>
    <v>2508</v>
    <v>New York Stock Exchange</v>
    <v>XNYS</v>
    <v>XNYS</v>
    <v>6467 MAIN ST, WILLIAMSVILLE, NY, 14221 US</v>
    <v>139.19999999999999</v>
    <v>Residential &amp; Commercial REIT</v>
    <v>Stock</v>
    <v>45126.958333344533</v>
    <v>724</v>
    <v>132.94</v>
    <v>11325986111</v>
    <v>LIFE STORAGE, INC.</v>
    <v>LIFE STORAGE, INC.</v>
    <v>135</v>
    <v>31.232299999999999</v>
    <v>134.12</v>
    <v>133.1</v>
    <v>133.85</v>
    <v>85093810</v>
    <v>LSI</v>
    <v>LIFE STORAGE, INC. (XNYS:LSI)</v>
    <v>7208602</v>
    <v>672330</v>
    <v>1995</v>
  </rv>
  <rv s="2">
    <v>725</v>
  </rv>
  <rv s="0">
    <v>https://www.bing.com/financeapi/forcetrigger?t=a1x12w&amp;q=XNYS%3aLNC&amp;form=skydnc</v>
    <v>Learn more on Bing</v>
  </rv>
  <rv s="1">
    <v>0</v>
    <v>LINCOLN NATIONAL CORPORATION (XNYS:LNC)</v>
    <v>2</v>
    <v>3</v>
    <v>Finance</v>
    <v>4</v>
    <v>en-US</v>
    <v>a1x12w</v>
    <v>268435456</v>
    <v>1</v>
    <v>Powered by Refinitiv</v>
    <v>54.590899999999998</v>
    <v>18.5</v>
    <v>1.8029999999999999</v>
    <v>-0.125</v>
    <v>-4.8320000000000004E-3</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26.24</v>
    <v>Insurance</v>
    <v>Stock</v>
    <v>45155.700437638283</v>
    <v>727</v>
    <v>25.6</v>
    <v>4367332884</v>
    <v>LINCOLN NATIONAL CORPORATION</v>
    <v>LINCOLN NATIONAL CORPORATION</v>
    <v>26.1</v>
    <v>6.7282000000000002</v>
    <v>25.87</v>
    <v>25.745000000000001</v>
    <v>169638100</v>
    <v>LNC</v>
    <v>LINCOLN NATIONAL CORPORATION (XNYS:LNC)</v>
    <v>583873</v>
    <v>2331884</v>
    <v>1968</v>
  </rv>
  <rv s="2">
    <v>728</v>
  </rv>
  <rv s="0">
    <v>https://www.bing.com/financeapi/forcetrigger?t=ae8oxm&amp;q=XPAR%3aFII&amp;form=skydnc</v>
    <v>Learn more on Bing</v>
  </rv>
  <rv s="21">
    <v>57</v>
    <v>Lisi SA (XPAR:FII)</v>
    <v>2</v>
    <v>60</v>
    <v>Finance</v>
    <v>61</v>
    <v>en-US</v>
    <v>ae8oxm</v>
    <v>268435456</v>
    <v>1</v>
    <v>Powered by Refinitiv</v>
    <v>27</v>
    <v>17.079999999999998</v>
    <v>2.0266000000000002</v>
    <v>0.2</v>
    <v>9.0500000000000008E-3</v>
    <v>-0.2</v>
    <v>-8.9689999999999995E-3</v>
    <v>EUR</v>
    <v>Lisi SA (LISI) is a France-based manufacturer of fasteners and assembly components for the Aerospace, Automotive, and medical implants industries. LISI designs and delivers parts, components and high-tech devices for large international companies, such as Airbus, Boeing, BMW, CFAN, Mercedes, PSA, Renault, Safran, VW Group and Stryker Corporation. It divides its business into three main sectors: LISI Aerospace, which combines the activities on the aeronautical market; LISI Automotive, which includes the operation on the automotive market, and LISI Medical, which comprises the activities on the medical market. The Company’s portfolio includes such products as fasteners, engine components and special parts for the aerospace industry; threaded fasteners, clipped solutions and mechanical safety components for the automotive industry, and dental components, orthopedic implants and surgical instruments for the medical market. It also operates through Termax LLC and Manoir Aerospace.</v>
    <v>9839</v>
    <v>Euronext Paris</v>
    <v>XPAR</v>
    <v>XPAR</v>
    <v>Le Millenium, 18 rue Albert Camus, CS 70431, BELFORT Cedex, BELFORT, BOURGOGNE-FRANCHE-COMTE, 90008 FR</v>
    <v>22.3</v>
    <v>Aerospace &amp; Defense</v>
    <v>Stock</v>
    <v>45155.666666666664</v>
    <v>730</v>
    <v>22.05</v>
    <v>1028497000</v>
    <v>Lisi SA</v>
    <v>Lisi SA</v>
    <v>22.2</v>
    <v>29.8125</v>
    <v>22.1</v>
    <v>22.3</v>
    <v>22.1</v>
    <v>46538310</v>
    <v>FII</v>
    <v>Lisi SA (XPAR:FII)</v>
    <v>671956</v>
    <v>12550</v>
    <v>1983</v>
  </rv>
  <rv s="2">
    <v>731</v>
  </rv>
  <rv s="0">
    <v>https://www.bing.com/financeapi/forcetrigger?t=a1wzw7&amp;q=XNYS%3aLMT&amp;form=skydnc</v>
    <v>Learn more on Bing</v>
  </rv>
  <rv s="1">
    <v>0</v>
    <v>LOCKHEED MARTIN CORPORATION (XNYS:LMT)</v>
    <v>2</v>
    <v>3</v>
    <v>Finance</v>
    <v>4</v>
    <v>en-US</v>
    <v>a1wzw7</v>
    <v>268435456</v>
    <v>1</v>
    <v>Powered by Refinitiv</v>
    <v>508.1</v>
    <v>381.55</v>
    <v>0.6512</v>
    <v>3.36</v>
    <v>7.548E-3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450.15</v>
    <v>Aerospace &amp; Defense</v>
    <v>Stock</v>
    <v>45155.700470416406</v>
    <v>733</v>
    <v>446.48</v>
    <v>112097700000</v>
    <v>LOCKHEED MARTIN CORPORATION</v>
    <v>LOCKHEED MARTIN CORPORATION</v>
    <v>446.48</v>
    <v>16.269200000000001</v>
    <v>445.13</v>
    <v>448.49</v>
    <v>251831500</v>
    <v>LMT</v>
    <v>LOCKHEED MARTIN CORPORATION (XNYS:LMT)</v>
    <v>260890</v>
    <v>1186598</v>
    <v>1994</v>
  </rv>
  <rv s="2">
    <v>734</v>
  </rv>
  <rv s="0">
    <v>https://www.bing.com/financeapi/forcetrigger?t=a1wpxm&amp;q=XNYS%3aL&amp;form=skydnc</v>
    <v>Learn more on Bing</v>
  </rv>
  <rv s="1">
    <v>0</v>
    <v>LOEWS CORPORATION (XNYS:L)</v>
    <v>2</v>
    <v>3</v>
    <v>Finance</v>
    <v>4</v>
    <v>en-US</v>
    <v>a1wpxm</v>
    <v>268435456</v>
    <v>1</v>
    <v>Powered by Refinitiv</v>
    <v>63.93</v>
    <v>49.36</v>
    <v>0.83560000000000001</v>
    <v>-0.33</v>
    <v>-5.2849999999999998E-3</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10019-2701 US</v>
    <v>62.854999999999997</v>
    <v>Insurance</v>
    <v>Stock</v>
    <v>45155.70005960625</v>
    <v>736</v>
    <v>62.11</v>
    <v>14006345357</v>
    <v>LOEWS CORPORATION</v>
    <v>LOEWS CORPORATION</v>
    <v>62.85</v>
    <v>11.885400000000001</v>
    <v>62.44</v>
    <v>62.11</v>
    <v>225508700</v>
    <v>L</v>
    <v>LOEWS CORPORATION (XNYS:L)</v>
    <v>147553</v>
    <v>546943</v>
    <v>1969</v>
  </rv>
  <rv s="2">
    <v>737</v>
  </rv>
  <rv s="0">
    <v>https://www.bing.com/financeapi/forcetrigger?t=a1x2ur&amp;q=XNYS%3aLOW&amp;form=skydnc</v>
    <v>Learn more on Bing</v>
  </rv>
  <rv s="1">
    <v>0</v>
    <v>LOWE'S COMPANIES, INC. (XNYS:LOW)</v>
    <v>2</v>
    <v>3</v>
    <v>Finance</v>
    <v>4</v>
    <v>en-US</v>
    <v>a1x2ur</v>
    <v>268435456</v>
    <v>1</v>
    <v>Powered by Refinitiv</v>
    <v>237.20500000000001</v>
    <v>176.5</v>
    <v>1.08</v>
    <v>-0.63</v>
    <v>-2.836E-3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223.87</v>
    <v>Specialty Retailers</v>
    <v>Stock</v>
    <v>45155.700437048436</v>
    <v>739</v>
    <v>220.48</v>
    <v>129806466816</v>
    <v>LOWE'S COMPANIES, INC.</v>
    <v>LOWE'S COMPANIES, INC.</v>
    <v>222.32</v>
    <v>22.204000000000001</v>
    <v>222.15</v>
    <v>221.52</v>
    <v>585980800</v>
    <v>LOW</v>
    <v>LOWE'S COMPANIES, INC. (XNYS:LOW)</v>
    <v>626179</v>
    <v>2073655</v>
    <v>1952</v>
  </rv>
  <rv s="2">
    <v>740</v>
  </rv>
  <rv s="0">
    <v>https://www.bing.com/financeapi/forcetrigger?t=aqcla2&amp;q=XWAR%3aLUK&amp;form=skydnc</v>
    <v>Learn more on Bing</v>
  </rv>
  <rv s="14">
    <v>31</v>
    <v>LUKARDI S.A. (XWAR:LUK)</v>
    <v>2</v>
    <v>32</v>
    <v>Finance</v>
    <v>33</v>
    <v>en-US</v>
    <v>aqcla2</v>
    <v>268435456</v>
    <v>1</v>
    <v>Powered by Refinitiv</v>
    <v>1.1399999999999999</v>
    <v>0.505</v>
    <v>0.90169999999999995</v>
    <v>-7.4999999999999997E-2</v>
    <v>-9.4937000000000007E-2</v>
    <v>PLN</v>
    <v>Lukardi SA is a Poland-based company, which is involved mainly in activities related to IT consultancy. The Company is also engaged in custom computer programming activities and other service providing in the field of information technology and computer. Among other entity's projects they offer Body&amp;Team Leasing, which is provided for streamlining recruitment processes. The Company's offer constists also of tools designed for management of the candidate database; security and protection of personal data (multi-level security system, SSL connection encryption and cyclical data backup) and delivering intuitive platform enabling creating a dedicated career page with a job offer, tests and recruitment form.</v>
    <v>Warsaw Stock Exchange</v>
    <v>XWAR</v>
    <v>XWAR</v>
    <v>ul. Teczowa 3, POZNAN, WOJ. WIELKOPOLSKIE, 60-275 PL</v>
    <v>0.71499999999999997</v>
    <v>Software &amp; IT Services</v>
    <v>Stock</v>
    <v>45155.610018923435</v>
    <v>742</v>
    <v>0.66</v>
    <v>46217740</v>
    <v>LUKARDI S.A.</v>
    <v>LUKARDI S.A.</v>
    <v>0.71499999999999997</v>
    <v>888.88890000000004</v>
    <v>0.79</v>
    <v>0.71499999999999997</v>
    <v>58503470</v>
    <v>LUK</v>
    <v>LUKARDI S.A. (XWAR:LUK)</v>
    <v>2302</v>
    <v>3130</v>
    <v>2015</v>
  </rv>
  <rv s="2">
    <v>743</v>
  </rv>
  <rv s="0">
    <v>https://www.bing.com/financeapi/forcetrigger?t=a1y1w7&amp;q=XNYS%3aMTB&amp;form=skydnc</v>
    <v>Learn more on Bing</v>
  </rv>
  <rv s="1">
    <v>0</v>
    <v>M&amp;T BANK CORPORATION (XNYS:MTB)</v>
    <v>2</v>
    <v>3</v>
    <v>Finance</v>
    <v>4</v>
    <v>en-US</v>
    <v>a1y1w7</v>
    <v>268435456</v>
    <v>1</v>
    <v>Powered by Refinitiv</v>
    <v>192.56</v>
    <v>109.36</v>
    <v>0.80659999999999998</v>
    <v>0.26</v>
    <v>2.0269999999999997E-3</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129.63</v>
    <v>Banking Services</v>
    <v>Stock</v>
    <v>45155.700343182813</v>
    <v>745</v>
    <v>128.04</v>
    <v>21324014760</v>
    <v>M&amp;T BANK CORPORATION</v>
    <v>M&amp;T BANK CORPORATION</v>
    <v>128.93</v>
    <v>7.5789</v>
    <v>128.28</v>
    <v>128.54</v>
    <v>165894000</v>
    <v>MTB</v>
    <v>M&amp;T BANK CORPORATION (XNYS:MTB)</v>
    <v>173625</v>
    <v>1010400</v>
    <v>1969</v>
  </rv>
  <rv s="2">
    <v>746</v>
  </rv>
  <rv s="0">
    <v>https://www.bing.com/financeapi/forcetrigger?t=bsobdm&amp;q=XETR%3aFDO&amp;form=skydnc</v>
    <v>Learn more on Bing</v>
  </rv>
  <rv s="1">
    <v>0</v>
    <v>MACY'S, INC. (XETR:FDO)</v>
    <v>2</v>
    <v>22</v>
    <v>Finance</v>
    <v>16</v>
    <v>en-US</v>
    <v>bsobdm</v>
    <v>268435456</v>
    <v>1</v>
    <v>Powered by Refinitiv</v>
    <v>25.1</v>
    <v>11.765000000000001</v>
    <v>1.885</v>
    <v>-5.0000000000000001E-3</v>
    <v>-3.5740000000000001E-4</v>
    <v>EUR</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Xetra</v>
    <v>XETR</v>
    <v>XETR</v>
    <v>151 West 34Th Street, NEW YORK, NY, 10001 US</v>
    <v>13.984999999999999</v>
    <v>Diversified Retail</v>
    <v>Stock</v>
    <v>45155.649824907028</v>
    <v>748</v>
    <v>13.984999999999999</v>
    <v>4115200000</v>
    <v>MACY'S, INC.</v>
    <v>MACY'S, INC.</v>
    <v>13.984999999999999</v>
    <v>4.21</v>
    <v>13.99</v>
    <v>13.984999999999999</v>
    <v>272529800</v>
    <v>FDO</v>
    <v>MACY'S, INC. (XETR:FDO)</v>
    <v>0</v>
    <v>8590660</v>
    <v>1985</v>
  </rv>
  <rv s="2">
    <v>749</v>
  </rv>
  <rv s="0">
    <v>https://www.bing.com/financeapi/forcetrigger?t=a1x8tc&amp;q=XNYS%3aM&amp;form=skydnc</v>
    <v>Learn more on Bing</v>
  </rv>
  <rv s="1">
    <v>0</v>
    <v>MACY'S, INC. (XNYS:M)</v>
    <v>2</v>
    <v>3</v>
    <v>Finance</v>
    <v>4</v>
    <v>en-US</v>
    <v>a1x8tc</v>
    <v>268435456</v>
    <v>1</v>
    <v>Powered by Refinitiv</v>
    <v>25.12</v>
    <v>12.8</v>
    <v>1.885</v>
    <v>0.17499999999999999</v>
    <v>1.1589E-2</v>
    <v>USD</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New York Stock Exchange</v>
    <v>XNYS</v>
    <v>XNYS</v>
    <v>151 West 34Th Street, NEW YORK, NY, 10001 US</v>
    <v>15.38</v>
    <v>Diversified Retail</v>
    <v>Stock</v>
    <v>45155.70045083281</v>
    <v>751</v>
    <v>15.16</v>
    <v>4162892695</v>
    <v>MACY'S, INC.</v>
    <v>MACY'S, INC.</v>
    <v>15.25</v>
    <v>4.1276999999999999</v>
    <v>15.1</v>
    <v>15.275</v>
    <v>272529800</v>
    <v>M</v>
    <v>MACY'S, INC. (XNYS:M)</v>
    <v>4916556</v>
    <v>8413020</v>
    <v>1985</v>
  </rv>
  <rv s="2">
    <v>752</v>
  </rv>
  <rv s="0">
    <v>http://en.wikipedia.org/wiki/Marathon_Oil</v>
    <v>Wikipedia</v>
  </rv>
  <rv s="4">
    <v>14</v>
    <v>754</v>
  </rv>
  <rv s="5">
    <v>13</v>
    <v>https://www.bing.com/th?id=AMMS_053e966468c0c2456f7c62d3a165a7fd&amp;qlt=95</v>
    <v>755</v>
    <v>0</v>
    <v>https://www.bing.com/images/search?form=xlimg&amp;q=marathon+oil</v>
    <v>Image of MARATHON OIL CORPORATION</v>
  </rv>
  <rv s="0">
    <v>https://www.bing.com/financeapi/forcetrigger?t=a1xxvh&amp;q=XNYS%3aMRO&amp;form=skydnc</v>
    <v>Learn more on Bing</v>
  </rv>
  <rv s="6">
    <v>9</v>
    <v>MARATHON OIL CORPORATION (XNYS:MRO)</v>
    <v>11</v>
    <v>12</v>
    <v>Finance</v>
    <v>4</v>
    <v>en-US</v>
    <v>a1xxvh</v>
    <v>268435456</v>
    <v>1</v>
    <v>Powered by Refinitiv</v>
    <v>33.42</v>
    <v>20.57</v>
    <v>2.3761999999999999</v>
    <v>0.48499999999999999</v>
    <v>1.8974999999999999E-2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26.26</v>
    <v>756</v>
    <v>Oil &amp; Gas</v>
    <v>Stock</v>
    <v>45155.700423078124</v>
    <v>757</v>
    <v>25.945</v>
    <v>15775123124</v>
    <v>MARATHON OIL CORPORATION</v>
    <v>MARATHON OIL CORPORATION</v>
    <v>26.11</v>
    <v>6.2793000000000001</v>
    <v>25.56</v>
    <v>26.045000000000002</v>
    <v>605687200</v>
    <v>MRO</v>
    <v>MARATHON OIL CORPORATION (XNYS:MRO)</v>
    <v>4819377</v>
    <v>11255227</v>
    <v>2001</v>
  </rv>
  <rv s="2">
    <v>758</v>
  </rv>
  <rv s="0">
    <v>https://www.bing.com/financeapi/forcetrigger?t=a1xvzr&amp;q=XNYS%3aMPC&amp;form=skydnc</v>
    <v>Learn more on Bing</v>
  </rv>
  <rv s="1">
    <v>0</v>
    <v>MARATHON PETROLEUM CORPORATION (XNYS:MPC)</v>
    <v>2</v>
    <v>3</v>
    <v>Finance</v>
    <v>4</v>
    <v>en-US</v>
    <v>a1xvzr</v>
    <v>268435456</v>
    <v>1</v>
    <v>Powered by Refinitiv</v>
    <v>149.76</v>
    <v>89.4</v>
    <v>1.6135999999999999</v>
    <v>2.12</v>
    <v>1.4993000000000001E-2</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145.19999999999999</v>
    <v>Oil &amp; Gas</v>
    <v>Stock</v>
    <v>45155.700522580468</v>
    <v>760</v>
    <v>143.21</v>
    <v>57385625232</v>
    <v>MARATHON PETROLEUM CORPORATION</v>
    <v>MARATHON PETROLEUM CORPORATION</v>
    <v>143.4</v>
    <v>5.1620999999999997</v>
    <v>141.4</v>
    <v>143.52000000000001</v>
    <v>399844100</v>
    <v>MPC</v>
    <v>MARATHON PETROLEUM CORPORATION (XNYS:MPC)</v>
    <v>1500448</v>
    <v>3419077</v>
    <v>2009</v>
  </rv>
  <rv s="2">
    <v>761</v>
  </rv>
  <rv s="0">
    <v>https://www.bing.com/financeapi/forcetrigger?t=a1xaar&amp;q=XNAS%3aMAR&amp;form=skydnc</v>
    <v>Learn more on Bing</v>
  </rv>
  <rv s="1">
    <v>0</v>
    <v>MARRIOTT INTERNATIONAL, INC. (XNAS:MAR)</v>
    <v>2</v>
    <v>3</v>
    <v>Finance</v>
    <v>4</v>
    <v>en-US</v>
    <v>a1xaar</v>
    <v>268435456</v>
    <v>1</v>
    <v>Powered by Refinitiv</v>
    <v>210.98</v>
    <v>135.9</v>
    <v>1.59</v>
    <v>-1.23</v>
    <v>-5.9570000000000005E-3</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207.71</v>
    <v>Hotels &amp; Entertainment Services</v>
    <v>Stock</v>
    <v>45155.700473414065</v>
    <v>763</v>
    <v>203.8</v>
    <v>61213677900</v>
    <v>MARRIOTT INTERNATIONAL, INC.</v>
    <v>MARRIOTT INTERNATIONAL, INC.</v>
    <v>207.71</v>
    <v>23.291399999999999</v>
    <v>206.48</v>
    <v>205.25</v>
    <v>298239600</v>
    <v>MAR</v>
    <v>MARRIOTT INTERNATIONAL, INC. (XNAS:MAR)</v>
    <v>1068131</v>
    <v>2386923</v>
    <v>1997</v>
  </rv>
  <rv s="2">
    <v>764</v>
  </rv>
  <rv s="0">
    <v>https://www.bing.com/financeapi/forcetrigger?t=a1xr1h&amp;q=XNYS%3aMMC&amp;form=skydnc</v>
    <v>Learn more on Bing</v>
  </rv>
  <rv s="1">
    <v>0</v>
    <v>MARSH &amp; MCLENNAN COMPANIES, INC. (XNYS:MMC)</v>
    <v>2</v>
    <v>3</v>
    <v>Finance</v>
    <v>4</v>
    <v>en-US</v>
    <v>a1xr1h</v>
    <v>268435456</v>
    <v>1</v>
    <v>Powered by Refinitiv</v>
    <v>194.16</v>
    <v>148.11000000000001</v>
    <v>0.93079999999999996</v>
    <v>-7.0000000000000007E-2</v>
    <v>-3.6790000000000005E-4</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191.25</v>
    <v>Insurance</v>
    <v>Stock</v>
    <v>45155.700532534378</v>
    <v>766</v>
    <v>189.6</v>
    <v>93940114666</v>
    <v>MARSH &amp; MCLENNAN COMPANIES, INC.</v>
    <v>MARSH &amp; MCLENNAN COMPANIES, INC.</v>
    <v>190.42</v>
    <v>29.0107</v>
    <v>190.25</v>
    <v>190.18</v>
    <v>493953700</v>
    <v>MMC</v>
    <v>MARSH &amp; MCLENNAN COMPANIES, INC. (XNYS:MMC)</v>
    <v>266922</v>
    <v>1519449</v>
    <v>1969</v>
  </rv>
  <rv s="2">
    <v>767</v>
  </rv>
  <rv s="0">
    <v>https://www.bing.com/financeapi/forcetrigger?t=a1xam7&amp;q=XNYS%3aMAS&amp;form=skydnc</v>
    <v>Learn more on Bing</v>
  </rv>
  <rv s="1">
    <v>0</v>
    <v>MASCO CORPORATION (XNYS:MAS)</v>
    <v>2</v>
    <v>3</v>
    <v>Finance</v>
    <v>4</v>
    <v>en-US</v>
    <v>a1xam7</v>
    <v>268435456</v>
    <v>1</v>
    <v>Powered by Refinitiv</v>
    <v>63.854999999999997</v>
    <v>42.33</v>
    <v>1.2361</v>
    <v>-0.64459999999999995</v>
    <v>-1.1115999999999999E-2</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58.31</v>
    <v>Homebuilding &amp; Construction Supplies</v>
    <v>Stock</v>
    <v>45155.700307928128</v>
    <v>769</v>
    <v>57.26</v>
    <v>12898477174</v>
    <v>MASCO CORPORATION</v>
    <v>MASCO CORPORATION</v>
    <v>58.26</v>
    <v>16.4102</v>
    <v>57.99</v>
    <v>57.345399999999998</v>
    <v>224926100</v>
    <v>MAS</v>
    <v>MASCO CORPORATION (XNYS:MAS)</v>
    <v>539164</v>
    <v>1745553</v>
    <v>1962</v>
  </rv>
  <rv s="2">
    <v>770</v>
  </rv>
  <rv s="0">
    <v>https://www.bing.com/financeapi/forcetrigger?t=a1x8w7&amp;q=XNYS%3aMA&amp;form=skydnc</v>
    <v>Learn more on Bing</v>
  </rv>
  <rv s="1">
    <v>0</v>
    <v>MASTERCARD INCORPORATED. (XNYS:MA)</v>
    <v>2</v>
    <v>3</v>
    <v>Finance</v>
    <v>4</v>
    <v>en-US</v>
    <v>a1x8w7</v>
    <v>268435456</v>
    <v>1</v>
    <v>Powered by Refinitiv</v>
    <v>405.19</v>
    <v>276.87</v>
    <v>1.0986</v>
    <v>-0.11</v>
    <v>-2.789E-4</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396.99</v>
    <v>Software &amp; IT Services</v>
    <v>Stock</v>
    <v>45155.700443159374</v>
    <v>772</v>
    <v>391.57499999999999</v>
    <v>371476621398</v>
    <v>MASTERCARD INCORPORATED.</v>
    <v>MASTERCARD INCORPORATED.</v>
    <v>396.99</v>
    <v>36.945999999999998</v>
    <v>394.37</v>
    <v>394.26</v>
    <v>942212300</v>
    <v>MA</v>
    <v>MASTERCARD INCORPORATED. (XNYS:MA)</v>
    <v>859211</v>
    <v>2345024</v>
    <v>2001</v>
  </rv>
  <rv s="2">
    <v>773</v>
  </rv>
  <rv s="0">
    <v>https://www.bing.com/financeapi/forcetrigger?t=a1xarw&amp;q=XNAS%3aMAT&amp;form=skydnc</v>
    <v>Learn more on Bing</v>
  </rv>
  <rv s="1">
    <v>0</v>
    <v>MATTEL, INC. (XNAS:MAT)</v>
    <v>2</v>
    <v>3</v>
    <v>Finance</v>
    <v>4</v>
    <v>en-US</v>
    <v>a1xarw</v>
    <v>268435456</v>
    <v>1</v>
    <v>Powered by Refinitiv</v>
    <v>24.375</v>
    <v>15.36</v>
    <v>1.2101</v>
    <v>0</v>
    <v>0</v>
    <v>USD</v>
    <v>Mattel, Inc. is a toy company and owner of catalogs of children's and family entertainment franchises in the world. The Company's segments include North America, International and American Girl. Its portfolio of owned and licensed brands and products are grouped into four brand categories: Dolls, which includes brands such as Barbie, Monster High, American Girl, Polly Pocket, Spirit (Universal) and Enchantimals; Infant, Toddler, and Preschool includes brands such as Fisher-Price and Thomas &amp; Friends, Power Wheels, and Fireman Sam; Vehicles include brands such as Hot Wheels, including Hot Wheels Monster Trucks and Hot Wheels Mario Kart (Nintendo), Matchbox and CARS (Disney Pixar), and Action Figures, Building Sets, Games, and Other include brands such as Masters of the Universe, MEGA, UNO, Lightyear (Disney Pixar), Jurassic World (NBCUniversal), world wrestling entertainment (WWE) and Star Wars (Disney). Its offerings include film and television content, gaming, music and live events.</v>
    <v>33900</v>
    <v>Nasdaq Stock Market</v>
    <v>XNAS</v>
    <v>XNAS</v>
    <v>333 CONTINENTAL BLVD, EL SEGUNDO, CA, 90245 US</v>
    <v>21.43</v>
    <v>Leisure Products</v>
    <v>Stock</v>
    <v>45155.700414664061</v>
    <v>775</v>
    <v>20.98</v>
    <v>7490050424</v>
    <v>MATTEL, INC.</v>
    <v>MATTEL, INC.</v>
    <v>21.23</v>
    <v>33.797800000000002</v>
    <v>21.15</v>
    <v>21.15</v>
    <v>354139500</v>
    <v>MAT</v>
    <v>MATTEL, INC. (XNAS:MAT)</v>
    <v>529706</v>
    <v>4260128</v>
    <v>1968</v>
  </rv>
  <rv s="2">
    <v>776</v>
  </rv>
  <rv s="0">
    <v>http://zh.wikipedia.org/wiki/味可美</v>
    <v>Wikipedia</v>
  </rv>
  <rv s="4">
    <v>14</v>
    <v>778</v>
  </rv>
  <rv s="5">
    <v>13</v>
    <v>https://www.bing.com/th?id=AMMS_8d96836a886471f7120ce0135f3ca8bd&amp;qlt=95</v>
    <v>779</v>
    <v>0</v>
    <v>https://www.bing.com/images/search?form=xlimg&amp;q=mccormick+%26+company</v>
    <v>Image of MCCORMICK &amp; COMPANY, INCORPORATED</v>
  </rv>
  <rv s="0">
    <v>https://www.bing.com/financeapi/forcetrigger?t=a1xoc7&amp;q=XNYS%3aMKC&amp;form=skydnc</v>
    <v>Learn more on Bing</v>
  </rv>
  <rv s="6">
    <v>9</v>
    <v>MCCORMICK &amp; COMPANY, INCORPORATED (XNYS:MKC)</v>
    <v>11</v>
    <v>12</v>
    <v>Finance</v>
    <v>4</v>
    <v>en-US</v>
    <v>a1xoc7</v>
    <v>268435456</v>
    <v>1</v>
    <v>Powered by Refinitiv</v>
    <v>94.39</v>
    <v>70.599999999999994</v>
    <v>0.57550000000000001</v>
    <v>0.01</v>
    <v>1.166E-4</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86.1</v>
    <v>780</v>
    <v>Food &amp; Tobacco</v>
    <v>Stock</v>
    <v>45155.700399027344</v>
    <v>781</v>
    <v>85.55</v>
    <v>23051360000</v>
    <v>MCCORMICK &amp; COMPANY, INCORPORATED</v>
    <v>MCCORMICK &amp; COMPANY, INCORPORATED</v>
    <v>85.825000000000003</v>
    <v>33.142800000000001</v>
    <v>85.8</v>
    <v>85.81</v>
    <v>268326500</v>
    <v>MKC</v>
    <v>MCCORMICK &amp; COMPANY, INCORPORATED (XNYS:MKC)</v>
    <v>154616</v>
    <v>1087703</v>
    <v>1915</v>
  </rv>
  <rv s="2">
    <v>782</v>
  </rv>
  <rv s="0">
    <v>http://en.wikipedia.org/wiki/McDonald's</v>
    <v>Wikipedia</v>
  </rv>
  <rv s="4">
    <v>14</v>
    <v>784</v>
  </rv>
  <rv s="5">
    <v>13</v>
    <v>https://www.bing.com/th?id=AMMS_7d8255243964a8970376f8dd41121106&amp;qlt=95</v>
    <v>785</v>
    <v>0</v>
    <v>https://www.bing.com/images/search?form=xlimg&amp;q=mcdonald%27s</v>
    <v>Image of MCDONALD'S CORPORATION</v>
  </rv>
  <rv s="0">
    <v>https://www.bing.com/financeapi/forcetrigger?t=a1xdec&amp;q=XNYS%3aMCD&amp;form=skydnc</v>
    <v>Learn more on Bing</v>
  </rv>
  <rv s="6">
    <v>9</v>
    <v>MCDONALD'S CORPORATION (XNYS:MCD)</v>
    <v>11</v>
    <v>12</v>
    <v>Finance</v>
    <v>4</v>
    <v>en-US</v>
    <v>a1xdec</v>
    <v>268435456</v>
    <v>1</v>
    <v>Powered by Refinitiv</v>
    <v>299.35000000000002</v>
    <v>230.58</v>
    <v>0.63890000000000002</v>
    <v>-1.1100000000000001</v>
    <v>-3.8890000000000001E-3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286.54000000000002</v>
    <v>786</v>
    <v>Hotels &amp; Entertainment Services</v>
    <v>Stock</v>
    <v>45155.700456365623</v>
    <v>787</v>
    <v>284.2</v>
    <v>207180146986</v>
    <v>MCDONALD'S CORPORATION</v>
    <v>MCDONALD'S CORPORATION</v>
    <v>286.25</v>
    <v>26.275300000000001</v>
    <v>285.39999999999998</v>
    <v>284.29000000000002</v>
    <v>728763400</v>
    <v>MCD</v>
    <v>MCDONALD'S CORPORATION (XNYS:MCD)</v>
    <v>757174</v>
    <v>2268493</v>
    <v>1964</v>
  </rv>
  <rv s="2">
    <v>788</v>
  </rv>
  <rv s="0">
    <v>https://www.bing.com/financeapi/forcetrigger?t=a1xe52&amp;q=XNYS%3aMCK&amp;form=skydnc</v>
    <v>Learn more on Bing</v>
  </rv>
  <rv s="1">
    <v>0</v>
    <v>MCKESSON CORPORATION (XNYS:MCK)</v>
    <v>2</v>
    <v>3</v>
    <v>Finance</v>
    <v>4</v>
    <v>en-US</v>
    <v>a1xe52</v>
    <v>268435456</v>
    <v>1</v>
    <v>Powered by Refinitiv</v>
    <v>441</v>
    <v>331.75</v>
    <v>0.59179999999999999</v>
    <v>-11.04</v>
    <v>-2.5697000000000001E-2</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422.14499999999998</v>
    <v>Pharmaceuticals</v>
    <v>Stock</v>
    <v>45155.700009478904</v>
    <v>790</v>
    <v>414.35</v>
    <v>56467446592</v>
    <v>MCKESSON CORPORATION</v>
    <v>MCKESSON CORPORATION</v>
    <v>421.53</v>
    <v>16.013100000000001</v>
    <v>429.62</v>
    <v>418.58</v>
    <v>134902400</v>
    <v>MCK</v>
    <v>MCKESSON CORPORATION (XNYS:MCK)</v>
    <v>590254</v>
    <v>840931</v>
    <v>1994</v>
  </rv>
  <rv s="2">
    <v>791</v>
  </rv>
  <rv s="0">
    <v>https://www.bing.com/financeapi/forcetrigger?t=a1xg3m&amp;q=XNYS%3aMDT&amp;form=skydnc</v>
    <v>Learn more on Bing</v>
  </rv>
  <rv s="1">
    <v>0</v>
    <v>MEDTRONIC PUBLIC LIMITED COMPANY (XNYS:MDT)</v>
    <v>2</v>
    <v>3</v>
    <v>Finance</v>
    <v>4</v>
    <v>en-US</v>
    <v>a1xg3m</v>
    <v>268435456</v>
    <v>1</v>
    <v>Powered by Refinitiv</v>
    <v>95.6</v>
    <v>75.765000000000001</v>
    <v>0.72070000000000001</v>
    <v>0.14499999999999999</v>
    <v>1.7780000000000001E-3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82.35</v>
    <v>Healthcare Equipment &amp; Supplies</v>
    <v>Stock</v>
    <v>45155.700545821092</v>
    <v>793</v>
    <v>81.644999999999996</v>
    <v>108775412540</v>
    <v>MEDTRONIC PUBLIC LIMITED COMPANY</v>
    <v>MEDTRONIC PUBLIC LIMITED COMPANY</v>
    <v>82.2</v>
    <v>28.911200000000001</v>
    <v>81.569999999999993</v>
    <v>81.715000000000003</v>
    <v>1331156000</v>
    <v>MDT</v>
    <v>MEDTRONIC PUBLIC LIMITED COMPANY (XNYS:MDT)</v>
    <v>1781014</v>
    <v>4596259</v>
    <v>2014</v>
  </rv>
  <rv s="2">
    <v>794</v>
  </rv>
  <rv s="0">
    <v>https://www.bing.com/financeapi/forcetrigger?t=a1xxmw&amp;q=XNYS%3aMRK&amp;form=skydnc</v>
    <v>Learn more on Bing</v>
  </rv>
  <rv s="1">
    <v>0</v>
    <v>MERCK &amp; CO., INC. (XNYS:MRK)</v>
    <v>2</v>
    <v>3</v>
    <v>Finance</v>
    <v>4</v>
    <v>en-US</v>
    <v>a1xxmw</v>
    <v>268435456</v>
    <v>1</v>
    <v>Powered by Refinitiv</v>
    <v>119.65</v>
    <v>84.52</v>
    <v>0.33800000000000002</v>
    <v>0.66500000000000004</v>
    <v>6.1159999999999999E-3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110.28</v>
    <v>Pharmaceuticals</v>
    <v>Stock</v>
    <v>45155.700446585157</v>
    <v>796</v>
    <v>108.48</v>
    <v>277592109795</v>
    <v>MERCK &amp; CO., INC.</v>
    <v>MERCK &amp; CO., INC.</v>
    <v>108.75</v>
    <v>89.218000000000004</v>
    <v>108.73</v>
    <v>109.395</v>
    <v>2537521000</v>
    <v>MRK</v>
    <v>MERCK &amp; CO., INC. (XNYS:MRK)</v>
    <v>2848773</v>
    <v>7530376</v>
    <v>1970</v>
  </rv>
  <rv s="2">
    <v>797</v>
  </rv>
  <rv s="0">
    <v>https://www.bing.com/financeapi/forcetrigger?t=a1xhvh&amp;q=XNYS%3aMET&amp;form=skydnc</v>
    <v>Learn more on Bing</v>
  </rv>
  <rv s="1">
    <v>0</v>
    <v>METLIFE, INC. (XNYS:MET)</v>
    <v>2</v>
    <v>3</v>
    <v>Finance</v>
    <v>4</v>
    <v>en-US</v>
    <v>a1xhvh</v>
    <v>268435456</v>
    <v>1</v>
    <v>Powered by Refinitiv</v>
    <v>77.36</v>
    <v>48.95</v>
    <v>1.0952</v>
    <v>0.48</v>
    <v>7.7849999999999994E-3</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62.87</v>
    <v>Insurance</v>
    <v>Stock</v>
    <v>45155.700470740623</v>
    <v>799</v>
    <v>62.045000000000002</v>
    <v>46730678150</v>
    <v>METLIFE, INC.</v>
    <v>METLIFE, INC.</v>
    <v>62.1</v>
    <v>28.2422</v>
    <v>61.66</v>
    <v>62.14</v>
    <v>752022500</v>
    <v>MET</v>
    <v>METLIFE, INC. (XNYS:MET)</v>
    <v>1159131</v>
    <v>3661759</v>
    <v>1999</v>
  </rv>
  <rv s="2">
    <v>800</v>
  </rv>
  <rv s="0">
    <v>https://www.bing.com/financeapi/forcetrigger?t=a1xdvh&amp;q=XNAS%3aMCHP&amp;form=skydnc</v>
    <v>Learn more on Bing</v>
  </rv>
  <rv s="1">
    <v>0</v>
    <v>MICROCHIP TECHNOLOGY INCORPORATED (XNAS:MCHP)</v>
    <v>2</v>
    <v>3</v>
    <v>Finance</v>
    <v>4</v>
    <v>en-US</v>
    <v>a1xdvh</v>
    <v>268435456</v>
    <v>1</v>
    <v>Powered by Refinitiv</v>
    <v>94.3</v>
    <v>54.77</v>
    <v>1.6294</v>
    <v>-0.27500000000000002</v>
    <v>-3.447E-3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79.95</v>
    <v>Semiconductors &amp; Semiconductor Equipment</v>
    <v>Stock</v>
    <v>45155.700407673437</v>
    <v>802</v>
    <v>78.844999999999999</v>
    <v>43271855178</v>
    <v>MICROCHIP TECHNOLOGY INCORPORATED</v>
    <v>MICROCHIP TECHNOLOGY INCORPORATED</v>
    <v>79.849999999999994</v>
    <v>18.456900000000001</v>
    <v>79.77</v>
    <v>79.495000000000005</v>
    <v>544334300</v>
    <v>MCHP</v>
    <v>MICROCHIP TECHNOLOGY INCORPORATED (XNAS:MCHP)</v>
    <v>1369330</v>
    <v>5142858</v>
    <v>1989</v>
  </rv>
  <rv s="2">
    <v>803</v>
  </rv>
  <rv s="0">
    <v>https://www.bing.com/financeapi/forcetrigger?t=a1y4oc&amp;q=XNAS%3aMU&amp;form=skydnc</v>
    <v>Learn more on Bing</v>
  </rv>
  <rv s="1">
    <v>0</v>
    <v>MICRON TECHNOLOGY, INC. (XNAS:MU)</v>
    <v>2</v>
    <v>3</v>
    <v>Finance</v>
    <v>4</v>
    <v>en-US</v>
    <v>a1y4oc</v>
    <v>268435456</v>
    <v>1</v>
    <v>Powered by Refinitiv</v>
    <v>74.769900000000007</v>
    <v>48.43</v>
    <v>1.3664000000000001</v>
    <v>-7.4999999999999997E-2</v>
    <v>-1.168E-3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64.709000000000003</v>
    <v>Semiconductors &amp; Semiconductor Equipment</v>
    <v>Stock</v>
    <v>45155.700414687497</v>
    <v>805</v>
    <v>63.79</v>
    <v>70258146790</v>
    <v>MICRON TECHNOLOGY, INC.</v>
    <v>MICRON TECHNOLOGY, INC.</v>
    <v>64.53</v>
    <v>46.887099999999997</v>
    <v>64.22</v>
    <v>64.144999999999996</v>
    <v>1095302000</v>
    <v>MU</v>
    <v>MICRON TECHNOLOGY, INC. (XNAS:MU)</v>
    <v>4083811</v>
    <v>13233659</v>
    <v>1984</v>
  </rv>
  <rv s="2">
    <v>806</v>
  </rv>
  <rv s="0">
    <v>https://en.wikipedia.org/wiki/Microsoft</v>
    <v>Wikipedia</v>
  </rv>
  <rv s="4">
    <v>14</v>
    <v>808</v>
  </rv>
  <rv s="5">
    <v>13</v>
    <v>https://www.bing.com/th?id=AMMS_e6e837c7bf3a77408619758b7447855a&amp;qlt=95</v>
    <v>809</v>
    <v>0</v>
    <v>https://www.bing.com/images/search?form=xlimg&amp;q=microsoft</v>
    <v>Image of MICROSOFT CORPORATION</v>
  </rv>
  <rv s="0">
    <v>https://www.bing.com/financeapi/forcetrigger?t=a1xzim&amp;q=XNAS%3aMSFT&amp;form=skydnc</v>
    <v>Learn more on Bing</v>
  </rv>
  <rv s="6">
    <v>9</v>
    <v>MICROSOFT CORPORATION (XNAS:MSFT)</v>
    <v>11</v>
    <v>12</v>
    <v>Finance</v>
    <v>4</v>
    <v>en-US</v>
    <v>a1xzim</v>
    <v>268435456</v>
    <v>1</v>
    <v>Powered by Refinitiv</v>
    <v>366.78</v>
    <v>213.43100000000001</v>
    <v>0.90739999999999998</v>
    <v>-0.24279999999999999</v>
    <v>-7.5779999999999999E-4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321.87</v>
    <v>810</v>
    <v>Software &amp; IT Services</v>
    <v>Stock</v>
    <v>45155.70055763828</v>
    <v>811</v>
    <v>318.69</v>
    <v>2378692438900</v>
    <v>MICROSOFT CORPORATION</v>
    <v>MICROSOFT CORPORATION</v>
    <v>320.68</v>
    <v>33.083100000000002</v>
    <v>320.39999999999998</v>
    <v>320.15719999999999</v>
    <v>7429764000</v>
    <v>MSFT</v>
    <v>MICROSOFT CORPORATION (XNAS:MSFT)</v>
    <v>8189275</v>
    <v>29961489</v>
    <v>1993</v>
  </rv>
  <rv s="2">
    <v>812</v>
  </rv>
  <rv s="0">
    <v>https://www.bing.com/financeapi/forcetrigger?t=a23xz2&amp;q=XNYS%3aTAP&amp;form=skydnc</v>
    <v>Learn more on Bing</v>
  </rv>
  <rv s="1">
    <v>0</v>
    <v>MOLSON COORS BEVERAGE COMPANY (XNYS:TAP)</v>
    <v>2</v>
    <v>3</v>
    <v>Finance</v>
    <v>4</v>
    <v>en-US</v>
    <v>a23xz2</v>
    <v>268435456</v>
    <v>1</v>
    <v>Powered by Refinitiv</v>
    <v>70.900000000000006</v>
    <v>46.685000000000002</v>
    <v>0.8972</v>
    <v>0</v>
    <v>0</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62.71</v>
    <v>Beverages</v>
    <v>Stock</v>
    <v>45155.700262928127</v>
    <v>814</v>
    <v>62.34</v>
    <v>12734480000</v>
    <v>MOLSON COORS BEVERAGE COMPANY</v>
    <v>MOLSON COORS BEVERAGE COMPANY</v>
    <v>62.34</v>
    <v>376.5224</v>
    <v>62.45</v>
    <v>62.45</v>
    <v>203522900</v>
    <v>TAP</v>
    <v>MOLSON COORS BEVERAGE COMPANY (XNYS:TAP)</v>
    <v>484483</v>
    <v>2098476</v>
    <v>2003</v>
  </rv>
  <rv s="2">
    <v>815</v>
  </rv>
  <rv s="0">
    <v>https://www.bing.com/financeapi/forcetrigger?t=aqcpr7&amp;q=XWAR%3aMON&amp;form=skydnc</v>
    <v>Learn more on Bing</v>
  </rv>
  <rv s="1">
    <v>0</v>
    <v>MONNARI TRADE S.A. (XWAR:MON)</v>
    <v>2</v>
    <v>36</v>
    <v>Finance</v>
    <v>33</v>
    <v>en-US</v>
    <v>aqcpr7</v>
    <v>268435456</v>
    <v>1</v>
    <v>Powered by Refinitiv</v>
    <v>5.89</v>
    <v>3.12</v>
    <v>1.4944</v>
    <v>-0.06</v>
    <v>-1.1110999999999999E-2</v>
    <v>PLN</v>
    <v>Monnari Trade SA is a Poland-based company engaged in the design and sale of women's apparel. The Company's product offer focuses on classical style and is addressed principally to women in age between 30 and 50. The clothing portfolio, including skirts, dresses, trousers, jackets, blouses, coats and others, is supplemented by accessories, such as belts, bags, shoes and jewelry. The manufacture is conducted on a contract basis by enterprises in Poland, Europe and the Far East. Monnari also offers seasonal collections, promotions and customer loyalty programs. The Company operates through numerous subsidiaries, including Madam Posh Sp z o o, Madam Collection Sp z o o, Madam Elegant Sp z o o, Madam Costume Sp z o o, Model Sp z o o, Modern Craft Sp z o o, Madam Prime Sp z o o, Madam Fashion Sp z o o, Madam Elite Sp z o o, Madam Perfect Sp z o o, Madam Chic Sp z o o, Madam Fancy Sp z o o, Madam Absolute Sp z o o, Madam Spring Sp z o o and Madam Joy Sp z o o, among others.</v>
    <v>999</v>
    <v>Warsaw Stock Exchange</v>
    <v>XWAR</v>
    <v>XWAR</v>
    <v>ul. Radwanska 6, LODZ, WOJ. LODZKIE, 90-453 PL</v>
    <v>5.5</v>
    <v>Specialty Retailers</v>
    <v>Stock</v>
    <v>45155.620833333334</v>
    <v>817</v>
    <v>5.3</v>
    <v>165040700</v>
    <v>MONNARI TRADE S.A.</v>
    <v>MONNARI TRADE S.A.</v>
    <v>5.48</v>
    <v>2.6572</v>
    <v>5.4</v>
    <v>5.34</v>
    <v>30563090</v>
    <v>MON</v>
    <v>MONNARI TRADE S.A. (XWAR:MON)</v>
    <v>16082</v>
    <v>11990</v>
    <v>2003</v>
  </rv>
  <rv s="2">
    <v>818</v>
  </rv>
  <rv s="0">
    <v>https://www.bing.com/financeapi/forcetrigger?t=a1xth7&amp;q=XNAS%3aMNST&amp;form=skydnc</v>
    <v>Learn more on Bing</v>
  </rv>
  <rv s="1">
    <v>0</v>
    <v>MONSTER BEVERAGE CORPORATION (XNAS:MNST)</v>
    <v>2</v>
    <v>3</v>
    <v>Finance</v>
    <v>4</v>
    <v>en-US</v>
    <v>a1xth7</v>
    <v>268435456</v>
    <v>1</v>
    <v>Powered by Refinitiv</v>
    <v>60.465000000000003</v>
    <v>42.805</v>
    <v>0.82889999999999997</v>
    <v>-0.26500000000000001</v>
    <v>-4.5450000000000004E-3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58.33</v>
    <v>Beverages</v>
    <v>Stock</v>
    <v>45155.700458680469</v>
    <v>820</v>
    <v>57.89</v>
    <v>60792707130</v>
    <v>MONSTER BEVERAGE CORPORATION</v>
    <v>MONSTER BEVERAGE CORPORATION</v>
    <v>58.29</v>
    <v>48.162300000000002</v>
    <v>58.3</v>
    <v>58.034999999999997</v>
    <v>1047518000</v>
    <v>MNST</v>
    <v>MONSTER BEVERAGE CORPORATION (XNAS:MNST)</v>
    <v>1161871</v>
    <v>4706875</v>
    <v>2014</v>
  </rv>
  <rv s="2">
    <v>821</v>
  </rv>
  <rv s="0">
    <v>https://www.bing.com/financeapi/forcetrigger?t=a1xear&amp;q=XNYS%3aMCO&amp;form=skydnc</v>
    <v>Learn more on Bing</v>
  </rv>
  <rv s="1">
    <v>0</v>
    <v>MOODY'S CORPORATION (XNYS:MCO)</v>
    <v>2</v>
    <v>3</v>
    <v>Finance</v>
    <v>4</v>
    <v>en-US</v>
    <v>a1xear</v>
    <v>268435456</v>
    <v>1</v>
    <v>Powered by Refinitiv</v>
    <v>363.19</v>
    <v>230.16</v>
    <v>1.3062</v>
    <v>0.32</v>
    <v>9.674000000000001E-4</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332.96</v>
    <v>Professional &amp; Commercial Services</v>
    <v>Stock</v>
    <v>45155.700340416406</v>
    <v>823</v>
    <v>328.93</v>
    <v>60841260000</v>
    <v>MOODY'S CORPORATION</v>
    <v>MOODY'S CORPORATION</v>
    <v>331.91</v>
    <v>41.277900000000002</v>
    <v>330.79</v>
    <v>331.11</v>
    <v>183500000</v>
    <v>MCO</v>
    <v>MOODY'S CORPORATION (XNYS:MCO)</v>
    <v>206562</v>
    <v>766054</v>
    <v>2000</v>
  </rv>
  <rv s="2">
    <v>824</v>
  </rv>
  <rv s="0">
    <v>https://www.bing.com/financeapi/forcetrigger?t=a1xyjc&amp;q=XNYS%3aMS&amp;form=skydnc</v>
    <v>Learn more on Bing</v>
  </rv>
  <rv s="1">
    <v>0</v>
    <v>MORGAN STANLEY (XNYS:MS)</v>
    <v>2</v>
    <v>3</v>
    <v>Finance</v>
    <v>4</v>
    <v>en-US</v>
    <v>a1xyjc</v>
    <v>268435456</v>
    <v>1</v>
    <v>Powered by Refinitiv</v>
    <v>100.99</v>
    <v>74.67</v>
    <v>1.3335999999999999</v>
    <v>0.52</v>
    <v>6.0470000000000003E-3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86.9</v>
    <v>Investment Banking &amp; Investment Services</v>
    <v>Stock</v>
    <v>45155.700416075779</v>
    <v>826</v>
    <v>86.105000000000004</v>
    <v>143344215170</v>
    <v>MORGAN STANLEY</v>
    <v>MORGAN STANLEY</v>
    <v>86.6</v>
    <v>15.1106</v>
    <v>85.99</v>
    <v>86.51</v>
    <v>1656967000</v>
    <v>MS</v>
    <v>MORGAN STANLEY (XNYS:MS)</v>
    <v>2994412</v>
    <v>7148226</v>
    <v>1981</v>
  </rv>
  <rv s="2">
    <v>827</v>
  </rv>
  <rv s="0">
    <v>https://www.bing.com/financeapi/forcetrigger?t=a1xzr7&amp;q=XNYS%3aMSI&amp;form=skydnc</v>
    <v>Learn more on Bing</v>
  </rv>
  <rv s="1">
    <v>0</v>
    <v>MOTOROLA SOLUTIONS, INC. (XNYS:MSI)</v>
    <v>2</v>
    <v>3</v>
    <v>Finance</v>
    <v>4</v>
    <v>en-US</v>
    <v>a1xzr7</v>
    <v>268435456</v>
    <v>1</v>
    <v>Powered by Refinitiv</v>
    <v>299.43</v>
    <v>212.76</v>
    <v>0.92330000000000001</v>
    <v>-0.61499999999999999</v>
    <v>-2.1840000000000002E-3</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284.48</v>
    <v>Communications &amp; Networking</v>
    <v>Stock</v>
    <v>45155.700202673441</v>
    <v>829</v>
    <v>279.98</v>
    <v>46936683090</v>
    <v>MOTOROLA SOLUTIONS, INC.</v>
    <v>MOTOROLA SOLUTIONS, INC.</v>
    <v>282.89499999999998</v>
    <v>31.956</v>
    <v>281.64</v>
    <v>281.02499999999998</v>
    <v>167019600</v>
    <v>MSI</v>
    <v>MOTOROLA SOLUTIONS, INC. (XNYS:MSI)</v>
    <v>187888</v>
    <v>734966</v>
    <v>1973</v>
  </rv>
  <rv s="2">
    <v>830</v>
  </rv>
  <rv s="0">
    <v>https://www.bing.com/financeapi/forcetrigger?t=a1y5hw&amp;q=XNYS%3aMUR&amp;form=skydnc</v>
    <v>Learn more on Bing</v>
  </rv>
  <rv s="1">
    <v>0</v>
    <v>MURPHY OIL CORPORATION (XNYS:MUR)</v>
    <v>2</v>
    <v>3</v>
    <v>Finance</v>
    <v>4</v>
    <v>en-US</v>
    <v>a1y5hw</v>
    <v>268435456</v>
    <v>1</v>
    <v>Powered by Refinitiv</v>
    <v>51.284999999999997</v>
    <v>31.9</v>
    <v>2.3887999999999998</v>
    <v>1.78</v>
    <v>4.0399000000000004E-2</v>
    <v>USD</v>
    <v>Murphy Oil Corporation is a global oil and natural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approximately 133 thousand gross acres in South Texas in the Eagle Ford Shale unconventional oil and natural gas play. In Canada, it holds working interests in Tupper Montney (100% owned), Kaybob Duvernay, Placid Montney and two non-operated offshore assets, such as the Hibernia and Terra Nova fields, located offshore Newfoundland in the Jeanne d’Arc Basin.</v>
    <v>691</v>
    <v>New York Stock Exchange</v>
    <v>XNYS</v>
    <v>XNYS</v>
    <v>9805 Katy Fwy, Suite G-200, HOUSTON, TX, 77024 US</v>
    <v>45.984999999999999</v>
    <v>Oil &amp; Gas</v>
    <v>Stock</v>
    <v>45155.700410485937</v>
    <v>832</v>
    <v>44.715000000000003</v>
    <v>7158158952</v>
    <v>MURPHY OIL CORPORATION</v>
    <v>MURPHY OIL CORPORATION</v>
    <v>44.97</v>
    <v>6.8083999999999998</v>
    <v>44.06</v>
    <v>45.84</v>
    <v>156155300</v>
    <v>MUR</v>
    <v>MURPHY OIL CORPORATION (XNYS:MUR)</v>
    <v>747953</v>
    <v>1648140</v>
    <v>1964</v>
  </rv>
  <rv s="2">
    <v>833</v>
  </rv>
  <rv s="0">
    <v>https://www.bing.com/financeapi/forcetrigger?t=a1ybp2&amp;q=XNYS%3aNBR&amp;form=skydnc</v>
    <v>Learn more on Bing</v>
  </rv>
  <rv s="1">
    <v>0</v>
    <v>NABORS INDUSTRIES LTD. (XNYS:NBR)</v>
    <v>2</v>
    <v>3</v>
    <v>Finance</v>
    <v>4</v>
    <v>en-US</v>
    <v>a1ybp2</v>
    <v>268435456</v>
    <v>1</v>
    <v>Powered by Refinitiv</v>
    <v>190.9</v>
    <v>83.05</v>
    <v>2.8319999999999999</v>
    <v>0.61</v>
    <v>5.6610000000000002E-3</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111.295</v>
    <v>Oil &amp; Gas Related Equipment and Services</v>
    <v>Stock</v>
    <v>45155.700153344529</v>
    <v>835</v>
    <v>108.37</v>
    <v>1028561000</v>
    <v>NABORS INDUSTRIES LTD.</v>
    <v>NABORS INDUSTRIES LTD.</v>
    <v>110.83</v>
    <v>0</v>
    <v>107.76</v>
    <v>108.37</v>
    <v>9544920</v>
    <v>NBR</v>
    <v>NABORS INDUSTRIES LTD. (XNYS:NBR)</v>
    <v>49465</v>
    <v>214704</v>
    <v>2001</v>
  </rv>
  <rv s="2">
    <v>836</v>
  </rv>
  <rv s="0">
    <v>http://zh.wikipedia.org/wiki/OMX</v>
    <v>Wikipedia</v>
  </rv>
  <rv s="4">
    <v>14</v>
    <v>838</v>
  </rv>
  <rv s="5">
    <v>13</v>
    <v>https://www.bing.com/th?id=AMMS_ca29f5ea4bb769bc6f9c17b9fef790ab&amp;qlt=95</v>
    <v>839</v>
    <v>0</v>
    <v>https://www.bing.com/images/search?form=xlimg&amp;q=nasdaq+omx+group</v>
    <v>Image of Nasdaq, Inc.</v>
  </rv>
  <rv s="0">
    <v>https://www.bing.com/financeapi/forcetrigger?t=a1ydc7&amp;q=XNAS%3aNDAQ&amp;form=skydnc</v>
    <v>Learn more on Bing</v>
  </rv>
  <rv s="6">
    <v>9</v>
    <v>Nasdaq, Inc. (XNAS:NDAQ)</v>
    <v>11</v>
    <v>12</v>
    <v>Finance</v>
    <v>4</v>
    <v>en-US</v>
    <v>a1ydc7</v>
    <v>268435456</v>
    <v>1</v>
    <v>Powered by Refinitiv</v>
    <v>69.22</v>
    <v>48.65</v>
    <v>0.91769999999999996</v>
    <v>1.2949999999999999</v>
    <v>2.5467E-2</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6565</v>
    <v>Nasdaq Stock Market</v>
    <v>XNAS</v>
    <v>XNAS</v>
    <v>151 W. 42ND STREET, NEW YORK, NY, 10036 US</v>
    <v>52.2</v>
    <v>840</v>
    <v>Investment Banking &amp; Investment Services</v>
    <v>Stock</v>
    <v>45155.70043586797</v>
    <v>841</v>
    <v>50.895000000000003</v>
    <v>25619683249</v>
    <v>Nasdaq, Inc.</v>
    <v>Nasdaq, Inc.</v>
    <v>50.95</v>
    <v>22.817399999999999</v>
    <v>50.85</v>
    <v>52.145000000000003</v>
    <v>491316200</v>
    <v>NDAQ</v>
    <v>Nasdaq, Inc. (XNAS:NDAQ)</v>
    <v>2591976</v>
    <v>3265624</v>
    <v>1979</v>
  </rv>
  <rv s="2">
    <v>842</v>
  </rv>
  <rv s="0">
    <v>https://www.bing.com/financeapi/forcetrigger?t=a1yrar&amp;q=XNAS%3aNTAP&amp;form=skydnc</v>
    <v>Learn more on Bing</v>
  </rv>
  <rv s="1">
    <v>0</v>
    <v>NETAPP, INC. (XNAS:NTAP)</v>
    <v>2</v>
    <v>3</v>
    <v>Finance</v>
    <v>4</v>
    <v>en-US</v>
    <v>a1yrar</v>
    <v>268435456</v>
    <v>1</v>
    <v>Powered by Refinitiv</v>
    <v>80.53</v>
    <v>58.08</v>
    <v>1.2000999999999999</v>
    <v>0.36499999999999999</v>
    <v>4.8399999999999997E-3</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75.95</v>
    <v>Computers, Phones &amp; Household Electronics</v>
    <v>Stock</v>
    <v>45155.700438853906</v>
    <v>844</v>
    <v>75.239999999999995</v>
    <v>15974536935</v>
    <v>NETAPP, INC.</v>
    <v>NETAPP, INC.</v>
    <v>75.95</v>
    <v>13.0235</v>
    <v>75.41</v>
    <v>75.775000000000006</v>
    <v>210815400</v>
    <v>NTAP</v>
    <v>NETAPP, INC. (XNAS:NTAP)</v>
    <v>944158</v>
    <v>2296647</v>
    <v>2001</v>
  </rv>
  <rv s="2">
    <v>845</v>
  </rv>
  <rv s="0">
    <v>https://www.bing.com/financeapi/forcetrigger?t=a1ygoc&amp;q=XNAS%3aNFLX&amp;form=skydnc</v>
    <v>Learn more on Bing</v>
  </rv>
  <rv s="1">
    <v>0</v>
    <v>NETFLIX, INC. (XNAS:NFLX)</v>
    <v>2</v>
    <v>3</v>
    <v>Finance</v>
    <v>4</v>
    <v>en-US</v>
    <v>a1ygoc</v>
    <v>268435456</v>
    <v>1</v>
    <v>Powered by Refinitiv</v>
    <v>485</v>
    <v>211.73</v>
    <v>1.2891999999999999</v>
    <v>-6.2393000000000001</v>
    <v>-1.5018E-2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415.24</v>
    <v>Software &amp; IT Services</v>
    <v>Stock</v>
    <v>45155.700405578122</v>
    <v>847</v>
    <v>406.65</v>
    <v>181340412230</v>
    <v>NETFLIX, INC.</v>
    <v>NETFLIX, INC.</v>
    <v>415</v>
    <v>48.368000000000002</v>
    <v>415.45</v>
    <v>409.21069999999997</v>
    <v>443146800</v>
    <v>NFLX</v>
    <v>NETFLIX, INC. (XNAS:NFLX)</v>
    <v>2547538</v>
    <v>7599173</v>
    <v>1997</v>
  </rv>
  <rv s="2">
    <v>848</v>
  </rv>
  <rv s="0">
    <v>https://www.bing.com/financeapi/forcetrigger?t=a1ywu2&amp;q=XNAS%3aNWL&amp;form=skydnc</v>
    <v>Learn more on Bing</v>
  </rv>
  <rv s="1">
    <v>0</v>
    <v>NEWELL BRANDS INC. (XNAS:NWL)</v>
    <v>2</v>
    <v>3</v>
    <v>Finance</v>
    <v>4</v>
    <v>en-US</v>
    <v>a1ywu2</v>
    <v>268435456</v>
    <v>1</v>
    <v>Powered by Refinitiv</v>
    <v>21.34</v>
    <v>7.8</v>
    <v>1.0079</v>
    <v>3.5000000000000003E-2</v>
    <v>3.4009999999999999E-3</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28000</v>
    <v>Nasdaq Stock Market</v>
    <v>XNAS</v>
    <v>XNAS</v>
    <v>6655 Peachtree Dunwoody Rd, ATLANTA, GA, 30328 US</v>
    <v>10.41</v>
    <v>Household Goods</v>
    <v>Stock</v>
    <v>45155.700488610935</v>
    <v>850</v>
    <v>10.205</v>
    <v>4276614999</v>
    <v>NEWELL BRANDS INC.</v>
    <v>NEWELL BRANDS INC.</v>
    <v>10.36</v>
    <v>23.617000000000001</v>
    <v>10.29</v>
    <v>10.324999999999999</v>
    <v>414200000</v>
    <v>NWL</v>
    <v>NEWELL BRANDS INC. (XNAS:NWL)</v>
    <v>1204372</v>
    <v>5142922</v>
    <v>1987</v>
  </rv>
  <rv s="2">
    <v>851</v>
  </rv>
  <rv s="0">
    <v>https://www.bing.com/financeapi/forcetrigger?t=a1yeec&amp;q=XNYS%3aNEM&amp;form=skydnc</v>
    <v>Learn more on Bing</v>
  </rv>
  <rv s="1">
    <v>0</v>
    <v>NEWMONT CORPORATION (XNYS:NEM)</v>
    <v>2</v>
    <v>3</v>
    <v>Finance</v>
    <v>4</v>
    <v>en-US</v>
    <v>a1yeec</v>
    <v>268435456</v>
    <v>1</v>
    <v>Powered by Refinitiv</v>
    <v>55.41</v>
    <v>37.450000000000003</v>
    <v>0.40389999999999998</v>
    <v>0.155</v>
    <v>4.0479999999999995E-3</v>
    <v>USD</v>
    <v>Newmont Corporation is a gold company and a producer of copper, silver, zinc and lead. The Company’s portfolio of assets and prospects is anchored in mining jurisdictions in North America, South America, Australia and Africa. The Company's segments are each of its 12 mining operations and its 38.5% interest in Nevada Gold Mines (NGM). The mining operations consists of Cripple Creek &amp; Victor (CC&amp;V), Musselwhite, Porcupine, Eleonore, Penasquito, Merian, Cerro Negro, Yanacocha, Boddington, Tanami, Ahafo, and Akyem. C&amp;V is located in the United States of America; Musselwhite, Porcupine and Eleonore in Canada, and Penasquito in Mexico. Its mining operation in Yanacocha is located in Peru; Boddington and Tanami in Australia, and Ahafo and Akyem in Ghana.</v>
    <v>14600</v>
    <v>New York Stock Exchange</v>
    <v>XNYS</v>
    <v>XNYS</v>
    <v>6900 E Layton Avenue, Suite 700, DENVER, CO, 80237 US</v>
    <v>38.664999999999999</v>
    <v>Metals &amp; Mining</v>
    <v>Stock</v>
    <v>45155.700370566403</v>
    <v>853</v>
    <v>38.18</v>
    <v>30553487118</v>
    <v>NEWMONT CORPORATION</v>
    <v>NEWMONT CORPORATION</v>
    <v>38.335000000000001</v>
    <v>36.326599999999999</v>
    <v>38.29</v>
    <v>38.445</v>
    <v>794732400</v>
    <v>NEM</v>
    <v>NEWMONT CORPORATION (XNYS:NEM)</v>
    <v>3331803</v>
    <v>6843526</v>
    <v>2001</v>
  </rv>
  <rv s="2">
    <v>854</v>
  </rv>
  <rv s="0">
    <v>https://www.bing.com/financeapi/forcetrigger?t=a1yx9c&amp;q=XNAS%3aNWSA&amp;form=skydnc</v>
    <v>Learn more on Bing</v>
  </rv>
  <rv s="1">
    <v>0</v>
    <v>NEWS CORPORATION (XNAS:NWSA)</v>
    <v>2</v>
    <v>3</v>
    <v>Finance</v>
    <v>4</v>
    <v>en-US</v>
    <v>a1yx9c</v>
    <v>268435456</v>
    <v>1</v>
    <v>Powered by Refinitiv</v>
    <v>21.69</v>
    <v>14.87</v>
    <v>1.333</v>
    <v>-6.5000000000000002E-2</v>
    <v>-3.0790000000000001E-3</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The News Media, which consists of News Corp Australia, News UK and the New York Post and includes, among other publications, The Australian and The Daily Telegraph.</v>
    <v>25000</v>
    <v>Nasdaq Stock Market</v>
    <v>XNAS</v>
    <v>XNAS</v>
    <v>1211 Avenue of the Americas, NEW YORK, NY, 10036 US</v>
    <v>21.22</v>
    <v>Media &amp; Publishing</v>
    <v>Stock</v>
    <v>45155.700129628909</v>
    <v>856</v>
    <v>20.88</v>
    <v>12198220000</v>
    <v>NEWS CORPORATION</v>
    <v>NEWS CORPORATION</v>
    <v>21.15</v>
    <v>81.923299999999998</v>
    <v>21.11</v>
    <v>21.045000000000002</v>
    <v>573463600</v>
    <v>NWSA</v>
    <v>NEWS CORPORATION (XNAS:NWSA)</v>
    <v>1434942</v>
    <v>2547811</v>
    <v>2012</v>
  </rv>
  <rv s="2">
    <v>857</v>
  </rv>
  <rv s="0">
    <v>https://www.bing.com/financeapi/forcetrigger?t=a1ye2w&amp;q=XNYS%3aNEE&amp;form=skydnc</v>
    <v>Learn more on Bing</v>
  </rv>
  <rv s="1">
    <v>0</v>
    <v>NEXTERA ENERGY, INC. (XNYS:NEE)</v>
    <v>2</v>
    <v>3</v>
    <v>Finance</v>
    <v>4</v>
    <v>en-US</v>
    <v>a1ye2w</v>
    <v>268435456</v>
    <v>1</v>
    <v>Powered by Refinitiv</v>
    <v>91.06</v>
    <v>67.17</v>
    <v>0.47339999999999999</v>
    <v>0.315</v>
    <v>4.6629999999999996E-3</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68.144999999999996</v>
    <v>Electrical Utilities &amp; IPPs</v>
    <v>Stock</v>
    <v>45155.700479814062</v>
    <v>859</v>
    <v>67.290000000000006</v>
    <v>137359587750</v>
    <v>NEXTERA ENERGY, INC.</v>
    <v>NEXTERA ENERGY, INC.</v>
    <v>67.42</v>
    <v>16.724499999999999</v>
    <v>67.56</v>
    <v>67.875</v>
    <v>2023714000</v>
    <v>NEE</v>
    <v>NEXTERA ENERGY, INC. (XNYS:NEE)</v>
    <v>2857604</v>
    <v>7935502</v>
    <v>1984</v>
  </rv>
  <rv s="2">
    <v>860</v>
  </rv>
  <rv s="0">
    <v>https://www.bing.com/financeapi/forcetrigger?t=a1yjxm&amp;q=XNYS%3aNKE&amp;form=skydnc</v>
    <v>Learn more on Bing</v>
  </rv>
  <rv s="1">
    <v>0</v>
    <v>NIKE, INC. (XNYS:NKE)</v>
    <v>2</v>
    <v>3</v>
    <v>Finance</v>
    <v>4</v>
    <v>en-US</v>
    <v>a1yjxm</v>
    <v>268435456</v>
    <v>1</v>
    <v>Powered by Refinitiv</v>
    <v>131.31</v>
    <v>82.22</v>
    <v>1.1132</v>
    <v>-0.31</v>
    <v>-2.9099999999999998E-3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107.83</v>
    <v>Textiles &amp; Apparel</v>
    <v>Stock</v>
    <v>45155.70040775391</v>
    <v>862</v>
    <v>106.14</v>
    <v>162513625840</v>
    <v>NIKE, INC.</v>
    <v>NIKE, INC.</v>
    <v>107.81</v>
    <v>32.966000000000001</v>
    <v>106.53</v>
    <v>106.22</v>
    <v>1529972000</v>
    <v>NKE</v>
    <v>NIKE, INC. (XNYS:NKE)</v>
    <v>1992784</v>
    <v>5964400</v>
    <v>1969</v>
  </rv>
  <rv s="2">
    <v>863</v>
  </rv>
  <rv s="0">
    <v>https://www.bing.com/financeapi/forcetrigger?t=a1yism&amp;q=XNYS%3aNI&amp;form=skydnc</v>
    <v>Learn more on Bing</v>
  </rv>
  <rv s="1">
    <v>0</v>
    <v>NISOURCE INC. (XNYS:NI)</v>
    <v>2</v>
    <v>3</v>
    <v>Finance</v>
    <v>4</v>
    <v>en-US</v>
    <v>a1yism</v>
    <v>268435456</v>
    <v>1</v>
    <v>Powered by Refinitiv</v>
    <v>31.87</v>
    <v>23.78</v>
    <v>0.47310000000000002</v>
    <v>8.5000000000000006E-2</v>
    <v>3.2420000000000001E-3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26.43</v>
    <v>Multiline Utilities</v>
    <v>Stock</v>
    <v>45155.700471839846</v>
    <v>865</v>
    <v>26.21</v>
    <v>10870667514</v>
    <v>NISOURCE INC.</v>
    <v>NISOURCE INC.</v>
    <v>26.29</v>
    <v>18.2392</v>
    <v>26.22</v>
    <v>26.305</v>
    <v>413254800</v>
    <v>NI</v>
    <v>NISOURCE INC. (XNYS:NI)</v>
    <v>825368</v>
    <v>4144325</v>
    <v>2000</v>
  </rv>
  <rv s="2">
    <v>866</v>
  </rv>
  <rv s="0">
    <v>https://www.bing.com/financeapi/forcetrigger?t=c2cdyc&amp;q=XNYS%3aNE&amp;form=skydnc</v>
    <v>Learn more on Bing</v>
  </rv>
  <rv s="1">
    <v>0</v>
    <v>NOBLE CORPORATION PLC (XNYS:NE)</v>
    <v>2</v>
    <v>3</v>
    <v>Finance</v>
    <v>4</v>
    <v>en-US</v>
    <v>c2cdyc</v>
    <v>268435456</v>
    <v>1</v>
    <v>Powered by Refinitiv</v>
    <v>53.5</v>
    <v>27.04</v>
    <v>0.996</v>
    <v>0.27</v>
    <v>5.2259999999999997E-3</v>
    <v>USD</v>
    <v>Noble Corporation plc is an offshore drilling contractor for the oil and gas industry. The Company focuses on a high-specification fleet of floating and jackup rigs and the deployment of its drilling rigs in oil and gas basins around the world. The Company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which consist primarily of integrated, independent, and government-owned or controlled oil and gas companies throughout the world. Its fleet of mobile offshore drilling units includes Noble Bob Douglas, Noble Don Taylor, Noble Faye Kozack, Noble Gerry de Souza, Noble Globetrotter I, Noble Deliverer, Noble Invincible, Noble Tom Prosser, Noble Regina Allen, and Noble Innovator, among others.</v>
    <v>3800</v>
    <v>New York Stock Exchange</v>
    <v>XNYS</v>
    <v>XNYS</v>
    <v>13135 Dairy Ashford, Suite 800, SUGAR LAND, TX, 77478 US</v>
    <v>52.48</v>
    <v>Oil &amp; Gas Related Equipment and Services</v>
    <v>Stock</v>
    <v>45155.700214258592</v>
    <v>868</v>
    <v>51.38</v>
    <v>7118761734</v>
    <v>NOBLE CORPORATION PLC</v>
    <v>NOBLE CORPORATION PLC</v>
    <v>52.29</v>
    <v>20.4985</v>
    <v>51.66</v>
    <v>51.93</v>
    <v>137083800</v>
    <v>NE</v>
    <v>NOBLE CORPORATION PLC (XNYS:NE)</v>
    <v>535593</v>
    <v>1394611</v>
    <v>2020</v>
  </rv>
  <rv s="2">
    <v>869</v>
  </rv>
  <rv s="0">
    <v>http://fr.wikipedia.org/wiki/Nordstrom</v>
    <v>Wikipedia</v>
  </rv>
  <rv s="4">
    <v>14</v>
    <v>871</v>
  </rv>
  <rv s="5">
    <v>13</v>
    <v>https://www.bing.com/th?id=AMMS_8fa092d86b559e65c899ba92107fb1b1&amp;qlt=95</v>
    <v>872</v>
    <v>0</v>
    <v>https://www.bing.com/images/search?form=xlimg&amp;q=nordstrom</v>
    <v>Image of NORDSTROM, INC.</v>
  </rv>
  <rv s="0">
    <v>https://www.bing.com/financeapi/forcetrigger?t=a1wdar&amp;q=XNYS%3aJWN&amp;form=skydnc</v>
    <v>Learn more on Bing</v>
  </rv>
  <rv s="6">
    <v>9</v>
    <v>NORDSTROM, INC. (XNYS:JWN)</v>
    <v>11</v>
    <v>12</v>
    <v>Finance</v>
    <v>4</v>
    <v>en-US</v>
    <v>a1wdar</v>
    <v>268435456</v>
    <v>1</v>
    <v>Powered by Refinitiv</v>
    <v>27.15</v>
    <v>14.025</v>
    <v>2.3129</v>
    <v>-6.5000000000000002E-2</v>
    <v>-3.3319999999999999E-3</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Nordstrom United States stores, Canada, which includes Nordstrom.ca, Nordstrom Canadian stores and Nordstrom Rack Canadian stores, Nordstrom Local, and TrunkClub.com. The Nordstrom Rack segment consists of NordstromRack.com, Nordstrom Rack United States stores, last chance clearance store and HauteLook.com. Its digital and physical properties include over 94 Nordstrom stores in the United States, approximately six Nordstrom stores and over seven Nordstrom Rack stores in Canada, and over seven Nordstrom locals. The Company operates approximately 241 Nordstrom Rack stores in the United States, and over two last chance clearance stores.</v>
    <v>60000</v>
    <v>New York Stock Exchange</v>
    <v>XNYS</v>
    <v>XNYS</v>
    <v>1617 6th Ave, SEATTLE, WA, 98101-1707 US</v>
    <v>19.819900000000001</v>
    <v>873</v>
    <v>Diversified Retail</v>
    <v>Stock</v>
    <v>45155.700246921093</v>
    <v>874</v>
    <v>19.23</v>
    <v>3140246941</v>
    <v>NORDSTROM, INC.</v>
    <v>NORDSTROM, INC.</v>
    <v>19.670000000000002</v>
    <v>171.50139999999999</v>
    <v>19.510000000000002</v>
    <v>19.445</v>
    <v>161493800</v>
    <v>JWN</v>
    <v>NORDSTROM, INC. (XNYS:JWN)</v>
    <v>1603291</v>
    <v>3690046</v>
    <v>1946</v>
  </rv>
  <rv s="2">
    <v>875</v>
  </rv>
  <rv s="0">
    <v>https://www.bing.com/financeapi/forcetrigger?t=a1yq5r&amp;q=XNYS%3aNSC&amp;form=skydnc</v>
    <v>Learn more on Bing</v>
  </rv>
  <rv s="1">
    <v>0</v>
    <v>NORFOLK SOUTHERN CORPORATION (XNYS:NSC)</v>
    <v>2</v>
    <v>3</v>
    <v>Finance</v>
    <v>4</v>
    <v>en-US</v>
    <v>a1yq5r</v>
    <v>268435456</v>
    <v>1</v>
    <v>Powered by Refinitiv</v>
    <v>264.22000000000003</v>
    <v>196.33</v>
    <v>1.2888999999999999</v>
    <v>2.1800000000000002</v>
    <v>1.0499000000000001E-2</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210.99</v>
    <v>Freight &amp; Logistics Services</v>
    <v>Stock</v>
    <v>45155.700418437496</v>
    <v>877</v>
    <v>207.88399999999999</v>
    <v>47632350246</v>
    <v>NORFOLK SOUTHERN CORPORATION</v>
    <v>NORFOLK SOUTHERN CORPORATION</v>
    <v>208.45</v>
    <v>18.688199999999998</v>
    <v>207.64</v>
    <v>209.82</v>
    <v>227015300</v>
    <v>NSC</v>
    <v>NORFOLK SOUTHERN CORPORATION (XNYS:NSC)</v>
    <v>296068</v>
    <v>1244980</v>
    <v>2009</v>
  </rv>
  <rv s="2">
    <v>878</v>
  </rv>
  <rv s="0">
    <v>https://www.bing.com/financeapi/forcetrigger?t=a1ysr7&amp;q=XNAS%3aNTRS&amp;form=skydnc</v>
    <v>Learn more on Bing</v>
  </rv>
  <rv s="1">
    <v>0</v>
    <v>NORTHERN TRUST CORPORATION (XNAS:NTRS)</v>
    <v>2</v>
    <v>3</v>
    <v>Finance</v>
    <v>4</v>
    <v>en-US</v>
    <v>a1ysr7</v>
    <v>268435456</v>
    <v>1</v>
    <v>Powered by Refinitiv</v>
    <v>103.08</v>
    <v>69.540000000000006</v>
    <v>1.0893999999999999</v>
    <v>0.77</v>
    <v>1.0062999999999999E-2</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60675 US</v>
    <v>77.67</v>
    <v>Investment Banking &amp; Investment Services</v>
    <v>Stock</v>
    <v>45155.700422372654</v>
    <v>880</v>
    <v>76.36</v>
    <v>15999354618</v>
    <v>NORTHERN TRUST CORPORATION</v>
    <v>NORTHERN TRUST CORPORATION</v>
    <v>76.849999999999994</v>
    <v>13.7216</v>
    <v>76.52</v>
    <v>77.290000000000006</v>
    <v>207004200</v>
    <v>NTRS</v>
    <v>NORTHERN TRUST CORPORATION (XNAS:NTRS)</v>
    <v>251186</v>
    <v>1538395</v>
    <v>1971</v>
  </rv>
  <rv s="2">
    <v>881</v>
  </rv>
  <rv s="0">
    <v>https://www.bing.com/financeapi/forcetrigger?t=a1yngh&amp;q=XNYS%3aNOC&amp;form=skydnc</v>
    <v>Learn more on Bing</v>
  </rv>
  <rv s="1">
    <v>0</v>
    <v>NORTHROP GRUMMAN CORPORATION (XNYS:NOC)</v>
    <v>2</v>
    <v>3</v>
    <v>Finance</v>
    <v>4</v>
    <v>en-US</v>
    <v>a1yngh</v>
    <v>268435456</v>
    <v>1</v>
    <v>Powered by Refinitiv</v>
    <v>556.27</v>
    <v>421.73</v>
    <v>0.5181</v>
    <v>4.1475</v>
    <v>9.7070000000000004E-3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432.2</v>
    <v>Aerospace &amp; Defense</v>
    <v>Stock</v>
    <v>45155.700478738283</v>
    <v>883</v>
    <v>428.1</v>
    <v>65276364318</v>
    <v>NORTHROP GRUMMAN CORPORATION</v>
    <v>NORTHROP GRUMMAN CORPORATION</v>
    <v>428.59</v>
    <v>14.163500000000001</v>
    <v>427.29</v>
    <v>431.4375</v>
    <v>151299700</v>
    <v>NOC</v>
    <v>NORTHROP GRUMMAN CORPORATION (XNYS:NOC)</v>
    <v>213404</v>
    <v>854568</v>
    <v>2010</v>
  </rv>
  <rv s="2">
    <v>884</v>
  </rv>
  <rv s="0">
    <v>https://www.bing.com/financeapi/forcetrigger?t=a1yo1h&amp;q=XNYS%3aNOV&amp;form=skydnc</v>
    <v>Learn more on Bing</v>
  </rv>
  <rv s="1">
    <v>0</v>
    <v>NOV INC. (XNYS:NOV)</v>
    <v>2</v>
    <v>3</v>
    <v>Finance</v>
    <v>4</v>
    <v>en-US</v>
    <v>a1yo1h</v>
    <v>268435456</v>
    <v>1</v>
    <v>Powered by Refinitiv</v>
    <v>24.83</v>
    <v>14.05</v>
    <v>1.9227000000000001</v>
    <v>0.14499999999999999</v>
    <v>7.1289999999999999E-3</v>
    <v>USD</v>
    <v>NOV Inc. is an independent equipment and technology provider to the global energy industry. The Company serves diversified, national and independent service companies, contractors and energy producers in approximately 62 countries. The Company operates through three segments. The Wellbore Technologies segment designs, manufactures, rents and sells a range of equipment and technologies used to perform drilling operations. The segment also offers services, such as solids control and waste management equipment and services, drilling fluids, drill pipe, wired pipe, drilling optimization services, tubular inspection and coating services, instrumentation, downhole tools, and drill bits. The Completion &amp; Production Solutions segment design, manufacture and integrate technologies for completions, oil and gas production, and industrial markets. The Rig Technologies segment provides drilling rig components, complete land drilling rigs and offshore drilling equipment packages.</v>
    <v>32307</v>
    <v>New York Stock Exchange</v>
    <v>XNYS</v>
    <v>XNYS</v>
    <v>10353 RICHMOND AVE., HOUSTON, TX, 77042 US</v>
    <v>20.94</v>
    <v>Oil &amp; Gas Related Equipment and Services</v>
    <v>Stock</v>
    <v>45155.700437500003</v>
    <v>886</v>
    <v>20.355</v>
    <v>8066517748</v>
    <v>NOV INC.</v>
    <v>NOV INC.</v>
    <v>20.74</v>
    <v>19.298500000000001</v>
    <v>20.34</v>
    <v>20.484999999999999</v>
    <v>393776800</v>
    <v>NOV</v>
    <v>NOV INC. (XNYS:NOV)</v>
    <v>1747116</v>
    <v>3867511</v>
    <v>1995</v>
  </rv>
  <rv s="2">
    <v>887</v>
  </rv>
  <rv s="0">
    <v>https://www.bing.com/financeapi/forcetrigger?t=a1ypc7&amp;q=XNYS%3aNRG&amp;form=skydnc</v>
    <v>Learn more on Bing</v>
  </rv>
  <rv s="1">
    <v>0</v>
    <v>NRG ENERGY, INC. (XNYS:NRG)</v>
    <v>2</v>
    <v>3</v>
    <v>Finance</v>
    <v>4</v>
    <v>en-US</v>
    <v>a1ypc7</v>
    <v>268435456</v>
    <v>1</v>
    <v>Powered by Refinitiv</v>
    <v>45.8</v>
    <v>30.25</v>
    <v>1.0102</v>
    <v>8.5000000000000006E-2</v>
    <v>2.2880000000000001E-3</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37.674999999999997</v>
    <v>Electrical Utilities &amp; IPPs</v>
    <v>Stock</v>
    <v>45155.700513193748</v>
    <v>889</v>
    <v>37.075000000000003</v>
    <v>8531186389</v>
    <v>NRG ENERGY, INC.</v>
    <v>NRG ENERGY, INC.</v>
    <v>37.1</v>
    <v>6.4393000000000002</v>
    <v>37.15</v>
    <v>37.234999999999999</v>
    <v>229117400</v>
    <v>NRG</v>
    <v>NRG ENERGY, INC. (XNYS:NRG)</v>
    <v>746885</v>
    <v>3949452</v>
    <v>1992</v>
  </rv>
  <rv s="2">
    <v>890</v>
  </rv>
  <rv s="0">
    <v>https://www.bing.com/financeapi/forcetrigger?t=c4e5vh&amp;q=XNYS%3aNU&amp;form=skydnc</v>
    <v>Learn more on Bing</v>
  </rv>
  <rv s="1">
    <v>0</v>
    <v>Nu Holdings Ltd (XNYS:NU)</v>
    <v>2</v>
    <v>3</v>
    <v>Finance</v>
    <v>4</v>
    <v>en-US</v>
    <v>c4e5vh</v>
    <v>268435456</v>
    <v>1</v>
    <v>Powered by Refinitiv</v>
    <v>8.2899999999999991</v>
    <v>3.39</v>
    <v>0.88900000000000001</v>
    <v>-0.40500000000000003</v>
    <v>-5.3010000000000002E-2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7.58</v>
    <v>Banking Services</v>
    <v>Stock</v>
    <v>45155.700441203124</v>
    <v>892</v>
    <v>6.98</v>
    <v>34312826760</v>
    <v>Nu Holdings Ltd</v>
    <v>Nu Holdings Ltd</v>
    <v>7.58</v>
    <v>0</v>
    <v>7.64</v>
    <v>7.2350000000000003</v>
    <v>4742616000</v>
    <v>NU</v>
    <v>Nu Holdings Ltd (XNYS:NU)</v>
    <v>29376886</v>
    <v>21282913</v>
    <v>2016</v>
  </rv>
  <rv s="2">
    <v>893</v>
  </rv>
  <rv s="0">
    <v>https://www.bing.com/financeapi/forcetrigger?t=a1ythw&amp;q=XNYS%3aNUE&amp;form=skydnc</v>
    <v>Learn more on Bing</v>
  </rv>
  <rv s="1">
    <v>0</v>
    <v>NUCOR CORPORATION (XNYS:NUE)</v>
    <v>2</v>
    <v>3</v>
    <v>Finance</v>
    <v>4</v>
    <v>en-US</v>
    <v>a1ythw</v>
    <v>268435456</v>
    <v>1</v>
    <v>Powered by Refinitiv</v>
    <v>182.68</v>
    <v>102.861</v>
    <v>1.6286</v>
    <v>1.375</v>
    <v>8.1609999999999999E-3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172.3</v>
    <v>Metals &amp; Mining</v>
    <v>Stock</v>
    <v>45155.700354409375</v>
    <v>895</v>
    <v>169.71</v>
    <v>42246760237</v>
    <v>NUCOR CORPORATION</v>
    <v>NUCOR CORPORATION</v>
    <v>170.83</v>
    <v>7.7685000000000004</v>
    <v>168.48</v>
    <v>169.85499999999999</v>
    <v>248722500</v>
    <v>NUE</v>
    <v>NUCOR CORPORATION (XNYS:NUE)</v>
    <v>420827</v>
    <v>1261958</v>
    <v>1958</v>
  </rv>
  <rv s="2">
    <v>896</v>
  </rv>
  <rv s="0">
    <v>https://www.bing.com/financeapi/forcetrigger?t=aoc18m&amp;q=XLON%3aNFX&amp;form=skydnc</v>
    <v>Learn more on Bing</v>
  </rv>
  <rv s="11">
    <v>25</v>
    <v>NUFORMIX PLC (XLON:NFX)</v>
    <v>2</v>
    <v>62</v>
    <v>Finance</v>
    <v>19</v>
    <v>en-US</v>
    <v>aoc18m</v>
    <v>268435456</v>
    <v>1</v>
    <v>Powered by Refinitiv</v>
    <v>0.6</v>
    <v>0.2</v>
    <v>0.57699999999999996</v>
    <v>0</v>
    <v>0</v>
    <v>GBp</v>
    <v>Nuformix plc is a United Kingdom-based pharmaceutical development company. The Company is engaged in targeting unmet medical needs in fibrosis and oncology via drug repurposing. Its clinical pipeline includes NXP001, NXP002, and NXP004. NXP002 is its pre-clinical lead asset and a potential inhaled treatment for idiopathic pulmonary fibrosis (IPF) and possibly other fibrosing interstitial lung diseases (ILDs). NXP001 is a form of the drug aprepitant that is marketed as a product in the oncology supportive care setting (chemotherapy-induced nausea and vomiting). NXP004 is a form of Olaparib, which is used for the treatment of adults with advanced ovarian cancer and deleterious or suspected deleterious germline BRCA mutation.</v>
    <v>2</v>
    <v>London Stock Exchange</v>
    <v>XLON</v>
    <v>XLON</v>
    <v>6th Fl, 60 Gracechurch Street, LONDON, UNITED KINGDOM-NA, EC3V 0HR GB</v>
    <v>0.29299999999999998</v>
    <v>Pharmaceuticals</v>
    <v>Stock</v>
    <v>45155.602971875</v>
    <v>898</v>
    <v>0.29299999999999998</v>
    <v>2232930</v>
    <v>NUFORMIX PLC</v>
    <v>NUFORMIX PLC</v>
    <v>0.29299999999999998</v>
    <v>0.3</v>
    <v>0.3</v>
    <v>744309400</v>
    <v>NFX</v>
    <v>NUFORMIX PLC (XLON:NFX)</v>
    <v>3453554</v>
    <v>1856750</v>
    <v>2015</v>
  </rv>
  <rv s="2">
    <v>899</v>
  </rv>
  <rv s="0">
    <v>https://www.bing.com/financeapi/forcetrigger?t=a1yv52&amp;q=XNAS%3aNVDA&amp;form=skydnc</v>
    <v>Learn more on Bing</v>
  </rv>
  <rv s="1">
    <v>0</v>
    <v>NVIDIA CORPORATION (XNAS:NVDA)</v>
    <v>2</v>
    <v>3</v>
    <v>Finance</v>
    <v>4</v>
    <v>en-US</v>
    <v>a1yv52</v>
    <v>268435456</v>
    <v>1</v>
    <v>Powered by Refinitiv</v>
    <v>480.88</v>
    <v>108.13</v>
    <v>1.754</v>
    <v>1.62</v>
    <v>3.725E-3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440.61</v>
    <v>Semiconductors &amp; Semiconductor Equipment</v>
    <v>Stock</v>
    <v>45155.700557256248</v>
    <v>901</v>
    <v>432.7</v>
    <v>1078105600000</v>
    <v>NVIDIA CORPORATION</v>
    <v>NVIDIA CORPORATION</v>
    <v>439.72</v>
    <v>225.99870000000001</v>
    <v>434.86</v>
    <v>436.48</v>
    <v>2470000000</v>
    <v>NVDA</v>
    <v>NVIDIA CORPORATION (XNAS:NVDA)</v>
    <v>25348368</v>
    <v>48133522</v>
    <v>1998</v>
  </rv>
  <rv s="2">
    <v>902</v>
  </rv>
  <rv s="0">
    <v>https://www.bing.com/financeapi/forcetrigger?t=a1z5im&amp;q=XNYS%3aOI&amp;form=skydnc</v>
    <v>Learn more on Bing</v>
  </rv>
  <rv s="1">
    <v>0</v>
    <v>O-I GLASS, INC. (XNYS:OI)</v>
    <v>2</v>
    <v>3</v>
    <v>Finance</v>
    <v>4</v>
    <v>en-US</v>
    <v>a1z5im</v>
    <v>268435456</v>
    <v>1</v>
    <v>Powered by Refinitiv</v>
    <v>23.57</v>
    <v>12.05</v>
    <v>1.3848</v>
    <v>-8.5000000000000006E-2</v>
    <v>-4.4039999999999999E-3</v>
    <v>USD</v>
    <v>O-I Glass, Inc. is a manufacturer of glass container products. The Company’s segments include the Americas and Europe. The Company produces glass containers for alcoholic beverages, including beer, flavored malt beverages, spirits, and wine. The Company also produces glass packaging for a variety of food items, soft drinks, teas, juices, and pharmaceuticals. The Company manufactures glass containers in a range of sizes, shapes, and colors. Its customers consist of food and beverage manufacturers, including Anheuser-Busch InBev, Brown-Forman, Carlsberg, Coca-Cola, Constellation, Diageo, Heineken, Molson Coors, Nestle, PepsiCo and Pernod Ricard. It has glass container manufacturing plants in the Americas region located in Brazil, Canada, Colombia, Ecuador, Mexico, Czech Republic, France, Germany, Hungary and the United States. It has a distribution facility in the United States used to import glass containers from its business in Mexico. It has approximately 69 plants in 19 countries.</v>
    <v>24000</v>
    <v>New York Stock Exchange</v>
    <v>XNYS</v>
    <v>XNYS</v>
    <v>One Michael Owens Way, PERRYSBURG, OH, 43551-2999 US</v>
    <v>19.64</v>
    <v>Containers &amp; Packaging</v>
    <v>Stock</v>
    <v>45155.700417649998</v>
    <v>904</v>
    <v>19.170000000000002</v>
    <v>2979475978</v>
    <v>O-I GLASS, INC.</v>
    <v>O-I GLASS, INC.</v>
    <v>19.355</v>
    <v>5.4824999999999999</v>
    <v>19.3</v>
    <v>19.215</v>
    <v>155059900</v>
    <v>OI</v>
    <v>O-I GLASS, INC. (XNYS:OI)</v>
    <v>337975</v>
    <v>969398</v>
    <v>2019</v>
  </rv>
  <rv s="2">
    <v>905</v>
  </rv>
  <rv s="0">
    <v>https://www.bing.com/financeapi/forcetrigger?t=a1zbvh&amp;q=XNAS%3aORLY&amp;form=skydnc</v>
    <v>Learn more on Bing</v>
  </rv>
  <rv s="1">
    <v>0</v>
    <v>O'Reilly Automotive, Inc. (XNAS:ORLY)</v>
    <v>2</v>
    <v>3</v>
    <v>Finance</v>
    <v>4</v>
    <v>en-US</v>
    <v>a1zbvh</v>
    <v>268435456</v>
    <v>1</v>
    <v>Powered by Refinitiv</v>
    <v>975.72</v>
    <v>680</v>
    <v>0.84399999999999997</v>
    <v>-2.7</v>
    <v>-2.8389999999999999E-3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955.41499999999996</v>
    <v>Specialty Retailers</v>
    <v>Stock</v>
    <v>45155.70049320547</v>
    <v>907</v>
    <v>944.76</v>
    <v>57283182129</v>
    <v>O'Reilly Automotive, Inc.</v>
    <v>O'Reilly Automotive, Inc.</v>
    <v>952.57</v>
    <v>26.3856</v>
    <v>951.06</v>
    <v>948.36</v>
    <v>60402360</v>
    <v>ORLY</v>
    <v>O'Reilly Automotive, Inc. (XNAS:ORLY)</v>
    <v>94913</v>
    <v>384480</v>
    <v>2010</v>
  </rv>
  <rv s="2">
    <v>908</v>
  </rv>
  <rv s="0">
    <v>https://www.bing.com/financeapi/forcetrigger?t=a1zez2&amp;q=XNYS%3aOXY&amp;form=skydnc</v>
    <v>Learn more on Bing</v>
  </rv>
  <rv s="1">
    <v>0</v>
    <v>OCCIDENTAL PETROLEUM CORPORATION (XNYS:OXY)</v>
    <v>2</v>
    <v>3</v>
    <v>Finance</v>
    <v>4</v>
    <v>en-US</v>
    <v>a1zez2</v>
    <v>268435456</v>
    <v>1</v>
    <v>Powered by Refinitiv</v>
    <v>77.129900000000006</v>
    <v>55.51</v>
    <v>1.7886</v>
    <v>1.2050000000000001</v>
    <v>1.9265000000000001E-2</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64.189800000000005</v>
    <v>Oil &amp; Gas</v>
    <v>Stock</v>
    <v>45155.700511226562</v>
    <v>910</v>
    <v>63.274999999999999</v>
    <v>56402894534</v>
    <v>OCCIDENTAL PETROLEUM CORPORATION</v>
    <v>OCCIDENTAL PETROLEUM CORPORATION</v>
    <v>63.37</v>
    <v>10.5756</v>
    <v>62.55</v>
    <v>63.755000000000003</v>
    <v>884681900</v>
    <v>OXY</v>
    <v>OCCIDENTAL PETROLEUM CORPORATION (XNYS:OXY)</v>
    <v>4583830</v>
    <v>9172223</v>
    <v>1986</v>
  </rv>
  <rv s="2">
    <v>911</v>
  </rv>
  <rv s="0">
    <v>https://www.bing.com/financeapi/forcetrigger?t=a1z7mw&amp;q=XNYS%3aOMC&amp;form=skydnc</v>
    <v>Learn more on Bing</v>
  </rv>
  <rv s="1">
    <v>0</v>
    <v>OMNICOM GROUP INC. (XNYS:OMC)</v>
    <v>2</v>
    <v>3</v>
    <v>Finance</v>
    <v>4</v>
    <v>en-US</v>
    <v>a1z7mw</v>
    <v>268435456</v>
    <v>1</v>
    <v>Powered by Refinitiv</v>
    <v>99.23</v>
    <v>61.85</v>
    <v>0.87139999999999995</v>
    <v>-0.36</v>
    <v>-4.5269999999999998E-3</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80.14</v>
    <v>Media &amp; Publishing</v>
    <v>Stock</v>
    <v>45155.69997741875</v>
    <v>913</v>
    <v>79</v>
    <v>15639744108</v>
    <v>OMNICOM GROUP INC.</v>
    <v>OMNICOM GROUP INC.</v>
    <v>79.92</v>
    <v>11.709899999999999</v>
    <v>79.52</v>
    <v>79.16</v>
    <v>197571300</v>
    <v>OMC</v>
    <v>OMNICOM GROUP INC. (XNYS:OMC)</v>
    <v>374936</v>
    <v>2376918</v>
    <v>1944</v>
  </rv>
  <rv s="2">
    <v>914</v>
  </rv>
  <rv s="0">
    <v>https://www.bing.com/financeapi/forcetrigger?t=a1z6nm&amp;q=XNYS%3aOKE&amp;form=skydnc</v>
    <v>Learn more on Bing</v>
  </rv>
  <rv s="1">
    <v>0</v>
    <v>ONEOK, INC. (XNYS:OKE)</v>
    <v>2</v>
    <v>3</v>
    <v>Finance</v>
    <v>4</v>
    <v>en-US</v>
    <v>a1z6nm</v>
    <v>268435456</v>
    <v>1</v>
    <v>Powered by Refinitiv</v>
    <v>71.573700000000002</v>
    <v>50.5</v>
    <v>1.645</v>
    <v>0.23</v>
    <v>3.5249999999999999E-3</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66.03</v>
    <v>Oil &amp; Gas Related Equipment and Services</v>
    <v>Stock</v>
    <v>45155.700561955469</v>
    <v>916</v>
    <v>64.959999999999994</v>
    <v>29309223327</v>
    <v>ONEOK, INC.</v>
    <v>ONEOK, INC.</v>
    <v>65.53</v>
    <v>12.027100000000001</v>
    <v>65.239999999999995</v>
    <v>65.47</v>
    <v>447674100</v>
    <v>OKE</v>
    <v>ONEOK, INC. (XNYS:OKE)</v>
    <v>947586</v>
    <v>2530295</v>
    <v>1997</v>
  </rv>
  <rv s="2">
    <v>917</v>
  </rv>
  <rv s="0">
    <v>http://pt.wikipedia.org/wiki/Oracle_Corporation</v>
    <v>Wikipedia</v>
  </rv>
  <rv s="4">
    <v>14</v>
    <v>919</v>
  </rv>
  <rv s="5">
    <v>13</v>
    <v>https://www.bing.com/th?id=AMMS_672116c618c664d13b2515d6587ba357&amp;qlt=95</v>
    <v>920</v>
    <v>0</v>
    <v>https://www.bing.com/images/search?form=xlimg&amp;q=oracle+corporation</v>
    <v>Image of ORACLE CORPORATION</v>
  </rv>
  <rv s="0">
    <v>https://www.bing.com/financeapi/forcetrigger?t=a1zbec&amp;q=XNYS%3aORCL&amp;form=skydnc</v>
    <v>Learn more on Bing</v>
  </rv>
  <rv s="6">
    <v>9</v>
    <v>ORACLE CORPORATION (XNYS:ORCL)</v>
    <v>11</v>
    <v>12</v>
    <v>Finance</v>
    <v>4</v>
    <v>en-US</v>
    <v>a1zbec</v>
    <v>268435456</v>
    <v>1</v>
    <v>Powered by Refinitiv</v>
    <v>127.54</v>
    <v>60.78</v>
    <v>0.99419999999999997</v>
    <v>1.01</v>
    <v>8.7570000000000009E-3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116.63</v>
    <v>921</v>
    <v>Software &amp; IT Services</v>
    <v>Stock</v>
    <v>45155.700483760935</v>
    <v>922</v>
    <v>115.512</v>
    <v>315804034650</v>
    <v>ORACLE CORPORATION</v>
    <v>ORACLE CORPORATION</v>
    <v>115.98</v>
    <v>37.584000000000003</v>
    <v>115.34</v>
    <v>116.35</v>
    <v>2714259000</v>
    <v>ORCL</v>
    <v>ORACLE CORPORATION (XNYS:ORCL)</v>
    <v>2136081</v>
    <v>7177518</v>
    <v>2005</v>
  </rv>
  <rv s="2">
    <v>923</v>
  </rv>
  <rv s="0">
    <v>https://www.bing.com/financeapi/forcetrigger?t=a2s5fr&amp;q=XNYS%3aPX&amp;form=skydnc</v>
    <v>Learn more on Bing</v>
  </rv>
  <rv s="1">
    <v>0</v>
    <v>P10 Inc (XNYS:PX)</v>
    <v>2</v>
    <v>3</v>
    <v>Finance</v>
    <v>4</v>
    <v>en-US</v>
    <v>a2s5fr</v>
    <v>268435456</v>
    <v>1</v>
    <v>Powered by Refinitiv</v>
    <v>13.41</v>
    <v>8.75</v>
    <v>1.0649</v>
    <v>-0.05</v>
    <v>-3.9870000000000001E-3</v>
    <v>USD</v>
    <v>P10, Inc. is a multi-asset class private market solutions provider in the alternative asset management industry. The Company structures, manages and monitors portfolios of private market investments, which include specialized funds and customized separate accounts within primary investment funds, secondary investments, direct investments and co-investments (specialized investment vehicles), across attractive asset classes and geographies. Its portfolio of private solutions includes Private Equity, Venture Capital, Impact Investing and Private Credit. It markets its solutions under various brands, including RCP Advisors, Bonaccord Capital, and P10 Advisors, its Private Equity solutions; TrueBridge, its Venture Capital solution; Enhanced, its Impact Investing solution; and Five Points, Hark Capital, and WTI, its Private Credit solutions. Its investor base includes institutional investors, including pension funds, endowments, foundations, corporate pensions and financial institutions.</v>
    <v>234</v>
    <v>New York Stock Exchange</v>
    <v>XNYS</v>
    <v>XNYS</v>
    <v>4514 Cole Avenue, Suite 1600, Suite 1600, DALLAS, TX, 75205 US</v>
    <v>12.65</v>
    <v>Investment Banking &amp; Investment Services</v>
    <v>Stock</v>
    <v>45155.700124015624</v>
    <v>925</v>
    <v>12.455</v>
    <v>1451402948</v>
    <v>P10 Inc</v>
    <v>P10 Inc</v>
    <v>12.6</v>
    <v>121.4881</v>
    <v>12.54</v>
    <v>12.49</v>
    <v>116205200</v>
    <v>PX</v>
    <v>P10 Inc (XNYS:PX)</v>
    <v>103306</v>
    <v>203041</v>
    <v>2021</v>
  </rv>
  <rv s="2">
    <v>926</v>
  </rv>
  <rv s="0">
    <v>https://www.bing.com/financeapi/forcetrigger?t=a1zk27&amp;q=XNAS%3aPCAR&amp;form=skydnc</v>
    <v>Learn more on Bing</v>
  </rv>
  <rv s="1">
    <v>0</v>
    <v>PACCAR INC (XNAS:PCAR)</v>
    <v>2</v>
    <v>3</v>
    <v>Finance</v>
    <v>4</v>
    <v>en-US</v>
    <v>a1zk27</v>
    <v>268435456</v>
    <v>1</v>
    <v>Powered by Refinitiv</v>
    <v>90.05</v>
    <v>54.64</v>
    <v>0.96440000000000003</v>
    <v>0.17499999999999999</v>
    <v>2.0699999999999998E-3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85.33</v>
    <v>Machinery, Equipment &amp; Components</v>
    <v>Stock</v>
    <v>45155.700530253904</v>
    <v>928</v>
    <v>84.53</v>
    <v>44299890148</v>
    <v>PACCAR INC</v>
    <v>PACCAR INC</v>
    <v>85.29</v>
    <v>15.3345</v>
    <v>84.56</v>
    <v>84.734999999999999</v>
    <v>522805100</v>
    <v>PCAR</v>
    <v>PACCAR INC (XNAS:PCAR)</v>
    <v>500355</v>
    <v>2743808</v>
    <v>1971</v>
  </rv>
  <rv s="2">
    <v>929</v>
  </rv>
  <rv s="0">
    <v>https://www.bing.com/financeapi/forcetrigger?t=aa8iz2&amp;q=XASX%3aPCL&amp;form=skydnc</v>
    <v>Learn more on Bing</v>
  </rv>
  <rv s="11">
    <v>25</v>
    <v>PANCONTINENTAL ENERGY NL (XASX:PCL)</v>
    <v>2</v>
    <v>39</v>
    <v>Finance</v>
    <v>8</v>
    <v>en-US</v>
    <v>aa8iz2</v>
    <v>268435456</v>
    <v>1</v>
    <v>Powered by Refinitiv</v>
    <v>2.3E-2</v>
    <v>3.0000000000000001E-3</v>
    <v>-1.2304999999999999</v>
    <v>1E-3</v>
    <v>5.2632000000000005E-2</v>
    <v>AUD</v>
    <v>Pancontinental Energy NL is an Australia-based petroleum (oil and gas) exploration company. The Company is focused on conventional oil and gas projects. The Company operates projects in Namibia, Kenya, and Australia. The project in Namibia includes Walvis Basin PEL 37 and Orange Basin PEL 87. The Walvis Basin PEL 37 is located approximately 17,295 square kilometers in Walvis Basin, Offshore Namibia. The Orange Basin PEL 87 is located approximately 10,947 square kilometers in Orange Basin, Offshore Namibia. The Kenya project includes Lamu Basin L6, which is located approximately 5,010 square kilometers in Lamu Basin, Onshore and Offshore Kenya. The project in Australia includes Queensland's Cooper Eromanga Basin, which includes ATP 920 and ATP 924. The ATP 920 is located approximately 2,337 square kilometers. The ATP 924 is located over 2,220 square kilometers in Cooper Eromanga Basin.</v>
    <v>3</v>
    <v>Australian Securities Exchange</v>
    <v>XASX</v>
    <v>XASX</v>
    <v>Level 2, 30 Richardson St, PERTH, WESTERN AUSTRALIA, 6005 AU</v>
    <v>0.02</v>
    <v>Oil &amp; Gas</v>
    <v>Stock</v>
    <v>45155.375</v>
    <v>931</v>
    <v>1.7500000000000002E-2</v>
    <v>153049200</v>
    <v>PANCONTINENTAL ENERGY NL</v>
    <v>PANCONTINENTAL ENERGY NL</v>
    <v>1.8499999999999999E-2</v>
    <v>1.9E-2</v>
    <v>0.02</v>
    <v>8055223000</v>
    <v>PCL</v>
    <v>PANCONTINENTAL ENERGY NL (XASX:PCL)</v>
    <v>22201594</v>
    <v>25251070</v>
    <v>1985</v>
  </rv>
  <rv s="2">
    <v>932</v>
  </rv>
  <rv s="0">
    <v>https://www.bing.com/financeapi/forcetrigger?t=a1ztzr&amp;q=XNYS%3aPH&amp;form=skydnc</v>
    <v>Learn more on Bing</v>
  </rv>
  <rv s="1">
    <v>0</v>
    <v>PARKER-HANNIFIN CORPORATION (XNYS:PH)</v>
    <v>2</v>
    <v>3</v>
    <v>Finance</v>
    <v>4</v>
    <v>en-US</v>
    <v>a1ztzr</v>
    <v>268435456</v>
    <v>1</v>
    <v>Powered by Refinitiv</v>
    <v>428.1635</v>
    <v>235.69</v>
    <v>1.5204</v>
    <v>-0.95</v>
    <v>-2.3380000000000002E-3</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409.54</v>
    <v>Machinery, Equipment &amp; Components</v>
    <v>Stock</v>
    <v>45155.700261608596</v>
    <v>934</v>
    <v>403.27</v>
    <v>52007390057</v>
    <v>PARKER-HANNIFIN CORPORATION</v>
    <v>PARKER-HANNIFIN CORPORATION</v>
    <v>408.9</v>
    <v>25.381900000000002</v>
    <v>406.32</v>
    <v>405.37</v>
    <v>128296100</v>
    <v>PH</v>
    <v>PARKER-HANNIFIN CORPORATION (XNYS:PH)</v>
    <v>225541</v>
    <v>726286</v>
    <v>1938</v>
  </rv>
  <rv s="2">
    <v>935</v>
  </rv>
  <rv s="0">
    <v>https://www.bing.com/financeapi/forcetrigger?t=aazl3m&amp;q=XTSE%3aPKI&amp;form=skydnc</v>
    <v>Learn more on Bing</v>
  </rv>
  <rv s="1">
    <v>0</v>
    <v>PARKLAND CORPORATION. (XTSE:PKI)</v>
    <v>2</v>
    <v>56</v>
    <v>Finance</v>
    <v>8</v>
    <v>en-US</v>
    <v>aazl3m</v>
    <v>268435456</v>
    <v>1</v>
    <v>Powered by Refinitiv</v>
    <v>37.36</v>
    <v>24.25</v>
    <v>1.3985000000000001</v>
    <v>-0.06</v>
    <v>-1.6259999999999998E-3</v>
    <v>CAD</v>
    <v>Parkland Corp (Parkland) is a Canada-based food and convenience retailer and an independent marketer, distributor, and refiner of fuel and petroleum products. It operates through four segments: Canada, International, USA, and Refining. The Canada segment owns, supplies, and supports a network of retail gas stations, frozen food retail locations, convenience stores, card lock sites, bulk fuel, propane, heating oil, lubricants, and other related services. The International segment includes operations in approximately 23 countries and territories predominantly located in the Caribbean and northern coast of South America. The USA segment delivers fuel, lubricants, and other related products and services. The refining segment is responsible for the refining of fuel products, such as gasoline, diesel, and jet fuel, and is also engaged in renewable business activities, such as co-processing of bio-feedstocks and blending of low-carbon intensity fuels with gasoline and diesel.</v>
    <v>6284</v>
    <v>Toronto Stock Exchange</v>
    <v>XTSE</v>
    <v>XTSE</v>
    <v>1800, 240-4 Ave SW, CALGARY, AB, T2P 4H4 CA</v>
    <v>37.255000000000003</v>
    <v>Oil &amp; Gas</v>
    <v>Stock</v>
    <v>45155.688078703701</v>
    <v>937</v>
    <v>36.6</v>
    <v>6505529000</v>
    <v>PARKLAND CORPORATION.</v>
    <v>PARKLAND CORPORATION.</v>
    <v>37.049999999999997</v>
    <v>19.05</v>
    <v>36.9</v>
    <v>36.840000000000003</v>
    <v>175806600</v>
    <v>PKI</v>
    <v>PARKLAND CORPORATION. (XTSE:PKI)</v>
    <v>57899</v>
    <v>337870</v>
    <v>2022</v>
  </rv>
  <rv s="2">
    <v>938</v>
  </rv>
  <rv s="0">
    <v>https://www.bing.com/financeapi/forcetrigger?t=a1zmkr&amp;q=XNAS%3aPDCO&amp;form=skydnc</v>
    <v>Learn more on Bing</v>
  </rv>
  <rv s="1">
    <v>0</v>
    <v>Patterson Companies, Inc. (XNAS:PDCO)</v>
    <v>2</v>
    <v>3</v>
    <v>Finance</v>
    <v>4</v>
    <v>en-US</v>
    <v>a1zmkr</v>
    <v>268435456</v>
    <v>1</v>
    <v>Powered by Refinitiv</v>
    <v>34.46</v>
    <v>23.87</v>
    <v>1.2778</v>
    <v>0.01</v>
    <v>2.988E-4</v>
    <v>USD</v>
    <v>Patterson Companies, Inc. is a value-added specialty distributor serving the United States and Canadian dental supply markets and the United States, Canadian and United Kingdom animal health supply markets. The Company’s segments include Dental, Animal Health and Corporate. Dental segment provides a virtually complete range of consumable dental products, equipment and software, turnkey digital solutions and value-added services to dentists, dental laboratories, institutions, and other healthcare professionals throughout North America. Animal Health segment is a full-line distributor in North America and the United Kingdom. of animal health products, services, and technologies to both the production-animal and companion-pet markets. The Company provides relief services. It also provides pasteurizing equipment and single-use bags that allow dairy producers to produce, store and feed colostrum for newborn calves, as well as product offerings for beef cattle producers.</v>
    <v>7600</v>
    <v>Nasdaq Stock Market</v>
    <v>XNAS</v>
    <v>XNAS</v>
    <v>1031 Mendota Heights Rd, SAINT PAUL, MN, 55120-1401 US</v>
    <v>33.61</v>
    <v>Healthcare Equipment &amp; Supplies</v>
    <v>Stock</v>
    <v>45155.700438784377</v>
    <v>940</v>
    <v>33.33</v>
    <v>3201143997</v>
    <v>Patterson Companies, Inc.</v>
    <v>Patterson Companies, Inc.</v>
    <v>33.369999999999997</v>
    <v>15.757</v>
    <v>33.47</v>
    <v>33.479999999999997</v>
    <v>95613620</v>
    <v>PDCO</v>
    <v>Patterson Companies, Inc. (XNAS:PDCO)</v>
    <v>180151</v>
    <v>706566</v>
    <v>1992</v>
  </rv>
  <rv s="2">
    <v>941</v>
  </rv>
  <rv s="0">
    <v>https://www.bing.com/financeapi/forcetrigger?t=a1zhcw&amp;q=XNAS%3aPAYX&amp;form=skydnc</v>
    <v>Learn more on Bing</v>
  </rv>
  <rv s="1">
    <v>0</v>
    <v>PAYCHEX, INC. (XNAS:PAYX)</v>
    <v>2</v>
    <v>3</v>
    <v>Finance</v>
    <v>4</v>
    <v>en-US</v>
    <v>a1zhcw</v>
    <v>268435456</v>
    <v>1</v>
    <v>Powered by Refinitiv</v>
    <v>139.47</v>
    <v>104.09</v>
    <v>0.97809999999999997</v>
    <v>0.14000000000000001</v>
    <v>1.1429999999999999E-3</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123.58499999999999</v>
    <v>Professional &amp; Commercial Services</v>
    <v>Stock</v>
    <v>45155.700518217185</v>
    <v>943</v>
    <v>122.44</v>
    <v>44217336912</v>
    <v>PAYCHEX, INC.</v>
    <v>PAYCHEX, INC.</v>
    <v>122.83</v>
    <v>28.501100000000001</v>
    <v>122.5</v>
    <v>122.64</v>
    <v>360545800</v>
    <v>PAYX</v>
    <v>PAYCHEX, INC. (XNAS:PAYX)</v>
    <v>601488</v>
    <v>1761968</v>
    <v>1979</v>
  </rv>
  <rv s="2">
    <v>944</v>
  </rv>
  <rv s="0">
    <v>https://www.bing.com/financeapi/forcetrigger?t=a1oyr7&amp;q=XNYS%3aBTU&amp;form=skydnc</v>
    <v>Learn more on Bing</v>
  </rv>
  <rv s="1">
    <v>0</v>
    <v>PEABODY ENERGY CORPORATION (XNYS:BTU)</v>
    <v>2</v>
    <v>3</v>
    <v>Finance</v>
    <v>4</v>
    <v>en-US</v>
    <v>a1oyr7</v>
    <v>268435456</v>
    <v>1</v>
    <v>Powered by Refinitiv</v>
    <v>32.89</v>
    <v>17.71</v>
    <v>1.0908</v>
    <v>0.33</v>
    <v>1.4985999999999999E-2</v>
    <v>USD</v>
    <v>Peabody Energy Corporation is a producer of metallurgical and thermal coal. The Company owns interest in 17 active coal mining operations located in the United States and Australia, including interests in Middlemount Coal Pty Ltd. (Middlemount). In addition, the Company markets and brokers coal from other coal producers, trades coal and freight-related contracts, and partnered in a joint venture with the intent of developing various sites. The Company’s segments include Seaborne Thermal Mining, Seaborne Metallurgical Mining, Powder River Basin Mining, Other U.S. Thermal Mining and Corporate and Other. Seaborne Thermal Mining segment’s operations consist of mines in New South Wales, Australia. The mines in that segment utilize both surface and underground extraction processes to mine low-sulfur, high Btu thermal coal. Seaborne Metallurgical Mining segment’s operations consist of mines in Queensland, Australia, one in New South Wales, Australia and one in Alabama, United States.</v>
    <v>5500</v>
    <v>New York Stock Exchange</v>
    <v>XNYS</v>
    <v>XNYS</v>
    <v>701 MARKET ST, ST. LOUIS, MO, 63101-1826 US</v>
    <v>22.59</v>
    <v>Coal</v>
    <v>Stock</v>
    <v>45155.700407349221</v>
    <v>946</v>
    <v>22.23</v>
    <v>2968080000</v>
    <v>PEABODY ENERGY CORPORATION</v>
    <v>PEABODY ENERGY CORPORATION</v>
    <v>22.364999999999998</v>
    <v>2.6859999999999999</v>
    <v>22.02</v>
    <v>22.35</v>
    <v>132800000</v>
    <v>BTU</v>
    <v>PEABODY ENERGY CORPORATION (XNYS:BTU)</v>
    <v>777045</v>
    <v>3358719</v>
    <v>1998</v>
  </rv>
  <rv s="2">
    <v>947</v>
  </rv>
  <rv s="0">
    <v>https://www.bing.com/financeapi/forcetrigger?t=axyhnm&amp;q=XNAS%3aPEP&amp;form=skydnc</v>
    <v>Learn more on Bing</v>
  </rv>
  <rv s="1">
    <v>0</v>
    <v>PEPSICO, INC. (XNAS:PEP)</v>
    <v>2</v>
    <v>3</v>
    <v>Finance</v>
    <v>4</v>
    <v>en-US</v>
    <v>axyhnm</v>
    <v>268435456</v>
    <v>1</v>
    <v>Powered by Refinitiv</v>
    <v>196.88</v>
    <v>160.97999999999999</v>
    <v>0.54690000000000005</v>
    <v>-0.97</v>
    <v>-5.3530000000000001E-3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181.4</v>
    <v>Beverages</v>
    <v>Stock</v>
    <v>45155.700480022657</v>
    <v>949</v>
    <v>180.08</v>
    <v>248114959440</v>
    <v>PEPSICO, INC.</v>
    <v>PEPSICO, INC.</v>
    <v>181.21</v>
    <v>31.376300000000001</v>
    <v>181.21</v>
    <v>180.24</v>
    <v>1376581000</v>
    <v>PEP</v>
    <v>PEPSICO, INC. (XNAS:PEP)</v>
    <v>1259459</v>
    <v>4746739</v>
    <v>1986</v>
  </rv>
  <rv s="2">
    <v>950</v>
  </rv>
  <rv s="0">
    <v>https://www.bing.com/financeapi/forcetrigger?t=a216lh&amp;q=XNYS%3aPRGO&amp;form=skydnc</v>
    <v>Learn more on Bing</v>
  </rv>
  <rv s="1">
    <v>0</v>
    <v>PERRIGO COMPANY PUBLIC LIMITED COMPANY (XNYS:PRGO)</v>
    <v>2</v>
    <v>3</v>
    <v>Finance</v>
    <v>4</v>
    <v>en-US</v>
    <v>a216lh</v>
    <v>268435456</v>
    <v>1</v>
    <v>Powered by Refinitiv</v>
    <v>41.6</v>
    <v>30.78</v>
    <v>0.80489999999999995</v>
    <v>7.0000000000000007E-2</v>
    <v>1.8240000000000001E-3</v>
    <v>USD</v>
    <v>Perrigo Company plc is an Ireland-based provider of over the counter (OTC) health and wellness solutions that are designed to enhance individual well-being. The Company's segments include Consumer Self-Care Americas (CSCA) and Consumer Self-Care International (CSCI). The CSCA segment comprises its consumer self-care business (OTC, infant formula, and oral care categories, and contract manufacturing) in the United States and Canada, including the HRA Pharma self-care business (Women's Health and Skin-Care categories) in the United States and Canada. The CSCI segment comprises its consumer self-care business in Europe and Australia, which are primarily branded, its store brand business in the United Kingdom and parts of Europe and Asia and includes the HRA Pharma self-care business (Women's Health, Skin-Care and Rare-Disease categories) in Europe. Its product categories include Upper Respiratory, Pain and Sleep-Aids, Skincare and Personal Hygiene, Digestive Health, Nutrition and others.</v>
    <v>8900</v>
    <v>New York Stock Exchange</v>
    <v>XNYS</v>
    <v>XNYS</v>
    <v>The Sharp Building, Hogan Place, Dublin 2, DUBLIN, DUBLIN IE</v>
    <v>38.74</v>
    <v>Pharmaceuticals</v>
    <v>Stock</v>
    <v>45155.700105671094</v>
    <v>952</v>
    <v>38.299999999999997</v>
    <v>5204649148</v>
    <v>PERRIGO COMPANY PUBLIC LIMITED COMPANY</v>
    <v>PERRIGO COMPANY PUBLIC LIMITED COMPANY</v>
    <v>38.46</v>
    <v>0</v>
    <v>38.369999999999997</v>
    <v>38.44</v>
    <v>135396700</v>
    <v>PRGO</v>
    <v>PERRIGO COMPANY PUBLIC LIMITED COMPANY (XNYS:PRGO)</v>
    <v>372368</v>
    <v>1484606</v>
    <v>2013</v>
  </rv>
  <rv s="2">
    <v>953</v>
  </rv>
  <rv s="0">
    <v>https://www.bing.com/financeapi/forcetrigger?t=a1zqnm&amp;q=XNYS%3aPFE&amp;form=skydnc</v>
    <v>Learn more on Bing</v>
  </rv>
  <rv s="1">
    <v>0</v>
    <v>PFIZER INC. (XNYS:PFE)</v>
    <v>2</v>
    <v>3</v>
    <v>Finance</v>
    <v>4</v>
    <v>en-US</v>
    <v>a1zqnm</v>
    <v>268435456</v>
    <v>1</v>
    <v>Powered by Refinitiv</v>
    <v>54.93</v>
    <v>34.655000000000001</v>
    <v>0.58040000000000003</v>
    <v>0.97499999999999998</v>
    <v>2.7480000000000001E-2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36.72</v>
    <v>Pharmaceuticals</v>
    <v>Stock</v>
    <v>45155.700480289066</v>
    <v>955</v>
    <v>35.590000000000003</v>
    <v>205823435345</v>
    <v>PFIZER INC.</v>
    <v>PFIZER INC.</v>
    <v>35.6</v>
    <v>9.4527999999999999</v>
    <v>35.479999999999997</v>
    <v>36.454999999999998</v>
    <v>5645959000</v>
    <v>PFE</v>
    <v>PFIZER INC. (XNYS:PFE)</v>
    <v>13631311</v>
    <v>23745587</v>
    <v>1942</v>
  </rv>
  <rv s="2">
    <v>956</v>
  </rv>
  <rv s="0">
    <v>http://zh.wikipedia.org/wiki/太平洋瓦電公司</v>
    <v>Wikipedia</v>
  </rv>
  <rv s="4">
    <v>14</v>
    <v>958</v>
  </rv>
  <rv s="5">
    <v>13</v>
    <v>https://www.bing.com/th?id=AMMS_d7c2863336a8698ebd1054cdf3b7bcff&amp;qlt=95</v>
    <v>959</v>
    <v>0</v>
    <v>https://www.bing.com/images/search?form=xlimg&amp;q=pacific+gas+and+electric+company</v>
    <v>Image of PG&amp;E CORPORATION</v>
  </rv>
  <rv s="0">
    <v>https://www.bing.com/financeapi/forcetrigger?t=a1zkar&amp;q=XNYS%3aPCG&amp;form=skydnc</v>
    <v>Learn more on Bing</v>
  </rv>
  <rv s="6">
    <v>9</v>
    <v>PG&amp;E CORPORATION (XNYS:PCG)</v>
    <v>11</v>
    <v>12</v>
    <v>Finance</v>
    <v>4</v>
    <v>en-US</v>
    <v>a1zkar</v>
    <v>268435456</v>
    <v>1</v>
    <v>Powered by Refinitiv</v>
    <v>18.190000000000001</v>
    <v>11.600099999999999</v>
    <v>1.1225000000000001</v>
    <v>-8.5000000000000006E-2</v>
    <v>-5.0090000000000004E-3</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17.07</v>
    <v>960</v>
    <v>Electrical Utilities &amp; IPPs</v>
    <v>Stock</v>
    <v>45155.700562500002</v>
    <v>961</v>
    <v>16.88</v>
    <v>43377311725</v>
    <v>PG&amp;E CORPORATION</v>
    <v>PG&amp;E CORPORATION</v>
    <v>17.05</v>
    <v>18.623799999999999</v>
    <v>16.97</v>
    <v>16.885000000000002</v>
    <v>2568985000</v>
    <v>PCG</v>
    <v>PG&amp;E CORPORATION (XNYS:PCG)</v>
    <v>3351009</v>
    <v>16211804</v>
    <v>1995</v>
  </rv>
  <rv s="2">
    <v>962</v>
  </rv>
  <rv s="0">
    <v>https://www.bing.com/financeapi/forcetrigger?t=a1zzmw&amp;q=XNYS%3aPM&amp;form=skydnc</v>
    <v>Learn more on Bing</v>
  </rv>
  <rv s="1">
    <v>0</v>
    <v>Philip Morris International Inc. (XNYS:PM)</v>
    <v>2</v>
    <v>3</v>
    <v>Finance</v>
    <v>4</v>
    <v>en-US</v>
    <v>a1zzmw</v>
    <v>268435456</v>
    <v>1</v>
    <v>Powered by Refinitiv</v>
    <v>105.62</v>
    <v>82.85</v>
    <v>0.73839999999999995</v>
    <v>-0.24</v>
    <v>-2.5530000000000001E-3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94.65</v>
    <v>Food &amp; Tobacco</v>
    <v>Stock</v>
    <v>45155.700382013281</v>
    <v>964</v>
    <v>93.65</v>
    <v>145532343750</v>
    <v>Philip Morris International Inc.</v>
    <v>Philip Morris International Inc.</v>
    <v>94.22</v>
    <v>18.182500000000001</v>
    <v>93.99</v>
    <v>93.75</v>
    <v>1552345000</v>
    <v>PM</v>
    <v>Philip Morris International Inc. (XNYS:PM)</v>
    <v>1136993</v>
    <v>3776890</v>
    <v>2007</v>
  </rv>
  <rv s="2">
    <v>965</v>
  </rv>
  <rv s="0">
    <v>https://www.bing.com/financeapi/forcetrigger?t=a21d27&amp;q=XNYS%3aPSX&amp;form=skydnc</v>
    <v>Learn more on Bing</v>
  </rv>
  <rv s="1">
    <v>0</v>
    <v>PHILLIPS 66 (XNYS:PSX)</v>
    <v>2</v>
    <v>3</v>
    <v>Finance</v>
    <v>4</v>
    <v>en-US</v>
    <v>a21d27</v>
    <v>268435456</v>
    <v>1</v>
    <v>Powered by Refinitiv</v>
    <v>117.29</v>
    <v>74.02</v>
    <v>1.3706</v>
    <v>3.05</v>
    <v>2.7179000000000002E-2</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115.77500000000001</v>
    <v>Oil &amp; Gas</v>
    <v>Stock</v>
    <v>45155.700447557814</v>
    <v>967</v>
    <v>113.73</v>
    <v>50437760000</v>
    <v>PHILLIPS 66</v>
    <v>PHILLIPS 66</v>
    <v>113.88</v>
    <v>4.8735999999999997</v>
    <v>112.22</v>
    <v>115.27</v>
    <v>445287900</v>
    <v>PSX</v>
    <v>PHILLIPS 66 (XNYS:PSX)</v>
    <v>2237593</v>
    <v>3124636</v>
    <v>2011</v>
  </rv>
  <rv s="2">
    <v>968</v>
  </rv>
  <rv s="0">
    <v>https://www.bing.com/financeapi/forcetrigger?t=b1v2a2&amp;q=XNAS%3aPLL&amp;form=skydnc</v>
    <v>Learn more on Bing</v>
  </rv>
  <rv s="11">
    <v>25</v>
    <v>PIEDMONT LITHIUM INC. (XNAS:PLL)</v>
    <v>2</v>
    <v>26</v>
    <v>Finance</v>
    <v>4</v>
    <v>en-US</v>
    <v>b1v2a2</v>
    <v>268435456</v>
    <v>1</v>
    <v>Powered by Refinitiv</v>
    <v>76.778499999999994</v>
    <v>41.02</v>
    <v>1.0871</v>
    <v>1.89</v>
    <v>4.3368999999999998E-2</v>
    <v>USD</v>
    <v>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Its project portfolio includes strategic investments in lithium assets in Quebec, Canada and Ghana, West Africa. Carolina Lithium is located within a resource in the Carolina Tin-Spodumene Belt and is being designed as a fully integrated project with mining, spodumene concentrate production, and lithium hydroxide manufacturing on a single site in Gaston County, North Carolina. It is also engaged in permitting activities with state and local representatives.</v>
    <v>40</v>
    <v>Nasdaq Stock Market</v>
    <v>XNAS</v>
    <v>XNAS</v>
    <v>42 E Catawba Street, Suite 100, BELMONT, NC, 28012 US</v>
    <v>45.56</v>
    <v>Metals &amp; Mining</v>
    <v>Stock</v>
    <v>45155.700303448437</v>
    <v>970</v>
    <v>43.52</v>
    <v>872837118</v>
    <v>PIEDMONT LITHIUM INC.</v>
    <v>PIEDMONT LITHIUM INC.</v>
    <v>44.33</v>
    <v>43.58</v>
    <v>45.47</v>
    <v>19195890</v>
    <v>PLL</v>
    <v>PIEDMONT LITHIUM INC. (XNAS:PLL)</v>
    <v>131570</v>
    <v>393458</v>
    <v>2020</v>
  </rv>
  <rv s="2">
    <v>971</v>
  </rv>
  <rv s="0">
    <v>https://www.bing.com/financeapi/forcetrigger?t=a2139c&amp;q=XNYS%3aPNW&amp;form=skydnc</v>
    <v>Learn more on Bing</v>
  </rv>
  <rv s="1">
    <v>0</v>
    <v>PINNACLE WEST CAPITAL CORPORATION (XNYS:PNW)</v>
    <v>2</v>
    <v>3</v>
    <v>Finance</v>
    <v>4</v>
    <v>en-US</v>
    <v>a2139c</v>
    <v>268435456</v>
    <v>1</v>
    <v>Powered by Refinitiv</v>
    <v>86.03</v>
    <v>59.03</v>
    <v>0.47510000000000002</v>
    <v>0.34</v>
    <v>4.398E-3</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78.13</v>
    <v>Electrical Utilities &amp; IPPs</v>
    <v>Stock</v>
    <v>45155.700453911719</v>
    <v>973</v>
    <v>77.370400000000004</v>
    <v>8797559208</v>
    <v>PINNACLE WEST CAPITAL CORPORATION</v>
    <v>PINNACLE WEST CAPITAL CORPORATION</v>
    <v>77.540000000000006</v>
    <v>23.760300000000001</v>
    <v>77.3</v>
    <v>77.64</v>
    <v>113312200</v>
    <v>PNW</v>
    <v>PINNACLE WEST CAPITAL CORPORATION (XNYS:PNW)</v>
    <v>167469</v>
    <v>909823</v>
    <v>1985</v>
  </rv>
  <rv s="2">
    <v>974</v>
  </rv>
  <rv s="0">
    <v>https://www.bing.com/financeapi/forcetrigger?t=a21gsm&amp;q=XNYS%3aPXD&amp;form=skydnc</v>
    <v>Learn more on Bing</v>
  </rv>
  <rv s="1">
    <v>0</v>
    <v>PIONEER NATURAL RESOURCES COMPANY (XNYS:PXD)</v>
    <v>2</v>
    <v>3</v>
    <v>Finance</v>
    <v>4</v>
    <v>en-US</v>
    <v>a21gsm</v>
    <v>268435456</v>
    <v>1</v>
    <v>Powered by Refinitiv</v>
    <v>274.7</v>
    <v>177.26499999999999</v>
    <v>1.4564999999999999</v>
    <v>4.0355999999999996</v>
    <v>1.7235E-2</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239.9</v>
    <v>Oil &amp; Gas</v>
    <v>Stock</v>
    <v>45155.700517789061</v>
    <v>976</v>
    <v>237.37100000000001</v>
    <v>55530852788</v>
    <v>PIONEER NATURAL RESOURCES COMPANY</v>
    <v>PIONEER NATURAL RESOURCES COMPANY</v>
    <v>237.64</v>
    <v>10.0024</v>
    <v>234.15</v>
    <v>238.18559999999999</v>
    <v>233141100</v>
    <v>PXD</v>
    <v>PIONEER NATURAL RESOURCES COMPANY (XNYS:PXD)</v>
    <v>659481</v>
    <v>1697141</v>
    <v>1997</v>
  </rv>
  <rv s="2">
    <v>977</v>
  </rv>
  <rv s="0">
    <v>http://en.wikipedia.org/wiki/Pitney_Bowes</v>
    <v>Wikipedia</v>
  </rv>
  <rv s="4">
    <v>14</v>
    <v>979</v>
  </rv>
  <rv s="5">
    <v>13</v>
    <v>https://www.bing.com/th?id=AMMS_3e015b73065cd8e5a1e4868b2b9de21b&amp;qlt=95</v>
    <v>980</v>
    <v>0</v>
    <v>https://www.bing.com/images/search?form=xlimg&amp;q=pitney+bowes</v>
    <v>Image of PITNEY BOWES INC.</v>
  </rv>
  <rv s="0">
    <v>https://www.bing.com/financeapi/forcetrigger?t=a1zihw&amp;q=XNYS%3aPBI&amp;form=skydnc</v>
    <v>Learn more on Bing</v>
  </rv>
  <rv s="6">
    <v>9</v>
    <v>PITNEY BOWES INC. (XNYS:PBI)</v>
    <v>11</v>
    <v>12</v>
    <v>Finance</v>
    <v>4</v>
    <v>en-US</v>
    <v>a1zihw</v>
    <v>268435456</v>
    <v>1</v>
    <v>Powered by Refinitiv</v>
    <v>4.8499999999999996</v>
    <v>2.2999999999999998</v>
    <v>2.2158000000000002</v>
    <v>5.5E-2</v>
    <v>1.5896E-2</v>
    <v>USD</v>
    <v>Pitney Bowes Inc. is a global shipping and mailing company. The Company provides technology, logistics, and financial services to small and medium-sized businesses, large enterprises, among others. Its segments include Global Ecommerce, Presort Services and SendTech Solutions. The Global Ecommerce segment offers domestic parcel services, cross-border solutions, and digital delivery services. The Presort Services segment is engaged in providing mail sortation services to qualify first class mail, marketing mail, marketing mail flats and bound printed matter for postal work-sharing discounts. The Company’s SendTech Solutions segment offers physical and digital mailing and shipping technology solutions, financing, services, supplies and other applications to help simplify and save on the sending, tracking, and receiving of letters, parcels, and flats. Its cloud enabled infrastructure provides software-as-a-service (SaaS) offerings delivered online and via connected or mobile devices.</v>
    <v>11000</v>
    <v>New York Stock Exchange</v>
    <v>XNYS</v>
    <v>XNYS</v>
    <v>1 ELMCROFT ROAD, PITNEY BOWES INC, STAMFORD, CT, 06926-0700 US</v>
    <v>3.54</v>
    <v>981</v>
    <v>Office Equipment</v>
    <v>Stock</v>
    <v>45155.700346145313</v>
    <v>982</v>
    <v>3.46</v>
    <v>618732093</v>
    <v>PITNEY BOWES INC.</v>
    <v>PITNEY BOWES INC.</v>
    <v>3.46</v>
    <v>75.413499999999999</v>
    <v>3.46</v>
    <v>3.5150000000000001</v>
    <v>176026200</v>
    <v>PBI</v>
    <v>PITNEY BOWES INC. (XNYS:PBI)</v>
    <v>233389</v>
    <v>965181</v>
    <v>1920</v>
  </rv>
  <rv s="2">
    <v>983</v>
  </rv>
  <rv s="0">
    <v>https://www.bing.com/financeapi/forcetrigger?t=a214h7&amp;q=XNYS%3aPPG&amp;form=skydnc</v>
    <v>Learn more on Bing</v>
  </rv>
  <rv s="1">
    <v>0</v>
    <v>PPG INDUSTRIES, INC. (XNYS:PPG)</v>
    <v>2</v>
    <v>3</v>
    <v>Finance</v>
    <v>4</v>
    <v>en-US</v>
    <v>a214h7</v>
    <v>268435456</v>
    <v>1</v>
    <v>Powered by Refinitiv</v>
    <v>152.88999999999999</v>
    <v>107.4</v>
    <v>1.1867000000000001</v>
    <v>0.9</v>
    <v>6.5390000000000005E-3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139.41999999999999</v>
    <v>Chemicals</v>
    <v>Stock</v>
    <v>45155.700368066406</v>
    <v>985</v>
    <v>138.005</v>
    <v>32627971020</v>
    <v>PPG INDUSTRIES, INC.</v>
    <v>PPG INDUSTRIES, INC.</v>
    <v>138.62</v>
    <v>24.6874</v>
    <v>137.63999999999999</v>
    <v>138.54</v>
    <v>235513000</v>
    <v>PPG</v>
    <v>PPG INDUSTRIES, INC. (XNYS:PPG)</v>
    <v>245452</v>
    <v>1752405</v>
    <v>1883</v>
  </rv>
  <rv s="2">
    <v>986</v>
  </rv>
  <rv s="0">
    <v>https://www.bing.com/financeapi/forcetrigger?t=a214vh&amp;q=XNYS%3aPPL&amp;form=skydnc</v>
    <v>Learn more on Bing</v>
  </rv>
  <rv s="1">
    <v>0</v>
    <v>PPL CORPORATION (XNYS:PPL)</v>
    <v>2</v>
    <v>3</v>
    <v>Finance</v>
    <v>4</v>
    <v>en-US</v>
    <v>a214vh</v>
    <v>268435456</v>
    <v>1</v>
    <v>Powered by Refinitiv</v>
    <v>31.74</v>
    <v>23.465</v>
    <v>0.80549999999999999</v>
    <v>2.5000000000000001E-2</v>
    <v>9.858E-4</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25.585000000000001</v>
    <v>Multiline Utilities</v>
    <v>Stock</v>
    <v>45155.700501145315</v>
    <v>988</v>
    <v>25.32</v>
    <v>18692560000</v>
    <v>PPL CORPORATION</v>
    <v>PPL CORPORATION</v>
    <v>25.4</v>
    <v>26.015599999999999</v>
    <v>25.36</v>
    <v>25.385000000000002</v>
    <v>737088600</v>
    <v>PPL</v>
    <v>PPL CORPORATION (XNYS:PPL)</v>
    <v>2161331</v>
    <v>5081914</v>
    <v>1994</v>
  </rv>
  <rv s="2">
    <v>989</v>
  </rv>
  <rv s="0">
    <v>https://www.bing.com/financeapi/forcetrigger?t=axxc6h&amp;q=XNAS%3aPFG&amp;form=skydnc</v>
    <v>Learn more on Bing</v>
  </rv>
  <rv s="1">
    <v>0</v>
    <v>PRINCIPAL FINANCIAL GROUP, INC. (XNAS:PFG)</v>
    <v>2</v>
    <v>3</v>
    <v>Finance</v>
    <v>4</v>
    <v>en-US</v>
    <v>axxc6h</v>
    <v>268435456</v>
    <v>1</v>
    <v>Powered by Refinitiv</v>
    <v>96.17</v>
    <v>65.165000000000006</v>
    <v>1.3118000000000001</v>
    <v>-0.28999999999999998</v>
    <v>-3.7630000000000003E-3</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77.66</v>
    <v>Investment Banking &amp; Investment Services</v>
    <v>Stock</v>
    <v>45155.700441203124</v>
    <v>991</v>
    <v>76.580100000000002</v>
    <v>18556452873</v>
    <v>PRINCIPAL FINANCIAL GROUP, INC.</v>
    <v>PRINCIPAL FINANCIAL GROUP, INC.</v>
    <v>77.37</v>
    <v>11.911300000000001</v>
    <v>77.06</v>
    <v>76.77</v>
    <v>241714900</v>
    <v>PFG</v>
    <v>PRINCIPAL FINANCIAL GROUP, INC. (XNAS:PFG)</v>
    <v>287730</v>
    <v>1108238</v>
    <v>2001</v>
  </rv>
  <rv s="2">
    <v>992</v>
  </rv>
  <rv s="0">
    <v>https://www.bing.com/financeapi/forcetrigger?t=a1zy3m&amp;q=XNYS%3aPLD&amp;form=skydnc</v>
    <v>Learn more on Bing</v>
  </rv>
  <rv s="1">
    <v>0</v>
    <v>PROLOGIS, INC. (XNYS:PLD)</v>
    <v>2</v>
    <v>3</v>
    <v>Finance</v>
    <v>4</v>
    <v>en-US</v>
    <v>a1zy3m</v>
    <v>268435456</v>
    <v>1</v>
    <v>Powered by Refinitiv</v>
    <v>138.22999999999999</v>
    <v>98.03</v>
    <v>0.99270000000000003</v>
    <v>-8.5000000000000006E-2</v>
    <v>-6.9760000000000004E-4</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123.08499999999999</v>
    <v>Residential &amp; Commercial REIT</v>
    <v>Stock</v>
    <v>45155.700478517967</v>
    <v>994</v>
    <v>121.68040000000001</v>
    <v>112494056430</v>
    <v>PROLOGIS, INC.</v>
    <v>PROLOGIS, INC.</v>
    <v>122.08</v>
    <v>32.0655</v>
    <v>121.85</v>
    <v>121.765</v>
    <v>923862000</v>
    <v>PLD</v>
    <v>PROLOGIS, INC. (XNYS:PLD)</v>
    <v>436461</v>
    <v>2466376</v>
    <v>1997</v>
  </rv>
  <rv s="2">
    <v>995</v>
  </rv>
  <rv s="0">
    <v>https://www.bing.com/financeapi/forcetrigger?t=a218k2&amp;q=XNYS%3aPRU&amp;form=skydnc</v>
    <v>Learn more on Bing</v>
  </rv>
  <rv s="1">
    <v>0</v>
    <v>PRUDENTIAL FINANCIAL, INC. (XNYS:PRU)</v>
    <v>2</v>
    <v>3</v>
    <v>Finance</v>
    <v>4</v>
    <v>en-US</v>
    <v>a218k2</v>
    <v>268435456</v>
    <v>1</v>
    <v>Powered by Refinitiv</v>
    <v>110.96</v>
    <v>75.37</v>
    <v>1.4065000000000001</v>
    <v>0.16500000000000001</v>
    <v>1.771E-3</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94.24</v>
    <v>Insurance</v>
    <v>Stock</v>
    <v>45155.700485173438</v>
    <v>997</v>
    <v>93.27</v>
    <v>33884235000</v>
    <v>PRUDENTIAL FINANCIAL, INC.</v>
    <v>PRUDENTIAL FINANCIAL, INC.</v>
    <v>93.87</v>
    <v>31.1493</v>
    <v>93.18</v>
    <v>93.344999999999999</v>
    <v>363000000</v>
    <v>PRU</v>
    <v>PRUDENTIAL FINANCIAL, INC. (XNYS:PRU)</v>
    <v>450993</v>
    <v>1505785</v>
    <v>1999</v>
  </rv>
  <rv s="2">
    <v>998</v>
  </rv>
  <rv s="0">
    <v>https://www.bing.com/financeapi/forcetrigger?t=a1zo52&amp;q=XNYS%3aPEG&amp;form=skydnc</v>
    <v>Learn more on Bing</v>
  </rv>
  <rv s="1">
    <v>0</v>
    <v>PUBLIC SERVICE ENTERPRISE GROUP INCORPORATED (XNYS:PEG)</v>
    <v>2</v>
    <v>3</v>
    <v>Finance</v>
    <v>4</v>
    <v>en-US</v>
    <v>a1zo52</v>
    <v>268435456</v>
    <v>1</v>
    <v>Powered by Refinitiv</v>
    <v>69.94</v>
    <v>52.51</v>
    <v>0.60389999999999999</v>
    <v>0.47499999999999998</v>
    <v>7.8720000000000005E-3</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60.94</v>
    <v>Multiline Utilities</v>
    <v>Stock</v>
    <v>45155.700297985939</v>
    <v>1000</v>
    <v>60.4</v>
    <v>30353441546</v>
    <v>PUBLIC SERVICE ENTERPRISE GROUP INCORPORATED</v>
    <v>PUBLIC SERVICE ENTERPRISE GROUP INCORPORATED</v>
    <v>60.4</v>
    <v>10.858700000000001</v>
    <v>60.34</v>
    <v>60.814999999999998</v>
    <v>499111100</v>
    <v>PEG</v>
    <v>PUBLIC SERVICE ENTERPRISE GROUP INCORPORATED (XNYS:PEG)</v>
    <v>910498</v>
    <v>2226934</v>
    <v>1985</v>
  </rv>
  <rv s="2">
    <v>1001</v>
  </rv>
  <rv s="0">
    <v>https://www.bing.com/financeapi/forcetrigger?t=a218mw&amp;q=XNYS%3aPSA&amp;form=skydnc</v>
    <v>Learn more on Bing</v>
  </rv>
  <rv s="1">
    <v>0</v>
    <v>PUBLIC STORAGE (XNYS:PSA)</v>
    <v>2</v>
    <v>3</v>
    <v>Finance</v>
    <v>4</v>
    <v>en-US</v>
    <v>a218mw</v>
    <v>268435456</v>
    <v>1</v>
    <v>Powered by Refinitiv</v>
    <v>357.125</v>
    <v>270.13</v>
    <v>0.4698</v>
    <v>-2.33</v>
    <v>-8.3579999999999991E-3</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It holds interests in and consolidated approximately 2,869 self-storage facilities (an aggregate of about 204 million net rentable square feet of space). Its subsidiaries include PS LPT Properties Investors and PS California Holdings, Inc.</v>
    <v>5900</v>
    <v>New York Stock Exchange</v>
    <v>XNYS</v>
    <v>XNYS</v>
    <v>701 Western Ave, GLENDALE, CA, 91201-2349 US</v>
    <v>280.3408</v>
    <v>Residential &amp; Commercial REIT</v>
    <v>Stock</v>
    <v>45155.700408032033</v>
    <v>1003</v>
    <v>276.14960000000002</v>
    <v>48606306980</v>
    <v>PUBLIC STORAGE</v>
    <v>PUBLIC STORAGE</v>
    <v>279.05</v>
    <v>12.074299999999999</v>
    <v>278.77</v>
    <v>276.44</v>
    <v>175829500</v>
    <v>PSA</v>
    <v>PUBLIC STORAGE (XNYS:PSA)</v>
    <v>243541</v>
    <v>860260</v>
    <v>2007</v>
  </rv>
  <rv s="2">
    <v>1004</v>
  </rv>
  <rv s="0">
    <v>https://www.bing.com/financeapi/forcetrigger?t=a1zutc&amp;q=XNYS%3aPHM&amp;form=skydnc</v>
    <v>Learn more on Bing</v>
  </rv>
  <rv s="1">
    <v>0</v>
    <v>PULTEGROUP, INC. (XNYS:PHM)</v>
    <v>2</v>
    <v>3</v>
    <v>Finance</v>
    <v>4</v>
    <v>en-US</v>
    <v>a1zutc</v>
    <v>268435456</v>
    <v>1</v>
    <v>Powered by Refinitiv</v>
    <v>86.155000000000001</v>
    <v>35.99</v>
    <v>1.3893</v>
    <v>-1.58</v>
    <v>-1.9137999999999999E-2</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83.435100000000006</v>
    <v>Homebuilding &amp; Construction Supplies</v>
    <v>Stock</v>
    <v>45155.700473020312</v>
    <v>1006</v>
    <v>80.23</v>
    <v>17770696590</v>
    <v>PULTEGROUP, INC.</v>
    <v>PULTEGROUP, INC.</v>
    <v>83.18</v>
    <v>6.8163</v>
    <v>82.56</v>
    <v>80.98</v>
    <v>219445500</v>
    <v>PHM</v>
    <v>PULTEGROUP, INC. (XNYS:PHM)</v>
    <v>1002566</v>
    <v>2484633</v>
    <v>1987</v>
  </rv>
  <rv s="2">
    <v>1007</v>
  </rv>
  <rv s="0">
    <v>https://www.bing.com/financeapi/forcetrigger?t=a2tgvh&amp;q=OTCM%3aQEPC&amp;form=skydnc</v>
    <v>Learn more on Bing</v>
  </rv>
  <rv s="1">
    <v>0</v>
    <v>Q.E.P. CO., INC. (OTCM:QEPC)</v>
    <v>2</v>
    <v>3</v>
    <v>Finance</v>
    <v>16</v>
    <v>en-US</v>
    <v>a2tgvh</v>
    <v>268435456</v>
    <v>1</v>
    <v>Powered by Refinitiv</v>
    <v>20.98</v>
    <v>11.15</v>
    <v>-0.26369999999999999</v>
    <v>-0.1</v>
    <v>-7.4070000000000004E-3</v>
    <v>USD</v>
    <v>Q.E.P. Co., Inc. is engaged as a designer, manufacturer and distributor of flooring and installation solutions for commercial and home improvement projects. The Company operates through three business segments: North America, Europe and Australia/New Zealand. It offers a line of specialty installation tools, adhesives, and underlayment, as well as a range of hardwood, luxury vinyl, and modular carpet tile. The Company sells its products throughout the world to home improvement retail centers, professional specialty distribution outlets, and flooring dealers under brand names including QEP, LASH, ROBERTS, Vitrex, Brutus, PRCI, Plasplugs, Tomecanic, Premix-Marbletite (PMM), Apple Creek, Homelux, Capitol, XPS Foam, Harris, Kraus and Naturally Aged Flooring. Its products under QEP brand include tile saws, blades and accessories; tile cutters; hand tools, and drill bits, hole saws and jigsaw blades, among others. Its hand tools include nippers, files and other miscellaneous products.</v>
    <v>360</v>
    <v>OTC Markets</v>
    <v>OTCM</v>
    <v>OTCM</v>
    <v>1001 Broken Sound Pkwy NW, BOCA RATON, FL, 33487-3532 US</v>
    <v>13.4</v>
    <v>Homebuilding &amp; Construction Supplies</v>
    <v>Stock</v>
    <v>45155.580941712498</v>
    <v>1009</v>
    <v>13</v>
    <v>44126200</v>
    <v>Q.E.P. CO., INC.</v>
    <v>Q.E.P. CO., INC.</v>
    <v>13</v>
    <v>15.6844</v>
    <v>13.5</v>
    <v>13.4</v>
    <v>3293000</v>
    <v>QEPC</v>
    <v>Q.E.P. CO., INC. (OTCM:QEPC)</v>
    <v>1100</v>
    <v>100</v>
    <v>1996</v>
  </rv>
  <rv s="2">
    <v>1010</v>
  </rv>
  <rv s="0">
    <v>http://en.wikipedia.org/wiki/Qualcomm</v>
    <v>Wikipedia</v>
  </rv>
  <rv s="4">
    <v>14</v>
    <v>1012</v>
  </rv>
  <rv s="5">
    <v>13</v>
    <v>https://www.bing.com/th?id=AMMS_2b1c176dae370ecc0d55a1517537f595&amp;qlt=95</v>
    <v>1013</v>
    <v>0</v>
    <v>https://www.bing.com/images/search?form=xlimg&amp;q=qualcomm</v>
    <v>Image of QUALCOMM INCORPORATED</v>
  </rv>
  <rv s="0">
    <v>https://www.bing.com/financeapi/forcetrigger?t=a21k2w&amp;q=XNAS%3aQCOM&amp;form=skydnc</v>
    <v>Learn more on Bing</v>
  </rv>
  <rv s="6">
    <v>9</v>
    <v>QUALCOMM INCORPORATED (XNAS:QCOM)</v>
    <v>11</v>
    <v>12</v>
    <v>Finance</v>
    <v>4</v>
    <v>en-US</v>
    <v>a21k2w</v>
    <v>268435456</v>
    <v>1</v>
    <v>Powered by Refinitiv</v>
    <v>152.91</v>
    <v>101.47</v>
    <v>1.2578</v>
    <v>0.79</v>
    <v>7.1719999999999996E-3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111.13</v>
    <v>1014</v>
    <v>Semiconductors &amp; Semiconductor Equipment</v>
    <v>Stock</v>
    <v>45155.700498032034</v>
    <v>1015</v>
    <v>110.03</v>
    <v>123809040000</v>
    <v>QUALCOMM INCORPORATED</v>
    <v>QUALCOMM INCORPORATED</v>
    <v>110.19</v>
    <v>14.3924</v>
    <v>110.15</v>
    <v>110.94</v>
    <v>1116000000</v>
    <v>QCOM</v>
    <v>QUALCOMM INCORPORATED (XNAS:QCOM)</v>
    <v>1977856</v>
    <v>9572165</v>
    <v>1991</v>
  </rv>
  <rv s="2">
    <v>1016</v>
  </rv>
  <rv s="0">
    <v>https://www.bing.com/financeapi/forcetrigger?t=a21gh7&amp;q=XNYS%3aPWR&amp;form=skydnc</v>
    <v>Learn more on Bing</v>
  </rv>
  <rv s="1">
    <v>0</v>
    <v>QUANTA SERVICES, INC. (XNYS:PWR)</v>
    <v>2</v>
    <v>3</v>
    <v>Finance</v>
    <v>4</v>
    <v>en-US</v>
    <v>a21gh7</v>
    <v>268435456</v>
    <v>1</v>
    <v>Powered by Refinitiv</v>
    <v>206.43</v>
    <v>123.25</v>
    <v>1.0812999999999999</v>
    <v>1.43</v>
    <v>7.1230000000000009E-3</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202.48840000000001</v>
    <v>Construction &amp; Engineering</v>
    <v>Stock</v>
    <v>45155.700328714847</v>
    <v>1018</v>
    <v>200.72</v>
    <v>29359237800</v>
    <v>QUANTA SERVICES, INC.</v>
    <v>QUANTA SERVICES, INC.</v>
    <v>200.72</v>
    <v>51.330100000000002</v>
    <v>200.77</v>
    <v>202.2</v>
    <v>145199000</v>
    <v>PWR</v>
    <v>QUANTA SERVICES, INC. (XNYS:PWR)</v>
    <v>231252</v>
    <v>721061</v>
    <v>1997</v>
  </rv>
  <rv s="2">
    <v>1019</v>
  </rv>
  <rv s="0">
    <v>https://www.bing.com/financeapi/forcetrigger?t=a1r177&amp;q=XNYS%3aDGX&amp;form=skydnc</v>
    <v>Learn more on Bing</v>
  </rv>
  <rv s="1">
    <v>0</v>
    <v>QUEST DIAGNOSTICS INCORPORATED (XNYS:DGX)</v>
    <v>2</v>
    <v>3</v>
    <v>Finance</v>
    <v>4</v>
    <v>en-US</v>
    <v>a1r177</v>
    <v>268435456</v>
    <v>1</v>
    <v>Powered by Refinitiv</v>
    <v>158.3356</v>
    <v>120.4</v>
    <v>0.9385</v>
    <v>-0.28000000000000003</v>
    <v>-2.1150000000000001E-3</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132.56</v>
    <v>Healthcare Providers &amp; Services</v>
    <v>Stock</v>
    <v>45155.700437557811</v>
    <v>1021</v>
    <v>130.94</v>
    <v>14823998800</v>
    <v>QUEST DIAGNOSTICS INCORPORATED</v>
    <v>QUEST DIAGNOSTICS INCORPORATED</v>
    <v>131.58000000000001</v>
    <v>19.2883</v>
    <v>132.36000000000001</v>
    <v>132.08000000000001</v>
    <v>112235000</v>
    <v>DGX</v>
    <v>QUEST DIAGNOSTICS INCORPORATED (XNYS:DGX)</v>
    <v>277010</v>
    <v>782797</v>
    <v>1996</v>
  </rv>
  <rv s="2">
    <v>1022</v>
  </rv>
  <rv s="0">
    <v>https://www.bing.com/financeapi/forcetrigger?t=b1peyc&amp;q=XLON%3aRAI&amp;form=skydnc</v>
    <v>Learn more on Bing</v>
  </rv>
  <rv s="22">
    <v>63</v>
    <v>RA INTERNATIONAL GROUP PLC (XLON:RAI)</v>
    <v>2</v>
    <v>64</v>
    <v>Finance</v>
    <v>19</v>
    <v>en-US</v>
    <v>b1peyc</v>
    <v>268435456</v>
    <v>1</v>
    <v>Powered by Refinitiv</v>
    <v>24</v>
    <v>9.02</v>
    <v>0.41899999999999998</v>
    <v>0</v>
    <v>0</v>
    <v>GBp</v>
    <v>RA International Group plc is a United Kingdom-based remote site service provider. The Company provides services in remote areas. These services include construction, integrated facilities management and supply chain services. The Company designs and constructs buildings, roads and other infrastructure needed for its clients’ operations. It specializes in three service channels: construction, integrated facilities management and supply chain. It supplies everything needed for construction, operation and maintenance. Its integrated facilities management services include camp management, food supply and catering, cleaning, laundry, pest and vector control, waste management, and ground maintenance. Its supply chain service includes warehousing and yard management; international procurement; local procurement of material, equipment and food supplies; delivery by air, road and sea; site and location analysis; load consolidation; freight forwarding and clearance of goods; and other.</v>
    <v>1361</v>
    <v>London Stock Exchange</v>
    <v>XLON</v>
    <v>XLON</v>
    <v>One Fleet Place, LONDON, UNITED KINGDOM-NA, EC4M 7WS GB</v>
    <v>Professional &amp; Commercial Services</v>
    <v>Stock</v>
    <v>45155.427870010935</v>
    <v>1024</v>
    <v>17324720</v>
    <v>RA INTERNATIONAL GROUP PLC</v>
    <v>RA INTERNATIONAL GROUP PLC</v>
    <v>10</v>
    <v>0</v>
    <v>10</v>
    <v>10</v>
    <v>173575700</v>
    <v>RAI</v>
    <v>RA INTERNATIONAL GROUP PLC (XLON:RAI)</v>
    <v>45000</v>
    <v>6200</v>
    <v>2018</v>
  </rv>
  <rv s="2">
    <v>1025</v>
  </rv>
  <rv s="0">
    <v>https://www.bing.com/financeapi/forcetrigger?t=a222gh&amp;q=XNYS%3aRL&amp;form=skydnc</v>
    <v>Learn more on Bing</v>
  </rv>
  <rv s="1">
    <v>0</v>
    <v>RALPH LAUREN CORPORATION (XNYS:RL)</v>
    <v>2</v>
    <v>3</v>
    <v>Finance</v>
    <v>4</v>
    <v>en-US</v>
    <v>a222gh</v>
    <v>268435456</v>
    <v>1</v>
    <v>Powered by Refinitiv</v>
    <v>135.755</v>
    <v>82.231099999999998</v>
    <v>1.427</v>
    <v>0.19</v>
    <v>1.614E-3</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119.27</v>
    <v>Textiles &amp; Apparel</v>
    <v>Stock</v>
    <v>45155.700458876563</v>
    <v>1027</v>
    <v>117.485</v>
    <v>7697852986</v>
    <v>RALPH LAUREN CORPORATION</v>
    <v>RALPH LAUREN CORPORATION</v>
    <v>118.595</v>
    <v>15.0571</v>
    <v>117.75</v>
    <v>117.94</v>
    <v>65269230</v>
    <v>RL</v>
    <v>RALPH LAUREN CORPORATION (XNYS:RL)</v>
    <v>278008</v>
    <v>821556</v>
    <v>1997</v>
  </rv>
  <rv s="2">
    <v>1028</v>
  </rv>
  <rv s="0">
    <v>https://www.bing.com/financeapi/forcetrigger?t=a228w7&amp;q=XNYS%3aRRC&amp;form=skydnc</v>
    <v>Learn more on Bing</v>
  </rv>
  <rv s="1">
    <v>0</v>
    <v>RANGE RESOURCES CORPORATION (XNYS:RRC)</v>
    <v>2</v>
    <v>3</v>
    <v>Finance</v>
    <v>4</v>
    <v>en-US</v>
    <v>a228w7</v>
    <v>268435456</v>
    <v>1</v>
    <v>Powered by Refinitiv</v>
    <v>36.380000000000003</v>
    <v>22.61</v>
    <v>2.1233</v>
    <v>0.99</v>
    <v>3.1269999999999999E-2</v>
    <v>USD</v>
    <v>Range Resources Corporation is an independent natural gas and natural gas liquids producer with operations focused on projects in the Appalachian Basin. It is engaged in the exploration, development and acquisition of natural gas and oil properties in the United States. Its principal area of operations is the Marcellus Shale in Pennsylvania. Its natural gas and oil operations are concentrated in the Appalachian region of the United States, in the Marcellus Shale in Pennsylvania. Its properties consist of interests in developed and undeveloped natural gas and oil leases. It owns over 1,428 net producing wells in Pennsylvania. Its reserves are primarily in the Marcellus Shale formation but also include the Utica and Upper Devonian formations. It has approximately 894,000 gross acres under lease. Its subsidiaries include Range Resources-Appalachia, LLC, Range Resources-Pine Mountain, LLC, Range Production Company, LLC, Range Resources-Midcontinent, LLC and Range Resources-Louisiana, Inc.</v>
    <v>544</v>
    <v>New York Stock Exchange</v>
    <v>XNYS</v>
    <v>XNYS</v>
    <v>100 Throckmorton St Ste 1200, FORT WORTH, TX, 76102-2842 US</v>
    <v>32.715000000000003</v>
    <v>Oil &amp; Gas</v>
    <v>Stock</v>
    <v>45155.700208055467</v>
    <v>1030</v>
    <v>31.9</v>
    <v>7880146065</v>
    <v>RANGE RESOURCES CORPORATION</v>
    <v>RANGE RESOURCES CORPORATION</v>
    <v>32.19</v>
    <v>4.6082999999999998</v>
    <v>31.66</v>
    <v>32.65</v>
    <v>241352100</v>
    <v>RRC</v>
    <v>RANGE RESOURCES CORPORATION (XNYS:RRC)</v>
    <v>960432</v>
    <v>2902167</v>
    <v>1980</v>
  </rv>
  <rv s="2">
    <v>1031</v>
  </rv>
  <rv s="0">
    <v>https://www.bing.com/financeapi/forcetrigger?t=aa91dm&amp;q=XASX%3aRHI&amp;form=skydnc</v>
    <v>Learn more on Bing</v>
  </rv>
  <rv s="11">
    <v>25</v>
    <v>RED HILL MINERALS LIMITED (XASX:RHI)</v>
    <v>2</v>
    <v>39</v>
    <v>Finance</v>
    <v>8</v>
    <v>en-US</v>
    <v>aa91dm</v>
    <v>268435456</v>
    <v>1</v>
    <v>Powered by Refinitiv</v>
    <v>4.8789999999999996</v>
    <v>3.0569999999999999</v>
    <v>1.1060000000000001</v>
    <v>0</v>
    <v>0</v>
    <v>AUD</v>
    <v>Red Hill Minerals Limited is an Australia-based company. The Company is engaged in the exploration of iron ore, gold, and other minerals, including precious and base/battery metals. The Company is focused on the development of its channel iron deposits (CID) and rock quarrying opportunities in the Western Pilbara region of Western Australia. Its primary asset is Red Hill Iron Ore Joint Venture (RHIOJV). The Company holds a 100% interest in the Pannawonica channel iron project (CID), which is situated just north of the RHIOJV tenements. The Company has carried out studies for a quarrying concept based on porphyry rock outcrops at the Three Peaks site nearby to the Pannawonica Project.</v>
    <v>0</v>
    <v>Australian Securities Exchange</v>
    <v>XASX</v>
    <v>XASX</v>
    <v>Level 2, 9 Havelock Street, PERTH, WESTERN AUSTRALIA, 6005 AU</v>
    <v>4.3</v>
    <v>Metals &amp; Mining</v>
    <v>Stock</v>
    <v>45155.375</v>
    <v>1033</v>
    <v>4.3</v>
    <v>274461000</v>
    <v>RED HILL MINERALS LIMITED</v>
    <v>RED HILL MINERALS LIMITED</v>
    <v>4.3</v>
    <v>4.3</v>
    <v>4.3</v>
    <v>63828150</v>
    <v>RHI</v>
    <v>RED HILL MINERALS LIMITED (XASX:RHI)</v>
    <v>2570</v>
    <v>4030</v>
    <v>2005</v>
  </rv>
  <rv s="2">
    <v>1034</v>
  </rv>
  <rv s="0">
    <v>https://www.bing.com/financeapi/forcetrigger?t=but7cw&amp;q=XCNQ%3aTRIP&amp;form=skydnc</v>
    <v>Learn more on Bing</v>
  </rv>
  <rv s="9">
    <v>21</v>
    <v>RED LIGHT HOLLAND CORP. (XCNQ:TRIP)</v>
    <v>2</v>
    <v>42</v>
    <v>Finance</v>
    <v>16</v>
    <v>en-US</v>
    <v>but7cw</v>
    <v>268435456</v>
    <v>1</v>
    <v>Powered by Refinitiv</v>
    <v>0.17</v>
    <v>7.4999999999999997E-2</v>
    <v>2.016</v>
    <v>-5.0000000000000001E-3</v>
    <v>-6.25E-2</v>
    <v>CAD</v>
    <v>Red Light Holland Corp. is a Canada-based company, which is a producer and distributor of its brand of psilocybin truffles within the Netherlands and a producer and distributor of functional mushrooms in North America. The Company is engaged in the production, growth and sale of functional mushroom home grow kits in North America, and a brand of magic truffles to the legal and recreational market within the Netherlands. The Company has geographical areas in the Netherlands, Canada and the United States. It also has home grown mushroom farm. The Company’s subsidiaries include RLH Netherlands B.V., Red Light Holland (Subco 1) Inc., Red Light Holland (Subco 2) Inc., SR Wholesale B.V., Red Light Acquisition Inc., Radix Motion Inc. and 4316747 Nova Scotia Limited (Happy Caps).</v>
    <v>Canadian National Stock Exchange</v>
    <v>XCNQ</v>
    <v>XCNQ</v>
    <v>1 Adelaide Street East, Suite 801, TORONTO, ON, M5C 2V9 CA</v>
    <v>7.4999999999999997E-2</v>
    <v>Pharmaceuticals</v>
    <v>Stock</v>
    <v>45155.667817256253</v>
    <v>1036</v>
    <v>7.4999999999999997E-2</v>
    <v>29643532</v>
    <v>RED LIGHT HOLLAND CORP.</v>
    <v>RED LIGHT HOLLAND CORP.</v>
    <v>7.4999999999999997E-2</v>
    <v>0.08</v>
    <v>7.4999999999999997E-2</v>
    <v>395247100</v>
    <v>TRIP</v>
    <v>RED LIGHT HOLLAND CORP. (XCNQ:TRIP)</v>
    <v>27302</v>
    <v>310430</v>
    <v>2020</v>
  </rv>
  <rv s="2">
    <v>1037</v>
  </rv>
  <rv s="0">
    <v>https://www.bing.com/financeapi/forcetrigger?t=afkc4c&amp;q=XFRA%3aSAE&amp;form=skydnc</v>
    <v>Learn more on Bing</v>
  </rv>
  <rv s="11">
    <v>25</v>
    <v>Redcare Pharmacy NV (XFRA:RDC)</v>
    <v>2</v>
    <v>65</v>
    <v>Finance</v>
    <v>16</v>
    <v>en-US</v>
    <v>afkc4c</v>
    <v>268435456</v>
    <v>1</v>
    <v>Powered by Refinitiv</v>
    <v>248</v>
    <v>28.6</v>
    <v>0.86890000000000001</v>
    <v>-0.7</v>
    <v>-6.1860000000000005E-3</v>
    <v>EUR</v>
    <v>Shop Apotheke Europe NV is a company based in the Netherlands that retails pharmaceutical products online. The Company focuses on non-prescription medication (OTC), as well as on pharmacy-related beauty and personal care (BPC) products. The Company is active in Belgium, Spain, Italy, France, Austria, the Netherlands and Germany.</v>
    <v>1847</v>
    <v>Deutsche Boerse AG</v>
    <v>XFRA</v>
    <v>XFRA</v>
    <v>Erik de Rodeweg 11/13, SEVENUM, LIMBURG, 5975 WD NL</v>
    <v>113.15</v>
    <v>Food &amp; Drug Retailing</v>
    <v>Stock</v>
    <v>45155.689583333333</v>
    <v>1039</v>
    <v>112.1</v>
    <v>2281961000</v>
    <v>Redcare Pharmacy NV</v>
    <v>Redcare Pharmacy NV</v>
    <v>112.75</v>
    <v>113.15</v>
    <v>112.45</v>
    <v>20203290</v>
    <v>RDC</v>
    <v>Redcare Pharmacy NV (XFRA:RDC)</v>
    <v>111</v>
    <v>53960</v>
    <v>2015</v>
  </rv>
  <rv s="2">
    <v>1040</v>
  </rv>
  <rv s="0">
    <v>https://www.bing.com/financeapi/forcetrigger?t=a21wsm&amp;q=XNYS%3aRF&amp;form=skydnc</v>
    <v>Learn more on Bing</v>
  </rv>
  <rv s="1">
    <v>0</v>
    <v>REGIONS FINANCIAL CORPORATION (XNYS:RF)</v>
    <v>2</v>
    <v>3</v>
    <v>Finance</v>
    <v>4</v>
    <v>en-US</v>
    <v>a21wsm</v>
    <v>268435456</v>
    <v>1</v>
    <v>Powered by Refinitiv</v>
    <v>24.33</v>
    <v>13.94</v>
    <v>1.2025999999999999</v>
    <v>0.13</v>
    <v>6.6700000000000006E-3</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20349</v>
    <v>New York Stock Exchange</v>
    <v>XNYS</v>
    <v>XNYS</v>
    <v>1900 Fifth Avenue North, BIRMINGHAM, AL, 35203 US</v>
    <v>19.73</v>
    <v>Banking Services</v>
    <v>Stock</v>
    <v>45155.700515821096</v>
    <v>1042</v>
    <v>19.53</v>
    <v>18410964588</v>
    <v>REGIONS FINANCIAL CORPORATION</v>
    <v>REGIONS FINANCIAL CORPORATION</v>
    <v>19.635000000000002</v>
    <v>8.32</v>
    <v>19.489999999999998</v>
    <v>19.62</v>
    <v>938377400</v>
    <v>RF</v>
    <v>REGIONS FINANCIAL CORPORATION (XNYS:RF)</v>
    <v>1860441</v>
    <v>6942934</v>
    <v>2004</v>
  </rv>
  <rv s="2">
    <v>1043</v>
  </rv>
  <rv s="0">
    <v>https://www.bing.com/financeapi/forcetrigger?t=ab5cxm&amp;q=XTSX%3aRHT&amp;form=skydnc</v>
    <v>Learn more on Bing</v>
  </rv>
  <rv s="9">
    <v>21</v>
    <v>Reliq Health Technologies Inc. (XTSX:RHT)</v>
    <v>2</v>
    <v>42</v>
    <v>Finance</v>
    <v>8</v>
    <v>en-US</v>
    <v>ab5cxm</v>
    <v>268435456</v>
    <v>1</v>
    <v>Powered by Refinitiv</v>
    <v>0.76</v>
    <v>0.46</v>
    <v>1.7799</v>
    <v>5.0000000000000001E-3</v>
    <v>1.0526000000000001E-2</v>
    <v>CAD</v>
    <v>Reliq Health Technologies Inc. is a Canada-based healthcare technology company. The Company's principal business is to develop telemedicine and virtual care solutions for the global healthcare market. The Company's iUGO Care technology platform is a software as a service (SaaS) solution that allows complex patients to receive care in home and improving health outcomes, among others. The platform integrates wearables, sensors, voice technology with mobile applications and desktop software for patients, families, clinicians, and healthcare administrators. The Company targets three markets, such as virtual care, long-term care and big data. iUGO Care provides real-time access to remote patient monitoring data, allowing for timely interventions by the care team to prevent hospital readmissions and emergency room (ER) visits.</v>
    <v>TSX Venture Exchange</v>
    <v>XTSX</v>
    <v>XTSX</v>
    <v>406A - 175 Longwood Rd S., HAMILTON, ON, L8P 0A1 CA</v>
    <v>0.48</v>
    <v>Software &amp; IT Services</v>
    <v>Stock</v>
    <v>45155.656539351854</v>
    <v>1045</v>
    <v>0.47499999999999998</v>
    <v>97504272</v>
    <v>Reliq Health Technologies Inc.</v>
    <v>Reliq Health Technologies Inc.</v>
    <v>0.48</v>
    <v>0.47499999999999998</v>
    <v>0.48</v>
    <v>203133900</v>
    <v>RHT</v>
    <v>Reliq Health Technologies Inc. (XTSX:RHT)</v>
    <v>63036</v>
    <v>102930</v>
    <v>2005</v>
  </rv>
  <rv s="2">
    <v>1046</v>
  </rv>
  <rv s="0">
    <v>https://www.bing.com/financeapi/forcetrigger?t=aa95p2&amp;q=XASX%3aRSG&amp;form=skydnc</v>
    <v>Learn more on Bing</v>
  </rv>
  <rv s="1">
    <v>0</v>
    <v>RESOLUTE MINING LIMITED (XASX:RSG)</v>
    <v>2</v>
    <v>20</v>
    <v>Finance</v>
    <v>8</v>
    <v>en-US</v>
    <v>aa95p2</v>
    <v>268435456</v>
    <v>1</v>
    <v>Powered by Refinitiv</v>
    <v>0.53</v>
    <v>0.16</v>
    <v>1.2883</v>
    <v>-1.4999999999999999E-2</v>
    <v>-4.5454999999999995E-2</v>
    <v>AUD</v>
    <v>Resolute Mining Ltd is an Australia-based gold miner. The Company is engaged in exploring, developing, and operating gold mines. The Company owns two producing gold mines: the Syama Gold Mine in Mile (Syama) and the Mako Gold Mine in Senegal (Mako). The Syama is located in the southwest of Mali, approximately 30 kilometers (km) from the Cote d’Ivoire border and 300 km southeast of the capital Bamako. It comprises the Syama Underground Mine, the Tabakoroni Complex, which comprises an open pit. The Mako Gold Mine is located in eastern Senegal, West Africa, which is an open pit mine. The Company is also involved in exploration with drilling campaigns underway across its African tenements with a focus on Mali, Senegal and Guinea. The Company also operates a fleet of development jumbos, production drills, loaders and trucks.</v>
    <v>741</v>
    <v>Australian Securities Exchange</v>
    <v>XASX</v>
    <v>XASX</v>
    <v>Level 2, Australia Place 15-17 William Street, PERTH, WESTERN AUSTRALIA, 6000 AU</v>
    <v>0.32500000000000001</v>
    <v>Metals &amp; Mining</v>
    <v>Stock</v>
    <v>45155.375</v>
    <v>1048</v>
    <v>0.31</v>
    <v>702572100</v>
    <v>RESOLUTE MINING LIMITED</v>
    <v>RESOLUTE MINING LIMITED</v>
    <v>0.32</v>
    <v>21.9</v>
    <v>0.33</v>
    <v>0.315</v>
    <v>2129007000</v>
    <v>RSG</v>
    <v>RESOLUTE MINING LIMITED (XASX:RSG)</v>
    <v>7468273</v>
    <v>9909350</v>
    <v>2001</v>
  </rv>
  <rv s="2">
    <v>1049</v>
  </rv>
  <rv s="0">
    <v>https://www.bing.com/financeapi/forcetrigger?t=ae82f2&amp;q=XPAR%3aCBE&amp;form=skydnc</v>
    <v>Learn more on Bing</v>
  </rv>
  <rv s="11">
    <v>25</v>
    <v>Robertet SA (XPAR:CBE)</v>
    <v>2</v>
    <v>65</v>
    <v>Finance</v>
    <v>16</v>
    <v>en-US</v>
    <v>ae82f2</v>
    <v>268435456</v>
    <v>1</v>
    <v>Powered by Refinitiv</v>
    <v>891</v>
    <v>700</v>
    <v>0.30819999999999997</v>
    <v>11.9</v>
    <v>1.5493E-2</v>
    <v>EUR</v>
    <v>Robertet SA is a France-based holding company engaged in the production and distribution of flavor and perfume additives and ingredients. The Company's operations are conducted through three divisions: Raw Materials, which supplies ingredients to the cosmetics industry for products such as soaps, shampoos, and other beauty products, as well as air fresheners; Fragrance, providing ingredients that go into the creations of a number of perfumes and scents, and Flavours, including products for food and beverage industries. The Company operates globally through a network of subsidiaries, including Bionov, Robertet GmbH, Robertet Argentina, Robertet Do Brasil, Robertet Hiyoki, Robertet Turkey, Robertet de Mexico, Robertet USA, Robertet Italia, Robertet Savoury, and Aroma Esencial Sl, among others.</v>
    <v>2163</v>
    <v>Euronext Paris</v>
    <v>XPAR</v>
    <v>XPAR</v>
    <v>37 Avenue Sidi-Brahim, Bp 52100, GRASSE, PACA, 06130 FR</v>
    <v>803</v>
    <v>Chemicals</v>
    <v>Stock</v>
    <v>45155.666666666664</v>
    <v>1051</v>
    <v>780</v>
    <v>1872590000</v>
    <v>Robertet SA</v>
    <v>Robertet SA</v>
    <v>803</v>
    <v>768.1</v>
    <v>780</v>
    <v>2305590</v>
    <v>CBE</v>
    <v>Robertet SA (XPAR:CBE)</v>
    <v>10</v>
    <v>250</v>
    <v>1957</v>
  </rv>
  <rv s="2">
    <v>1052</v>
  </rv>
  <rv s="0">
    <v>https://www.bing.com/financeapi/forcetrigger?t=a226jc&amp;q=XNYS%3aROK&amp;form=skydnc</v>
    <v>Learn more on Bing</v>
  </rv>
  <rv s="1">
    <v>0</v>
    <v>ROCKWELL AUTOMATION, INC. (XNYS:ROK)</v>
    <v>2</v>
    <v>3</v>
    <v>Finance</v>
    <v>4</v>
    <v>en-US</v>
    <v>a226jc</v>
    <v>268435456</v>
    <v>1</v>
    <v>Powered by Refinitiv</v>
    <v>348.52</v>
    <v>209.27</v>
    <v>1.4608000000000001</v>
    <v>-0.81</v>
    <v>-2.7439999999999999E-3</v>
    <v>USD</v>
    <v>Rockwell Automation, Inc. is engaged in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Its offerings consist of industrial automation and information products, solutions, and services. Its products include hardware, software, and configured-to-order products. Its solutions include custom-engineered systems and software. Its services include customer technical support and repair, asset management and optimization consulting, and training.</v>
    <v>26000</v>
    <v>New York Stock Exchange</v>
    <v>XNYS</v>
    <v>XNYS</v>
    <v>1201 S 2nd St, MILWAUKEE, WI, 53204 US</v>
    <v>296.85000000000002</v>
    <v>Machinery, Equipment &amp; Components</v>
    <v>Stock</v>
    <v>45155.700475207814</v>
    <v>1054</v>
    <v>292.95499999999998</v>
    <v>33807921833</v>
    <v>ROCKWELL AUTOMATION, INC.</v>
    <v>ROCKWELL AUTOMATION, INC.</v>
    <v>296.14999999999998</v>
    <v>24.0824</v>
    <v>295.14999999999998</v>
    <v>294.33999999999997</v>
    <v>114860100</v>
    <v>ROK</v>
    <v>ROCKWELL AUTOMATION, INC. (XNYS:ROK)</v>
    <v>207982</v>
    <v>821121</v>
    <v>1996</v>
  </rv>
  <rv s="2">
    <v>1055</v>
  </rv>
  <rv s="0">
    <v>https://www.bing.com/financeapi/forcetrigger?t=a22777&amp;q=XNYS%3aROP&amp;form=skydnc</v>
    <v>Learn more on Bing</v>
  </rv>
  <rv s="1">
    <v>0</v>
    <v>ROPER TECHNOLOGIES, INC. (XNAS:ROP)</v>
    <v>2</v>
    <v>3</v>
    <v>Finance</v>
    <v>4</v>
    <v>en-US</v>
    <v>a22777</v>
    <v>268435456</v>
    <v>1</v>
    <v>Powered by Refinitiv</v>
    <v>502.125</v>
    <v>356.21499999999997</v>
    <v>1.0185999999999999</v>
    <v>-3.05</v>
    <v>-6.1539999999999997E-3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496.37</v>
    <v>Software &amp; IT Services</v>
    <v>Stock</v>
    <v>45155.700508553127</v>
    <v>1057</v>
    <v>490.505</v>
    <v>52564722231</v>
    <v>ROPER TECHNOLOGIES, INC.</v>
    <v>ROPER TECHNOLOGIES, INC.</v>
    <v>495.07</v>
    <v>45.361199999999997</v>
    <v>495.64</v>
    <v>492.59</v>
    <v>106710900</v>
    <v>ROP</v>
    <v>ROPER TECHNOLOGIES, INC. (XNAS:ROP)</v>
    <v>108913</v>
    <v>431754</v>
    <v>1981</v>
  </rv>
  <rv s="2">
    <v>1058</v>
  </rv>
  <rv s="0">
    <v>https://www.bing.com/financeapi/forcetrigger?t=a227lh&amp;q=XNAS%3aROST&amp;form=skydnc</v>
    <v>Learn more on Bing</v>
  </rv>
  <rv s="1">
    <v>0</v>
    <v>ROSS STORES, INC. (XNAS:ROST)</v>
    <v>2</v>
    <v>3</v>
    <v>Finance</v>
    <v>4</v>
    <v>en-US</v>
    <v>a227lh</v>
    <v>268435456</v>
    <v>1</v>
    <v>Powered by Refinitiv</v>
    <v>122.44499999999999</v>
    <v>81.209999999999994</v>
    <v>0.98229999999999995</v>
    <v>-0.45</v>
    <v>-3.9050000000000001E-3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116.08</v>
    <v>Specialty Retailers</v>
    <v>Stock</v>
    <v>45155.700452777346</v>
    <v>1060</v>
    <v>114.37</v>
    <v>39100484202</v>
    <v>ROSS STORES, INC.</v>
    <v>ROSS STORES, INC.</v>
    <v>115.76</v>
    <v>25.584700000000002</v>
    <v>115.23</v>
    <v>114.78</v>
    <v>340655900</v>
    <v>ROST</v>
    <v>ROSS STORES, INC. (XNAS:ROST)</v>
    <v>820988</v>
    <v>1958786</v>
    <v>1989</v>
  </rv>
  <rv s="2">
    <v>1061</v>
  </rv>
  <rv s="0">
    <v>https://www.bing.com/financeapi/forcetrigger?t=a21p7w&amp;q=XNYS%3aR&amp;form=skydnc</v>
    <v>Learn more on Bing</v>
  </rv>
  <rv s="1">
    <v>0</v>
    <v>RYDER SYSTEM, INC. (XNYS:R)</v>
    <v>2</v>
    <v>3</v>
    <v>Finance</v>
    <v>4</v>
    <v>en-US</v>
    <v>a21p7w</v>
    <v>268435456</v>
    <v>1</v>
    <v>Powered by Refinitiv</v>
    <v>103.81</v>
    <v>65.691199999999995</v>
    <v>1.5738000000000001</v>
    <v>-0.93</v>
    <v>-9.4230000000000008E-3</v>
    <v>USD</v>
    <v>Ryder System, Inc. is a logistics and transportation company. The Company provides supply chain, dedicated transportation, and commercial fleet management solutions. It operates through three business segments: Fleet Management Solutions (FMS), which provides full service leasing and leasing with flexible maintenance options, commercial rental and maintenance services of trucks, tractors and trailers to customers principally in the United States (U.S.), Canada and the United Kingdom (U.K.); Supply Chain Solutions (SCS), which provides integrated logistics solutions, including distribution management, dedicated transportation, transportation management, e-commerce and last mile, and professional services in North America; and Dedicated Transportation Solutions (DTS), which provides transportation solutions in the U.S., including dedicated vehicles, drivers, management, and administrative support. It provides services, such as leasing, rental, and maintenance, and used vehicle sales.</v>
    <v>48300</v>
    <v>New York Stock Exchange</v>
    <v>XNYS</v>
    <v>XNYS</v>
    <v>11690 N.W. 105Th Street, MIAMI, FL, 33178 US</v>
    <v>99.045000000000002</v>
    <v>Freight &amp; Logistics Services</v>
    <v>Stock</v>
    <v>45155.700065300778</v>
    <v>1063</v>
    <v>97.22</v>
    <v>4450744937</v>
    <v>RYDER SYSTEM, INC.</v>
    <v>RYDER SYSTEM, INC.</v>
    <v>98.68</v>
    <v>8.7065999999999999</v>
    <v>98.69</v>
    <v>97.76</v>
    <v>45527260</v>
    <v>R</v>
    <v>RYDER SYSTEM, INC. (XNYS:R)</v>
    <v>139735</v>
    <v>371792</v>
    <v>1955</v>
  </rv>
  <rv s="2">
    <v>1064</v>
  </rv>
  <rv s="0">
    <v>https://www.bing.com/financeapi/forcetrigger?t=c2ikdm&amp;q=XNAS%3aSAI&amp;form=skydnc</v>
    <v>Learn more on Bing</v>
  </rv>
  <rv s="23">
    <v>66</v>
    <v>SAI.TECH Global Corporation (XNAS:SAI)</v>
    <v>2</v>
    <v>67</v>
    <v>Finance</v>
    <v>4</v>
    <v>en-US</v>
    <v>c2ikdm</v>
    <v>268435456</v>
    <v>1</v>
    <v>Powered by Refinitiv</v>
    <v>7.4</v>
    <v>1</v>
    <v>0.02</v>
    <v>1.4286E-2</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1.46</v>
    <v>Financial Technology (Fintech) &amp; Infrastructure</v>
    <v>Stock</v>
    <v>45155.691554339843</v>
    <v>1066</v>
    <v>1.3640000000000001</v>
    <v>33716380</v>
    <v>SAI.TECH Global Corporation</v>
    <v>SAI.TECH Global Corporation</v>
    <v>1.39</v>
    <v>1.4</v>
    <v>1.42</v>
    <v>23743930</v>
    <v>SAI</v>
    <v>SAI.TECH Global Corporation (XNAS:SAI)</v>
    <v>38355</v>
    <v>295296</v>
    <v>2021</v>
  </rv>
  <rv s="2">
    <v>1067</v>
  </rv>
  <rv s="0">
    <v>https://www.bing.com/financeapi/forcetrigger?t=a1qc1h&amp;q=XNYS%3aCRM&amp;form=skydnc</v>
    <v>Learn more on Bing</v>
  </rv>
  <rv s="1">
    <v>0</v>
    <v>SALESFORCE, INC. (XNYS:CRM)</v>
    <v>2</v>
    <v>3</v>
    <v>Finance</v>
    <v>4</v>
    <v>en-US</v>
    <v>a1qc1h</v>
    <v>268435456</v>
    <v>1</v>
    <v>Powered by Refinitiv</v>
    <v>238.22</v>
    <v>126.34</v>
    <v>1.202</v>
    <v>-1.61</v>
    <v>-7.7780000000000002E-3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206.9</v>
    <v>Software &amp; IT Services</v>
    <v>Stock</v>
    <v>45155.700461469532</v>
    <v>1069</v>
    <v>204.64</v>
    <v>200040120000</v>
    <v>SALESFORCE, INC.</v>
    <v>SALESFORCE, INC.</v>
    <v>206.86</v>
    <v>545.0548</v>
    <v>206.99</v>
    <v>205.38</v>
    <v>974000000</v>
    <v>CRM</v>
    <v>SALESFORCE, INC. (XNYS:CRM)</v>
    <v>1423985</v>
    <v>4666412</v>
    <v>1999</v>
  </rv>
  <rv s="2">
    <v>1070</v>
  </rv>
  <rv s="0">
    <v>https://www.bing.com/financeapi/forcetrigger?t=aa98h7&amp;q=XASX%3aSCG&amp;form=skydnc</v>
    <v>Learn more on Bing</v>
  </rv>
  <rv s="1">
    <v>0</v>
    <v>SCENTRE GROUP (XASX:SCG)</v>
    <v>2</v>
    <v>20</v>
    <v>Finance</v>
    <v>8</v>
    <v>en-US</v>
    <v>aa98h7</v>
    <v>268435456</v>
    <v>1</v>
    <v>Powered by Refinitiv</v>
    <v>3.13</v>
    <v>2.4900000000000002</v>
    <v>1.8233999999999999</v>
    <v>-0.1</v>
    <v>-3.6232E-2</v>
    <v>AUD</v>
    <v>Scentre Group is an Australia-based company, which is engaged in the ownership, development, design, construction, asset management, leasing, and marketing activities with respect to its portfolio of 42 Westfield Living Centers with 37 located in Australia and five in New Zealand. The Company operates through two segments: property investments and property management and construction. The property investments segment includes shopping centers. The property management and construction segment includes property management and development. Its business solutions offer leasing opportunities, including retail design, shop openings, store delivery and retail administration; retail services, including center services, marketing hub, gift cards and marketing services, and brand space, including audience, range of solutions and photo gallery.</v>
    <v>3129</v>
    <v>Australian Securities Exchange</v>
    <v>XASX</v>
    <v>XASX</v>
    <v>L 30 85 Castlereagh St, SYDNEY, NEW SOUTH WALES, 2000 AU</v>
    <v>2.68</v>
    <v>Real Estate Operations</v>
    <v>Stock</v>
    <v>45155.375</v>
    <v>1072</v>
    <v>2.61</v>
    <v>14117830000</v>
    <v>SCENTRE GROUP</v>
    <v>SCENTRE GROUP</v>
    <v>2.65</v>
    <v>47.59</v>
    <v>2.76</v>
    <v>2.66</v>
    <v>5190378000</v>
    <v>SCG</v>
    <v>SCENTRE GROUP (XASX:SCG)</v>
    <v>13157763</v>
    <v>10246360</v>
    <v>1979</v>
  </rv>
  <rv s="2">
    <v>1073</v>
  </rv>
  <rv s="0">
    <v>https://www.bing.com/financeapi/forcetrigger?t=a232mw&amp;q=XNYS%3aSLB&amp;form=skydnc</v>
    <v>Learn more on Bing</v>
  </rv>
  <rv s="1">
    <v>0</v>
    <v>Schlumberger N.V. (XNYS:SLB)</v>
    <v>2</v>
    <v>3</v>
    <v>Finance</v>
    <v>4</v>
    <v>en-US</v>
    <v>a232mw</v>
    <v>268435456</v>
    <v>1</v>
    <v>Powered by Refinitiv</v>
    <v>60.12</v>
    <v>33.799999999999997</v>
    <v>1.8295999999999999</v>
    <v>0.55000000000000004</v>
    <v>9.5209999999999999E-3</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59.04</v>
    <v>Oil &amp; Gas Related Equipment and Services</v>
    <v>Stock</v>
    <v>45155.700498008591</v>
    <v>1075</v>
    <v>58.068800000000003</v>
    <v>82883567520</v>
    <v>Schlumberger N.V.</v>
    <v>Schlumberger N.V.</v>
    <v>58.91</v>
    <v>21.149699999999999</v>
    <v>57.77</v>
    <v>58.32</v>
    <v>1421186000</v>
    <v>SLB</v>
    <v>Schlumberger N.V. (XNYS:SLB)</v>
    <v>2816766</v>
    <v>9426858</v>
    <v>1956</v>
  </rv>
  <rv s="2">
    <v>1076</v>
  </rv>
  <rv s="0">
    <v>https://www.bing.com/financeapi/forcetrigger?t=a22qp2&amp;q=XNYS%3aSE&amp;form=skydnc</v>
    <v>Learn more on Bing</v>
  </rv>
  <rv s="1">
    <v>0</v>
    <v>SEA LIMITED (XNYS:SE)</v>
    <v>2</v>
    <v>3</v>
    <v>Finance</v>
    <v>4</v>
    <v>en-US</v>
    <v>a22qp2</v>
    <v>268435456</v>
    <v>1</v>
    <v>Powered by Refinitiv</v>
    <v>88.84</v>
    <v>38.01</v>
    <v>1.744</v>
    <v>-1.06</v>
    <v>-2.6173000000000002E-2</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41.08</v>
    <v>Software &amp; IT Services</v>
    <v>Stock</v>
    <v>45155.700332360939</v>
    <v>1078</v>
    <v>39.409999999999997</v>
    <v>22352971016</v>
    <v>SEA LIMITED</v>
    <v>SEA LIMITED</v>
    <v>40.94</v>
    <v>92.772900000000007</v>
    <v>40.5</v>
    <v>39.44</v>
    <v>566758900</v>
    <v>SE</v>
    <v>SEA LIMITED (XNYS:SE)</v>
    <v>6190768</v>
    <v>6940911</v>
    <v>2009</v>
  </rv>
  <rv s="2">
    <v>1079</v>
  </rv>
  <rv s="0">
    <v>https://www.bing.com/financeapi/forcetrigger?t=a22rcw&amp;q=XNYS%3aSEE&amp;form=skydnc</v>
    <v>Learn more on Bing</v>
  </rv>
  <rv s="1">
    <v>0</v>
    <v>SEALED AIR CORPORATION (XNYS:SEE)</v>
    <v>2</v>
    <v>3</v>
    <v>Finance</v>
    <v>4</v>
    <v>en-US</v>
    <v>a22rcw</v>
    <v>268435456</v>
    <v>1</v>
    <v>Powered by Refinitiv</v>
    <v>58.82</v>
    <v>35.104999999999997</v>
    <v>1.3055000000000001</v>
    <v>0.155</v>
    <v>4.4009999999999995E-3</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35.79</v>
    <v>Containers &amp; Packaging</v>
    <v>Stock</v>
    <v>45155.700470231248</v>
    <v>1081</v>
    <v>35.26</v>
    <v>5107668900</v>
    <v>SEALED AIR CORPORATION</v>
    <v>SEALED AIR CORPORATION</v>
    <v>35.409999999999997</v>
    <v>13.3657</v>
    <v>35.22</v>
    <v>35.375</v>
    <v>144386400</v>
    <v>SEE</v>
    <v>SEALED AIR CORPORATION (XNYS:SEE)</v>
    <v>617304</v>
    <v>1954296</v>
    <v>1996</v>
  </rv>
  <rv s="2">
    <v>1082</v>
  </rv>
  <rv s="0">
    <v>https://www.bing.com/financeapi/forcetrigger?t=a23jjc&amp;q=XNYS%3aSRE&amp;form=skydnc</v>
    <v>Learn more on Bing</v>
  </rv>
  <rv s="1">
    <v>0</v>
    <v>SEMPRA (XNYS:SRE)</v>
    <v>2</v>
    <v>3</v>
    <v>Finance</v>
    <v>4</v>
    <v>en-US</v>
    <v>a23jjc</v>
    <v>268435456</v>
    <v>1</v>
    <v>Powered by Refinitiv</v>
    <v>176.47</v>
    <v>136.54</v>
    <v>0.75039999999999996</v>
    <v>2.35</v>
    <v>1.6631E-2</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144.05000000000001</v>
    <v>Multiline Utilities</v>
    <v>Stock</v>
    <v>45155.700416909378</v>
    <v>1084</v>
    <v>141.65</v>
    <v>45199989640</v>
    <v>SEMPRA</v>
    <v>SEMPRA</v>
    <v>142.25</v>
    <v>17.891200000000001</v>
    <v>141.30000000000001</v>
    <v>143.65</v>
    <v>314653600</v>
    <v>SRE</v>
    <v>SEMPRA (XNYS:SRE)</v>
    <v>443094</v>
    <v>1040112</v>
    <v>1996</v>
  </rv>
  <rv s="2">
    <v>1085</v>
  </rv>
  <rv s="0">
    <v>https://www.bing.com/financeapi/forcetrigger?t=c2kadm&amp;q=XNYS%3aS&amp;form=skydnc</v>
    <v>Learn more on Bing</v>
  </rv>
  <rv s="1">
    <v>0</v>
    <v>SENTINELONE, INC. (XNYS:S)</v>
    <v>2</v>
    <v>3</v>
    <v>Finance</v>
    <v>4</v>
    <v>en-US</v>
    <v>c2kadm</v>
    <v>268435456</v>
    <v>1</v>
    <v>Powered by Refinitiv</v>
    <v>30</v>
    <v>12.43</v>
    <v>1.829</v>
    <v>-0.2787</v>
    <v>-1.8946000000000001E-2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14.78</v>
    <v>Software &amp; IT Services</v>
    <v>Stock</v>
    <v>45155.700511041403</v>
    <v>1087</v>
    <v>14.065</v>
    <v>4214330688</v>
    <v>SENTINELONE, INC.</v>
    <v>SENTINELONE, INC.</v>
    <v>14.78</v>
    <v>0</v>
    <v>14.71</v>
    <v>14.4313</v>
    <v>292027100</v>
    <v>S</v>
    <v>SENTINELONE, INC. (XNYS:S)</v>
    <v>4026563</v>
    <v>6152936</v>
    <v>2013</v>
  </rv>
  <rv s="2">
    <v>1088</v>
  </rv>
  <rv s="0">
    <v>https://www.bing.com/financeapi/forcetrigger?t=a23d6h&amp;q=XNYS%3aSPG&amp;form=skydnc</v>
    <v>Learn more on Bing</v>
  </rv>
  <rv s="1">
    <v>0</v>
    <v>SIMON PROPERTY GROUP, INC. (XNYS:SPG)</v>
    <v>2</v>
    <v>3</v>
    <v>Finance</v>
    <v>4</v>
    <v>en-US</v>
    <v>a23d6h</v>
    <v>268435456</v>
    <v>1</v>
    <v>Powered by Refinitiv</v>
    <v>133.08000000000001</v>
    <v>86.02</v>
    <v>1.5522</v>
    <v>0.17</v>
    <v>1.47E-3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116.61</v>
    <v>Residential &amp; Commercial REIT</v>
    <v>Stock</v>
    <v>45155.700275890624</v>
    <v>1090</v>
    <v>115.52800000000001</v>
    <v>37883100220</v>
    <v>SIMON PROPERTY GROUP, INC.</v>
    <v>SIMON PROPERTY GROUP, INC.</v>
    <v>116</v>
    <v>17.5852</v>
    <v>115.61</v>
    <v>115.78</v>
    <v>327199000</v>
    <v>SPG</v>
    <v>SIMON PROPERTY GROUP, INC. (XNYS:SPG)</v>
    <v>320639</v>
    <v>1222463</v>
    <v>1998</v>
  </rv>
  <rv s="2">
    <v>1091</v>
  </rv>
  <rv s="0">
    <v>https://www.bing.com/financeapi/forcetrigger?t=a233dm&amp;q=XNAS%3aSLM&amp;form=skydnc</v>
    <v>Learn more on Bing</v>
  </rv>
  <rv s="1">
    <v>0</v>
    <v>SLM CORPORATION (XNAS:SLM)</v>
    <v>2</v>
    <v>3</v>
    <v>Finance</v>
    <v>4</v>
    <v>en-US</v>
    <v>a233dm</v>
    <v>268435456</v>
    <v>1</v>
    <v>Powered by Refinitiv</v>
    <v>17.925000000000001</v>
    <v>10.81</v>
    <v>1.2373000000000001</v>
    <v>0.02</v>
    <v>1.3969999999999998E-3</v>
    <v>USD</v>
    <v>SLM Corporation is a holding company, which operates through subsidiaries and is the financial brand for higher education. The Company’s primary business is to originate and service loans it makes to students and their families to finance the cost of their education. It provides tools, resources, and information to help students and families make informed decisions and to improve access and support college completion through its scholarship programs and financing options. It originates and services Private Education Loans, which is a smart option student loan, which emphasizes in-school payment features that can produce shorter terms and reduce customers total finance charges. The Company also offers six loan products for specific graduate programs of study. These include the Sallie Mae Law School Loan, the Sallie Mae MBA Loan, the Sallie Mae Health Professions Graduate Loan, the Sallie Mae Medical School Loan, the Sallie Mae Dental School Loan, and the Sallie Mae Graduate School Loan.</v>
    <v>1700</v>
    <v>Nasdaq Stock Market</v>
    <v>XNAS</v>
    <v>XNAS</v>
    <v>300 Continental Drive, NEWARK, DE, 19713 US</v>
    <v>14.45</v>
    <v>Banking Services</v>
    <v>Stock</v>
    <v>45155.700466816408</v>
    <v>1093</v>
    <v>14.22</v>
    <v>3242000106</v>
    <v>SLM CORPORATION</v>
    <v>SLM CORPORATION</v>
    <v>14.33</v>
    <v>9.3925000000000001</v>
    <v>14.32</v>
    <v>14.34</v>
    <v>226080900</v>
    <v>SLM</v>
    <v>SLM CORPORATION (XNAS:SLM)</v>
    <v>503803</v>
    <v>1930584</v>
    <v>2013</v>
  </rv>
  <rv s="2">
    <v>1094</v>
  </rv>
  <rv s="0">
    <v>https://www.bing.com/financeapi/forcetrigger?t=a237gh&amp;q=XNYS%3aSNA&amp;form=skydnc</v>
    <v>Learn more on Bing</v>
  </rv>
  <rv s="1">
    <v>0</v>
    <v>SNAP-ON INCORPORATED (XNYS:SNA)</v>
    <v>2</v>
    <v>3</v>
    <v>Finance</v>
    <v>4</v>
    <v>en-US</v>
    <v>a237gh</v>
    <v>268435456</v>
    <v>1</v>
    <v>Powered by Refinitiv</v>
    <v>297.255</v>
    <v>200.75</v>
    <v>1.1034999999999999</v>
    <v>1.7222</v>
    <v>6.4720000000000003E-3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269.85000000000002</v>
    <v>Machinery, Equipment &amp; Components</v>
    <v>Stock</v>
    <v>45155.700204895315</v>
    <v>1096</v>
    <v>266.815</v>
    <v>14165760000</v>
    <v>SNAP-ON INCORPORATED</v>
    <v>SNAP-ON INCORPORATED</v>
    <v>267.04000000000002</v>
    <v>14.7536</v>
    <v>266.08</v>
    <v>267.80220000000003</v>
    <v>52916550</v>
    <v>SNA</v>
    <v>SNAP-ON INCORPORATED (XNYS:SNA)</v>
    <v>53031</v>
    <v>263848</v>
    <v>1930</v>
  </rv>
  <rv s="2">
    <v>1097</v>
  </rv>
  <rv s="0">
    <v>https://www.bing.com/financeapi/forcetrigger?t=a1x6rw&amp;q=XNYS%3aLUV&amp;form=skydnc</v>
    <v>Learn more on Bing</v>
  </rv>
  <rv s="1">
    <v>0</v>
    <v>SOUTHWEST AIRLINES CO. (XNYS:LUV)</v>
    <v>2</v>
    <v>3</v>
    <v>Finance</v>
    <v>4</v>
    <v>en-US</v>
    <v>a1x6rw</v>
    <v>268435456</v>
    <v>1</v>
    <v>Powered by Refinitiv</v>
    <v>40.380000000000003</v>
    <v>28.4</v>
    <v>1.1601999999999999</v>
    <v>-0.42</v>
    <v>-1.2758E-2</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71299</v>
    <v>New York Stock Exchange</v>
    <v>XNYS</v>
    <v>XNYS</v>
    <v>PO Box 36611, 2702 Love Field Dr, DALLAS, TX, 75235 US</v>
    <v>32.99</v>
    <v>Passenger Transportation Services</v>
    <v>Stock</v>
    <v>45155.700356839843</v>
    <v>1099</v>
    <v>32.270000000000003</v>
    <v>19358095250</v>
    <v>SOUTHWEST AIRLINES CO.</v>
    <v>SOUTHWEST AIRLINES CO.</v>
    <v>32.9</v>
    <v>38.116</v>
    <v>32.92</v>
    <v>32.5</v>
    <v>595633700</v>
    <v>LUV</v>
    <v>SOUTHWEST AIRLINES CO. (XNYS:LUV)</v>
    <v>2468568</v>
    <v>8971458</v>
    <v>1967</v>
  </rv>
  <rv s="2">
    <v>1100</v>
  </rv>
  <rv s="0">
    <v>https://www.bing.com/financeapi/forcetrigger?t=a23u5r&amp;q=XNYS%3aSWN&amp;form=skydnc</v>
    <v>Learn more on Bing</v>
  </rv>
  <rv s="1">
    <v>0</v>
    <v>SOUTHWESTERN ENERGY COMPANY (XNYS:SWN)</v>
    <v>2</v>
    <v>3</v>
    <v>Finance</v>
    <v>4</v>
    <v>en-US</v>
    <v>a23u5r</v>
    <v>268435456</v>
    <v>1</v>
    <v>Powered by Refinitiv</v>
    <v>8.39</v>
    <v>4.57</v>
    <v>1.3749</v>
    <v>0.245</v>
    <v>3.8162000000000001E-2</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6.7</v>
    <v>Oil &amp; Gas</v>
    <v>Stock</v>
    <v>45155.700483587498</v>
    <v>1102</v>
    <v>6.48</v>
    <v>7341250895</v>
    <v>SOUTHWESTERN ENERGY COMPANY</v>
    <v>SOUTHWESTERN ENERGY COMPANY</v>
    <v>6.48</v>
    <v>1.2885</v>
    <v>6.42</v>
    <v>6.665</v>
    <v>1101463000</v>
    <v>SWN</v>
    <v>SOUTHWESTERN ENERGY COMPANY (XNYS:SWN)</v>
    <v>11809590</v>
    <v>20916026</v>
    <v>2006</v>
  </rv>
  <rv s="2">
    <v>1103</v>
  </rv>
  <rv s="0">
    <v>https://www.bing.com/financeapi/forcetrigger?t=aoe2kr&amp;q=XLON%3aSTJ&amp;form=skydnc</v>
    <v>Learn more on Bing</v>
  </rv>
  <rv s="1">
    <v>0</v>
    <v>ST. JAMES'S PLACE PLC (XLON:STJ)</v>
    <v>2</v>
    <v>40</v>
    <v>Finance</v>
    <v>19</v>
    <v>en-US</v>
    <v>aoe2kr</v>
    <v>268435456</v>
    <v>1</v>
    <v>Powered by Refinitiv</v>
    <v>1310</v>
    <v>868.4</v>
    <v>1.4867999999999999</v>
    <v>-11</v>
    <v>-1.2458E-2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882.4</v>
    <v>Investment Banking &amp; Investment Services</v>
    <v>Stock</v>
    <v>45155.687706435157</v>
    <v>1105</v>
    <v>870.6</v>
    <v>4843979000</v>
    <v>ST. JAMES'S PLACE PLC</v>
    <v>ST. JAMES'S PLACE PLC</v>
    <v>880.8</v>
    <v>13.352499999999999</v>
    <v>883</v>
    <v>872</v>
    <v>548582000</v>
    <v>STJ</v>
    <v>ST. JAMES'S PLACE PLC (XLON:STJ)</v>
    <v>2081159</v>
    <v>2398580</v>
    <v>1996</v>
  </rv>
  <rv s="2">
    <v>1106</v>
  </rv>
  <rv s="0">
    <v>https://www.bing.com/financeapi/forcetrigger?t=a23tw7&amp;q=XNYS%3aSWK&amp;form=skydnc</v>
    <v>Learn more on Bing</v>
  </rv>
  <rv s="1">
    <v>0</v>
    <v>STANLEY BLACK &amp; DECKER, INC. (XNYS:SWK)</v>
    <v>2</v>
    <v>3</v>
    <v>Finance</v>
    <v>4</v>
    <v>en-US</v>
    <v>a23tw7</v>
    <v>268435456</v>
    <v>1</v>
    <v>Powered by Refinitiv</v>
    <v>104.21</v>
    <v>70.239999999999995</v>
    <v>1.3694</v>
    <v>0.24</v>
    <v>2.6250000000000002E-3</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92.21</v>
    <v>Machinery, Equipment &amp; Components</v>
    <v>Stock</v>
    <v>45155.70021407344</v>
    <v>1108</v>
    <v>91.33</v>
    <v>14009820000</v>
    <v>STANLEY BLACK &amp; DECKER, INC.</v>
    <v>STANLEY BLACK &amp; DECKER, INC.</v>
    <v>91.99</v>
    <v>88.613299999999995</v>
    <v>91.43</v>
    <v>91.67</v>
    <v>153230100</v>
    <v>SWK</v>
    <v>STANLEY BLACK &amp; DECKER, INC. (XNYS:SWK)</v>
    <v>302667</v>
    <v>1519199</v>
    <v>1901</v>
  </rv>
  <rv s="2">
    <v>1109</v>
  </rv>
  <rv s="0">
    <v>https://www.bing.com/financeapi/forcetrigger?t=a22k9c&amp;q=XNAS%3aSBUX&amp;form=skydnc</v>
    <v>Learn more on Bing</v>
  </rv>
  <rv s="1">
    <v>0</v>
    <v>STARBUCKS CORPORATION (XNAS:SBUX)</v>
    <v>2</v>
    <v>3</v>
    <v>Finance</v>
    <v>4</v>
    <v>en-US</v>
    <v>a22k9c</v>
    <v>268435456</v>
    <v>1</v>
    <v>Powered by Refinitiv</v>
    <v>115.48</v>
    <v>81.67</v>
    <v>0.92859999999999998</v>
    <v>-0.90980000000000005</v>
    <v>-9.1920000000000005E-3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99.04</v>
    <v>Hotels &amp; Entertainment Services</v>
    <v>Stock</v>
    <v>45155.700585196093</v>
    <v>1111</v>
    <v>97.88</v>
    <v>112329607080</v>
    <v>STARBUCKS CORPORATION</v>
    <v>STARBUCKS CORPORATION</v>
    <v>99</v>
    <v>35.0764</v>
    <v>98.98</v>
    <v>98.0702</v>
    <v>1145400000</v>
    <v>SBUX</v>
    <v>STARBUCKS CORPORATION (XNAS:SBUX)</v>
    <v>1821432</v>
    <v>6082146</v>
    <v>1985</v>
  </rv>
  <rv s="2">
    <v>1112</v>
  </rv>
  <rv s="0">
    <v>https://www.bing.com/financeapi/forcetrigger?t=aa6im7&amp;q=XASX%3aGAS&amp;form=skydnc</v>
    <v>Learn more on Bing</v>
  </rv>
  <rv s="14">
    <v>31</v>
    <v>STATE GAS LIMITED (XASX:GAS)</v>
    <v>2</v>
    <v>43</v>
    <v>Finance</v>
    <v>8</v>
    <v>en-US</v>
    <v>aa6im7</v>
    <v>268435456</v>
    <v>1</v>
    <v>Powered by Refinitiv</v>
    <v>0.52</v>
    <v>0.14499999999999999</v>
    <v>0.53039999999999998</v>
    <v>5.0000000000000001E-3</v>
    <v>3.3333000000000002E-2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covers approximately 1,595 square kilometers (km2), and are located south of Rolleston, approximately 50 and 30 kilometers respectively from the Queensland Gas Pipeline and interconnected east coast gas network. The Company is primarily focused on the producibility of the gas through production testing of the wells. It also plans to bring gas to market from Reid’s Dome and Rolleston-West to meet near term forecast shortfalls in the east coast domestic gas market.</v>
    <v>Australian Securities Exchange</v>
    <v>XASX</v>
    <v>XASX</v>
    <v>Level 8, 46 Edward Street, SYDNEY, NEW SOUTH WALES, 4000 AU</v>
    <v>0.16500000000000001</v>
    <v>Oil &amp; Gas Related Equipment and Services</v>
    <v>Stock</v>
    <v>45155.375</v>
    <v>1114</v>
    <v>0.15</v>
    <v>33724850</v>
    <v>STATE GAS LIMITED</v>
    <v>STATE GAS LIMITED</v>
    <v>0.15</v>
    <v>36.590000000000003</v>
    <v>0.15</v>
    <v>0.155</v>
    <v>224832300</v>
    <v>GAS</v>
    <v>STATE GAS LIMITED (XASX:GAS)</v>
    <v>378272</v>
    <v>156010</v>
    <v>2017</v>
  </rv>
  <rv s="2">
    <v>1115</v>
  </rv>
  <rv s="0">
    <v>https://www.bing.com/financeapi/forcetrigger?t=a23r27&amp;q=XNYS%3aSTT&amp;form=skydnc</v>
    <v>Learn more on Bing</v>
  </rv>
  <rv s="1">
    <v>0</v>
    <v>STATE STREET CORPORATION (XNYS:STT)</v>
    <v>2</v>
    <v>3</v>
    <v>Finance</v>
    <v>4</v>
    <v>en-US</v>
    <v>a23r27</v>
    <v>268435456</v>
    <v>1</v>
    <v>Powered by Refinitiv</v>
    <v>94.734999999999999</v>
    <v>58.615000000000002</v>
    <v>1.5916999999999999</v>
    <v>-0.28499999999999998</v>
    <v>-4.1410000000000006E-3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42688</v>
    <v>New York Stock Exchange</v>
    <v>XNYS</v>
    <v>XNYS</v>
    <v>1 Congress Street, Suite 1, BOSTON, MA, 02114 US</v>
    <v>69.69</v>
    <v>Investment Banking &amp; Investment Services</v>
    <v>Stock</v>
    <v>45155.700414062499</v>
    <v>1117</v>
    <v>68.36</v>
    <v>21841199363</v>
    <v>STATE STREET CORPORATION</v>
    <v>STATE STREET CORPORATION</v>
    <v>69.66</v>
    <v>9.2940000000000005</v>
    <v>68.83</v>
    <v>68.545000000000002</v>
    <v>318640300</v>
    <v>STT</v>
    <v>STATE STREET CORPORATION (XNYS:STT)</v>
    <v>616563</v>
    <v>3504549</v>
    <v>1969</v>
  </rv>
  <rv s="2">
    <v>1118</v>
  </rv>
  <rv s="0">
    <v>https://www.bing.com/financeapi/forcetrigger?t=a23j7w&amp;q=XNAS%3aSRCL&amp;form=skydnc</v>
    <v>Learn more on Bing</v>
  </rv>
  <rv s="1">
    <v>0</v>
    <v>STERICYCLE, INC. (XNAS:SRCL)</v>
    <v>2</v>
    <v>3</v>
    <v>Finance</v>
    <v>4</v>
    <v>en-US</v>
    <v>a23j7w</v>
    <v>268435456</v>
    <v>1</v>
    <v>Powered by Refinitiv</v>
    <v>56.12</v>
    <v>39.630000000000003</v>
    <v>1.2222</v>
    <v>-0.78</v>
    <v>-1.7356E-2</v>
    <v>USD</v>
    <v>Stericycle, Inc. is a business-to-business service company. The Company also provides compliance-based solutions that protect people and brands, promote health and well-being, and safeguard the environment. It serves healthcare organizations and commercial businesses of every size through Regulated Waste and Compliance Services, and Secure Information Destruction Services. The Company’s segments include North America and International, which offers various services, including RWCS and SID Services. RWCS provides collection and processing of regulated and specialized waste, including medical, pharmaceutical and hazardous waste for disposal and compliance programs under the Steri-Safe, Clinical Services, First Practice Management, SeguriMed and EnviroAssure brand names. SID Services provide for the collection of personal and confidential information for secure destruction and recycling of shredded paper. The Company serves customers in the United States and 16 other countries worldwide.</v>
    <v>14550</v>
    <v>Nasdaq Stock Market</v>
    <v>XNAS</v>
    <v>XNAS</v>
    <v>2355 Waukegan Road, BANNOCKBURN, IL, 60015 US</v>
    <v>45.16</v>
    <v>Professional &amp; Commercial Services</v>
    <v>Stock</v>
    <v>45155.70052435156</v>
    <v>1120</v>
    <v>44.11</v>
    <v>4085756063</v>
    <v>STERICYCLE, INC.</v>
    <v>STERICYCLE, INC.</v>
    <v>45</v>
    <v>192.98320000000001</v>
    <v>44.94</v>
    <v>44.16</v>
    <v>92521650</v>
    <v>SRCL</v>
    <v>STERICYCLE, INC. (XNAS:SRCL)</v>
    <v>69380</v>
    <v>487717</v>
    <v>1989</v>
  </rv>
  <rv s="2">
    <v>1121</v>
  </rv>
  <rv s="0">
    <v>https://www.bing.com/financeapi/forcetrigger?t=altc9c&amp;q=XOSL%3aSNI&amp;form=skydnc</v>
    <v>Learn more on Bing</v>
  </rv>
  <rv s="1">
    <v>0</v>
    <v>STOLT-NIELSEN LIMITED (XOSL:SNI)</v>
    <v>2</v>
    <v>68</v>
    <v>Finance</v>
    <v>16</v>
    <v>en-US</v>
    <v>altc9c</v>
    <v>268435456</v>
    <v>1</v>
    <v>Powered by Refinitiv</v>
    <v>347.5</v>
    <v>194.8</v>
    <v>0.47360000000000002</v>
    <v>-1.5</v>
    <v>-5.803E-3</v>
    <v>NOK</v>
    <v>Stolt-Nielsen Limited is a long-term investor and manager of businesses in bulk-liquid logistics and sustainable land-based aquaculture. The Company's portfolio includes Stolt Tankers, Stolthaven Terminals, Stolt Tank Containers, Stolt Sea Farm and Stolt Investments. Its segments include Tankers, Terminals, Tank Containers, Stolt Sea Farm and Stolt-Nielsen Gas. Stolt Tankers operates a fleet of chemical tankers, providing transportation services for bulk-liquid chemicals, edible oils, acids and clean petroleum products. Stolt Tank Containers is a provider of logistics and transportation services for door-to-door shipments of bulk-liquid chemicals and food-grade products. Stolthaven Terminals’ global terminal network provides storage and distribution services for chemicals, clean petroleum products, gas, vegetable oils, biofuels and oleochemicals in key markets and hubs worldwide. Stolt-Nielsen Gas is focused on developing opportunities in the liquefied natural gas (LNG) sector.</v>
    <v>6623</v>
    <v>Oslo Bors Asa</v>
    <v>XOSL</v>
    <v>XOSL</v>
    <v>4th Floor, Aldwych House,, 71 - 91 Aldwych, LONDON, UNITED KINGDOM-NA, WC2B 4HN GB</v>
    <v>260</v>
    <v>Freight &amp; Logistics Services</v>
    <v>Stock</v>
    <v>45155.666666666664</v>
    <v>1123</v>
    <v>256</v>
    <v>15224910000</v>
    <v>STOLT-NIELSEN LIMITED</v>
    <v>STOLT-NIELSEN LIMITED</v>
    <v>259</v>
    <v>4.4936999999999996</v>
    <v>258.5</v>
    <v>257</v>
    <v>58523800</v>
    <v>SNI</v>
    <v>STOLT-NIELSEN LIMITED (XOSL:SNI)</v>
    <v>32549</v>
    <v>57500</v>
    <v>2010</v>
  </rv>
  <rv s="2">
    <v>1124</v>
  </rv>
  <rv s="0">
    <v>https://www.bing.com/financeapi/forcetrigger?t=aa9n6h&amp;q=XASX%3aSTX&amp;form=skydnc</v>
    <v>Learn more on Bing</v>
  </rv>
  <rv s="11">
    <v>25</v>
    <v>STRIKE ENERGY LIMITED (XASX:STX)</v>
    <v>2</v>
    <v>39</v>
    <v>Finance</v>
    <v>8</v>
    <v>en-US</v>
    <v>aa9n6h</v>
    <v>268435456</v>
    <v>1</v>
    <v>Powered by Refinitiv</v>
    <v>0.51</v>
    <v>0.20799999999999999</v>
    <v>0.95840000000000003</v>
    <v>-0.01</v>
    <v>-2.4096000000000003E-2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0.41749999999999998</v>
    <v>Oil &amp; Gas</v>
    <v>Stock</v>
    <v>45155.375</v>
    <v>1126</v>
    <v>0.4</v>
    <v>1088567000</v>
    <v>STRIKE ENERGY LIMITED</v>
    <v>STRIKE ENERGY LIMITED</v>
    <v>0.41499999999999998</v>
    <v>0.41499999999999998</v>
    <v>0.40500000000000003</v>
    <v>2531552000</v>
    <v>STX</v>
    <v>STRIKE ENERGY LIMITED (XASX:STX)</v>
    <v>9355931</v>
    <v>6163160</v>
    <v>1997</v>
  </rv>
  <rv s="2">
    <v>1127</v>
  </rv>
  <rv s="0">
    <v>https://www.bing.com/financeapi/forcetrigger?t=a23vdm&amp;q=XNYS%3aSYK&amp;form=skydnc</v>
    <v>Learn more on Bing</v>
  </rv>
  <rv s="1">
    <v>0</v>
    <v>STRYKER CORPORATION (XNYS:SYK)</v>
    <v>2</v>
    <v>3</v>
    <v>Finance</v>
    <v>4</v>
    <v>en-US</v>
    <v>a23vdm</v>
    <v>268435456</v>
    <v>1</v>
    <v>Powered by Refinitiv</v>
    <v>306.93</v>
    <v>200.8</v>
    <v>0.95569999999999999</v>
    <v>-7.0000000000000007E-2</v>
    <v>-2.4860000000000003E-4</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282.27999999999997</v>
    <v>Healthcare Equipment &amp; Supplies</v>
    <v>Stock</v>
    <v>45155.70037844844</v>
    <v>1129</v>
    <v>279.01</v>
    <v>106922782582</v>
    <v>STRYKER CORPORATION</v>
    <v>STRYKER CORPORATION</v>
    <v>282.27999999999997</v>
    <v>39.789099999999998</v>
    <v>281.61</v>
    <v>281.54000000000002</v>
    <v>379778300</v>
    <v>SYK</v>
    <v>STRYKER CORPORATION (XNYS:SYK)</v>
    <v>420092</v>
    <v>1439153</v>
    <v>1946</v>
  </rv>
  <rv s="2">
    <v>1130</v>
  </rv>
  <rv s="0">
    <v>https://www.bing.com/financeapi/forcetrigger?t=a23wlh&amp;q=XNYS%3aSYY&amp;form=skydnc</v>
    <v>Learn more on Bing</v>
  </rv>
  <rv s="1">
    <v>0</v>
    <v>SYSCO CORPORATION (XNYS:SYY)</v>
    <v>2</v>
    <v>3</v>
    <v>Finance</v>
    <v>4</v>
    <v>en-US</v>
    <v>a23wlh</v>
    <v>268435456</v>
    <v>1</v>
    <v>Powered by Refinitiv</v>
    <v>87.41</v>
    <v>69.22</v>
    <v>1.1026</v>
    <v>-0.06</v>
    <v>-8.3239999999999996E-4</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72.745000000000005</v>
    <v>Food &amp; Drug Retailing</v>
    <v>Stock</v>
    <v>45155.700450693752</v>
    <v>1132</v>
    <v>71.790000000000006</v>
    <v>36378173442</v>
    <v>SYSCO CORPORATION</v>
    <v>SYSCO CORPORATION</v>
    <v>72.53</v>
    <v>20.745200000000001</v>
    <v>72.08</v>
    <v>72.02</v>
    <v>505112100</v>
    <v>SYY</v>
    <v>SYSCO CORPORATION (XNYS:SYY)</v>
    <v>614222</v>
    <v>2467347</v>
    <v>1969</v>
  </rv>
  <rv s="2">
    <v>1133</v>
  </rv>
  <rv s="0">
    <v>http://it.wikipedia.org/wiki/T._Rowe_Price</v>
    <v>Wikipedia</v>
  </rv>
  <rv s="4">
    <v>14</v>
    <v>1135</v>
  </rv>
  <rv s="5">
    <v>13</v>
    <v>https://www.bing.com/th?id=AMMS_4c600be848f66590834841f27e6f786d&amp;qlt=95</v>
    <v>1136</v>
    <v>0</v>
    <v>https://www.bing.com/images/search?form=xlimg&amp;q=t.+rowe+price</v>
    <v>Image of T. ROWE PRICE GROUP, INC.</v>
  </rv>
  <rv s="0">
    <v>https://www.bing.com/financeapi/forcetrigger?t=a24i3m&amp;q=XNAS%3aTROW&amp;form=skydnc</v>
    <v>Learn more on Bing</v>
  </rv>
  <rv s="6">
    <v>9</v>
    <v>T. ROWE PRICE GROUP, INC. (XNAS:TROW)</v>
    <v>11</v>
    <v>12</v>
    <v>Finance</v>
    <v>4</v>
    <v>en-US</v>
    <v>a24i3m</v>
    <v>268435456</v>
    <v>1</v>
    <v>Powered by Refinitiv</v>
    <v>134.63999999999999</v>
    <v>93.53</v>
    <v>1.3324</v>
    <v>-0.26500000000000001</v>
    <v>-2.4290000000000002E-3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109.79</v>
    <v>1137</v>
    <v>Investment Banking &amp; Investment Services</v>
    <v>Stock</v>
    <v>45155.700447128904</v>
    <v>1138</v>
    <v>108.42</v>
    <v>24408914257</v>
    <v>T. ROWE PRICE GROUP, INC.</v>
    <v>T. ROWE PRICE GROUP, INC.</v>
    <v>109.27</v>
    <v>16.273900000000001</v>
    <v>109.09</v>
    <v>108.825</v>
    <v>224295100</v>
    <v>TROW</v>
    <v>T. ROWE PRICE GROUP, INC. (XNAS:TROW)</v>
    <v>410527</v>
    <v>1526135</v>
    <v>2000</v>
  </rv>
  <rv s="2">
    <v>1139</v>
  </rv>
  <rv s="0">
    <v>https://www.bing.com/financeapi/forcetrigger?t=a246z2&amp;q=XNYS%3aTGT&amp;form=skydnc</v>
    <v>Learn more on Bing</v>
  </rv>
  <rv s="1">
    <v>0</v>
    <v>TARGET CORPORATION (XNYS:TGT)</v>
    <v>2</v>
    <v>3</v>
    <v>Finance</v>
    <v>4</v>
    <v>en-US</v>
    <v>a246z2</v>
    <v>268435456</v>
    <v>1</v>
    <v>Powered by Refinitiv</v>
    <v>181.7</v>
    <v>124.96299999999999</v>
    <v>1.0128999999999999</v>
    <v>2.2599999999999998</v>
    <v>1.7552999999999999E-2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132.85</v>
    <v>Diversified Retail</v>
    <v>Stock</v>
    <v>45155.700445566406</v>
    <v>1141</v>
    <v>128.43</v>
    <v>60468923195</v>
    <v>TARGET CORPORATION</v>
    <v>TARGET CORPORATION</v>
    <v>128.69999999999999</v>
    <v>17.662199999999999</v>
    <v>128.75</v>
    <v>131.01</v>
    <v>461559600</v>
    <v>TGT</v>
    <v>TARGET CORPORATION (XNYS:TGT)</v>
    <v>5103037</v>
    <v>4965690</v>
    <v>1902</v>
  </rv>
  <rv s="2">
    <v>1142</v>
  </rv>
  <rv s="0">
    <v>http://fr.wikipedia.org/wiki/TE_Connectivity</v>
    <v>Wikipedia</v>
  </rv>
  <rv s="4">
    <v>14</v>
    <v>1144</v>
  </rv>
  <rv s="5">
    <v>13</v>
    <v>https://www.bing.com/th?id=AMMS_e83e68f97f5001b753ff93f8a5154da3&amp;qlt=95</v>
    <v>1145</v>
    <v>0</v>
    <v>https://www.bing.com/images/search?form=xlimg&amp;q=te+connectivity</v>
    <v>Image of TE Connectivity Ltd</v>
  </rv>
  <rv s="0">
    <v>https://www.bing.com/financeapi/forcetrigger?t=a244dm&amp;q=XNYS%3aTEL&amp;form=skydnc</v>
    <v>Learn more on Bing</v>
  </rv>
  <rv s="6">
    <v>9</v>
    <v>TE Connectivity Ltd (XNYS:TEL)</v>
    <v>11</v>
    <v>12</v>
    <v>Finance</v>
    <v>4</v>
    <v>en-US</v>
    <v>a244dm</v>
    <v>268435456</v>
    <v>1</v>
    <v>Powered by Refinitiv</v>
    <v>146.595</v>
    <v>104.76</v>
    <v>1.3501000000000001</v>
    <v>0.83</v>
    <v>6.4409999999999997E-3</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130.04</v>
    <v>1146</v>
    <v>Machinery, Equipment &amp; Components</v>
    <v>Stock</v>
    <v>45155.700492626565</v>
    <v>1147</v>
    <v>129.15</v>
    <v>40639360000</v>
    <v>TE Connectivity Ltd</v>
    <v>TE Connectivity Ltd</v>
    <v>129.88</v>
    <v>19.9404</v>
    <v>128.86000000000001</v>
    <v>129.69</v>
    <v>313938600</v>
    <v>TEL</v>
    <v>TE Connectivity Ltd (XNYS:TEL)</v>
    <v>388235</v>
    <v>1591957</v>
    <v>2009</v>
  </rv>
  <rv s="2">
    <v>1148</v>
  </rv>
  <rv s="0">
    <v>https://www.bing.com/financeapi/forcetrigger?t=bxo83m&amp;q=XPAR%3aTE&amp;form=skydnc</v>
    <v>Learn more on Bing</v>
  </rv>
  <rv s="1">
    <v>0</v>
    <v>Technip Energies NV (XPAR:TE)</v>
    <v>2</v>
    <v>41</v>
    <v>Finance</v>
    <v>16</v>
    <v>en-US</v>
    <v>bxo83m</v>
    <v>268435456</v>
    <v>1</v>
    <v>Powered by Refinitiv</v>
    <v>22.35</v>
    <v>10.84</v>
    <v>1.044</v>
    <v>-0.06</v>
    <v>-2.8610000000000003E-3</v>
    <v>EUR</v>
    <v>Technip Energies NV is a France-based company. The Company is specialized in providing projects, technologies, products and services on energy infrastructure both onshore and offshore (LNG, downstream, sustainable chemistry, hydrogen, CO2 management and marine infrastructure). Its expertise includes a full range of design and project development services, from early engagement to delivery. It combines the E&amp;C capabilities with its technological expertise to develop new solutions that will support the world's energy transition and is a pioneer in LNG, a critical transition fuel. In addition, it offers a range of design, construction and industrial solutions that will become more prominent as the world transitions to a less carbon-reliant economy.</v>
    <v>14515</v>
    <v>Euronext Paris</v>
    <v>XPAR</v>
    <v>XPAR</v>
    <v>2126 boulevard de la Defense, Nanterre CEDEX, NANTERRE, ILE-DE-FRANCE, 92741 FR</v>
    <v>21.06</v>
    <v>Oil &amp; Gas Related Equipment and Services</v>
    <v>Stock</v>
    <v>45155.666666666664</v>
    <v>1150</v>
    <v>20.82</v>
    <v>3770982000</v>
    <v>Technip Energies NV</v>
    <v>Technip Energies NV</v>
    <v>20.84</v>
    <v>11.8622</v>
    <v>20.97</v>
    <v>20.91</v>
    <v>179827500</v>
    <v>TE</v>
    <v>Technip Energies NV (XPAR:TE)</v>
    <v>117555</v>
    <v>245880</v>
    <v>2019</v>
  </rv>
  <rv s="2">
    <v>1151</v>
  </rv>
  <rv s="0">
    <v>https://www.bing.com/financeapi/forcetrigger?t=a1tfr7&amp;q=XNYS%3aFTI&amp;form=skydnc</v>
    <v>Learn more on Bing</v>
  </rv>
  <rv s="1">
    <v>0</v>
    <v>TECHNIPFMC PLC (XNYS:FTI)</v>
    <v>2</v>
    <v>3</v>
    <v>Finance</v>
    <v>4</v>
    <v>en-US</v>
    <v>a1tfr7</v>
    <v>268435456</v>
    <v>1</v>
    <v>Powered by Refinitiv</v>
    <v>19.149999999999999</v>
    <v>7.88</v>
    <v>1.8451</v>
    <v>-0.11</v>
    <v>-5.9979999999999999E-3</v>
    <v>USD</v>
    <v>TechnipFMC plc is a United Kingdom-based technology company that operates in the energy industry. The Company is focused on delivering fully integrated projects, products, technologies, and services. The Company operates through two segments: Subsea and Surface Technologies. Its Subsea segment manufactures and designs products and systems, performs engineering, procurement and project management, and provides services used by oil and gas companies involved in offshore exploration and production of crude oil and natural gas. Its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which include Netherlands, United States, Norway, Brazil, United Kingdom, Angola, and all other countries.</v>
    <v>21972</v>
    <v>New York Stock Exchange</v>
    <v>XNYS</v>
    <v>XNYS</v>
    <v>Hadrian House, Wincomblee Road, LONDON, UNITED KINGDOM-NA, NE6 3PL GB</v>
    <v>18.686900000000001</v>
    <v>Oil &amp; Gas Related Equipment and Services</v>
    <v>Stock</v>
    <v>45155.700380381248</v>
    <v>1153</v>
    <v>18.09</v>
    <v>7985990578</v>
    <v>TECHNIPFMC PLC</v>
    <v>TECHNIPFMC PLC</v>
    <v>18.57</v>
    <v>0</v>
    <v>18.34</v>
    <v>18.23</v>
    <v>438068600</v>
    <v>FTI</v>
    <v>TECHNIPFMC PLC (XNYS:FTI)</v>
    <v>1392678</v>
    <v>7294860</v>
    <v>2015</v>
  </rv>
  <rv s="2">
    <v>1154</v>
  </rv>
  <rv s="0">
    <v>https://www.bing.com/financeapi/forcetrigger?t=aoecjc&amp;q=XLON%3aTEG&amp;form=skydnc</v>
    <v>Learn more on Bing</v>
  </rv>
  <rv s="1">
    <v>0</v>
    <v>TEN ENTERTAINMENT GROUP PLC (XLON:TEG)</v>
    <v>2</v>
    <v>40</v>
    <v>Finance</v>
    <v>19</v>
    <v>en-US</v>
    <v>aoecjc</v>
    <v>268435456</v>
    <v>1</v>
    <v>Powered by Refinitiv</v>
    <v>307.27999999999997</v>
    <v>183</v>
    <v>1.6834</v>
    <v>-4</v>
    <v>-1.3605000000000001E-2</v>
    <v>GBp</v>
    <v>Ten Entertainment Group PLC is a United Kingdom-based operator of entertainment centers. The Company operates approximately 49 centers in the United Kingdom. It offers a range of complementary entertainment options, including the Hyperbowling experience, Sector 7 laser arenas, a range of Houdini’s escape rooms, karaoke, arcades, American pool tables, table tennis, soft play and a great food and drink offering. Its core bowling proposition is supplemented by a range of complementary family-focused entertainment options that offer a variety of activities in addition to bowling. It operates through two segments: Tenpin Limited, which is a tenpin bowling operator in the United Kingdom, and Central segment, which comprises company secretarial work. In addition to over 1,170 bowling lanes across its estate, it offers a range of complementary entertainment options, including 373 pool tables, 32 karoake rooms, 32 escape rooms, 17 laser tag arenas, and four soft play areas.</v>
    <v>1700</v>
    <v>London Stock Exchange</v>
    <v>XLON</v>
    <v>XLON</v>
    <v>Aragon House, University Way, Cranfield Technology Park, BEDFORD, BEDFORDSHIRE, MK43 0EQ GB</v>
    <v>290</v>
    <v>Hotels &amp; Entertainment Services</v>
    <v>Stock</v>
    <v>45155.649540682811</v>
    <v>1156</v>
    <v>290</v>
    <v>201378600</v>
    <v>TEN ENTERTAINMENT GROUP PLC</v>
    <v>TEN ENTERTAINMENT GROUP PLC</v>
    <v>290</v>
    <v>7.5655999999999999</v>
    <v>294</v>
    <v>290</v>
    <v>68496120</v>
    <v>TEG</v>
    <v>TEN ENTERTAINMENT GROUP PLC (XLON:TEG)</v>
    <v>34722</v>
    <v>37300</v>
    <v>2017</v>
  </rv>
  <rv s="2">
    <v>1157</v>
  </rv>
  <rv s="0">
    <v>https://www.bing.com/financeapi/forcetrigger?t=a242hw&amp;q=XNYS%3aTDC&amp;form=skydnc</v>
    <v>Learn more on Bing</v>
  </rv>
  <rv s="1">
    <v>0</v>
    <v>TERADATA CORPORATION (XNYS:TDC)</v>
    <v>2</v>
    <v>3</v>
    <v>Finance</v>
    <v>4</v>
    <v>en-US</v>
    <v>a242hw</v>
    <v>268435456</v>
    <v>1</v>
    <v>Powered by Refinitiv</v>
    <v>57.73</v>
    <v>28.65</v>
    <v>0.98850000000000005</v>
    <v>-0.06</v>
    <v>-1.354E-3</v>
    <v>USD</v>
    <v>Teradata Corporation (Teradata) is focused on providing a connected multi-cloud data platform for enterprise analytics. The Company’s Teradata Vantage platform allows customers to integrate and simplify their data and analytics ecosystem, streamline access and management of data, and use analytics to derive business value from diverse data types. Teradata Vantage platform is designed and built to run across on-premises, private cloud and public cloud environments. The Company’s geographic segments include Americas region (North America and Latin America), EMEA region (Europe, Middle East and Africa) and APJ region (Asia Pacific and Japan). The Company’s platform offers full integration of datasets, tools, analytical languages and functions, including commercial and open-source technologies. The Company serves various industries, including financial services, government, healthcare and life sciences, manufacturing, retail, transportation and telecommunications.</v>
    <v>7000</v>
    <v>New York Stock Exchange</v>
    <v>XNYS</v>
    <v>XNYS</v>
    <v>17095 Via Del Campo, SAN DIEGO, CA, 92127 US</v>
    <v>44.57</v>
    <v>Software &amp; IT Services</v>
    <v>Stock</v>
    <v>45155.700513159376</v>
    <v>1159</v>
    <v>44.14</v>
    <v>4421574000</v>
    <v>TERADATA CORPORATION</v>
    <v>TERADATA CORPORATION</v>
    <v>44.31</v>
    <v>79.405199999999994</v>
    <v>44.32</v>
    <v>44.26</v>
    <v>99900000</v>
    <v>TDC</v>
    <v>TERADATA CORPORATION (XNYS:TDC)</v>
    <v>362664</v>
    <v>1293300</v>
    <v>2007</v>
  </rv>
  <rv s="2">
    <v>1160</v>
  </rv>
  <rv s="0">
    <v>https://www.bing.com/financeapi/forcetrigger?t=a244ur&amp;q=XNAS%3aTER&amp;form=skydnc</v>
    <v>Learn more on Bing</v>
  </rv>
  <rv s="1">
    <v>0</v>
    <v>TERADYNE, INC. (XNAS:TER)</v>
    <v>2</v>
    <v>3</v>
    <v>Finance</v>
    <v>4</v>
    <v>en-US</v>
    <v>a244ur</v>
    <v>268435456</v>
    <v>1</v>
    <v>Powered by Refinitiv</v>
    <v>119.2</v>
    <v>67.81</v>
    <v>1.5364</v>
    <v>0.53</v>
    <v>5.2350000000000001E-3</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101.89</v>
    <v>Semiconductors &amp; Semiconductor Equipment</v>
    <v>Stock</v>
    <v>45155.700421284375</v>
    <v>1162</v>
    <v>100.66</v>
    <v>15675514386</v>
    <v>TERADYNE, INC.</v>
    <v>TERADYNE, INC.</v>
    <v>101.61</v>
    <v>30.020399999999999</v>
    <v>101.25</v>
    <v>101.78</v>
    <v>154013700</v>
    <v>TER</v>
    <v>TERADYNE, INC. (XNAS:TER)</v>
    <v>302069</v>
    <v>1799365</v>
    <v>1960</v>
  </rv>
  <rv s="2">
    <v>1163</v>
  </rv>
  <rv s="0">
    <v>https://www.bing.com/financeapi/forcetrigger?t=aa8la2&amp;q=XASX%3aTSO&amp;form=skydnc</v>
    <v>Learn more on Bing</v>
  </rv>
  <rv s="9">
    <v>21</v>
    <v>TESORO GOLD LTD (XASX:TSO)</v>
    <v>2</v>
    <v>7</v>
    <v>Finance</v>
    <v>8</v>
    <v>en-US</v>
    <v>aa8la2</v>
    <v>268435456</v>
    <v>1</v>
    <v>Powered by Refinitiv</v>
    <v>5.1999999999999998E-2</v>
    <v>0.02</v>
    <v>0.32819999999999999</v>
    <v>3.0000000000000001E-3</v>
    <v>0.13636400000000001</v>
    <v>AUD</v>
    <v>Tesoro Gold Ltd, formerly Tesoro Resources Limited, is an Australia-based gold exploration company. The Company is engaged in the acquiring, exploring, and developing mining projects in the Coastal Cordillera region of Chile. It holds interest in the El Zorro Gold Project (El Zorro), which is located in Northern Chile, approximately 140 kilometers from the city of Copiapo in Region III and approximately 800 kilometers north of the capital, Santiago. The Company has identified five prospects at El Zorro, namely, Ternera, Buzzard, Toro Gordo, Drone Hill, and Toro Blanco.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48, 152-158 St Georges Terrace, PERTH, WESTERN AUSTRALIA, 6005 AU</v>
    <v>2.5000000000000001E-2</v>
    <v>Metals &amp; Mining</v>
    <v>Stock</v>
    <v>45155.375</v>
    <v>1165</v>
    <v>2.3E-2</v>
    <v>25286700</v>
    <v>TESORO GOLD LTD</v>
    <v>TESORO GOLD LTD</v>
    <v>2.4E-2</v>
    <v>2.1999999999999999E-2</v>
    <v>2.5000000000000001E-2</v>
    <v>1053613000</v>
    <v>TSO</v>
    <v>TESORO GOLD LTD (XASX:TSO)</v>
    <v>375254</v>
    <v>508930</v>
    <v>2003</v>
  </rv>
  <rv s="2">
    <v>1166</v>
  </rv>
  <rv s="0">
    <v>https://www.bing.com/financeapi/forcetrigger?t=a24p1h&amp;q=XNAS%3aTXN&amp;form=skydnc</v>
    <v>Learn more on Bing</v>
  </rv>
  <rv s="1">
    <v>0</v>
    <v>TEXAS INSTRUMENTS INCORPORATED (XNAS:TXN)</v>
    <v>2</v>
    <v>3</v>
    <v>Finance</v>
    <v>4</v>
    <v>en-US</v>
    <v>a24p1h</v>
    <v>268435456</v>
    <v>1</v>
    <v>Powered by Refinitiv</v>
    <v>188.12</v>
    <v>145.97</v>
    <v>1.0152000000000001</v>
    <v>0.91500000000000004</v>
    <v>5.5210000000000007E-3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167.16</v>
    <v>Semiconductors &amp; Semiconductor Equipment</v>
    <v>Stock</v>
    <v>45155.700418657034</v>
    <v>1168</v>
    <v>165.57</v>
    <v>151298964400</v>
    <v>TEXAS INSTRUMENTS INCORPORATED</v>
    <v>TEXAS INSTRUMENTS INCORPORATED</v>
    <v>165.72</v>
    <v>19.891100000000002</v>
    <v>165.72</v>
    <v>166.63499999999999</v>
    <v>907966300</v>
    <v>TXN</v>
    <v>TEXAS INSTRUMENTS INCORPORATED (XNAS:TXN)</v>
    <v>1301133</v>
    <v>5823975</v>
    <v>1938</v>
  </rv>
  <rv s="2">
    <v>1169</v>
  </rv>
  <rv s="0">
    <v>https://www.bing.com/financeapi/forcetrigger?t=a24p77&amp;q=XNYS%3aTXT&amp;form=skydnc</v>
    <v>Learn more on Bing</v>
  </rv>
  <rv s="1">
    <v>0</v>
    <v>TEXTRON INC. (XNYS:TXT)</v>
    <v>2</v>
    <v>3</v>
    <v>Finance</v>
    <v>4</v>
    <v>en-US</v>
    <v>a24p77</v>
    <v>268435456</v>
    <v>1</v>
    <v>Powered by Refinitiv</v>
    <v>80.099999999999994</v>
    <v>58.03</v>
    <v>1.4970000000000001</v>
    <v>0.16</v>
    <v>2.1160000000000003E-3</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76.325000000000003</v>
    <v>Aerospace &amp; Defense</v>
    <v>Stock</v>
    <v>45155.700088517966</v>
    <v>1171</v>
    <v>75.62</v>
    <v>15005828656</v>
    <v>TEXTRON INC.</v>
    <v>TEXTRON INC.</v>
    <v>76.03</v>
    <v>17.3765</v>
    <v>75.599999999999994</v>
    <v>75.760000000000005</v>
    <v>198070600</v>
    <v>TXT</v>
    <v>TEXTRON INC. (XNYS:TXT)</v>
    <v>198912</v>
    <v>1327576</v>
    <v>1967</v>
  </rv>
  <rv s="2">
    <v>1172</v>
  </rv>
  <rv s="0">
    <v>https://www.bing.com/financeapi/forcetrigger?t=aawmc7&amp;q=XCNQ%3aTHC&amp;form=skydnc</v>
    <v>Learn more on Bing</v>
  </rv>
  <rv s="11">
    <v>25</v>
    <v>THC BIOMED INTL LTD. (XCNQ:THC)</v>
    <v>2</v>
    <v>51</v>
    <v>Finance</v>
    <v>16</v>
    <v>en-US</v>
    <v>aawmc7</v>
    <v>268435456</v>
    <v>1</v>
    <v>Powered by Refinitiv</v>
    <v>0.08</v>
    <v>0.02</v>
    <v>0.62319999999999998</v>
    <v>5.0000000000000001E-3</v>
    <v>0.2</v>
    <v>CAD</v>
    <v>THC Biomed Intl Ltd. is a Canada-based cannabis company. The Company is engaged in the production of medical and recreational cannabis. It is licensed to cultivate and sell dried, extract, edible, and topical cannabis. The Company is also engaged in scientific research and the development of products and services in the medical and recreational cannabis industry. Its subsidiaries include THC BioMed Ltd., Clone Shipper Ltd., THC BioMed Victoria Falls Ltd., THC2GO Dispensaries Ltd., and THC BioMed Lesotho Ltd.</v>
    <v>35</v>
    <v>Canadian National Stock Exchange</v>
    <v>XCNQ</v>
    <v>XCNQ</v>
    <v>Unit 1 - 2550 AclandRoad, KELOWNA, BC, V1X 7L4 CA</v>
    <v>0.03</v>
    <v>Pharmaceuticals</v>
    <v>Stock</v>
    <v>45155.632105844532</v>
    <v>1174</v>
    <v>0.03</v>
    <v>4098460</v>
    <v>THC BIOMED INTL LTD.</v>
    <v>THC BIOMED INTL LTD.</v>
    <v>0.03</v>
    <v>2.5000000000000001E-2</v>
    <v>0.03</v>
    <v>163938600</v>
    <v>THC</v>
    <v>THC BIOMED INTL LTD. (XCNQ:THC)</v>
    <v>3955</v>
    <v>11030</v>
    <v>1982</v>
  </rv>
  <rv s="2">
    <v>1175</v>
  </rv>
  <rv s="0">
    <v>https://www.bing.com/financeapi/forcetrigger?t=a1myk2&amp;q=XNYS%3aAES&amp;form=skydnc</v>
    <v>Learn more on Bing</v>
  </rv>
  <rv s="1">
    <v>0</v>
    <v>THE AES CORPORATION (XNYS:AES)</v>
    <v>2</v>
    <v>3</v>
    <v>Finance</v>
    <v>4</v>
    <v>en-US</v>
    <v>a1myk2</v>
    <v>268435456</v>
    <v>1</v>
    <v>Powered by Refinitiv</v>
    <v>29.89</v>
    <v>17.925000000000001</v>
    <v>0.96970000000000001</v>
    <v>-0.17499999999999999</v>
    <v>-9.5060000000000006E-3</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18.559999999999999</v>
    <v>Electrical Utilities &amp; IPPs</v>
    <v>Stock</v>
    <v>45155.700452187499</v>
    <v>1177</v>
    <v>18.112500000000001</v>
    <v>12210684815</v>
    <v>THE AES CORPORATION</v>
    <v>THE AES CORPORATION</v>
    <v>18.489999999999998</v>
    <v>0</v>
    <v>18.41</v>
    <v>18.234999999999999</v>
    <v>669629000</v>
    <v>AES</v>
    <v>THE AES CORPORATION (XNYS:AES)</v>
    <v>2237796</v>
    <v>5210615</v>
    <v>1981</v>
  </rv>
  <rv s="2">
    <v>1178</v>
  </rv>
  <rv s="0">
    <v>https://www.bing.com/financeapi/forcetrigger?t=a1nanm&amp;q=XNYS%3aALL&amp;form=skydnc</v>
    <v>Learn more on Bing</v>
  </rv>
  <rv s="11">
    <v>25</v>
    <v>THE ALLSTATE CORPORATION (XNYS:ALL)</v>
    <v>2</v>
    <v>26</v>
    <v>Finance</v>
    <v>4</v>
    <v>en-US</v>
    <v>a1nanm</v>
    <v>268435456</v>
    <v>1</v>
    <v>Powered by Refinitiv</v>
    <v>142.15</v>
    <v>100.57299999999999</v>
    <v>0.57589999999999997</v>
    <v>-0.83</v>
    <v>-7.5629999999999994E-3</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111.52</v>
    <v>Insurance</v>
    <v>Stock</v>
    <v>45155.700416978907</v>
    <v>1180</v>
    <v>108.74</v>
    <v>28488002558</v>
    <v>THE ALLSTATE CORPORATION</v>
    <v>THE ALLSTATE CORPORATION</v>
    <v>110</v>
    <v>109.74</v>
    <v>108.91</v>
    <v>261573800</v>
    <v>ALL</v>
    <v>THE ALLSTATE CORPORATION (XNYS:ALL)</v>
    <v>687068</v>
    <v>1761270</v>
    <v>1992</v>
  </rv>
  <rv s="2">
    <v>1181</v>
  </rv>
  <rv s="0">
    <v>https://www.bing.com/financeapi/forcetrigger?t=a1ojc7&amp;q=XNYS%3aBK&amp;form=skydnc</v>
    <v>Learn more on Bing</v>
  </rv>
  <rv s="1">
    <v>0</v>
    <v>THE BANK OF NEW YORK MELLON CORPORATION (XNYS:BK)</v>
    <v>2</v>
    <v>3</v>
    <v>Finance</v>
    <v>4</v>
    <v>en-US</v>
    <v>a1ojc7</v>
    <v>268435456</v>
    <v>1</v>
    <v>Powered by Refinitiv</v>
    <v>52.26</v>
    <v>36.22</v>
    <v>1.0829</v>
    <v>0</v>
    <v>0</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53200</v>
    <v>New York Stock Exchange</v>
    <v>XNYS</v>
    <v>XNYS</v>
    <v>240 Greenwich Street, NEW YORK, NY, 10286 US</v>
    <v>44.56</v>
    <v>Investment Banking &amp; Investment Services</v>
    <v>Stock</v>
    <v>45155.700523390624</v>
    <v>1183</v>
    <v>44.02</v>
    <v>34359883900</v>
    <v>THE BANK OF NEW YORK MELLON CORPORATION</v>
    <v>THE BANK OF NEW YORK MELLON CORPORATION</v>
    <v>44.395000000000003</v>
    <v>12.829800000000001</v>
    <v>44.12</v>
    <v>44.12</v>
    <v>778782500</v>
    <v>BK</v>
    <v>THE BANK OF NEW YORK MELLON CORPORATION (XNYS:BK)</v>
    <v>1173218</v>
    <v>4919786</v>
    <v>2007</v>
  </rv>
  <rv s="2">
    <v>1184</v>
  </rv>
  <rv s="0">
    <v>https://www.bing.com/financeapi/forcetrigger?t=a1o4ec&amp;q=XNYS%3aBA&amp;form=skydnc</v>
    <v>Learn more on Bing</v>
  </rv>
  <rv s="11">
    <v>25</v>
    <v>THE BOEING COMPANY (XNYS:BA)</v>
    <v>2</v>
    <v>26</v>
    <v>Finance</v>
    <v>4</v>
    <v>en-US</v>
    <v>a1o4ec</v>
    <v>268435456</v>
    <v>1</v>
    <v>Powered by Refinitiv</v>
    <v>243.1</v>
    <v>120.99</v>
    <v>1.4218</v>
    <v>-3.5114000000000001</v>
    <v>-1.5269999999999999E-2</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231.64</v>
    <v>Aerospace &amp; Defense</v>
    <v>Stock</v>
    <v>45155.700527557812</v>
    <v>1186</v>
    <v>226.27</v>
    <v>136588578698</v>
    <v>THE BOEING COMPANY</v>
    <v>THE BOEING COMPANY</v>
    <v>230.52</v>
    <v>229.95</v>
    <v>226.43860000000001</v>
    <v>603203600</v>
    <v>BA</v>
    <v>THE BOEING COMPANY (XNYS:BA)</v>
    <v>1851125</v>
    <v>5590288</v>
    <v>1934</v>
  </rv>
  <rv s="2">
    <v>1187</v>
  </rv>
  <rv s="0">
    <v>https://www.bing.com/financeapi/forcetrigger?t=a22n4c&amp;q=XNYS%3aSCHW&amp;form=skydnc</v>
    <v>Learn more on Bing</v>
  </rv>
  <rv s="1">
    <v>0</v>
    <v>THE CHARLES SCHWAB CORPORATION (XNYS:SCHW)</v>
    <v>2</v>
    <v>3</v>
    <v>Finance</v>
    <v>4</v>
    <v>en-US</v>
    <v>a22n4c</v>
    <v>268435456</v>
    <v>1</v>
    <v>Powered by Refinitiv</v>
    <v>86.63</v>
    <v>45</v>
    <v>0.92110000000000003</v>
    <v>-0.54</v>
    <v>-8.933E-3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60.634999999999998</v>
    <v>Investment Banking &amp; Investment Services</v>
    <v>Stock</v>
    <v>45155.700551064059</v>
    <v>1189</v>
    <v>59.765000000000001</v>
    <v>109038356760</v>
    <v>THE CHARLES SCHWAB CORPORATION</v>
    <v>THE CHARLES SCHWAB CORPORATION</v>
    <v>60.32</v>
    <v>17.623899999999999</v>
    <v>60.45</v>
    <v>59.91</v>
    <v>1820036000</v>
    <v>SCHW</v>
    <v>THE CHARLES SCHWAB CORPORATION (XNYS:SCHW)</v>
    <v>4274648</v>
    <v>10866581</v>
    <v>1986</v>
  </rv>
  <rv s="2">
    <v>1190</v>
  </rv>
  <rv s="0">
    <v>https://www.bing.com/financeapi/forcetrigger?t=a1pp5r&amp;q=XNYS%3aCI&amp;form=skydnc</v>
    <v>Learn more on Bing</v>
  </rv>
  <rv s="1">
    <v>0</v>
    <v>THE CIGNA GROUP (XNYS:CI)</v>
    <v>2</v>
    <v>3</v>
    <v>Finance</v>
    <v>4</v>
    <v>en-US</v>
    <v>a1pp5r</v>
    <v>268435456</v>
    <v>1</v>
    <v>Powered by Refinitiv</v>
    <v>340.11</v>
    <v>240.5</v>
    <v>0.65600000000000003</v>
    <v>-20.309999999999999</v>
    <v>-7.0287000000000002E-2</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277.02</v>
    <v>Healthcare Providers &amp; Services</v>
    <v>Stock</v>
    <v>45155.70033251094</v>
    <v>1192</v>
    <v>265.56</v>
    <v>79515053865</v>
    <v>THE CIGNA GROUP</v>
    <v>THE CIGNA GROUP</v>
    <v>269.68</v>
    <v>13.1647</v>
    <v>288.95999999999998</v>
    <v>268.64999999999998</v>
    <v>295980100</v>
    <v>CI</v>
    <v>THE CIGNA GROUP (XNYS:CI)</v>
    <v>2669015</v>
    <v>1400518</v>
    <v>2018</v>
  </rv>
  <rv s="2">
    <v>1193</v>
  </rv>
  <rv s="0">
    <v>https://www.bing.com/financeapi/forcetrigger?t=a1pvu2&amp;q=XNYS%3aCLX&amp;form=skydnc</v>
    <v>Learn more on Bing</v>
  </rv>
  <rv s="1">
    <v>0</v>
    <v>THE CLOROX COMPANY (XNYS:CLX)</v>
    <v>2</v>
    <v>3</v>
    <v>Finance</v>
    <v>4</v>
    <v>en-US</v>
    <v>a1pvu2</v>
    <v>268435456</v>
    <v>1</v>
    <v>Powered by Refinitiv</v>
    <v>178.20500000000001</v>
    <v>124.58</v>
    <v>0.25750000000000001</v>
    <v>-1.02</v>
    <v>-6.5049999999999995E-3</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157.655</v>
    <v>Personal &amp; Household Products &amp; Services</v>
    <v>Stock</v>
    <v>45155.700368043748</v>
    <v>1195</v>
    <v>155.78</v>
    <v>19289614280</v>
    <v>THE CLOROX COMPANY</v>
    <v>THE CLOROX COMPANY</v>
    <v>156.94999999999999</v>
    <v>133.7063</v>
    <v>156.80000000000001</v>
    <v>155.78</v>
    <v>123826000</v>
    <v>CLX</v>
    <v>THE CLOROX COMPANY (XNYS:CLX)</v>
    <v>370172</v>
    <v>1321237</v>
    <v>1986</v>
  </rv>
  <rv s="2">
    <v>1196</v>
  </rv>
  <rv s="0">
    <v>https://www.bing.com/financeapi/forcetrigger?t=a1wljc&amp;q=XNYS%3aKO&amp;form=skydnc</v>
    <v>Learn more on Bing</v>
  </rv>
  <rv s="1">
    <v>0</v>
    <v>THE COCA-COLA COMPANY (XNYS:KO)</v>
    <v>2</v>
    <v>3</v>
    <v>Finance</v>
    <v>4</v>
    <v>en-US</v>
    <v>a1wljc</v>
    <v>268435456</v>
    <v>1</v>
    <v>Powered by Refinitiv</v>
    <v>65.47</v>
    <v>54.015000000000001</v>
    <v>0.54720000000000002</v>
    <v>0.37</v>
    <v>6.1180000000000002E-3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61.02</v>
    <v>Beverages</v>
    <v>Stock</v>
    <v>45155.700461400003</v>
    <v>1198</v>
    <v>60.454999999999998</v>
    <v>263136393250</v>
    <v>THE COCA-COLA COMPANY</v>
    <v>THE COCA-COLA COMPANY</v>
    <v>60.58</v>
    <v>24.9983</v>
    <v>60.48</v>
    <v>60.85</v>
    <v>4324345000</v>
    <v>KO</v>
    <v>THE COCA-COLA COMPANY (XNYS:KO)</v>
    <v>5330819</v>
    <v>10348261</v>
    <v>1919</v>
  </rv>
  <rv s="2">
    <v>1199</v>
  </rv>
  <rv s="0">
    <v>https://www.bing.com/financeapi/forcetrigger?t=a1ruc7&amp;q=XNYS%3aEL&amp;form=skydnc</v>
    <v>Learn more on Bing</v>
  </rv>
  <rv s="1">
    <v>0</v>
    <v>THE ESTEE LAUDER COMPANIES INC. (XNYS:EL)</v>
    <v>2</v>
    <v>3</v>
    <v>Finance</v>
    <v>4</v>
    <v>en-US</v>
    <v>a1ruc7</v>
    <v>268435456</v>
    <v>1</v>
    <v>Powered by Refinitiv</v>
    <v>284.45</v>
    <v>161.54</v>
    <v>1.0322</v>
    <v>1.89</v>
    <v>1.1656999999999999E-2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164.93</v>
    <v>Personal &amp; Household Products &amp; Services</v>
    <v>Stock</v>
    <v>45155.700376087501</v>
    <v>1201</v>
    <v>161.54</v>
    <v>58622880260</v>
    <v>THE ESTEE LAUDER COMPANIES INC.</v>
    <v>THE ESTEE LAUDER COMPANIES INC.</v>
    <v>162.16999999999999</v>
    <v>53.7087</v>
    <v>162.13</v>
    <v>164.02</v>
    <v>357413000</v>
    <v>EL</v>
    <v>THE ESTEE LAUDER COMPANIES INC. (XNYS:EL)</v>
    <v>1907257</v>
    <v>2705677</v>
    <v>1976</v>
  </rv>
  <rv s="2">
    <v>1202</v>
  </rv>
  <rv s="0">
    <v>https://www.bing.com/financeapi/forcetrigger?t=a1u5hw&amp;q=XNYS%3aGPS&amp;form=skydnc</v>
    <v>Learn more on Bing</v>
  </rv>
  <rv s="11">
    <v>25</v>
    <v>THE GAP, INC. (XNYS:GPS)</v>
    <v>2</v>
    <v>26</v>
    <v>Finance</v>
    <v>4</v>
    <v>en-US</v>
    <v>a1u5hw</v>
    <v>268435456</v>
    <v>1</v>
    <v>Powered by Refinitiv</v>
    <v>15.49</v>
    <v>7.22</v>
    <v>1.9320999999999999</v>
    <v>0.115</v>
    <v>1.1263E-2</v>
    <v>USD</v>
    <v>The Gap, Inc. is a specialty apparel company. The Company is engaged in offering clothing, accessories, and personal care products for men, women, and children under the Old Navy, Gap, Banana Republic, and Athleta brands. Its operating segments include Old Navy Global, Gap Global, Banana Republic Global, and Athleta Global. It is an omni-channel retailer, with sales to customers both in stores and online, through Company-operated and franchise stores, Company-owned websites, and third-party arrangements. The Company designs, develops, markets, and sells a range of apparel, footwear and accessories products. The Company operates stores in the United States, Canada, Japan, China, and Taiwan. In addition to operating on the specialty, outlet, online, and franchise channels, the Company also uses its various omni-channel services, including curbside pick-up, buy online pick-up in store, order-in-store, find-in-store, and ship-from-store, as well as enhanced mobile-enabled experiences.</v>
    <v>95000</v>
    <v>New York Stock Exchange</v>
    <v>XNYS</v>
    <v>XNYS</v>
    <v>Two Folsom Street, SAN FRANCISCO, CA, 94105 US</v>
    <v>10.39</v>
    <v>Specialty Retailers</v>
    <v>Stock</v>
    <v>45155.700475439065</v>
    <v>1204</v>
    <v>10.19</v>
    <v>3800184394</v>
    <v>THE GAP, INC.</v>
    <v>THE GAP, INC.</v>
    <v>10.23</v>
    <v>10.210000000000001</v>
    <v>10.324999999999999</v>
    <v>368056600</v>
    <v>GPS</v>
    <v>THE GAP, INC. (XNYS:GPS)</v>
    <v>2019128</v>
    <v>6561247</v>
    <v>1988</v>
  </rv>
  <rv s="2">
    <v>1205</v>
  </rv>
  <rv s="0">
    <v>https://www.bing.com/financeapi/forcetrigger?t=a1u7xm&amp;q=XNYS%3aGS&amp;form=skydnc</v>
    <v>Learn more on Bing</v>
  </rv>
  <rv s="1">
    <v>0</v>
    <v>THE GOLDMAN SACHS GROUP, INC. (XNYS:GS)</v>
    <v>2</v>
    <v>3</v>
    <v>Finance</v>
    <v>4</v>
    <v>en-US</v>
    <v>a1u7xm</v>
    <v>268435456</v>
    <v>1</v>
    <v>Powered by Refinitiv</v>
    <v>389.57810000000001</v>
    <v>287.75</v>
    <v>1.395</v>
    <v>2.74</v>
    <v>8.3250000000000008E-3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333.95</v>
    <v>Investment Banking &amp; Investment Services</v>
    <v>Stock</v>
    <v>45155.700442221874</v>
    <v>1207</v>
    <v>329.22</v>
    <v>108498000000</v>
    <v>THE GOLDMAN SACHS GROUP, INC.</v>
    <v>THE GOLDMAN SACHS GROUP, INC.</v>
    <v>329.93</v>
    <v>14.0382</v>
    <v>329.11</v>
    <v>331.85</v>
    <v>329671100</v>
    <v>GS</v>
    <v>THE GOLDMAN SACHS GROUP, INC. (XNYS:GS)</v>
    <v>1074209</v>
    <v>2340640</v>
    <v>1998</v>
  </rv>
  <rv s="2">
    <v>1208</v>
  </rv>
  <rv s="0">
    <v>https://www.bing.com/financeapi/forcetrigger?t=a1ub52&amp;q=XNAS%3aGT&amp;form=skydnc</v>
    <v>Learn more on Bing</v>
  </rv>
  <rv s="1">
    <v>0</v>
    <v>THE GOODYEAR TIRE &amp; RUBBER COMPANY (XNAS:GT)</v>
    <v>2</v>
    <v>3</v>
    <v>Finance</v>
    <v>4</v>
    <v>en-US</v>
    <v>a1ub52</v>
    <v>268435456</v>
    <v>1</v>
    <v>Powered by Refinitiv</v>
    <v>16.504999999999999</v>
    <v>9.66</v>
    <v>1.8125</v>
    <v>-0.1517</v>
    <v>-1.1982999999999999E-2</v>
    <v>USD</v>
    <v>The Goodyear Tire &amp; Rubber Company is engaged in developing, manufacturing, marketing and distributing tires for various applications. The Company also manufactures and markets rubber-related chemicals. It is also an operator of commercial truck service and tire retreading centers. It operates approximately 950 retail outlets where it offers its products for sale to consumer and commercial customers and provides repair and other services. The Company's segments represent its regional tire businesses: Americas; Europe, Middle East and Africa (EMEA), and Asia Pacific. It manufactures and markets various lines of rubber tires for automobiles, trucks, buses, aircraft, motorcycles, earthmoving and mining equipment, farm implements, industrial equipment, and various other applications. Its brands include Goodyear, Cooper, Dunlop, Kelly, Debica, Sava, Fulda, Mastercraft and Roadmaster. It manufactures products in approximately 57 manufacturing facilities in over 23 countries worldwide.</v>
    <v>74000</v>
    <v>Nasdaq Stock Market</v>
    <v>XNAS</v>
    <v>XNAS</v>
    <v>200 Innovation Way, AKRON, OH, 44316 US</v>
    <v>12.77</v>
    <v>Automobiles &amp; Auto Parts</v>
    <v>Stock</v>
    <v>45155.700418321096</v>
    <v>1210</v>
    <v>12.475</v>
    <v>3545819111</v>
    <v>THE GOODYEAR TIRE &amp; RUBBER COMPANY</v>
    <v>THE GOODYEAR TIRE &amp; RUBBER COMPANY</v>
    <v>12.76</v>
    <v>937.8655</v>
    <v>12.66</v>
    <v>12.5083</v>
    <v>283477300</v>
    <v>GT</v>
    <v>THE GOODYEAR TIRE &amp; RUBBER COMPANY (XNAS:GT)</v>
    <v>1110612</v>
    <v>5137414</v>
    <v>1898</v>
  </rv>
  <rv s="2">
    <v>1211</v>
  </rv>
  <rv s="0">
    <v>https://www.bing.com/financeapi/forcetrigger?t=a1uou2&amp;q=XNYS%3aHIG&amp;form=skydnc</v>
    <v>Learn more on Bing</v>
  </rv>
  <rv s="1">
    <v>0</v>
    <v>THE HARTFORD FINANCIAL SERVICES GROUP, INC. (XNYS:HIG)</v>
    <v>2</v>
    <v>3</v>
    <v>Finance</v>
    <v>4</v>
    <v>en-US</v>
    <v>a1uou2</v>
    <v>268435456</v>
    <v>1</v>
    <v>Powered by Refinitiv</v>
    <v>79.44</v>
    <v>60.164999999999999</v>
    <v>0.85229999999999995</v>
    <v>-0.37</v>
    <v>-5.1149999999999998E-3</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72.900000000000006</v>
    <v>Insurance</v>
    <v>Stock</v>
    <v>45155.700251180468</v>
    <v>1213</v>
    <v>71.95</v>
    <v>22009620702</v>
    <v>THE HARTFORD FINANCIAL SERVICES GROUP, INC.</v>
    <v>THE HARTFORD FINANCIAL SERVICES GROUP, INC.</v>
    <v>72.739999999999995</v>
    <v>11.6287</v>
    <v>72.34</v>
    <v>71.97</v>
    <v>305816600</v>
    <v>HIG</v>
    <v>THE HARTFORD FINANCIAL SERVICES GROUP, INC. (XNYS:HIG)</v>
    <v>265140</v>
    <v>1480583</v>
    <v>1985</v>
  </rv>
  <rv s="2">
    <v>1214</v>
  </rv>
  <rv s="0">
    <v>https://www.bing.com/financeapi/forcetrigger?t=a1uwu2&amp;q=XNYS%3aHSY&amp;form=skydnc</v>
    <v>Learn more on Bing</v>
  </rv>
  <rv s="1">
    <v>0</v>
    <v>THE HERSHEY COMPANY (XNYS:HSY)</v>
    <v>2</v>
    <v>3</v>
    <v>Finance</v>
    <v>4</v>
    <v>en-US</v>
    <v>a1uwu2</v>
    <v>268435456</v>
    <v>1</v>
    <v>Powered by Refinitiv</v>
    <v>276.88049999999998</v>
    <v>211.49</v>
    <v>0.2863</v>
    <v>-0.433</v>
    <v>-1.9840000000000001E-3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219.28</v>
    <v>Food &amp; Tobacco</v>
    <v>Stock</v>
    <v>45155.700486735936</v>
    <v>1216</v>
    <v>217.23</v>
    <v>44878660000</v>
    <v>THE HERSHEY COMPANY</v>
    <v>THE HERSHEY COMPANY</v>
    <v>218.99</v>
    <v>25.117799999999999</v>
    <v>218.298</v>
    <v>217.86500000000001</v>
    <v>204467900</v>
    <v>HSY</v>
    <v>THE HERSHEY COMPANY (XNYS:HSY)</v>
    <v>643440</v>
    <v>1268499</v>
    <v>1927</v>
  </rv>
  <rv s="2">
    <v>1217</v>
  </rv>
  <rv s="0">
    <v>https://www.bing.com/financeapi/forcetrigger?t=a1uj52&amp;q=XNYS%3aHD&amp;form=skydnc</v>
    <v>Learn more on Bing</v>
  </rv>
  <rv s="1">
    <v>0</v>
    <v>THE HOME DEPOT, INC. (XNYS:HD)</v>
    <v>2</v>
    <v>3</v>
    <v>Finance</v>
    <v>4</v>
    <v>en-US</v>
    <v>a1uj52</v>
    <v>268435456</v>
    <v>1</v>
    <v>Powered by Refinitiv</v>
    <v>347.25</v>
    <v>265.61</v>
    <v>0.95230000000000004</v>
    <v>-0.84</v>
    <v>-2.5219999999999999E-3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335.65</v>
    <v>Specialty Retailers</v>
    <v>Stock</v>
    <v>45155.700415983592</v>
    <v>1219</v>
    <v>331.5</v>
    <v>333975853440</v>
    <v>THE HOME DEPOT, INC.</v>
    <v>THE HOME DEPOT, INC.</v>
    <v>333.5</v>
    <v>20.789899999999999</v>
    <v>333.03</v>
    <v>332.19</v>
    <v>1005376000</v>
    <v>HD</v>
    <v>THE HOME DEPOT, INC. (XNYS:HD)</v>
    <v>1389737</v>
    <v>2974602</v>
    <v>1978</v>
  </rv>
  <rv s="2">
    <v>1220</v>
  </rv>
  <rv s="0">
    <v>https://www.bing.com/financeapi/forcetrigger?t=a1vp4c&amp;q=XNYS%3aIPG&amp;form=skydnc</v>
    <v>Learn more on Bing</v>
  </rv>
  <rv s="1">
    <v>0</v>
    <v>THE INTERPUBLIC GROUP OF COMPANIES, INC. (XNYS:IPG)</v>
    <v>2</v>
    <v>3</v>
    <v>Finance</v>
    <v>4</v>
    <v>en-US</v>
    <v>a1vp4c</v>
    <v>268435456</v>
    <v>1</v>
    <v>Powered by Refinitiv</v>
    <v>40.950000000000003</v>
    <v>25.14</v>
    <v>1.1060000000000001</v>
    <v>0.05</v>
    <v>1.5479999999999999E-3</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32.524999999999999</v>
    <v>Media &amp; Publishing</v>
    <v>Stock</v>
    <v>45155.700403842187</v>
    <v>1222</v>
    <v>32.284999999999997</v>
    <v>12452637545</v>
    <v>THE INTERPUBLIC GROUP OF COMPANIES, INC.</v>
    <v>THE INTERPUBLIC GROUP OF COMPANIES, INC.</v>
    <v>32.4</v>
    <v>13.4162</v>
    <v>32.299999999999997</v>
    <v>32.35</v>
    <v>384934700</v>
    <v>IPG</v>
    <v>THE INTERPUBLIC GROUP OF COMPANIES, INC. (XNYS:IPG)</v>
    <v>845784</v>
    <v>6193827</v>
    <v>1930</v>
  </rv>
  <rv s="2">
    <v>1223</v>
  </rv>
  <rv s="0">
    <v>https://www.bing.com/financeapi/forcetrigger?t=a2319c&amp;q=XNYS%3aSJM&amp;form=skydnc</v>
    <v>Learn more on Bing</v>
  </rv>
  <rv s="1">
    <v>0</v>
    <v>THE J. M. SMUCKER COMPANY (XNYS:SJM)</v>
    <v>2</v>
    <v>3</v>
    <v>Finance</v>
    <v>4</v>
    <v>en-US</v>
    <v>a2319c</v>
    <v>268435456</v>
    <v>1</v>
    <v>Powered by Refinitiv</v>
    <v>163.07</v>
    <v>135.44</v>
    <v>0.2331</v>
    <v>-1.925</v>
    <v>-1.3500000000000002E-2</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142.97999999999999</v>
    <v>Food &amp; Tobacco</v>
    <v>Stock</v>
    <v>45155.700278842189</v>
    <v>1225</v>
    <v>140.58500000000001</v>
    <v>14667850000</v>
    <v>THE J. M. SMUCKER COMPANY</v>
    <v>THE J. M. SMUCKER COMPANY</v>
    <v>142.77000000000001</v>
    <v>22.7424</v>
    <v>142.59</v>
    <v>140.66499999999999</v>
    <v>102108200</v>
    <v>SJM</v>
    <v>THE J. M. SMUCKER COMPANY (XNYS:SJM)</v>
    <v>254731</v>
    <v>670903</v>
    <v>1921</v>
  </rv>
  <rv s="2">
    <v>1226</v>
  </rv>
  <rv s="0">
    <v>https://www.bing.com/financeapi/forcetrigger?t=a1wmu2&amp;q=XNYS%3aKR&amp;form=skydnc</v>
    <v>Learn more on Bing</v>
  </rv>
  <rv s="1">
    <v>0</v>
    <v>THE KROGER CO. (XNYS:KR)</v>
    <v>2</v>
    <v>3</v>
    <v>Finance</v>
    <v>4</v>
    <v>en-US</v>
    <v>a1wmu2</v>
    <v>268435456</v>
    <v>1</v>
    <v>Powered by Refinitiv</v>
    <v>52</v>
    <v>41.814999999999998</v>
    <v>0.47120000000000001</v>
    <v>-0.38500000000000001</v>
    <v>-8.1879999999999991E-3</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47.155000000000001</v>
    <v>Food &amp; Drug Retailing</v>
    <v>Stock</v>
    <v>45155.700458633597</v>
    <v>1228</v>
    <v>46.58</v>
    <v>33472061392</v>
    <v>THE KROGER CO.</v>
    <v>THE KROGER CO.</v>
    <v>47.09</v>
    <v>13.509499999999999</v>
    <v>47.02</v>
    <v>46.634999999999998</v>
    <v>717745500</v>
    <v>KR</v>
    <v>THE KROGER CO. (XNYS:KR)</v>
    <v>1888739</v>
    <v>4034508</v>
    <v>1902</v>
  </rv>
  <rv s="2">
    <v>1229</v>
  </rv>
  <rv s="0">
    <v>https://www.bing.com/financeapi/forcetrigger?t=a1xv4c&amp;q=XNYS%3aMOS&amp;form=skydnc</v>
    <v>Learn more on Bing</v>
  </rv>
  <rv s="1">
    <v>0</v>
    <v>THE MOSAIC COMPANY (XNYS:MOS)</v>
    <v>2</v>
    <v>3</v>
    <v>Finance</v>
    <v>4</v>
    <v>en-US</v>
    <v>a1xv4c</v>
    <v>268435456</v>
    <v>1</v>
    <v>Powered by Refinitiv</v>
    <v>62.828200000000002</v>
    <v>31.44</v>
    <v>1.5236000000000001</v>
    <v>0.28499999999999998</v>
    <v>7.2760000000000003E-3</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39.86</v>
    <v>Chemicals</v>
    <v>Stock</v>
    <v>45155.700363495314</v>
    <v>1231</v>
    <v>39.234999999999999</v>
    <v>13110107400</v>
    <v>THE MOSAIC COMPANY</v>
    <v>THE MOSAIC COMPANY</v>
    <v>39.47</v>
    <v>6.1855000000000002</v>
    <v>39.17</v>
    <v>39.454999999999998</v>
    <v>332280000</v>
    <v>MOS</v>
    <v>THE MOSAIC COMPANY (XNYS:MOS)</v>
    <v>688061</v>
    <v>3659401</v>
    <v>2004</v>
  </rv>
  <rv s="2">
    <v>1232</v>
  </rv>
  <rv s="0">
    <v>https://www.bing.com/financeapi/forcetrigger?t=a21277&amp;q=XNYS%3aPNC&amp;form=skydnc</v>
    <v>Learn more on Bing</v>
  </rv>
  <rv s="1">
    <v>0</v>
    <v>THE PNC FINANCIAL SERVICES GROUP, INC. (XNYS:PNC)</v>
    <v>2</v>
    <v>3</v>
    <v>Finance</v>
    <v>4</v>
    <v>en-US</v>
    <v>a21277</v>
    <v>268435456</v>
    <v>1</v>
    <v>Powered by Refinitiv</v>
    <v>174.32</v>
    <v>110.31</v>
    <v>1.1294999999999999</v>
    <v>0.45</v>
    <v>3.6670000000000001E-3</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124.6</v>
    <v>Banking Services</v>
    <v>Stock</v>
    <v>45155.700222303123</v>
    <v>1234</v>
    <v>122.735</v>
    <v>49057001628</v>
    <v>THE PNC FINANCIAL SERVICES GROUP, INC.</v>
    <v>THE PNC FINANCIAL SERVICES GROUP, INC.</v>
    <v>123.22</v>
    <v>8.4185999999999996</v>
    <v>122.73</v>
    <v>123.18</v>
    <v>398254600</v>
    <v>PNC</v>
    <v>THE PNC FINANCIAL SERVICES GROUP, INC. (XNYS:PNC)</v>
    <v>652384</v>
    <v>2516435</v>
    <v>1983</v>
  </rv>
  <rv s="2">
    <v>1235</v>
  </rv>
  <rv s="0">
    <v>https://www.bing.com/financeapi/forcetrigger?t=a1zsjc&amp;q=XNYS%3aPG&amp;form=skydnc</v>
    <v>Learn more on Bing</v>
  </rv>
  <rv s="1">
    <v>0</v>
    <v>THE PROCTER &amp; GAMBLE COMPANY (XNYS:PG)</v>
    <v>2</v>
    <v>3</v>
    <v>Finance</v>
    <v>4</v>
    <v>en-US</v>
    <v>a1zsjc</v>
    <v>268435456</v>
    <v>1</v>
    <v>Powered by Refinitiv</v>
    <v>158.38</v>
    <v>122.18</v>
    <v>0.41020000000000001</v>
    <v>-0.56999999999999995</v>
    <v>-3.7199999999999998E-3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153.55500000000001</v>
    <v>Personal &amp; Household Products &amp; Services</v>
    <v>Stock</v>
    <v>45155.700450231248</v>
    <v>1237</v>
    <v>152.32</v>
    <v>359819187839</v>
    <v>THE PROCTER &amp; GAMBLE COMPANY</v>
    <v>THE PROCTER &amp; GAMBLE COMPANY</v>
    <v>153.02000000000001</v>
    <v>25.977399999999999</v>
    <v>153.21</v>
    <v>152.63999999999999</v>
    <v>2357306000</v>
    <v>PG</v>
    <v>THE PROCTER &amp; GAMBLE COMPANY (XNYS:PG)</v>
    <v>2821448</v>
    <v>5918325</v>
    <v>1905</v>
  </rv>
  <rv s="2">
    <v>1238</v>
  </rv>
  <rv s="0">
    <v>http://en.wikipedia.org/wiki/Progressive_Corporation</v>
    <v>Wikipedia</v>
  </rv>
  <rv s="4">
    <v>14</v>
    <v>1240</v>
  </rv>
  <rv s="5">
    <v>13</v>
    <v>https://www.bing.com/th?id=AMMS_1ae7fef605fb644f70b899c25b5ca660&amp;qlt=95</v>
    <v>1241</v>
    <v>0</v>
    <v>https://www.bing.com/images/search?form=xlimg&amp;q=progressive</v>
    <v>Image of THE PROGRESSIVE CORPORATION</v>
  </rv>
  <rv s="0">
    <v>https://www.bing.com/financeapi/forcetrigger?t=a1ztlh&amp;q=XNYS%3aPGR&amp;form=skydnc</v>
    <v>Learn more on Bing</v>
  </rv>
  <rv s="6">
    <v>9</v>
    <v>THE PROGRESSIVE CORPORATION (XNYS:PGR)</v>
    <v>11</v>
    <v>12</v>
    <v>Finance</v>
    <v>4</v>
    <v>en-US</v>
    <v>a1ztlh</v>
    <v>268435456</v>
    <v>1</v>
    <v>Powered by Refinitiv</v>
    <v>149.87</v>
    <v>110.04</v>
    <v>0.47649999999999998</v>
    <v>-0.28000000000000003</v>
    <v>-2.0569999999999998E-3</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137.28</v>
    <v>1242</v>
    <v>Insurance</v>
    <v>Stock</v>
    <v>45155.700351828127</v>
    <v>1243</v>
    <v>135.49</v>
    <v>79523422896</v>
    <v>THE PROGRESSIVE CORPORATION</v>
    <v>THE PROGRESSIVE CORPORATION</v>
    <v>136.315</v>
    <v>46.914400000000001</v>
    <v>136.13999999999999</v>
    <v>135.86000000000001</v>
    <v>585333600</v>
    <v>PGR</v>
    <v>THE PROGRESSIVE CORPORATION (XNYS:PGR)</v>
    <v>790203</v>
    <v>3742901</v>
    <v>1965</v>
  </rv>
  <rv s="2">
    <v>1244</v>
  </rv>
  <rv s="0">
    <v>https://www.bing.com/financeapi/forcetrigger?t=aod3gh&amp;q=XLON%3aRTN&amp;form=skydnc</v>
    <v>Learn more on Bing</v>
  </rv>
  <rv s="1">
    <v>0</v>
    <v>THE RESTAURANT GROUP PLC (XLON:RTN)</v>
    <v>2</v>
    <v>40</v>
    <v>Finance</v>
    <v>19</v>
    <v>en-US</v>
    <v>aod3gh</v>
    <v>268435456</v>
    <v>1</v>
    <v>Powered by Refinitiv</v>
    <v>55</v>
    <v>25.06</v>
    <v>2.9361000000000002</v>
    <v>0.05</v>
    <v>1.1509999999999999E-3</v>
    <v>GBp</v>
    <v>The Restaurant Group plc is a United Kingdom-based company engaged in hospitality businesses. The Company operates over 400 restaurants and pub restaurants. The Company's segments include Wagamama, Pubs, Leisure, and Concessions. Its principal trading brands include Wagamama, Frankie &amp; Benny’s, Firejacks, Chiquito, Brunning and Price, TRG Concessions, and Coast to Coast, among others. The Company also operates pub restaurants and a concessions business, which trades principally at United Kingdom airports. The Company's Frankie &amp; Benny's brand offers American and Italian style food and drinks. The Chiquito menu offers Mexican cuisine. The Coast to Coast offers American home-style dining. The Wagamama brand offers Asian food and Japanese ramen bars. The Brunning and Price offers cask ales, decent wines, and British dishes. The TRG Concessions brand portfolio includes table service, counter service, sandwich shops, pubs, and bars. The Firejacks offers steaks and burgers.</v>
    <v>16708</v>
    <v>London Stock Exchange</v>
    <v>XLON</v>
    <v>XLON</v>
    <v>5-7 Marshalsea Road, LONDON, UNITED KINGDOM-NA, SE1 1EP GB</v>
    <v>43.7</v>
    <v>Hotels &amp; Entertainment Services</v>
    <v>Stock</v>
    <v>45155.65625</v>
    <v>1246</v>
    <v>43</v>
    <v>332419600</v>
    <v>THE RESTAURANT GROUP PLC</v>
    <v>THE RESTAURANT GROUP PLC</v>
    <v>43.1</v>
    <v>0</v>
    <v>43.45</v>
    <v>43.5</v>
    <v>765062400</v>
    <v>RTN</v>
    <v>THE RESTAURANT GROUP PLC (XLON:RTN)</v>
    <v>541854</v>
    <v>868530</v>
    <v>1954</v>
  </rv>
  <rv s="2">
    <v>1247</v>
  </rv>
  <rv s="0">
    <v>https://www.bing.com/financeapi/forcetrigger?t=a22xk2&amp;q=XNYS%3aSHW&amp;form=skydnc</v>
    <v>Learn more on Bing</v>
  </rv>
  <rv s="1">
    <v>0</v>
    <v>THE SHERWIN-WILLIAMS COMPANY (XNYS:SHW)</v>
    <v>2</v>
    <v>3</v>
    <v>Finance</v>
    <v>4</v>
    <v>en-US</v>
    <v>a22xk2</v>
    <v>268435456</v>
    <v>1</v>
    <v>Powered by Refinitiv</v>
    <v>283.8</v>
    <v>195.24</v>
    <v>1.0942000000000001</v>
    <v>-0.82499999999999996</v>
    <v>-3.0280000000000003E-3</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274.0181</v>
    <v>Chemicals</v>
    <v>Stock</v>
    <v>45155.700237001562</v>
    <v>1249</v>
    <v>271.2</v>
    <v>70219570000</v>
    <v>THE SHERWIN-WILLIAMS COMPANY</v>
    <v>THE SHERWIN-WILLIAMS COMPANY</v>
    <v>273.32</v>
    <v>30.239699999999999</v>
    <v>272.46499999999997</v>
    <v>271.64</v>
    <v>257148600</v>
    <v>SHW</v>
    <v>THE SHERWIN-WILLIAMS COMPANY (XNYS:SHW)</v>
    <v>403287</v>
    <v>1565288</v>
    <v>1884</v>
  </rv>
  <rv s="2">
    <v>1250</v>
  </rv>
  <rv s="0">
    <v>https://www.bing.com/financeapi/forcetrigger?t=a23a5r&amp;q=XNYS%3aSO&amp;form=skydnc</v>
    <v>Learn more on Bing</v>
  </rv>
  <rv s="1">
    <v>0</v>
    <v>THE SOUTHERN COMPANY (XNYS:SO)</v>
    <v>2</v>
    <v>3</v>
    <v>Finance</v>
    <v>4</v>
    <v>en-US</v>
    <v>a23a5r</v>
    <v>268435456</v>
    <v>1</v>
    <v>Powered by Refinitiv</v>
    <v>80.569999999999993</v>
    <v>58.85</v>
    <v>0.52400000000000002</v>
    <v>0.62</v>
    <v>9.103E-3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69.08</v>
    <v>Electrical Utilities &amp; IPPs</v>
    <v>Stock</v>
    <v>45155.700458587497</v>
    <v>1252</v>
    <v>68.150000000000006</v>
    <v>74277130000</v>
    <v>THE SOUTHERN COMPANY</v>
    <v>THE SOUTHERN COMPANY</v>
    <v>68.180000000000007</v>
    <v>24.104800000000001</v>
    <v>68.11</v>
    <v>68.73</v>
    <v>1090547000</v>
    <v>SO</v>
    <v>THE SOUTHERN COMPANY (XNYS:SO)</v>
    <v>1015108</v>
    <v>3924775</v>
    <v>1945</v>
  </rv>
  <rv s="2">
    <v>1253</v>
  </rv>
  <rv s="0">
    <v>https://www.bing.com/financeapi/forcetrigger?t=a249r7&amp;q=XNYS%3aTJX&amp;form=skydnc</v>
    <v>Learn more on Bing</v>
  </rv>
  <rv s="1">
    <v>0</v>
    <v>THE TJX COMPANIES, INC. (XNYS:TJX)</v>
    <v>2</v>
    <v>3</v>
    <v>Finance</v>
    <v>4</v>
    <v>en-US</v>
    <v>a249r7</v>
    <v>268435456</v>
    <v>1</v>
    <v>Powered by Refinitiv</v>
    <v>90.19</v>
    <v>59.78</v>
    <v>0.90890000000000004</v>
    <v>-0.23499999999999999</v>
    <v>-2.6310000000000001E-3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89.84</v>
    <v>Diversified Retail</v>
    <v>Stock</v>
    <v>45155.700572649999</v>
    <v>1255</v>
    <v>88.73</v>
    <v>102368463925</v>
    <v>THE TJX COMPANIES, INC.</v>
    <v>THE TJX COMPANIES, INC.</v>
    <v>89.07</v>
    <v>27.529599999999999</v>
    <v>89.31</v>
    <v>89.075000000000003</v>
    <v>1149239000</v>
    <v>TJX</v>
    <v>THE TJX COMPANIES, INC. (XNYS:TJX)</v>
    <v>3326690</v>
    <v>4462312</v>
    <v>1962</v>
  </rv>
  <rv s="2">
    <v>1256</v>
  </rv>
  <rv s="0">
    <v>https://www.bing.com/financeapi/forcetrigger?t=a24j8m&amp;q=XNYS%3aTRV&amp;form=skydnc</v>
    <v>Learn more on Bing</v>
  </rv>
  <rv s="1">
    <v>0</v>
    <v>The Travelers Companies, Inc. (XNYS:TRV)</v>
    <v>2</v>
    <v>3</v>
    <v>Finance</v>
    <v>4</v>
    <v>en-US</v>
    <v>a24j8m</v>
    <v>268435456</v>
    <v>1</v>
    <v>Powered by Refinitiv</v>
    <v>194.51</v>
    <v>149.64670000000001</v>
    <v>0.61080000000000001</v>
    <v>-1.57</v>
    <v>-9.4940000000000007E-3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166.62</v>
    <v>Insurance</v>
    <v>Stock</v>
    <v>45155.70041563594</v>
    <v>1258</v>
    <v>163.55000000000001</v>
    <v>37500748740</v>
    <v>The Travelers Companies, Inc.</v>
    <v>The Travelers Companies, Inc.</v>
    <v>165.98</v>
    <v>17.585799999999999</v>
    <v>165.37</v>
    <v>163.80000000000001</v>
    <v>228942300</v>
    <v>TRV</v>
    <v>The Travelers Companies, Inc. (XNYS:TRV)</v>
    <v>313575</v>
    <v>1356329</v>
    <v>1853</v>
  </rv>
  <rv s="2">
    <v>1259</v>
  </rv>
  <rv s="0">
    <v>http://en.wikipedia.org/wiki/The_Walt_Disney_Company</v>
    <v>Wikipedia</v>
  </rv>
  <rv s="4">
    <v>14</v>
    <v>1261</v>
  </rv>
  <rv s="5">
    <v>13</v>
    <v>https://www.bing.com/th?id=AMMS_0aa288ba528f6f45e3de87d97e250136&amp;qlt=95</v>
    <v>1262</v>
    <v>0</v>
    <v>https://www.bing.com/images/search?form=xlimg&amp;q=the+walt+disney+company</v>
    <v>Image of THE WALT DISNEY COMPANY</v>
  </rv>
  <rv s="0">
    <v>https://www.bing.com/financeapi/forcetrigger?t=a1r2z2&amp;q=XNYS%3aDIS&amp;form=skydnc</v>
    <v>Learn more on Bing</v>
  </rv>
  <rv s="6">
    <v>9</v>
    <v>THE WALT DISNEY COMPANY (XNYS:DIS)</v>
    <v>11</v>
    <v>12</v>
    <v>Finance</v>
    <v>4</v>
    <v>en-US</v>
    <v>a1r2z2</v>
    <v>268435456</v>
    <v>1</v>
    <v>Powered by Refinitiv</v>
    <v>124.48</v>
    <v>84.07</v>
    <v>1.2776000000000001</v>
    <v>-0.02</v>
    <v>-2.3159999999999999E-4</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86.94</v>
    <v>1263</v>
    <v>Media &amp; Publishing</v>
    <v>Stock</v>
    <v>45155.700465775</v>
    <v>1264</v>
    <v>86.190600000000003</v>
    <v>157964821070</v>
    <v>THE WALT DISNEY COMPANY</v>
    <v>THE WALT DISNEY COMPANY</v>
    <v>86.85</v>
    <v>70.124600000000001</v>
    <v>86.35</v>
    <v>86.33</v>
    <v>1829779000</v>
    <v>DIS</v>
    <v>THE WALT DISNEY COMPANY (XNYS:DIS)</v>
    <v>6767104</v>
    <v>18810443</v>
    <v>2018</v>
  </rv>
  <rv s="2">
    <v>1265</v>
  </rv>
  <rv s="0">
    <v>https://www.bing.com/financeapi/forcetrigger?t=a263u2&amp;q=XNYS%3aWU&amp;form=skydnc</v>
    <v>Learn more on Bing</v>
  </rv>
  <rv s="1">
    <v>0</v>
    <v>THE WESTERN UNION COMPANY (XNYS:WU)</v>
    <v>2</v>
    <v>3</v>
    <v>Finance</v>
    <v>4</v>
    <v>en-US</v>
    <v>a263u2</v>
    <v>268435456</v>
    <v>1</v>
    <v>Powered by Refinitiv</v>
    <v>16.489999999999998</v>
    <v>10.07</v>
    <v>0.88929999999999998</v>
    <v>0.03</v>
    <v>2.5729999999999998E-3</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The Company’s other segment primarily includes its bill payment services, which facilitate payments from consumers to businesses and other organizations.</v>
    <v>8900</v>
    <v>New York Stock Exchange</v>
    <v>XNYS</v>
    <v>XNYS</v>
    <v>7001 East Belleview Avenue, DENVER, CO, 80237 US</v>
    <v>11.775</v>
    <v>Professional &amp; Commercial Services</v>
    <v>Stock</v>
    <v>45155.700544664061</v>
    <v>1267</v>
    <v>11.6</v>
    <v>4378311812</v>
    <v>THE WESTERN UNION COMPANY</v>
    <v>THE WESTERN UNION COMPANY</v>
    <v>11.68</v>
    <v>5.9137000000000004</v>
    <v>11.66</v>
    <v>11.69</v>
    <v>374534800</v>
    <v>WU</v>
    <v>THE WESTERN UNION COMPANY (XNYS:WU)</v>
    <v>890077</v>
    <v>4547246</v>
    <v>2006</v>
  </rv>
  <rv s="2">
    <v>1268</v>
  </rv>
  <rv s="0">
    <v>https://www.bing.com/financeapi/forcetrigger?t=a25xm7&amp;q=XNYS%3aWMB&amp;form=skydnc</v>
    <v>Learn more on Bing</v>
  </rv>
  <rv s="1">
    <v>0</v>
    <v>THE WILLIAMS COMPANIES, INC. (XNYS:WMB)</v>
    <v>2</v>
    <v>3</v>
    <v>Finance</v>
    <v>4</v>
    <v>en-US</v>
    <v>a25xm7</v>
    <v>268435456</v>
    <v>1</v>
    <v>Powered by Refinitiv</v>
    <v>35.79</v>
    <v>27.8</v>
    <v>1.2005999999999999</v>
    <v>0.49199999999999999</v>
    <v>1.4273000000000001E-2</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35.049999999999997</v>
    <v>Oil &amp; Gas Related Equipment and Services</v>
    <v>Stock</v>
    <v>45155.700263923434</v>
    <v>1270</v>
    <v>34.734999999999999</v>
    <v>41930050000</v>
    <v>THE WILLIAMS COMPANIES, INC.</v>
    <v>THE WILLIAMS COMPANIES, INC.</v>
    <v>34.74</v>
    <v>15.360799999999999</v>
    <v>34.47</v>
    <v>34.962000000000003</v>
    <v>1216422000</v>
    <v>WMB</v>
    <v>THE WILLIAMS COMPANIES, INC. (XNYS:WMB)</v>
    <v>1653750</v>
    <v>5972782</v>
    <v>1987</v>
  </rv>
  <rv s="2">
    <v>1271</v>
  </rv>
  <rv s="0">
    <v>https://www.bing.com/financeapi/forcetrigger?t=a24bsm&amp;q=XNYS%3aTMO&amp;form=skydnc</v>
    <v>Learn more on Bing</v>
  </rv>
  <rv s="1">
    <v>0</v>
    <v>THERMO FISHER SCIENTIFIC INC. (XNYS:TMO)</v>
    <v>2</v>
    <v>3</v>
    <v>Finance</v>
    <v>4</v>
    <v>en-US</v>
    <v>a24bsm</v>
    <v>268435456</v>
    <v>1</v>
    <v>Powered by Refinitiv</v>
    <v>609.85</v>
    <v>475.77</v>
    <v>0.77659999999999996</v>
    <v>9.2331000000000003</v>
    <v>1.7458000000000001E-2</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538.24</v>
    <v>Healthcare Equipment &amp; Supplies</v>
    <v>Stock</v>
    <v>45155.700492488279</v>
    <v>1273</v>
    <v>529.86</v>
    <v>207680783824</v>
    <v>THERMO FISHER SCIENTIFIC INC.</v>
    <v>THERMO FISHER SCIENTIFIC INC.</v>
    <v>531.04999999999995</v>
    <v>36.137099999999997</v>
    <v>528.87</v>
    <v>538.10310000000004</v>
    <v>385949800</v>
    <v>TMO</v>
    <v>THERMO FISHER SCIENTIFIC INC. (XNYS:TMO)</v>
    <v>490636</v>
    <v>1576500</v>
    <v>1960</v>
  </rv>
  <rv s="2">
    <v>1274</v>
  </rv>
  <rv s="0">
    <v>https://www.bing.com/financeapi/forcetrigger?t=aa9xxm&amp;q=XASX%3aTMK&amp;form=skydnc</v>
    <v>Learn more on Bing</v>
  </rv>
  <rv s="9">
    <v>21</v>
    <v>TMK ENERGY LIMITED (XASX:TMK)</v>
    <v>2</v>
    <v>7</v>
    <v>Finance</v>
    <v>8</v>
    <v>en-US</v>
    <v>aa9xxm</v>
    <v>268435456</v>
    <v>1</v>
    <v>Powered by Refinitiv</v>
    <v>2.5000000000000001E-2</v>
    <v>0.01</v>
    <v>1.1244000000000001</v>
    <v>0</v>
    <v>0</v>
    <v>AUD</v>
    <v>TMK Energy Limited is an Australia-based oil and gas exploration company. The Company is engaged in the acquisition, exploration and development of oil and gas projects. The Company holds a 100% interest in the Gurvantes XXXV Coal Seam Gas Project and also holds a 20% interest in the Talisman Depp Project. The Gurvantes XXXV Project is an exploration project for Coal Seam Gas (CSG) covering approximately 8,400 square kilometers (km2) of the South Gobi basin of Mongolia. The Gurvantes XXXV CSG Project area is situated approximately 20 kilometers (km) from the Chinese-Mongolian border and close to the extensive Northern China gas transmission and distribution network. The Talisman Deep Project contains the Napoleon structure, which is located in WA-8-L below Talisman in the Barrow-Dampier Sub-basin.</v>
    <v>Australian Securities Exchange</v>
    <v>XASX</v>
    <v>XASX</v>
    <v>1202 Hay Street, PERTH, WESTERN AUSTRALIA, 6005 AU</v>
    <v>1.4999999999999999E-2</v>
    <v>Oil &amp; Gas</v>
    <v>Stock</v>
    <v>45155.375</v>
    <v>1276</v>
    <v>1.4999999999999999E-2</v>
    <v>75458690</v>
    <v>TMK ENERGY LIMITED</v>
    <v>TMK ENERGY LIMITED</v>
    <v>1.4999999999999999E-2</v>
    <v>1.4999999999999999E-2</v>
    <v>1.4999999999999999E-2</v>
    <v>5030579000</v>
    <v>TMK</v>
    <v>TMK ENERGY LIMITED (XASX:TMK)</v>
    <v>1904832</v>
    <v>1946270</v>
    <v>2007</v>
  </rv>
  <rv s="2">
    <v>1277</v>
  </rv>
  <rv s="0">
    <v>https://www.bing.com/financeapi/forcetrigger?t=ab1kjc&amp;q=XTSE%3aTWC&amp;form=skydnc</v>
    <v>Learn more on Bing</v>
  </rv>
  <rv s="1">
    <v>0</v>
    <v>TWC Enterprises Limited (XTSE:TWC)</v>
    <v>2</v>
    <v>56</v>
    <v>Finance</v>
    <v>8</v>
    <v>en-US</v>
    <v>ab1kjc</v>
    <v>268435456</v>
    <v>1</v>
    <v>Powered by Refinitiv</v>
    <v>18.48</v>
    <v>16.21</v>
    <v>1.0684</v>
    <v>0</v>
    <v>0</v>
    <v>CAD</v>
    <v>TWC Enterprises Limited is a Canada-based company engaged in golf club operations under the trademark ClubLink One Membership More Golf (ClubLink). The Company is the owner, operator and manager of golf clubs with 49.5, 18-hole equivalent championship and 3.5, 18-hole equivalent academy courses, at about 37 locations in two separate geographical regions, such as Ontario and Florida. Its segments include Golf Club Operations Segment and Corporate Operations Segment. Its golf clubs are organized in clusters that are located in densely populated metropolitan areas and resort destinations frequented by those who live and work in these areas. It also offers golfers in their region a variety of membership, daily fee, corporate event and resort opportunities. ClubLink also has annual membership programs, and the product offerings include Players Card and Players Club in the Ontario/Quebec region as well as the ClubLink Card in the Florida region.</v>
    <v>650</v>
    <v>Toronto Stock Exchange</v>
    <v>XTSE</v>
    <v>XTSE</v>
    <v>15675 Dufferin Street, KING CITY, ON, L7B 1K5 CA</v>
    <v>17.87</v>
    <v>Hotels &amp; Entertainment Services</v>
    <v>Stock</v>
    <v>45152.614837962959</v>
    <v>1279</v>
    <v>17.850000000000001</v>
    <v>439028247</v>
    <v>TWC Enterprises Limited</v>
    <v>TWC Enterprises Limited</v>
    <v>17.87</v>
    <v>27.05</v>
    <v>17.850000000000001</v>
    <v>17.850000000000001</v>
    <v>24595420</v>
    <v>TWC</v>
    <v>TWC Enterprises Limited (XTSE:TWC)</v>
    <v>27000</v>
    <v>2860</v>
    <v>1997</v>
  </rv>
  <rv s="2">
    <v>1280</v>
  </rv>
  <rv s="0">
    <v>https://www.bing.com/financeapi/forcetrigger?t=a24km7&amp;q=XNYS%3aTSN&amp;form=skydnc</v>
    <v>Learn more on Bing</v>
  </rv>
  <rv s="1">
    <v>0</v>
    <v>TYSON FOODS, INC. (XNYS:TSN)</v>
    <v>2</v>
    <v>3</v>
    <v>Finance</v>
    <v>4</v>
    <v>en-US</v>
    <v>a24km7</v>
    <v>268435456</v>
    <v>1</v>
    <v>Powered by Refinitiv</v>
    <v>82.05</v>
    <v>47.11</v>
    <v>0.77429999999999999</v>
    <v>1.1000000000000001</v>
    <v>2.0598999999999999E-2</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54.68</v>
    <v>Food &amp; Tobacco</v>
    <v>Stock</v>
    <v>45155.700484976565</v>
    <v>1282</v>
    <v>53.283000000000001</v>
    <v>19378036350</v>
    <v>TYSON FOODS, INC.</v>
    <v>TYSON FOODS, INC.</v>
    <v>53.5</v>
    <v>56.891399999999997</v>
    <v>53.4</v>
    <v>54.5</v>
    <v>355560300</v>
    <v>TSN</v>
    <v>TYSON FOODS, INC. (XNYS:TSN)</v>
    <v>1131182</v>
    <v>3212407</v>
    <v>1986</v>
  </rv>
  <rv s="2">
    <v>1283</v>
  </rv>
  <rv s="0">
    <v>https://www.bing.com/financeapi/forcetrigger?t=a251gh&amp;q=XNYS%3aUSB&amp;form=skydnc</v>
    <v>Learn more on Bing</v>
  </rv>
  <rv s="1">
    <v>0</v>
    <v>U.S. BANCORP (XNYS:USB)</v>
    <v>2</v>
    <v>3</v>
    <v>Finance</v>
    <v>4</v>
    <v>en-US</v>
    <v>a251gh</v>
    <v>268435456</v>
    <v>1</v>
    <v>Powered by Refinitiv</v>
    <v>49.95</v>
    <v>27.27</v>
    <v>0.99380000000000002</v>
    <v>-0.13</v>
    <v>-3.509E-3</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37.43</v>
    <v>Banking Services</v>
    <v>Stock</v>
    <v>45155.700494721874</v>
    <v>1285</v>
    <v>36.69</v>
    <v>57483147800</v>
    <v>U.S. BANCORP</v>
    <v>U.S. BANCORP</v>
    <v>37.340000000000003</v>
    <v>10.2927</v>
    <v>37.049999999999997</v>
    <v>36.92</v>
    <v>1556965000</v>
    <v>USB</v>
    <v>U.S. BANCORP (XNYS:USB)</v>
    <v>4166155</v>
    <v>13429121</v>
    <v>1929</v>
  </rv>
  <rv s="2">
    <v>1286</v>
  </rv>
  <rv s="0">
    <v>https://www.bing.com/financeapi/forcetrigger?t=a24xww&amp;q=XNYS%3aUNP&amp;form=skydnc</v>
    <v>Learn more on Bing</v>
  </rv>
  <rv s="1">
    <v>0</v>
    <v>UNION PACIFIC CORPORATION (XNYS:UNP)</v>
    <v>2</v>
    <v>3</v>
    <v>Finance</v>
    <v>4</v>
    <v>en-US</v>
    <v>a24xww</v>
    <v>268435456</v>
    <v>1</v>
    <v>Powered by Refinitiv</v>
    <v>242.28370000000001</v>
    <v>183.69</v>
    <v>1.1129</v>
    <v>1.4650000000000001</v>
    <v>6.522E-3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226.67</v>
    <v>Freight &amp; Logistics Services</v>
    <v>Stock</v>
    <v>45155.700459385938</v>
    <v>1288</v>
    <v>225.01</v>
    <v>136896100000</v>
    <v>UNION PACIFIC CORPORATION</v>
    <v>UNION PACIFIC CORPORATION</v>
    <v>225.01</v>
    <v>20.499199999999998</v>
    <v>224.62</v>
    <v>226.08500000000001</v>
    <v>609456200</v>
    <v>UNP</v>
    <v>UNION PACIFIC CORPORATION (XNYS:UNP)</v>
    <v>808799</v>
    <v>3197868</v>
    <v>1969</v>
  </rv>
  <rv s="2">
    <v>1289</v>
  </rv>
  <rv s="0">
    <v>https://www.bing.com/financeapi/forcetrigger?t=a24ynm&amp;q=XNYS%3aUPS&amp;form=skydnc</v>
    <v>Learn more on Bing</v>
  </rv>
  <rv s="1">
    <v>0</v>
    <v>UNITED PARCEL SERVICE, INC. (XNYS:UPS)</v>
    <v>2</v>
    <v>3</v>
    <v>Finance</v>
    <v>4</v>
    <v>en-US</v>
    <v>a24ynm</v>
    <v>268435456</v>
    <v>1</v>
    <v>Powered by Refinitiv</v>
    <v>209.39</v>
    <v>154.87180000000001</v>
    <v>1.0854999999999999</v>
    <v>0.04</v>
    <v>2.343E-4</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171.535</v>
    <v>Freight &amp; Logistics Services</v>
    <v>Stock</v>
    <v>45155.700536318749</v>
    <v>1291</v>
    <v>170.05</v>
    <v>146680619392</v>
    <v>UNITED PARCEL SERVICE, INC.</v>
    <v>UNITED PARCEL SERVICE, INC.</v>
    <v>171.41</v>
    <v>14.7994</v>
    <v>170.74</v>
    <v>170.78</v>
    <v>858886400</v>
    <v>UPS</v>
    <v>UNITED PARCEL SERVICE, INC. (XNYS:UPS)</v>
    <v>1069177</v>
    <v>3507478</v>
    <v>1999</v>
  </rv>
  <rv s="2">
    <v>1292</v>
  </rv>
  <rv s="0">
    <v>https://www.bing.com/financeapi/forcetrigger?t=a265bh&amp;q=XNYS%3aX&amp;form=skydnc</v>
    <v>Learn more on Bing</v>
  </rv>
  <rv s="1">
    <v>0</v>
    <v>UNITED STATES STEEL CORPORATION (XNYS:X)</v>
    <v>2</v>
    <v>3</v>
    <v>Finance</v>
    <v>4</v>
    <v>en-US</v>
    <v>a265bh</v>
    <v>268435456</v>
    <v>1</v>
    <v>Powered by Refinitiv</v>
    <v>32.520000000000003</v>
    <v>17.8886</v>
    <v>2.1444000000000001</v>
    <v>0.42499999999999999</v>
    <v>1.3866E-2</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31.37</v>
    <v>Metals &amp; Mining</v>
    <v>Stock</v>
    <v>45155.700423957809</v>
    <v>1294</v>
    <v>30.63</v>
    <v>6928600085</v>
    <v>UNITED STATES STEEL CORPORATION</v>
    <v>UNITED STATES STEEL CORPORATION</v>
    <v>30.86</v>
    <v>5.95</v>
    <v>30.65</v>
    <v>31.074999999999999</v>
    <v>222963800</v>
    <v>X</v>
    <v>UNITED STATES STEEL CORPORATION (XNYS:X)</v>
    <v>7222229</v>
    <v>13558918</v>
    <v>2001</v>
  </rv>
  <rv s="2">
    <v>1295</v>
  </rv>
  <rv s="0">
    <v>https://www.bing.com/financeapi/forcetrigger?t=a24xlh&amp;q=XNYS%3aUNH&amp;form=skydnc</v>
    <v>Learn more on Bing</v>
  </rv>
  <rv s="1">
    <v>0</v>
    <v>UNITEDHEALTH GROUP INCORPORATED (XNYS:UNH)</v>
    <v>2</v>
    <v>3</v>
    <v>Finance</v>
    <v>4</v>
    <v>en-US</v>
    <v>a24xlh</v>
    <v>268435456</v>
    <v>1</v>
    <v>Powered by Refinitiv</v>
    <v>558.1</v>
    <v>445.68</v>
    <v>0.65869999999999995</v>
    <v>-7.03</v>
    <v>-1.3960999999999999E-2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501.23</v>
    <v>Healthcare Providers &amp; Services</v>
    <v>Stock</v>
    <v>45155.700541481252</v>
    <v>1297</v>
    <v>494.5</v>
    <v>459938271303</v>
    <v>UNITEDHEALTH GROUP INCORPORATED</v>
    <v>UNITEDHEALTH GROUP INCORPORATED</v>
    <v>495.96</v>
    <v>22.529</v>
    <v>503.56</v>
    <v>496.53</v>
    <v>926305100</v>
    <v>UNH</v>
    <v>UNITEDHEALTH GROUP INCORPORATED (XNYS:UNH)</v>
    <v>1336374</v>
    <v>3463529</v>
    <v>2015</v>
  </rv>
  <rv s="2">
    <v>1298</v>
  </rv>
  <rv s="0">
    <v>https://www.bing.com/financeapi/forcetrigger?t=a24xu2&amp;q=XNYS%3aUNM&amp;form=skydnc</v>
    <v>Learn more on Bing</v>
  </rv>
  <rv s="1">
    <v>0</v>
    <v>UNUM GROUP (XNYS:UNM)</v>
    <v>2</v>
    <v>3</v>
    <v>Finance</v>
    <v>4</v>
    <v>en-US</v>
    <v>a24xu2</v>
    <v>268435456</v>
    <v>1</v>
    <v>Powered by Refinitiv</v>
    <v>51.15</v>
    <v>36.270000000000003</v>
    <v>1.0677000000000001</v>
    <v>0.2</v>
    <v>4.0980000000000001E-3</v>
    <v>USD</v>
    <v>Unum Group is a provider of workplace benefits and services. The Company provides financial protection benefits in the United States and the United Kingdom. Its products include disability, life, accident, critical illness, dental and vision, and other related services. It markets its products primarily through the workplace. The Company has three segments: Unum US, Unum International, and Colonial Life. The Unum US segment is comprised of group disability, group life and accidental death and dismemberment, and supplemental and voluntary lines of business. The Unum International segment includes its operations in the United Kingdom and Poland. The segment’s products are sold primarily through field sales personnel and independent brokers and consultants. The Colonial Life segment includes accident, sickness and disability products, life products, and cancer and critical illness products. The segment’s products are issued primarily by Colonial Life &amp; Accident Insurance Company.</v>
    <v>10665</v>
    <v>New York Stock Exchange</v>
    <v>XNYS</v>
    <v>XNYS</v>
    <v>1 Fountain Square, CHATTANOOGA, TN, 37402 US</v>
    <v>49.48</v>
    <v>Insurance</v>
    <v>Stock</v>
    <v>45155.70032009219</v>
    <v>1300</v>
    <v>48.994999999999997</v>
    <v>9587566547</v>
    <v>UNUM GROUP</v>
    <v>UNUM GROUP</v>
    <v>49.05</v>
    <v>6.7721999999999998</v>
    <v>48.81</v>
    <v>49.01</v>
    <v>195624700</v>
    <v>UNM</v>
    <v>UNUM GROUP (XNYS:UNM)</v>
    <v>327513</v>
    <v>1009862</v>
    <v>1995</v>
  </rv>
  <rv s="2">
    <v>1301</v>
  </rv>
  <rv s="0">
    <v>https://www.bing.com/financeapi/forcetrigger?t=a24z2w&amp;q=XNAS%3aURBN&amp;form=skydnc</v>
    <v>Learn more on Bing</v>
  </rv>
  <rv s="1">
    <v>0</v>
    <v>URBAN OUTFITTERS, INC. (XNAS:URBN)</v>
    <v>2</v>
    <v>3</v>
    <v>Finance</v>
    <v>4</v>
    <v>en-US</v>
    <v>a24z2w</v>
    <v>268435456</v>
    <v>1</v>
    <v>Powered by Refinitiv</v>
    <v>37.814999999999998</v>
    <v>18.75</v>
    <v>1.5022</v>
    <v>-0.15</v>
    <v>-4.1909999999999994E-3</v>
    <v>USD</v>
    <v>Urban Outfitters, Inc. is a lifestyle products and services company. The Company operates through three segments: Retail, Wholesale and Nuuly. The Retail segment includes its store and digital channels and consists of its Anthropologie, Free People, FP Movement, Terrain, Urban Outfitters and Menus &amp; Venues brands. The Wholesale segment consists of the Free People, FP Movement and Urban Outfitters brands. The Wholesale segment sells through the department and specialty stores worldwide, digital businesses and the Retail segment. The Wholesale segment primarily designs, develops and markets apparel, intimates and activewear. The Nuuly segment consists of the Nuuly brand, which includes Nuuly Rent and Nuuly Thrift and offers customers ways to explore fashion. The Company offers Nuuly Thrift, which is a peer-to-peer resale marketplace where customers can buy and sell any brand of women’s, men’s, and kids’ apparel, shoes, and accessories. The Company operates approximately 700 stores.</v>
    <v>12220</v>
    <v>Nasdaq Stock Market</v>
    <v>XNAS</v>
    <v>XNAS</v>
    <v>5000 S Broad St, PHILADELPHIA, PA, 19112 US</v>
    <v>35.99</v>
    <v>Specialty Retailers</v>
    <v>Stock</v>
    <v>45155.700202522654</v>
    <v>1303</v>
    <v>35.354999999999997</v>
    <v>3303750661</v>
    <v>URBAN OUTFITTERS, INC.</v>
    <v>URBAN OUTFITTERS, INC.</v>
    <v>35.82</v>
    <v>18.502800000000001</v>
    <v>35.79</v>
    <v>35.64</v>
    <v>92697830</v>
    <v>URBN</v>
    <v>URBAN OUTFITTERS, INC. (XNAS:URBN)</v>
    <v>226286</v>
    <v>1025428</v>
    <v>1976</v>
  </rv>
  <rv s="2">
    <v>1304</v>
  </rv>
  <rv s="0">
    <v>https://www.bing.com/financeapi/forcetrigger?t=a25afr&amp;q=XNYS%3aVFC&amp;form=skydnc</v>
    <v>Learn more on Bing</v>
  </rv>
  <rv s="1">
    <v>0</v>
    <v>V.F. CORPORATION (XNYS:VFC)</v>
    <v>2</v>
    <v>3</v>
    <v>Finance</v>
    <v>4</v>
    <v>en-US</v>
    <v>a25afr</v>
    <v>268435456</v>
    <v>1</v>
    <v>Powered by Refinitiv</v>
    <v>47.55</v>
    <v>16.773900000000001</v>
    <v>1.4593</v>
    <v>-5.0000000000000001E-3</v>
    <v>-2.4469999999999998E-4</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20.67</v>
    <v>Textiles &amp; Apparel</v>
    <v>Stock</v>
    <v>45155.700521770312</v>
    <v>1306</v>
    <v>20.274999999999999</v>
    <v>7942637070</v>
    <v>V.F. CORPORATION</v>
    <v>V.F. CORPORATION</v>
    <v>20.61</v>
    <v>360.3175</v>
    <v>20.43</v>
    <v>20.425000000000001</v>
    <v>388868400</v>
    <v>VFC</v>
    <v>V.F. CORPORATION (XNYS:VFC)</v>
    <v>1869540</v>
    <v>6041158</v>
    <v>1899</v>
  </rv>
  <rv s="2">
    <v>1307</v>
  </rv>
  <rv s="0">
    <v>https://www.bing.com/financeapi/forcetrigger?t=a25e77&amp;q=XNYS%3aVLO&amp;form=skydnc</v>
    <v>Learn more on Bing</v>
  </rv>
  <rv s="1">
    <v>0</v>
    <v>VALERO ENERGY CORPORATION (XNYS:VLO)</v>
    <v>2</v>
    <v>3</v>
    <v>Finance</v>
    <v>4</v>
    <v>en-US</v>
    <v>a25e77</v>
    <v>268435456</v>
    <v>1</v>
    <v>Powered by Refinitiv</v>
    <v>150.38999999999999</v>
    <v>97.73</v>
    <v>1.6456999999999999</v>
    <v>2.0049999999999999</v>
    <v>1.5311999999999999E-2</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134.60990000000001</v>
    <v>Oil &amp; Gas</v>
    <v>Stock</v>
    <v>45155.700338483592</v>
    <v>1309</v>
    <v>132.49</v>
    <v>46947253390</v>
    <v>VALERO ENERGY CORPORATION</v>
    <v>VALERO ENERGY CORPORATION</v>
    <v>132.83000000000001</v>
    <v>4.5102000000000002</v>
    <v>130.94</v>
    <v>132.94499999999999</v>
    <v>353132900</v>
    <v>VLO</v>
    <v>VALERO ENERGY CORPORATION (XNYS:VLO)</v>
    <v>1116292</v>
    <v>3543120</v>
    <v>1981</v>
  </rv>
  <rv s="2">
    <v>1310</v>
  </rv>
  <rv s="0">
    <v>https://www.bing.com/financeapi/forcetrigger?t=aqdd7w&amp;q=XWAR%3aVAR&amp;form=skydnc</v>
    <v>Learn more on Bing</v>
  </rv>
  <rv s="14">
    <v>31</v>
    <v>VARSAV Game Studios S.A. (XWAR:VAR)</v>
    <v>2</v>
    <v>32</v>
    <v>Finance</v>
    <v>33</v>
    <v>en-US</v>
    <v>aqdd7w</v>
    <v>268435456</v>
    <v>1</v>
    <v>Powered by Refinitiv</v>
    <v>1.23</v>
    <v>0.51</v>
    <v>0.62409999999999999</v>
    <v>-8.0000000000000002E-3</v>
    <v>-1.2158E-2</v>
    <v>PLN</v>
    <v>Varsav Game Studios SA, formerly Varsav VR SA, is a Poland-based company that focuses its activities in the area of computer games and application production. The company also provides Internet Technology (IT)services to external entities and creates technological and business facilities for projects in the new technologies sector. In addition, as an additional activity complementing the basic business, the Company conducts activities consisting in providing substantive, technological or financial support for projects from entities in the computer games industry.</v>
    <v>Warsaw Stock Exchange</v>
    <v>XWAR</v>
    <v>XWAR</v>
    <v>ul. Aleje Jerozolimskie 123A, WARSZAWA, WOJ. MAZOWIECKIE, 02-017 PL</v>
    <v>0.65200000000000002</v>
    <v>Software &amp; IT Services</v>
    <v>Stock</v>
    <v>45155.625000867971</v>
    <v>1312</v>
    <v>0.64</v>
    <v>13192900</v>
    <v>VARSAV Game Studios S.A.</v>
    <v>VARSAV Game Studios S.A.</v>
    <v>0.65200000000000002</v>
    <v>10.974399999999999</v>
    <v>0.65800000000000003</v>
    <v>0.65</v>
    <v>20050000</v>
    <v>VAR</v>
    <v>VARSAV Game Studios S.A. (XWAR:VAR)</v>
    <v>11019</v>
    <v>10300</v>
    <v>2011</v>
  </rv>
  <rv s="2">
    <v>1313</v>
  </rv>
  <rv s="0">
    <v>https://www.bing.com/financeapi/forcetrigger?t=a25m77&amp;q=XNYS%3aVTR&amp;form=skydnc</v>
    <v>Learn more on Bing</v>
  </rv>
  <rv s="1">
    <v>0</v>
    <v>VENTAS, INC. (XNYS:VTR)</v>
    <v>2</v>
    <v>3</v>
    <v>Finance</v>
    <v>4</v>
    <v>en-US</v>
    <v>a25m77</v>
    <v>268435456</v>
    <v>1</v>
    <v>Powered by Refinitiv</v>
    <v>53.15</v>
    <v>35.33</v>
    <v>1.2394000000000001</v>
    <v>0.71499999999999997</v>
    <v>1.7186999999999997E-2</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42.38</v>
    <v>Residential &amp; Commercial REIT</v>
    <v>Stock</v>
    <v>45155.70045861094</v>
    <v>1315</v>
    <v>41.59</v>
    <v>17026620838</v>
    <v>VENTAS, INC.</v>
    <v>VENTAS, INC.</v>
    <v>41.814999999999998</v>
    <v>219.1319</v>
    <v>41.6</v>
    <v>42.314999999999998</v>
    <v>402377900</v>
    <v>VTR</v>
    <v>VENTAS, INC. (XNYS:VTR)</v>
    <v>651814</v>
    <v>2104861</v>
    <v>1987</v>
  </rv>
  <rv s="2">
    <v>1316</v>
  </rv>
  <rv s="0">
    <v>https://www.bing.com/financeapi/forcetrigger?t=a25jqh&amp;q=XNAS%3aVRSN&amp;form=skydnc</v>
    <v>Learn more on Bing</v>
  </rv>
  <rv s="1">
    <v>0</v>
    <v>VERISIGN, INC. (XNAS:VRSN)</v>
    <v>2</v>
    <v>3</v>
    <v>Finance</v>
    <v>4</v>
    <v>en-US</v>
    <v>a25jqh</v>
    <v>268435456</v>
    <v>1</v>
    <v>Powered by Refinitiv</v>
    <v>229.72</v>
    <v>169.24</v>
    <v>0.96389999999999998</v>
    <v>-2.36</v>
    <v>-1.1519999999999999E-2</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205.44499999999999</v>
    <v>Software &amp; IT Services</v>
    <v>Stock</v>
    <v>45155.700372835156</v>
    <v>1318</v>
    <v>202.24</v>
    <v>21129010000</v>
    <v>VERISIGN, INC.</v>
    <v>VERISIGN, INC.</v>
    <v>204.7</v>
    <v>30.283300000000001</v>
    <v>204.87</v>
    <v>202.51</v>
    <v>103133800</v>
    <v>VRSN</v>
    <v>VERISIGN, INC. (XNAS:VRSN)</v>
    <v>142013</v>
    <v>445757</v>
    <v>1995</v>
  </rv>
  <rv s="2">
    <v>1319</v>
  </rv>
  <rv s="0">
    <v>https://www.bing.com/financeapi/forcetrigger?t=a25obh&amp;q=XNYS%3aVZ&amp;form=skydnc</v>
    <v>Learn more on Bing</v>
  </rv>
  <rv s="1">
    <v>0</v>
    <v>VERIZON COMMUNICATIONS INC. (XNYS:VZ)</v>
    <v>2</v>
    <v>3</v>
    <v>Finance</v>
    <v>4</v>
    <v>en-US</v>
    <v>a25obh</v>
    <v>268435456</v>
    <v>1</v>
    <v>Powered by Refinitiv</v>
    <v>45.715000000000003</v>
    <v>31.25</v>
    <v>0.33629999999999999</v>
    <v>-0.34499999999999997</v>
    <v>-1.0369999999999999E-2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33.472200000000001</v>
    <v>Telecommunications Services</v>
    <v>Stock</v>
    <v>45155.700554120311</v>
    <v>1321</v>
    <v>32.895000000000003</v>
    <v>138418017000</v>
    <v>VERIZON COMMUNICATIONS INC.</v>
    <v>VERIZON COMMUNICATIONS INC.</v>
    <v>33.4</v>
    <v>6.6567999999999996</v>
    <v>33.270000000000003</v>
    <v>32.924999999999997</v>
    <v>4204040000</v>
    <v>VZ</v>
    <v>VERIZON COMMUNICATIONS INC. (XNYS:VZ)</v>
    <v>8550448</v>
    <v>31092786</v>
    <v>1983</v>
  </rv>
  <rv s="2">
    <v>1322</v>
  </rv>
  <rv s="0">
    <v>https://www.bing.com/financeapi/forcetrigger?t=a256cw&amp;q=XNYS%3aV&amp;form=skydnc</v>
    <v>Learn more on Bing</v>
  </rv>
  <rv s="1">
    <v>0</v>
    <v>VISA INC. (XNYS:V)</v>
    <v>2</v>
    <v>3</v>
    <v>Finance</v>
    <v>4</v>
    <v>en-US</v>
    <v>a256cw</v>
    <v>268435456</v>
    <v>1</v>
    <v>Powered by Refinitiv</v>
    <v>245.37</v>
    <v>174.6</v>
    <v>0.95669999999999999</v>
    <v>-0.86</v>
    <v>-3.594E-3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240.3</v>
    <v>Software &amp; IT Services</v>
    <v>Stock</v>
    <v>45155.70045155078</v>
    <v>1324</v>
    <v>237.52500000000001</v>
    <v>485291123230</v>
    <v>VISA INC.</v>
    <v>VISA INC.</v>
    <v>240.3</v>
    <v>30.366800000000001</v>
    <v>239.29</v>
    <v>238.43</v>
    <v>2035361000</v>
    <v>V</v>
    <v>VISA INC. (XNYS:V)</v>
    <v>1539904</v>
    <v>5209905</v>
    <v>2007</v>
  </rv>
  <rv s="2">
    <v>1325</v>
  </rv>
  <rv s="0">
    <v>https://www.bing.com/financeapi/forcetrigger?t=a25g5r&amp;q=XNYS%3aVNO&amp;form=skydnc</v>
    <v>Learn more on Bing</v>
  </rv>
  <rv s="1">
    <v>0</v>
    <v>VORNADO REALTY TRUST (XNYS:VNO)</v>
    <v>2</v>
    <v>3</v>
    <v>Finance</v>
    <v>4</v>
    <v>en-US</v>
    <v>a25g5r</v>
    <v>268435456</v>
    <v>1</v>
    <v>Powered by Refinitiv</v>
    <v>29.91</v>
    <v>12.31</v>
    <v>1.4630000000000001</v>
    <v>-6.5000000000000002E-2</v>
    <v>-3.0359999999999996E-3</v>
    <v>USD</v>
    <v>Vornado Realty Trust is a fully-integrated real estate investment trust (REIT). The Company conducts its business through, and substantially all its interests in properties are held by, Vornado Realty L.P. The Company owns and operates office and retail properties with a concentration in the New York City metropolitan area. The Company holds 32.4% interest in Alexanders, Inc. (Alexanders), which owns six properties in the greater New York metropolitan area, as well as interests in other real estate and investments. The Company operates through two segments: New York and Other. The New York segment consists of approximately 26.4 million square feet in 65 properties. It also includes nine garages totaling 1.6 million square feet (4,804 spaces). The Company's Other Real Estate and Investments consist of approximately 3.7 million square foot theMART in Chicago and 70% controlling interest in 555 California Street, a three-building office complex in San Francisco’s financial district.</v>
    <v>3146</v>
    <v>New York Stock Exchange</v>
    <v>XNYS</v>
    <v>XNYS</v>
    <v>888 7th Ave, NEW YORK, NY, 10106-0001 US</v>
    <v>21.51</v>
    <v>Residential &amp; Commercial REIT</v>
    <v>Stock</v>
    <v>45155.700263923434</v>
    <v>1327</v>
    <v>21.14</v>
    <v>4067159545</v>
    <v>VORNADO REALTY TRUST</v>
    <v>VORNADO REALTY TRUST</v>
    <v>21.335000000000001</v>
    <v>46.972499999999997</v>
    <v>21.41</v>
    <v>21.344999999999999</v>
    <v>190543900</v>
    <v>VNO</v>
    <v>VORNADO REALTY TRUST (XNYS:VNO)</v>
    <v>788599</v>
    <v>2972342</v>
    <v>1993</v>
  </rv>
  <rv s="2">
    <v>1328</v>
  </rv>
  <rv s="0">
    <v>https://www.bing.com/financeapi/forcetrigger?t=a25f6h&amp;q=XNYS%3aVMC&amp;form=skydnc</v>
    <v>Learn more on Bing</v>
  </rv>
  <rv s="1">
    <v>0</v>
    <v>VULCAN MATERIALS COMPANY (XNYS:VMC)</v>
    <v>2</v>
    <v>3</v>
    <v>Finance</v>
    <v>4</v>
    <v>en-US</v>
    <v>a25f6h</v>
    <v>268435456</v>
    <v>1</v>
    <v>Powered by Refinitiv</v>
    <v>229.75</v>
    <v>147.63999999999999</v>
    <v>0.78120000000000001</v>
    <v>-2.875</v>
    <v>-1.2921E-2</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223.92959999999999</v>
    <v>Construction Materials</v>
    <v>Stock</v>
    <v>45155.700454305472</v>
    <v>1330</v>
    <v>218.93</v>
    <v>29180739175</v>
    <v>VULCAN MATERIALS COMPANY</v>
    <v>VULCAN MATERIALS COMPANY</v>
    <v>222.46</v>
    <v>40.457799999999999</v>
    <v>222.5</v>
    <v>219.625</v>
    <v>132866200</v>
    <v>VMC</v>
    <v>VULCAN MATERIALS COMPANY (XNYS:VMC)</v>
    <v>204223</v>
    <v>779503</v>
    <v>2007</v>
  </rv>
  <rv s="2">
    <v>1331</v>
  </rv>
  <rv s="0">
    <v>https://www.bing.com/financeapi/forcetrigger?t=a1udz2&amp;q=XNYS%3aGWW&amp;form=skydnc</v>
    <v>Learn more on Bing</v>
  </rv>
  <rv s="1">
    <v>0</v>
    <v>W.W. GRAINGER, INC. (XNYS:GWW)</v>
    <v>2</v>
    <v>3</v>
    <v>Finance</v>
    <v>4</v>
    <v>en-US</v>
    <v>a1udz2</v>
    <v>268435456</v>
    <v>1</v>
    <v>Powered by Refinitiv</v>
    <v>811.6</v>
    <v>483.19</v>
    <v>1.2113</v>
    <v>-2.3650000000000002</v>
    <v>-3.3339999999999997E-3</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716.83</v>
    <v>Machinery, Equipment &amp; Components</v>
    <v>Stock</v>
    <v>45155.70033765</v>
    <v>1333</v>
    <v>705.16499999999996</v>
    <v>35347872111</v>
    <v>W.W. GRAINGER, INC.</v>
    <v>W.W. GRAINGER, INC.</v>
    <v>714.6</v>
    <v>20.305</v>
    <v>709.31</v>
    <v>706.94500000000005</v>
    <v>50000880</v>
    <v>GWW</v>
    <v>W.W. GRAINGER, INC. (XNYS:GWW)</v>
    <v>53361</v>
    <v>299149</v>
    <v>1928</v>
  </rv>
  <rv s="2">
    <v>1334</v>
  </rv>
  <rv s="0">
    <v>https://www.bing.com/financeapi/forcetrigger?t=c3jjbh&amp;q=XNAS%3aCHWA&amp;form=skydnc</v>
    <v>Learn more on Bing</v>
  </rv>
  <rv s="11">
    <v>25</v>
    <v>WAG! GROUP CO. (XNAS:PET)</v>
    <v>2</v>
    <v>26</v>
    <v>Finance</v>
    <v>4</v>
    <v>en-US</v>
    <v>c3jjbh</v>
    <v>268435456</v>
    <v>1</v>
    <v>Powered by Refinitiv</v>
    <v>8.33</v>
    <v>1.5810999999999999</v>
    <v>2.077</v>
    <v>-0.01</v>
    <v>-4.0000000000000001E-3</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2.5</v>
    <v>Personal &amp; Household Products &amp; Services</v>
    <v>Stock</v>
    <v>45155.699383171093</v>
    <v>1336</v>
    <v>2.41</v>
    <v>96564963</v>
    <v>WAG! GROUP CO.</v>
    <v>WAG! GROUP CO.</v>
    <v>2.48</v>
    <v>2.5</v>
    <v>2.4900000000000002</v>
    <v>38781110</v>
    <v>PET</v>
    <v>WAG! GROUP CO. (XNAS:PET)</v>
    <v>43810</v>
    <v>85263</v>
    <v>2022</v>
  </rv>
  <rv s="2">
    <v>1337</v>
  </rv>
  <rv s="0">
    <v>https://www.bing.com/financeapi/forcetrigger?t=a25ya2&amp;q=XNYS%3aWMT&amp;form=skydnc</v>
    <v>Learn more on Bing</v>
  </rv>
  <rv s="1">
    <v>0</v>
    <v>WALMART INC. (XNYS:WMT)</v>
    <v>2</v>
    <v>3</v>
    <v>Finance</v>
    <v>4</v>
    <v>en-US</v>
    <v>a25ya2</v>
    <v>268435456</v>
    <v>1</v>
    <v>Powered by Refinitiv</v>
    <v>162.78</v>
    <v>128.07</v>
    <v>0.4975</v>
    <v>-2.65</v>
    <v>-1.6639000000000001E-2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161.13999999999999</v>
    <v>Food &amp; Drug Retailing</v>
    <v>Stock</v>
    <v>45155.700483668748</v>
    <v>1339</v>
    <v>155.87</v>
    <v>421724889350</v>
    <v>WALMART INC.</v>
    <v>WALMART INC.</v>
    <v>160.94</v>
    <v>38.382199999999997</v>
    <v>159.26</v>
    <v>156.61000000000001</v>
    <v>2692835000</v>
    <v>WMT</v>
    <v>WALMART INC. (XNYS:WMT)</v>
    <v>11073056</v>
    <v>4705960</v>
    <v>1969</v>
  </rv>
  <rv s="2">
    <v>1340</v>
  </rv>
  <rv s="0">
    <v>https://www.bing.com/financeapi/forcetrigger?t=aofcpr&amp;q=XLON%3aWHR&amp;form=skydnc</v>
    <v>Learn more on Bing</v>
  </rv>
  <rv s="1">
    <v>0</v>
    <v>WAREHOUSE REIT PLC (XLON:WHR)</v>
    <v>2</v>
    <v>40</v>
    <v>Finance</v>
    <v>19</v>
    <v>en-US</v>
    <v>aofcpr</v>
    <v>268435456</v>
    <v>1</v>
    <v>Powered by Refinitiv</v>
    <v>166.6</v>
    <v>76.8</v>
    <v>0.97919999999999996</v>
    <v>-2.2000000000000002</v>
    <v>-2.6190000000000001E-2</v>
    <v>GBp</v>
    <v>Warehouse REIT plc is a closed-ended real estate investment trust. The Company’s investment objective is to provide shareholders with an income together with the potential for income and capital growth by investing in a diversified portfolio of United Kingdom commercial property warehouse assets. It may acquire property interests either directly or through corporate structures (whether onshore United Kingdom or offshore) and also through a joint venture or other shared ownership or co-investment arrangements. Its subsidiaries include Tilstone Holdings Limited, Tilstone Warehouse Holdco Limited, Tilstone Property Holdings Limited, Tilstone Industrial Warehouse Limited, Tilstone Retail Warehouse Limited, Tilstone Industrial Limited, Tilstone Retail Limited, Tilstone Trade Limited, Tilstone Basingstoke Limited, Tilstone Glasgow Limited, Tilstone Radway Limited and other. The Company’s investment manager is G10 Capital Limited, and the investment advisor is Tilstone Partners Limited.</v>
    <v>0</v>
    <v>London Stock Exchange</v>
    <v>XLON</v>
    <v>XLON</v>
    <v>55 Wells Street, LONDON, UNITED KINGDOM-NA, W1T 3PT GB</v>
    <v>84</v>
    <v>Residential &amp; Commercial REIT</v>
    <v>Stock</v>
    <v>45155.65625</v>
    <v>1342</v>
    <v>81.8</v>
    <v>356883800</v>
    <v>WAREHOUSE REIT PLC</v>
    <v>WAREHOUSE REIT PLC</v>
    <v>83.2</v>
    <v>0</v>
    <v>84</v>
    <v>81.8</v>
    <v>424861700</v>
    <v>WHR</v>
    <v>WAREHOUSE REIT PLC (XLON:WHR)</v>
    <v>485331</v>
    <v>674030</v>
    <v>2017</v>
  </rv>
  <rv s="2">
    <v>1343</v>
  </rv>
  <rv s="0">
    <v>https://www.bing.com/financeapi/forcetrigger?t=a25xjc&amp;q=XNYS%3aWM&amp;form=skydnc</v>
    <v>Learn more on Bing</v>
  </rv>
  <rv s="1">
    <v>0</v>
    <v>WASTE MANAGEMENT, INC. (XNYS:WM)</v>
    <v>2</v>
    <v>3</v>
    <v>Finance</v>
    <v>4</v>
    <v>en-US</v>
    <v>a25xjc</v>
    <v>268435456</v>
    <v>1</v>
    <v>Powered by Refinitiv</v>
    <v>175.98</v>
    <v>148.31</v>
    <v>0.72019999999999995</v>
    <v>-0.54500000000000004</v>
    <v>-3.4060000000000002E-3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160.55000000000001</v>
    <v>Professional &amp; Commercial Services</v>
    <v>Stock</v>
    <v>45155.700604432815</v>
    <v>1345</v>
    <v>159.30000000000001</v>
    <v>64596847815</v>
    <v>WASTE MANAGEMENT, INC.</v>
    <v>WASTE MANAGEMENT, INC.</v>
    <v>159.51</v>
    <v>28.744700000000002</v>
    <v>160.02000000000001</v>
    <v>159.47499999999999</v>
    <v>405059400</v>
    <v>WM</v>
    <v>WASTE MANAGEMENT, INC. (XNYS:WM)</v>
    <v>287655</v>
    <v>1517004</v>
    <v>1995</v>
  </rv>
  <rv s="2">
    <v>1346</v>
  </rv>
  <rv s="0">
    <v>https://www.bing.com/financeapi/forcetrigger?t=alw88m&amp;q=XPHS%3aWPI&amp;form=skydnc</v>
    <v>Learn more on Bing</v>
  </rv>
  <rv s="1">
    <v>0</v>
    <v>Waterfront Philippines, Incorporated (XPHS:WPI)</v>
    <v>2</v>
    <v>69</v>
    <v>Finance</v>
    <v>70</v>
    <v>en-US</v>
    <v>alw88m</v>
    <v>268435456</v>
    <v>1</v>
    <v>Powered by Refinitiv</v>
    <v>0.6</v>
    <v>0.39</v>
    <v>1.0017</v>
    <v>-1.4999999999999999E-2</v>
    <v>-3.5714000000000003E-2</v>
    <v>PHP</v>
    <v>Waterfront Philippines, Incorporated is an investment holding company for hotel, leisure, and tourism businesses. The Company holds interests in hotels and resorts, a fitness gym, entities engaged in the international marketing and promotion of casinos, manufacturing of pastries, and hotel management and operations. Its geographical segment in the Philippines. The Company’s subsidiaries include Waterfront Cebu City Casino Hotel, Inc. (WCCCHI), Waterfront Mactan Casino Hotel, Inc. (WMCHI), Waterfront Insular Hotel Davao, Inc., ACESITE (Phils.) Hotel Corporation, Waterfront Hotel Management Corporation, Mayo Bonanza, Inc., Waterfront Horizon Corporation, Waterfront Food Concepts, Inc., Waterfront Wellness Group, Inc., Grand Ilocandia Resort Development Incorporated, Waterfront Promotions Limited, Waterfront Puerto Princesa Hotel Inc. and Waterfront Iloilo Hotel Inc.</v>
    <v>942</v>
    <v>Philippine Stock Exchange</v>
    <v>XPHS</v>
    <v>XPHS</v>
    <v>7th Floor Pavilion Hotel, United Nations Avenue corner Ma. Orosa Street, MANILA, PHILIPPINES-NA PH</v>
    <v>0.435</v>
    <v>Hotels &amp; Entertainment Services</v>
    <v>Stock</v>
    <v>45155.291666666664</v>
    <v>1348</v>
    <v>0.4</v>
    <v>1012092000</v>
    <v>Waterfront Philippines, Incorporated</v>
    <v>Waterfront Philippines, Incorporated</v>
    <v>0.435</v>
    <v>4.34</v>
    <v>0.42</v>
    <v>0.40500000000000003</v>
    <v>2498992000</v>
    <v>WPI</v>
    <v>Waterfront Philippines, Incorporated (XPHS:WPI)</v>
    <v>200000</v>
    <v>316000</v>
    <v>1994</v>
  </rv>
  <rv s="2">
    <v>1349</v>
  </rv>
  <rv s="0">
    <v>https://www.bing.com/financeapi/forcetrigger?t=a25par&amp;q=XNYS%3aWAT&amp;form=skydnc</v>
    <v>Learn more on Bing</v>
  </rv>
  <rv s="1">
    <v>0</v>
    <v>WATERS CORPORATION (XNYS:WAT)</v>
    <v>2</v>
    <v>3</v>
    <v>Finance</v>
    <v>4</v>
    <v>en-US</v>
    <v>a25par</v>
    <v>268435456</v>
    <v>1</v>
    <v>Powered by Refinitiv</v>
    <v>353.70499999999998</v>
    <v>248.18</v>
    <v>0.86350000000000005</v>
    <v>0.155</v>
    <v>5.6389999999999999E-4</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276.44</v>
    <v>Healthcare Equipment &amp; Supplies</v>
    <v>Stock</v>
    <v>45155.700540983591</v>
    <v>1351</v>
    <v>273.24</v>
    <v>16254189543</v>
    <v>WATERS CORPORATION</v>
    <v>WATERS CORPORATION</v>
    <v>275.09500000000003</v>
    <v>24.2744</v>
    <v>274.86</v>
    <v>275.01499999999999</v>
    <v>59102920</v>
    <v>WAT</v>
    <v>WATERS CORPORATION (XNYS:WAT)</v>
    <v>167775</v>
    <v>626107</v>
    <v>1991</v>
  </rv>
  <rv s="2">
    <v>1352</v>
  </rv>
  <rv s="0">
    <v>https://www.bing.com/financeapi/forcetrigger?t=a25sk2&amp;q=XNYS%3aWEC&amp;form=skydnc</v>
    <v>Learn more on Bing</v>
  </rv>
  <rv s="1">
    <v>0</v>
    <v>WEC ENERGY GROUP, INC. (XNYS:WEC)</v>
    <v>2</v>
    <v>3</v>
    <v>Finance</v>
    <v>4</v>
    <v>en-US</v>
    <v>a25sk2</v>
    <v>268435456</v>
    <v>1</v>
    <v>Powered by Refinitiv</v>
    <v>108.2</v>
    <v>80.819999999999993</v>
    <v>0.41</v>
    <v>0.51</v>
    <v>6.0029999999999997E-3</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85.82</v>
    <v>Electrical Utilities &amp; IPPs</v>
    <v>Stock</v>
    <v>45155.700468553128</v>
    <v>1354</v>
    <v>84.905000000000001</v>
    <v>26960186715</v>
    <v>WEC ENERGY GROUP, INC.</v>
    <v>WEC ENERGY GROUP, INC.</v>
    <v>85.07</v>
    <v>19.855799999999999</v>
    <v>84.96</v>
    <v>85.47</v>
    <v>315434500</v>
    <v>WEC</v>
    <v>WEC ENERGY GROUP, INC. (XNYS:WEC)</v>
    <v>319167</v>
    <v>1283564</v>
    <v>1981</v>
  </rv>
  <rv s="2">
    <v>1355</v>
  </rv>
  <rv s="0">
    <v>https://www.bing.com/financeapi/forcetrigger?t=a25tgh&amp;q=XNYS%3aWFC&amp;form=skydnc</v>
    <v>Learn more on Bing</v>
  </rv>
  <rv s="1">
    <v>0</v>
    <v>WELLS FARGO &amp; COMPANY (XNYS:WFC)</v>
    <v>2</v>
    <v>3</v>
    <v>Finance</v>
    <v>4</v>
    <v>en-US</v>
    <v>a25tgh</v>
    <v>268435456</v>
    <v>1</v>
    <v>Powered by Refinitiv</v>
    <v>48.84</v>
    <v>35.25</v>
    <v>1.1407</v>
    <v>0.22</v>
    <v>5.2110000000000004E-3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233834</v>
    <v>New York Stock Exchange</v>
    <v>XNYS</v>
    <v>XNYS</v>
    <v>420 Montgomery St, SAN FRANCISCO, CA, 94104-1207 US</v>
    <v>42.744999999999997</v>
    <v>Banking Services</v>
    <v>Stock</v>
    <v>45155.70048622656</v>
    <v>1357</v>
    <v>42.27</v>
    <v>155278750520</v>
    <v>WELLS FARGO &amp; COMPANY</v>
    <v>WELLS FARGO &amp; COMPANY</v>
    <v>42.32</v>
    <v>10.3057</v>
    <v>42.22</v>
    <v>42.44</v>
    <v>3658783000</v>
    <v>WFC</v>
    <v>WELLS FARGO &amp; COMPANY (XNYS:WFC)</v>
    <v>4036079</v>
    <v>15286678</v>
    <v>1929</v>
  </rv>
  <rv s="2">
    <v>1358</v>
  </rv>
  <rv s="0">
    <v>http://en.wikipedia.org/wiki/Western_Digital</v>
    <v>Wikipedia</v>
  </rv>
  <rv s="4">
    <v>14</v>
    <v>1360</v>
  </rv>
  <rv s="5">
    <v>13</v>
    <v>https://www.bing.com/th?id=AMMS_b9efb984265253a027f300c3dcbbcbc0&amp;qlt=95</v>
    <v>1361</v>
    <v>0</v>
    <v>https://www.bing.com/images/search?form=xlimg&amp;q=western+digital</v>
    <v>Image of WESTERN DIGITAL CORPORATION</v>
  </rv>
  <rv s="0">
    <v>https://www.bing.com/financeapi/forcetrigger?t=a25rnm&amp;q=XNAS%3aWDC&amp;form=skydnc</v>
    <v>Learn more on Bing</v>
  </rv>
  <rv s="6">
    <v>9</v>
    <v>WESTERN DIGITAL CORPORATION (XNAS:WDC)</v>
    <v>11</v>
    <v>12</v>
    <v>Finance</v>
    <v>4</v>
    <v>en-US</v>
    <v>a25rnm</v>
    <v>268435456</v>
    <v>1</v>
    <v>Powered by Refinitiv</v>
    <v>49.23</v>
    <v>29.73</v>
    <v>1.6825000000000001</v>
    <v>0.39</v>
    <v>9.6489999999999996E-3</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41.28</v>
    <v>1362</v>
    <v>Computers, Phones &amp; Household Electronics</v>
    <v>Stock</v>
    <v>45155.700248078123</v>
    <v>1363</v>
    <v>40.64</v>
    <v>13056645294</v>
    <v>WESTERN DIGITAL CORPORATION</v>
    <v>WESTERN DIGITAL CORPORATION</v>
    <v>40.64</v>
    <v>15.2197</v>
    <v>40.42</v>
    <v>40.81</v>
    <v>319937400</v>
    <v>WDC</v>
    <v>WESTERN DIGITAL CORPORATION (XNAS:WDC)</v>
    <v>918779</v>
    <v>3551036</v>
    <v>2000</v>
  </rv>
  <rv s="2">
    <v>1364</v>
  </rv>
  <rv s="0">
    <v>https://www.bing.com/financeapi/forcetrigger?t=a264qh&amp;q=XNYS%3aWY&amp;form=skydnc</v>
    <v>Learn more on Bing</v>
  </rv>
  <rv s="1">
    <v>0</v>
    <v>WEYERHAEUSER COMPANY (XNYS:WY)</v>
    <v>2</v>
    <v>3</v>
    <v>Finance</v>
    <v>4</v>
    <v>en-US</v>
    <v>a264qh</v>
    <v>268435456</v>
    <v>1</v>
    <v>Powered by Refinitiv</v>
    <v>35.977600000000002</v>
    <v>26.6449</v>
    <v>1.5276000000000001</v>
    <v>0.17</v>
    <v>5.2470000000000008E-3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32.700000000000003</v>
    <v>Residential &amp; Commercial REIT</v>
    <v>Stock</v>
    <v>45155.700458876563</v>
    <v>1366</v>
    <v>32.46</v>
    <v>23800462360</v>
    <v>WEYERHAEUSER COMPANY</v>
    <v>WEYERHAEUSER COMPANY</v>
    <v>32.505000000000003</v>
    <v>33.9908</v>
    <v>32.4</v>
    <v>32.57</v>
    <v>730748000</v>
    <v>WY</v>
    <v>WEYERHAEUSER COMPANY (XNYS:WY)</v>
    <v>637124</v>
    <v>2994608</v>
    <v>1900</v>
  </rv>
  <rv s="2">
    <v>1367</v>
  </rv>
  <rv s="0">
    <v>https://www.bing.com/financeapi/forcetrigger?t=aofd52&amp;q=XLON%3aWIN&amp;form=skydnc</v>
    <v>Learn more on Bing</v>
  </rv>
  <rv s="1">
    <v>0</v>
    <v>WINCANTON PLC (XLON:WIN)</v>
    <v>2</v>
    <v>40</v>
    <v>Finance</v>
    <v>19</v>
    <v>en-US</v>
    <v>aofd52</v>
    <v>268435456</v>
    <v>1</v>
    <v>Powered by Refinitiv</v>
    <v>399</v>
    <v>187</v>
    <v>0.84409999999999996</v>
    <v>-0.5</v>
    <v>-2.137E-3</v>
    <v>GBp</v>
    <v>Wincanton plc is a United Kingdom-based supply chain partner for British business. It provides supply chain solutions up and down the country with colleagues working across approximately 200 sites. It provides business-critical services, including storage, handling and distribution; high volume eFulfilment; retailer dark stores; two-person home delivery; fleet and transport management; and network optimization for many of the United Kingdom’s companies. It also offers inbound supply chain logistics, people outsourcing and industrial relations management, property selection and design, and Winsight Supply Chain Integrator (WSCI). Its sectors include eFulfilment, which includes eCommerce, including high volume eFulfilment, and value-added services; grocery home delivery and customer fulfilment (CFC) and omnichannel retail; general merchandise, which is a non-food retail-focused sector; grocery and consumer and Public and Industrial, which serves infrastructure and healthcare markets.</v>
    <v>20300</v>
    <v>London Stock Exchange</v>
    <v>XLON</v>
    <v>XLON</v>
    <v>Methuen Park, CHIPPENHAM, WILTSHIRE, SN14 0WT GB</v>
    <v>237</v>
    <v>Freight &amp; Logistics Services</v>
    <v>Stock</v>
    <v>45155.65625</v>
    <v>1369</v>
    <v>225</v>
    <v>291432200</v>
    <v>WINCANTON PLC</v>
    <v>WINCANTON PLC</v>
    <v>225</v>
    <v>8.6989000000000001</v>
    <v>234</v>
    <v>233.5</v>
    <v>124543700</v>
    <v>WIN</v>
    <v>WINCANTON PLC (XLON:WIN)</v>
    <v>70163</v>
    <v>109180</v>
    <v>2001</v>
  </rv>
  <rv s="2">
    <v>1370</v>
  </rv>
  <rv s="0">
    <v>https://www.bing.com/financeapi/forcetrigger?t=a2655r&amp;q=XNAS%3aWYNN&amp;form=skydnc</v>
    <v>Learn more on Bing</v>
  </rv>
  <rv s="1">
    <v>0</v>
    <v>WYNN RESORTS, LIMITED (XNAS:WYNN)</v>
    <v>2</v>
    <v>3</v>
    <v>Finance</v>
    <v>4</v>
    <v>en-US</v>
    <v>a2655r</v>
    <v>268435456</v>
    <v>1</v>
    <v>Powered by Refinitiv</v>
    <v>117.86</v>
    <v>53.81</v>
    <v>2.0636000000000001</v>
    <v>0.1</v>
    <v>1.0549999999999999E-3</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95.99</v>
    <v>Hotels &amp; Entertainment Services</v>
    <v>Stock</v>
    <v>45155.700394687497</v>
    <v>1372</v>
    <v>94.29</v>
    <v>10813694233</v>
    <v>WYNN RESORTS, LIMITED</v>
    <v>WYNN RESORTS, LIMITED</v>
    <v>95.05</v>
    <v>1608.039</v>
    <v>94.81</v>
    <v>94.91</v>
    <v>113936300</v>
    <v>WYNN</v>
    <v>WYNN RESORTS, LIMITED (XNAS:WYNN)</v>
    <v>752929</v>
    <v>2010550</v>
    <v>2002</v>
  </rv>
  <rv s="2">
    <v>1373</v>
  </rv>
  <rv s="0">
    <v>https://www.bing.com/financeapi/forcetrigger?t=aofgyc&amp;q=XLON%3aWYN&amp;form=skydnc</v>
    <v>Learn more on Bing</v>
  </rv>
  <rv s="22">
    <v>63</v>
    <v>WYNNSTAY GROUP P.L.C. (XLON:WYN)</v>
    <v>2</v>
    <v>64</v>
    <v>Finance</v>
    <v>19</v>
    <v>en-US</v>
    <v>aofgyc</v>
    <v>268435456</v>
    <v>1</v>
    <v>Powered by Refinitiv</v>
    <v>641</v>
    <v>416.55399999999997</v>
    <v>0.88700000000000001</v>
    <v>-12.5</v>
    <v>-2.9411999999999997E-2</v>
    <v>GBp</v>
    <v>Wynnstay Group PLC is a United Kingdom-based company, which supplies a range of agricultural inputs to both livestock and arable farmers. It also provides grain marketing services and advice on animal nutrition and health, and crop production. The Company’s segments include Agriculture and Specialist Agricultural Merchanting. The Agriculture segment is engaged in manufacturing and supplying animal feeds, fertilizer, seeds and associated agricultural products. The Specialist Agricultural Merchanting segment supplies a range of specialist products to farmers, smallholders, and pet owners. The Company operates three feed mills and three blending plants, offering a full range of animal nutrition products to the agricultural market in bulk or bags. Its Specialist Agricultural Merchanting depots are established and provide a comprehensive range of products for farmers and rural dwellers. The Company operates over 53 depots across Wales, the Midlands, Northwest and Southwest England.</v>
    <v>943</v>
    <v>London Stock Exchange</v>
    <v>XLON</v>
    <v>XLON</v>
    <v>Eagle House, Llansantffraid, LLANSANTFFRAID, POWYS, SY22 6AQ GB</v>
    <v>Food &amp; Tobacco</v>
    <v>Stock</v>
    <v>45155.642003738278</v>
    <v>1375</v>
    <v>95856990</v>
    <v>WYNNSTAY GROUP P.L.C.</v>
    <v>WYNNSTAY GROUP P.L.C.</v>
    <v>425</v>
    <v>6.7717999999999998</v>
    <v>425</v>
    <v>412.5</v>
    <v>22554590</v>
    <v>WYN</v>
    <v>WYNNSTAY GROUP P.L.C. (XLON:WYN)</v>
    <v>42680</v>
    <v>21970</v>
    <v>1992</v>
  </rv>
  <rv s="2">
    <v>1376</v>
  </rv>
  <rv s="0">
    <v>https://www.bing.com/financeapi/forcetrigger?t=ay4lu2&amp;q=XNAS%3aXEL&amp;form=skydnc</v>
    <v>Learn more on Bing</v>
  </rv>
  <rv s="1">
    <v>0</v>
    <v>Xcel Energy Inc. (XNAS:XEL)</v>
    <v>2</v>
    <v>3</v>
    <v>Finance</v>
    <v>4</v>
    <v>en-US</v>
    <v>ay4lu2</v>
    <v>268435456</v>
    <v>1</v>
    <v>Powered by Refinitiv</v>
    <v>77.66</v>
    <v>56.89</v>
    <v>0.42730000000000001</v>
    <v>-2.5000000000000001E-2</v>
    <v>-4.2789999999999999E-4</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58.89</v>
    <v>Electrical Utilities &amp; IPPs</v>
    <v>Stock</v>
    <v>45155.700607337501</v>
    <v>1378</v>
    <v>58.375</v>
    <v>32212267343</v>
    <v>Xcel Energy Inc.</v>
    <v>Xcel Energy Inc.</v>
    <v>58.47</v>
    <v>18.527100000000001</v>
    <v>58.43</v>
    <v>58.405000000000001</v>
    <v>551532700</v>
    <v>XEL</v>
    <v>Xcel Energy Inc. (XNAS:XEL)</v>
    <v>1628004</v>
    <v>3636239</v>
    <v>1909</v>
  </rv>
  <rv s="2">
    <v>1379</v>
  </rv>
  <rv s="0">
    <v>https://www.bing.com/financeapi/forcetrigger?t=a26arw&amp;q=XNAS%3aXRX&amp;form=skydnc</v>
    <v>Learn more on Bing</v>
  </rv>
  <rv s="1">
    <v>0</v>
    <v>Xerox Holdings Corp (XNAS:XRX)</v>
    <v>2</v>
    <v>3</v>
    <v>Finance</v>
    <v>4</v>
    <v>en-US</v>
    <v>a26arw</v>
    <v>268435456</v>
    <v>1</v>
    <v>Powered by Refinitiv</v>
    <v>19.09</v>
    <v>11.8</v>
    <v>1.6935</v>
    <v>0.315</v>
    <v>2.1297999999999997E-2</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20300</v>
    <v>Nasdaq Stock Market</v>
    <v>XNAS</v>
    <v>XNAS</v>
    <v>201 Merritt 7, NORWALK, CT, 06851 US</v>
    <v>15.13</v>
    <v>Office Equipment</v>
    <v>Stock</v>
    <v>45155.700442036716</v>
    <v>1381</v>
    <v>14.87</v>
    <v>2373297600</v>
    <v>Xerox Holdings Corp</v>
    <v>Xerox Holdings Corp</v>
    <v>14.89</v>
    <v>14.1126</v>
    <v>14.79</v>
    <v>15.105</v>
    <v>157120000</v>
    <v>XRX</v>
    <v>Xerox Holdings Corp (XNAS:XRX)</v>
    <v>307149</v>
    <v>1313517</v>
    <v>2019</v>
  </rv>
  <rv s="2">
    <v>1382</v>
  </rv>
  <rv s="0">
    <v>https://www.bing.com/financeapi/forcetrigger?t=ab6azr&amp;q=XTSX%3aXL&amp;form=skydnc</v>
    <v>Learn more on Bing</v>
  </rv>
  <rv s="1">
    <v>0</v>
    <v>XXL ENERGY CORP. (XTSX:XL)</v>
    <v>2</v>
    <v>56</v>
    <v>Finance</v>
    <v>8</v>
    <v>en-US</v>
    <v>ab6azr</v>
    <v>268435456</v>
    <v>1</v>
    <v>Powered by Refinitiv</v>
    <v>0.315</v>
    <v>0.22500000000000001</v>
    <v>-0.32950000000000002</v>
    <v>0</v>
    <v>0</v>
    <v>CAD</v>
    <v>XXL Energy Corp. is a Canada-based oil and gas exploration and development company. The Company is engaged in the acquisition, exploration and development of petroleum and natural gas properties located in the United States of America. The Company is focused on the Greater Green River Basin of Wyoming, the Piceance Basin of Colorado, and Pinedale Field of Wyoming. In the Green River Basin, Wyoming, the Company owns working interests in approximately six natural gas wells and five royalty interest wells including the Jade 10-11. In the Piceance Basin, the Company owns working interests in approximately four producing natural gas wells and four non-producing wells. The Company holds oil and gas leases covering approximately 1,840 acres located in the Warbonnet area of Pinedale Field, Sublette County, Wyoming.</v>
    <v>8</v>
    <v>TSX Venture Exchange</v>
    <v>XTSX</v>
    <v>XTSX</v>
    <v>RPO Box 60610 Granville Park, VANCOUVER, BC, V6H 4B9 CA</v>
    <v>0.25</v>
    <v>Oil &amp; Gas</v>
    <v>Stock</v>
    <v>45152.820162037038</v>
    <v>1384</v>
    <v>0.25</v>
    <v>1813240</v>
    <v>XXL ENERGY CORP.</v>
    <v>XXL ENERGY CORP.</v>
    <v>0.25</v>
    <v>2.2599999999999998</v>
    <v>0.25</v>
    <v>0.25</v>
    <v>7252940</v>
    <v>XL</v>
    <v>XXL ENERGY CORP. (XTSX:XL)</v>
    <v>3000</v>
    <v>300</v>
    <v>1987</v>
  </rv>
  <rv s="2">
    <v>1385</v>
  </rv>
  <rv s="0">
    <v>https://www.bing.com/financeapi/forcetrigger?t=a26c9c&amp;q=XNYS%3aXYL&amp;form=skydnc</v>
    <v>Learn more on Bing</v>
  </rv>
  <rv s="1">
    <v>0</v>
    <v>XYLEM INC. (XNYS:XYL)</v>
    <v>2</v>
    <v>3</v>
    <v>Finance</v>
    <v>4</v>
    <v>en-US</v>
    <v>a26c9c</v>
    <v>268435456</v>
    <v>1</v>
    <v>Powered by Refinitiv</v>
    <v>118.58</v>
    <v>84.155000000000001</v>
    <v>1.0972999999999999</v>
    <v>-0.125</v>
    <v>-1.25E-3</v>
    <v>USD</v>
    <v>Xylem Inc. is a water technology company, which designs, manufactures and services highly engineered products and solutions across a range of critical applications, primarily in the water sector, as well as in energy. The Company operates through three segments. The Water Infrastructure segment primarily supports the process that collects water from a source, treats it and distributes it to users, and then treats and returns the wastewater responsibly to the environment through two closely linked applications: Transport and Treatment. The Applied Water segment encompasses the use of water to serve the commercial, residential and industrial end markets. The Measurement &amp; Control Solutions segment develops advanced technology solutions that enable the intelligent use and conservation of critical water and energy resources. The segment delivers communications, smart metering, measurement and control capabilities and critical infrastructure technologies.</v>
    <v>17800</v>
    <v>New York Stock Exchange</v>
    <v>XNYS</v>
    <v>XNYS</v>
    <v>301 Water Street Se, WASHINGTON, DC, 20003 US</v>
    <v>100.5962</v>
    <v>Machinery, Equipment &amp; Components</v>
    <v>Stock</v>
    <v>45155.700489490628</v>
    <v>1387</v>
    <v>99.69</v>
    <v>24057563007</v>
    <v>XYLEM INC.</v>
    <v>XYLEM INC.</v>
    <v>100.215</v>
    <v>53.221400000000003</v>
    <v>100.02</v>
    <v>99.894999999999996</v>
    <v>240828500</v>
    <v>XYL</v>
    <v>XYLEM INC. (XNYS:XYL)</v>
    <v>412179</v>
    <v>1378344</v>
    <v>2011</v>
  </rv>
  <rv s="2">
    <v>1388</v>
  </rv>
  <rv s="0">
    <v>https://www.bing.com/financeapi/forcetrigger?t=a26em7&amp;q=XNYS%3aYUM&amp;form=skydnc</v>
    <v>Learn more on Bing</v>
  </rv>
  <rv s="1">
    <v>0</v>
    <v>YUM! BRANDS, INC. (XNYS:YUM)</v>
    <v>2</v>
    <v>3</v>
    <v>Finance</v>
    <v>4</v>
    <v>en-US</v>
    <v>a26em7</v>
    <v>268435456</v>
    <v>1</v>
    <v>Powered by Refinitiv</v>
    <v>143.245</v>
    <v>103.965</v>
    <v>1.0065</v>
    <v>-0.9</v>
    <v>-6.8410000000000007E-3</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131.75</v>
    <v>Hotels &amp; Entertainment Services</v>
    <v>Stock</v>
    <v>45155.700448310155</v>
    <v>1390</v>
    <v>130.52000000000001</v>
    <v>36612408458</v>
    <v>YUM! BRANDS, INC.</v>
    <v>YUM! BRANDS, INC.</v>
    <v>131.72999999999999</v>
    <v>26.566099999999999</v>
    <v>131.56</v>
    <v>130.66</v>
    <v>280211300</v>
    <v>YUM</v>
    <v>YUM! BRANDS, INC. (XNYS:YUM)</v>
    <v>282999</v>
    <v>1420845</v>
    <v>1997</v>
  </rv>
  <rv s="2">
    <v>1391</v>
  </rv>
  <rv s="0">
    <v>https://www.bing.com/financeapi/forcetrigger?t=aqldm7&amp;q=XTAE%3aZMH&amp;form=skydnc</v>
    <v>Learn more on Bing</v>
  </rv>
  <rv s="9">
    <v>71</v>
    <v>Z.M.H HAMMERMAN LTD (XTAE:ZMH)</v>
    <v>2</v>
    <v>72</v>
    <v>Finance</v>
    <v>73</v>
    <v>en-US</v>
    <v>aqldm7</v>
    <v>268435456</v>
    <v>1</v>
    <v>Powered by Refinitiv</v>
    <v>5050</v>
    <v>932</v>
    <v>1.3755999999999999</v>
    <v>-32</v>
    <v>-1.3900999999999998E-2</v>
    <v>ILa</v>
    <v>ZMH Hammerman Ltd is an Israel-based company, which is engaged in the construction and development of residential, commercial, industrial, office, high technology and public buildings and infrastructure projects. The Company's projects are mainly residential and it includes: Lev Ganey Tikva; Akhziv Nahariya; Carmiela at the Carmiel mine; The landscape of Beit Shemesh; Amirey Nof in Alfei Menashe; Savyonei in Ganei Tikva, which is a residential property that offers apartments and penthouses; New Krinitzi in Ramat Gan, which is a residential property that offers apartments and penthouses; Bezalel complex in Tel Aviv, which is a residential property that offers apartments and penthouses, and White City in Neve Tzedek, Tel Aviv, which is a residential property that offers apartments, mini penthouses and penthouses.</v>
    <v>Tel Aviv Stock Exchange</v>
    <v>XTAE</v>
    <v>XTAE</v>
    <v>Prof.Dan Shechtman 10, HADERA, 20302 IL</v>
    <v>2302</v>
    <v>Real Estate Operations</v>
    <v>Stock</v>
    <v>45155.600173611114</v>
    <v>1393</v>
    <v>2270</v>
    <v>460918900</v>
    <v>Z.M.H HAMMERMAN LTD</v>
    <v>Z.M.H HAMMERMAN LTD</v>
    <v>2302</v>
    <v>2302</v>
    <v>2270</v>
    <v>20022540</v>
    <v>ZMH</v>
    <v>Z.M.H HAMMERMAN LTD (XTAE:ZMH)</v>
    <v>1279</v>
    <v>6430</v>
    <v>1997</v>
  </rv>
  <rv s="2">
    <v>1394</v>
  </rv>
  <rv s="0">
    <v>https://www.bing.com/financeapi/forcetrigger?t=a26gnm&amp;q=XNAS%3aZION&amp;form=skydnc</v>
    <v>Learn more on Bing</v>
  </rv>
  <rv s="17">
    <v>44</v>
    <v>ZIONS BANCORPORATION, NATIONAL ASSOCIATION (XNAS:ZION)</v>
    <v>2</v>
    <v>74</v>
    <v>Finance</v>
    <v>4</v>
    <v>en-US</v>
    <v>a26gnm</v>
    <v>268435456</v>
    <v>1</v>
    <v>Powered by Refinitiv</v>
    <v>59.75</v>
    <v>18.260000000000002</v>
    <v>1.1400999999999999</v>
    <v>-0.12</v>
    <v>-3.444E-3</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35.299999999999997</v>
    <v>Banking Services</v>
    <v>Stock</v>
    <v>45155.700491145311</v>
    <v>1396</v>
    <v>34.395000000000003</v>
    <v>5143597872</v>
    <v>ZIONS BANCORPORATION, NATIONAL ASSOCIATION</v>
    <v>ZIONS BANCORPORATION, NATIONAL ASSOCIATION</v>
    <v>35.229999999999997</v>
    <v>6.1295000000000002</v>
    <v>34.840000000000003</v>
    <v>34.72</v>
    <v>148145100</v>
    <v>ZION</v>
    <v>ZIONS BANCORPORATION, NATIONAL ASSOCIATION (XNAS:ZION)</v>
    <v>836417</v>
    <v>3937842</v>
  </rv>
  <rv s="2">
    <v>1397</v>
  </rv>
  <rv s="0">
    <v>https://www.bing.com/financeapi/forcetrigger?t=a1p7zr&amp;q=XNYS%3aCAT&amp;form=skydnc</v>
    <v>Learn more on Bing</v>
  </rv>
  <rv s="1">
    <v>0</v>
    <v>CATERPILLAR INC. (XNYS:CAT)</v>
    <v>2</v>
    <v>3</v>
    <v>Finance</v>
    <v>4</v>
    <v>en-US</v>
    <v>a1p7zr</v>
    <v>268435456</v>
    <v>1</v>
    <v>Powered by Refinitiv</v>
    <v>293.88</v>
    <v>160.6</v>
    <v>1.1149</v>
    <v>3.145</v>
    <v>1.1457E-2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279.55</v>
    <v>Machinery, Equipment &amp; Components</v>
    <v>Stock</v>
    <v>45155.700514363278</v>
    <v>1399</v>
    <v>277</v>
    <v>141643782430</v>
    <v>CATERPILLAR INC.</v>
    <v>CATERPILLAR INC.</v>
    <v>277.02</v>
    <v>17.0837</v>
    <v>274.51</v>
    <v>277.65499999999997</v>
    <v>510143100</v>
    <v>CAT</v>
    <v>CATERPILLAR INC. (XNYS:CAT)</v>
    <v>1223715</v>
    <v>3170457</v>
    <v>1986</v>
  </rv>
  <rv s="2">
    <v>1400</v>
  </rv>
  <rv s="0">
    <v>https://www.bing.com/financeapi/forcetrigger?t=a25pm7&amp;q=XNAS%3aWBA&amp;form=skydnc</v>
    <v>Learn more on Bing</v>
  </rv>
  <rv s="1">
    <v>0</v>
    <v>WALGREENS BOOTS ALLIANCE, INC. (XNAS:WBA)</v>
    <v>2</v>
    <v>3</v>
    <v>Finance</v>
    <v>4</v>
    <v>en-US</v>
    <v>a25pm7</v>
    <v>268435456</v>
    <v>1</v>
    <v>Powered by Refinitiv</v>
    <v>42.29</v>
    <v>27.3</v>
    <v>0.6774</v>
    <v>-0.8206</v>
    <v>-2.911E-2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28.2</v>
    <v>Food &amp; Drug Retailing</v>
    <v>Stock</v>
    <v>45155.700445312497</v>
    <v>1402</v>
    <v>27.3</v>
    <v>23626946561</v>
    <v>WALGREENS BOOTS ALLIANCE, INC.</v>
    <v>WALGREENS BOOTS ALLIANCE, INC.</v>
    <v>27.91</v>
    <v>7.4966999999999997</v>
    <v>28.19</v>
    <v>27.369399999999999</v>
    <v>863261400</v>
    <v>WBA</v>
    <v>WALGREENS BOOTS ALLIANCE, INC. (XNAS:WBA)</v>
    <v>6213078</v>
    <v>7535895</v>
    <v>2014</v>
  </rv>
  <rv s="2">
    <v>1403</v>
  </rv>
</rvData>
</file>

<file path=xl/richData/rdrichvaluestructure.xml><?xml version="1.0" encoding="utf-8"?>
<rvStructures xmlns="http://schemas.microsoft.com/office/spreadsheetml/2017/richdata" count="2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7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 s="7">
      <v>10</v>
      <v>2</v>
      <v>10</v>
      <v>3</v>
      <v>10</v>
      <v>10</v>
      <v>10</v>
      <v>4</v>
      <v>5</v>
      <v>11</v>
      <v>10</v>
      <v>10</v>
      <v>10</v>
      <v>4</v>
      <v>7</v>
      <v>8</v>
      <v>9</v>
      <v>4</v>
    </spb>
    <spb s="8">
      <v>Delayed 20 minutes</v>
      <v>from previous close</v>
      <v>from previous close</v>
      <v>GMT</v>
    </spb>
    <spb s="0">
      <v>2</v>
      <v>Name</v>
      <v>LearnMoreOnLink</v>
    </spb>
    <spb s="9">
      <v>0</v>
      <v>0</v>
    </spb>
    <spb s="10">
      <v>10</v>
      <v>1</v>
      <v>1</v>
      <v>1</v>
      <v>1</v>
    </spb>
    <spb s="11">
      <v>1</v>
      <v>2</v>
      <v>2</v>
      <v>1</v>
      <v>3</v>
      <v>1</v>
      <v>12</v>
      <v>1</v>
      <v>1</v>
      <v>4</v>
      <v>4</v>
      <v>5</v>
      <v>6</v>
      <v>1</v>
      <v>1</v>
      <v>1</v>
      <v>4</v>
      <v>7</v>
      <v>8</v>
      <v>9</v>
      <v>4</v>
    </spb>
    <spb s="12">
      <v>Powered by Refinitiv</v>
    </spb>
    <spb s="0">
      <v>3</v>
      <v>Name</v>
      <v>LearnMoreOnLink</v>
    </spb>
    <spb s="13">
      <v>13</v>
      <v>2</v>
      <v>2</v>
      <v>13</v>
      <v>3</v>
      <v>13</v>
      <v>13</v>
      <v>13</v>
      <v>4</v>
      <v>4</v>
      <v>5</v>
      <v>14</v>
      <v>13</v>
      <v>4</v>
      <v>7</v>
      <v>9</v>
      <v>4</v>
    </spb>
    <spb s="8">
      <v>Delayed 15 minutes</v>
      <v>from previous close</v>
      <v>from previous close</v>
      <v>GMT</v>
    </spb>
    <spb s="0">
      <v>4</v>
      <v>Name</v>
      <v>LearnMoreOnLink</v>
    </spb>
    <spb s="14">
      <v>2</v>
      <v>3</v>
      <v>15</v>
      <v>15</v>
      <v>4</v>
      <v>4</v>
      <v>5</v>
      <v>16</v>
      <v>15</v>
      <v>15</v>
      <v>15</v>
      <v>7</v>
      <v>8</v>
      <v>9</v>
      <v>4</v>
    </spb>
    <spb s="4">
      <v>Delayed 15 minutes</v>
      <v>from previous close</v>
      <v>from previous close</v>
      <v>LSE</v>
      <v>GMT</v>
    </spb>
    <spb s="3">
      <v>10</v>
      <v>2</v>
      <v>2</v>
      <v>10</v>
      <v>3</v>
      <v>10</v>
      <v>10</v>
      <v>10</v>
      <v>4</v>
      <v>4</v>
      <v>5</v>
      <v>11</v>
      <v>10</v>
      <v>10</v>
      <v>10</v>
      <v>4</v>
      <v>7</v>
      <v>8</v>
      <v>9</v>
      <v>4</v>
    </spb>
    <spb s="0">
      <v>5</v>
      <v>Name</v>
      <v>LearnMoreOnLink</v>
    </spb>
    <spb s="3">
      <v>13</v>
      <v>2</v>
      <v>2</v>
      <v>13</v>
      <v>3</v>
      <v>13</v>
      <v>13</v>
      <v>13</v>
      <v>4</v>
      <v>4</v>
      <v>5</v>
      <v>6</v>
      <v>13</v>
      <v>13</v>
      <v>13</v>
      <v>4</v>
      <v>7</v>
      <v>8</v>
      <v>9</v>
      <v>4</v>
    </spb>
    <spb s="0">
      <v>6</v>
      <v>Name</v>
      <v>LearnMoreOnLink</v>
    </spb>
    <spb s="15">
      <v>2</v>
      <v>2</v>
      <v>3</v>
      <v>15</v>
      <v>15</v>
      <v>4</v>
      <v>4</v>
      <v>5</v>
      <v>16</v>
      <v>15</v>
      <v>15</v>
      <v>15</v>
      <v>17</v>
      <v>9</v>
      <v>4</v>
    </spb>
    <spb s="0">
      <v>7</v>
      <v>Name</v>
      <v>LearnMoreOnLink</v>
    </spb>
    <spb s="16">
      <v>1</v>
      <v>2</v>
      <v>1</v>
      <v>3</v>
      <v>1</v>
      <v>1</v>
      <v>1</v>
      <v>4</v>
      <v>4</v>
      <v>5</v>
      <v>6</v>
      <v>1</v>
      <v>1</v>
      <v>1</v>
      <v>4</v>
      <v>7</v>
      <v>8</v>
      <v>9</v>
      <v>4</v>
    </spb>
    <spb s="0">
      <v>8</v>
      <v>Name</v>
      <v>LearnMoreOnLink</v>
    </spb>
    <spb s="17">
      <v>13</v>
      <v>2</v>
      <v>2</v>
      <v>13</v>
      <v>3</v>
      <v>13</v>
      <v>13</v>
      <v>13</v>
      <v>4</v>
      <v>4</v>
      <v>5</v>
      <v>6</v>
      <v>13</v>
      <v>4</v>
      <v>7</v>
      <v>8</v>
      <v>9</v>
      <v>4</v>
    </spb>
    <spb s="0">
      <v>9</v>
      <v>Name</v>
      <v>LearnMoreOnLink</v>
    </spb>
    <spb s="18">
      <v>1</v>
      <v>2</v>
      <v>1</v>
      <v>3</v>
      <v>1</v>
      <v>12</v>
      <v>1</v>
      <v>1</v>
      <v>4</v>
      <v>4</v>
      <v>5</v>
      <v>6</v>
      <v>1</v>
      <v>1</v>
      <v>1</v>
      <v>4</v>
      <v>7</v>
      <v>8</v>
      <v>9</v>
      <v>4</v>
    </spb>
    <spb s="0">
      <v>10</v>
      <v>Name</v>
      <v>LearnMoreOnLink</v>
    </spb>
    <spb s="19">
      <v>18</v>
      <v>2</v>
      <v>2</v>
      <v>18</v>
      <v>3</v>
      <v>18</v>
      <v>18</v>
      <v>18</v>
      <v>4</v>
      <v>5</v>
      <v>19</v>
      <v>18</v>
      <v>18</v>
      <v>18</v>
      <v>4</v>
      <v>7</v>
      <v>8</v>
      <v>9</v>
      <v>4</v>
    </spb>
    <spb s="8">
      <v>End of Day</v>
      <v>from previous close</v>
      <v>from previous close</v>
      <v>GMT</v>
    </spb>
    <spb s="0">
      <v>11</v>
      <v>Name</v>
      <v>LearnMoreOnLink</v>
    </spb>
    <spb s="20">
      <v>2</v>
      <v>2</v>
      <v>3</v>
      <v>15</v>
      <v>15</v>
      <v>4</v>
      <v>4</v>
      <v>5</v>
      <v>16</v>
      <v>15</v>
      <v>15</v>
      <v>15</v>
      <v>17</v>
      <v>8</v>
      <v>9</v>
      <v>4</v>
    </spb>
    <spb s="3">
      <v>18</v>
      <v>2</v>
      <v>2</v>
      <v>18</v>
      <v>3</v>
      <v>18</v>
      <v>18</v>
      <v>18</v>
      <v>4</v>
      <v>4</v>
      <v>5</v>
      <v>19</v>
      <v>18</v>
      <v>18</v>
      <v>18</v>
      <v>4</v>
      <v>7</v>
      <v>8</v>
      <v>9</v>
      <v>4</v>
    </spb>
    <spb s="0">
      <v>12</v>
      <v>Name</v>
      <v>LearnMoreOnLink</v>
    </spb>
    <spb s="21">
      <v>2</v>
      <v>3</v>
      <v>1</v>
      <v>1</v>
      <v>4</v>
      <v>4</v>
      <v>5</v>
      <v>20</v>
      <v>1</v>
      <v>1</v>
      <v>1</v>
      <v>4</v>
      <v>17</v>
      <v>8</v>
      <v>9</v>
      <v>4</v>
    </spb>
    <spb s="16">
      <v>10</v>
      <v>2</v>
      <v>10</v>
      <v>3</v>
      <v>10</v>
      <v>10</v>
      <v>10</v>
      <v>4</v>
      <v>4</v>
      <v>5</v>
      <v>11</v>
      <v>10</v>
      <v>10</v>
      <v>10</v>
      <v>4</v>
      <v>7</v>
      <v>8</v>
      <v>9</v>
      <v>4</v>
    </spb>
    <spb s="3">
      <v>15</v>
      <v>2</v>
      <v>2</v>
      <v>15</v>
      <v>3</v>
      <v>15</v>
      <v>15</v>
      <v>15</v>
      <v>4</v>
      <v>4</v>
      <v>5</v>
      <v>16</v>
      <v>15</v>
      <v>15</v>
      <v>15</v>
      <v>4</v>
      <v>7</v>
      <v>8</v>
      <v>9</v>
      <v>4</v>
    </spb>
    <spb s="3">
      <v>13</v>
      <v>2</v>
      <v>2</v>
      <v>13</v>
      <v>3</v>
      <v>13</v>
      <v>13</v>
      <v>13</v>
      <v>4</v>
      <v>4</v>
      <v>5</v>
      <v>14</v>
      <v>13</v>
      <v>13</v>
      <v>13</v>
      <v>4</v>
      <v>7</v>
      <v>8</v>
      <v>9</v>
      <v>4</v>
    </spb>
    <spb s="7">
      <v>21</v>
      <v>2</v>
      <v>21</v>
      <v>3</v>
      <v>21</v>
      <v>21</v>
      <v>21</v>
      <v>4</v>
      <v>5</v>
      <v>22</v>
      <v>21</v>
      <v>21</v>
      <v>21</v>
      <v>4</v>
      <v>7</v>
      <v>8</v>
      <v>9</v>
      <v>4</v>
    </spb>
    <spb s="19">
      <v>10</v>
      <v>2</v>
      <v>2</v>
      <v>10</v>
      <v>3</v>
      <v>10</v>
      <v>10</v>
      <v>10</v>
      <v>4</v>
      <v>5</v>
      <v>11</v>
      <v>10</v>
      <v>10</v>
      <v>10</v>
      <v>4</v>
      <v>7</v>
      <v>8</v>
      <v>9</v>
      <v>4</v>
    </spb>
    <spb s="0">
      <v>13</v>
      <v>Name</v>
      <v>LearnMoreOnLink</v>
    </spb>
    <spb s="22">
      <v>13</v>
      <v>2</v>
      <v>2</v>
      <v>13</v>
      <v>3</v>
      <v>13</v>
      <v>13</v>
      <v>13</v>
      <v>4</v>
      <v>4</v>
      <v>5</v>
      <v>14</v>
      <v>13</v>
      <v>13</v>
      <v>13</v>
      <v>4</v>
      <v>7</v>
      <v>9</v>
      <v>4</v>
    </spb>
    <spb s="0">
      <v>14</v>
      <v>Name</v>
      <v>LearnMoreOnLink</v>
    </spb>
    <spb s="23">
      <v>21</v>
      <v>2</v>
      <v>21</v>
      <v>3</v>
      <v>21</v>
      <v>21</v>
      <v>21</v>
      <v>4</v>
      <v>5</v>
      <v>22</v>
      <v>21</v>
      <v>21</v>
      <v>21</v>
      <v>4</v>
      <v>7</v>
      <v>8</v>
      <v>9</v>
      <v>4</v>
    </spb>
    <spb s="3">
      <v>13</v>
      <v>2</v>
      <v>2</v>
      <v>13</v>
      <v>3</v>
      <v>13</v>
      <v>13</v>
      <v>13</v>
      <v>4</v>
      <v>4</v>
      <v>5</v>
      <v>23</v>
      <v>13</v>
      <v>13</v>
      <v>13</v>
      <v>4</v>
      <v>7</v>
      <v>8</v>
      <v>9</v>
      <v>4</v>
    </spb>
    <spb s="0">
      <v>15</v>
      <v>Name</v>
      <v>LearnMoreOnLink</v>
    </spb>
    <spb s="24">
      <v>1</v>
      <v>2</v>
      <v>1</v>
      <v>3</v>
      <v>1</v>
      <v>1</v>
      <v>1</v>
      <v>4</v>
      <v>4</v>
      <v>5</v>
      <v>6</v>
      <v>1</v>
      <v>1</v>
      <v>1</v>
      <v>4</v>
      <v>7</v>
      <v>8</v>
      <v>9</v>
      <v>4</v>
    </spb>
    <spb s="16">
      <v>21</v>
      <v>2</v>
      <v>21</v>
      <v>3</v>
      <v>21</v>
      <v>21</v>
      <v>21</v>
      <v>4</v>
      <v>4</v>
      <v>5</v>
      <v>22</v>
      <v>21</v>
      <v>21</v>
      <v>21</v>
      <v>4</v>
      <v>7</v>
      <v>8</v>
      <v>9</v>
      <v>4</v>
    </spb>
    <spb s="11">
      <v>13</v>
      <v>2</v>
      <v>2</v>
      <v>13</v>
      <v>3</v>
      <v>13</v>
      <v>12</v>
      <v>13</v>
      <v>13</v>
      <v>4</v>
      <v>4</v>
      <v>5</v>
      <v>6</v>
      <v>13</v>
      <v>13</v>
      <v>13</v>
      <v>4</v>
      <v>7</v>
      <v>8</v>
      <v>9</v>
      <v>4</v>
    </spb>
    <spb s="0">
      <v>16</v>
      <v>Name</v>
      <v>LearnMoreOnLink</v>
    </spb>
    <spb s="25">
      <v>13</v>
      <v>2</v>
      <v>13</v>
      <v>3</v>
      <v>13</v>
      <v>13</v>
      <v>13</v>
      <v>4</v>
      <v>4</v>
      <v>5</v>
      <v>14</v>
      <v>13</v>
      <v>13</v>
      <v>13</v>
      <v>4</v>
      <v>7</v>
      <v>9</v>
      <v>4</v>
    </spb>
    <spb s="4">
      <v>Delayed 15 minutes</v>
      <v>from previous close</v>
      <v>from previous close</v>
      <v>Borsa Italia</v>
      <v>GMT</v>
    </spb>
    <spb s="3">
      <v>21</v>
      <v>2</v>
      <v>2</v>
      <v>21</v>
      <v>3</v>
      <v>21</v>
      <v>21</v>
      <v>21</v>
      <v>4</v>
      <v>4</v>
      <v>5</v>
      <v>22</v>
      <v>21</v>
      <v>21</v>
      <v>21</v>
      <v>4</v>
      <v>7</v>
      <v>8</v>
      <v>9</v>
      <v>4</v>
    </spb>
    <spb s="0">
      <v>17</v>
      <v>Name</v>
      <v>LearnMoreOnLink</v>
    </spb>
    <spb s="26">
      <v>1</v>
      <v>2</v>
      <v>2</v>
      <v>1</v>
      <v>3</v>
      <v>1</v>
      <v>1</v>
      <v>1</v>
      <v>4</v>
      <v>4</v>
      <v>5</v>
      <v>6</v>
      <v>1</v>
      <v>1</v>
      <v>1</v>
      <v>4</v>
      <v>7</v>
      <v>8</v>
      <v>9</v>
      <v>4</v>
      <v>1</v>
      <v>1</v>
      <v>5</v>
    </spb>
    <spb s="27">
      <v>at close</v>
      <v>from previous close</v>
      <v>from previous close</v>
      <v>Source: Nasdaq</v>
      <v>GMT</v>
      <v>Delayed 15 minutes</v>
      <v>from close</v>
      <v>from close</v>
    </spb>
    <spb s="26">
      <v>13</v>
      <v>2</v>
      <v>2</v>
      <v>13</v>
      <v>3</v>
      <v>13</v>
      <v>13</v>
      <v>13</v>
      <v>4</v>
      <v>4</v>
      <v>5</v>
      <v>14</v>
      <v>13</v>
      <v>13</v>
      <v>13</v>
      <v>4</v>
      <v>7</v>
      <v>8</v>
      <v>9</v>
      <v>4</v>
      <v>13</v>
      <v>13</v>
      <v>5</v>
    </spb>
    <spb s="28">
      <v>at close</v>
      <v>from previous close</v>
      <v>from previous close</v>
      <v>GMT</v>
      <v>Delayed 15 minutes</v>
      <v>from close</v>
      <v>from close</v>
    </spb>
    <spb s="16">
      <v>15</v>
      <v>2</v>
      <v>15</v>
      <v>3</v>
      <v>15</v>
      <v>15</v>
      <v>15</v>
      <v>4</v>
      <v>4</v>
      <v>5</v>
      <v>16</v>
      <v>15</v>
      <v>15</v>
      <v>15</v>
      <v>4</v>
      <v>7</v>
      <v>8</v>
      <v>9</v>
      <v>4</v>
    </spb>
    <spb s="0">
      <v>18</v>
      <v>Name</v>
      <v>LearnMoreOnLink</v>
    </spb>
    <spb s="29">
      <v>2</v>
      <v>2</v>
      <v>3</v>
      <v>15</v>
      <v>15</v>
      <v>15</v>
      <v>4</v>
      <v>4</v>
      <v>5</v>
      <v>16</v>
      <v>15</v>
      <v>15</v>
      <v>15</v>
      <v>4</v>
      <v>7</v>
      <v>8</v>
      <v>9</v>
      <v>4</v>
    </spb>
    <spb s="16">
      <v>13</v>
      <v>2</v>
      <v>13</v>
      <v>3</v>
      <v>13</v>
      <v>13</v>
      <v>13</v>
      <v>4</v>
      <v>4</v>
      <v>5</v>
      <v>14</v>
      <v>13</v>
      <v>13</v>
      <v>13</v>
      <v>4</v>
      <v>7</v>
      <v>8</v>
      <v>9</v>
      <v>4</v>
    </spb>
    <spb s="0">
      <v>19</v>
      <v>Name</v>
      <v>LearnMoreOnLink</v>
    </spb>
    <spb s="30">
      <v>1</v>
      <v>1</v>
      <v>3</v>
      <v>1</v>
      <v>1</v>
      <v>1</v>
      <v>4</v>
      <v>4</v>
      <v>5</v>
      <v>6</v>
      <v>1</v>
      <v>1</v>
      <v>1</v>
      <v>4</v>
      <v>7</v>
      <v>8</v>
      <v>9</v>
      <v>4</v>
    </spb>
    <spb s="3">
      <v>24</v>
      <v>2</v>
      <v>2</v>
      <v>24</v>
      <v>3</v>
      <v>24</v>
      <v>24</v>
      <v>24</v>
      <v>4</v>
      <v>4</v>
      <v>5</v>
      <v>25</v>
      <v>24</v>
      <v>24</v>
      <v>24</v>
      <v>4</v>
      <v>7</v>
      <v>8</v>
      <v>9</v>
      <v>4</v>
    </spb>
    <spb s="3">
      <v>26</v>
      <v>2</v>
      <v>2</v>
      <v>26</v>
      <v>3</v>
      <v>26</v>
      <v>26</v>
      <v>26</v>
      <v>4</v>
      <v>4</v>
      <v>5</v>
      <v>27</v>
      <v>26</v>
      <v>26</v>
      <v>26</v>
      <v>4</v>
      <v>7</v>
      <v>8</v>
      <v>9</v>
      <v>4</v>
    </spb>
    <spb s="4">
      <v>Delayed 15 minutes</v>
      <v>from previous close</v>
      <v>from previous close</v>
      <v>PSE</v>
      <v>GMT</v>
    </spb>
    <spb s="0">
      <v>20</v>
      <v>Name</v>
      <v>LearnMoreOnLink</v>
    </spb>
    <spb s="7">
      <v>15</v>
      <v>2</v>
      <v>15</v>
      <v>3</v>
      <v>15</v>
      <v>15</v>
      <v>15</v>
      <v>4</v>
      <v>5</v>
      <v>28</v>
      <v>15</v>
      <v>15</v>
      <v>15</v>
      <v>4</v>
      <v>7</v>
      <v>8</v>
      <v>9</v>
      <v>4</v>
    </spb>
    <spb s="31">
      <v>from previous close</v>
      <v>from previous close</v>
      <v>GMT</v>
    </spb>
    <spb s="22">
      <v>1</v>
      <v>2</v>
      <v>2</v>
      <v>1</v>
      <v>3</v>
      <v>1</v>
      <v>1</v>
      <v>1</v>
      <v>4</v>
      <v>4</v>
      <v>5</v>
      <v>6</v>
      <v>1</v>
      <v>1</v>
      <v>1</v>
      <v>4</v>
      <v>7</v>
      <v>9</v>
      <v>4</v>
    </spb>
  </spbData>
</supportingPropertyBags>
</file>

<file path=xl/richData/rdsupportingpropertybagstructure.xml><?xml version="1.0" encoding="utf-8"?>
<spbStructures xmlns="http://schemas.microsoft.com/office/spreadsheetml/2017/richdata2" count="3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Previous close" t="i"/>
    <k n="Volume average" t="i"/>
    <k n="Last trade time" t="i"/>
    <k n="`%EntityServiceId" t="i"/>
    <k n="Shares outstanding" t="i"/>
  </s>
  <s>
    <k n="Beta" t="i"/>
    <k n="Name" t="i"/>
    <k n="Price" t="i"/>
    <k n="Change" t="i"/>
    <k n="Volume" t="i"/>
    <k n="Employees" t="i"/>
    <k n="Change (%)" t="i"/>
    <k n="Market cap" t="i"/>
    <k n="52 week low" t="i"/>
    <k n="52 week high" t="i"/>
    <k n="Previous clos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#,##0.00_);_([$$-en-AU]* (#,##0.00);_([$$-en-AU]* "-"??_);_(@_)</rpv>
    </rSty>
    <rSty dxfid="1">
      <rpv i="0">_([$$-en-AU]* #,##0_);_([$$-en-AU]* (#,##0);_([$$-en-AU]* "-"_);_(@_)</rpv>
    </rSty>
    <rSty>
      <rpv i="2">1</rpv>
    </rSty>
    <rSty dxfid="1">
      <rpv i="0">_([$€-x-euro2] * #,##0.00_);_([$€-x-euro2] * (#,##0.00);_([$€-x-euro2] * "-"??_);_(@_)</rpv>
    </rSty>
    <rSty dxfid="1">
      <rpv i="0">_([$€-x-euro2] * #,##0_);_([$€-x-euro2] * (#,##0);_([$€-x-euro2] * "-"_);_(@_)</rpv>
    </rSty>
    <rSty dxfid="7">
      <rpv i="0">_(* #,##0.00_);_(* (#,##0.00);_(* "-"??_);_(@_)</rpv>
    </rSty>
    <rSty dxfid="1">
      <rpv i="0">_([$£-en-GB]* #,##0_);_([$£-en-GB]* (#,##0);_([$£-en-GB]* "-"_);_(@_)</rpv>
    </rSty>
    <rSty dxfid="8"/>
    <rSty dxfid="1">
      <rpv i="0" xml:space="preserve">_ * #,##0.00_) [$zł-pl-PL]_ ;_ * (#,##0.00) [$zł-pl-PL]_ ;_ * "-"??_) [$zł-pl-PL]_ ;_ @_ </rpv>
    </rSty>
    <rSty dxfid="1">
      <rpv i="0" xml:space="preserve">_ * #,##0_) [$zł-pl-PL]_ ;_ * (#,##0) [$zł-pl-PL]_ ;_ * "-"_) [$zł-pl-PL]_ ;_ @_ </rpv>
    </rSty>
    <rSty dxfid="1">
      <rpv i="0">_([$$-es-AR] * #,##0_);_([$$-es-AR] * (#,##0);_([$$-es-AR] * "-"_);_(@_)</rpv>
    </rSty>
    <rSty dxfid="1">
      <rpv i="0">_([$$-en-CA]* #,##0.00_);_([$$-en-CA]* (#,##0.00);_([$$-en-CA]* "-"??_);_(@_)</rpv>
    </rSty>
    <rSty dxfid="1">
      <rpv i="0">_([$$-en-CA]* #,##0_);_([$$-en-CA]* (#,##0);_([$$-en-CA]* "-"_);_(@_)</rpv>
    </rSty>
    <rSty dxfid="1">
      <rpv i="0">_([$$-zh-SG]* #,##0_);_([$$-zh-SG]* (#,##0);_([$$-zh-SG]* "-"_);_(@_)</rpv>
    </rSty>
    <rSty dxfid="1">
      <rpv i="0">_-* #,##0.00 [$kr-se-NO]_-;-* #,##0.00 [$kr-se-NO]_-;_-* "-"?? [$kr-se-NO]_-;_-@_-</rpv>
    </rSty>
    <rSty dxfid="1">
      <rpv i="0">_-* #,##0 [$kr-se-NO]_-;-* #,##0 [$kr-se-NO]_-;_-* "-" [$kr-se-NO]_-;_-@_-</rpv>
    </rSty>
    <rSty dxfid="1">
      <rpv i="0">_([$₱-en-PH]* #,##0.00_);_([$₱-en-PH]* (#,##0.00);_([$₱-en-PH]* "-"??_);_(@_)</rpv>
    </rSty>
    <rSty dxfid="1">
      <rpv i="0">_([$₱-en-PH]* #,##0_);_([$₱-en-PH]* (#,##0);_([$₱-en-PH]* "-"_);_(@_)</rpv>
    </rSty>
    <rSty dxfid="1">
      <rpv i="0">_-* #,##0 [$₪-he-IL]_-;-* #,##0 [$₪-he-IL]_-;_-* "-" [$₪-he-IL]_-;_-@_-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A3D6C0-8E1D-E34D-83A8-7A52454C4B26}">
  <we:reference id="wa200003886" version="1.0.0.0" store="en-US" storeType="OMEX"/>
  <we:alternateReferences>
    <we:reference id="wa200003886"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_xldudf_FS_TEST</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3067-6540-2348-AEC5-BA261E787D72}">
  <dimension ref="A1:AD442"/>
  <sheetViews>
    <sheetView tabSelected="1" topLeftCell="H396" workbookViewId="0">
      <selection activeCell="AD433" sqref="AD433"/>
    </sheetView>
  </sheetViews>
  <sheetFormatPr baseColWidth="10" defaultRowHeight="16" x14ac:dyDescent="0.2"/>
  <cols>
    <col min="1" max="1" width="61.1640625" customWidth="1"/>
    <col min="2" max="2" width="7" bestFit="1" customWidth="1"/>
    <col min="3" max="3" width="50.6640625" customWidth="1"/>
    <col min="4" max="4" width="82.1640625" customWidth="1"/>
    <col min="5" max="5" width="10" style="3" customWidth="1"/>
    <col min="6" max="6" width="38.83203125" customWidth="1"/>
    <col min="7" max="7" width="11.5" customWidth="1"/>
    <col min="8" max="8" width="29.6640625" customWidth="1"/>
    <col min="9" max="9" width="8.1640625" customWidth="1"/>
    <col min="10" max="10" width="10.5" style="7" customWidth="1"/>
    <col min="11" max="11" width="12.83203125" style="7" customWidth="1"/>
    <col min="12" max="12" width="8.6640625" style="7" customWidth="1"/>
    <col min="13" max="13" width="9.1640625" customWidth="1"/>
    <col min="14" max="16" width="10.5" style="7" customWidth="1"/>
    <col min="17" max="17" width="12.5" style="7" customWidth="1"/>
    <col min="18" max="18" width="12.1640625" style="7" customWidth="1"/>
    <col min="19" max="19" width="17.33203125" style="3" customWidth="1"/>
    <col min="20" max="20" width="11.6640625" style="7" bestFit="1" customWidth="1"/>
    <col min="21" max="21" width="14.6640625" style="3" customWidth="1"/>
    <col min="22" max="22" width="5.33203125" customWidth="1"/>
    <col min="23" max="23" width="18.6640625" style="3" customWidth="1"/>
    <col min="24" max="24" width="8.1640625" style="7" bestFit="1" customWidth="1"/>
    <col min="25" max="25" width="10.83203125" customWidth="1"/>
    <col min="26" max="26" width="14.33203125" customWidth="1"/>
    <col min="27" max="27" width="15.1640625" style="3" bestFit="1" customWidth="1"/>
    <col min="28" max="28" width="13.6640625" style="3" bestFit="1" customWidth="1"/>
    <col min="29" max="29" width="22.6640625" style="3" bestFit="1" customWidth="1"/>
    <col min="30" max="30" width="20.1640625" style="3" bestFit="1" customWidth="1"/>
  </cols>
  <sheetData>
    <row r="1" spans="1:30"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7" t="s">
        <v>19</v>
      </c>
      <c r="U1" s="3" t="s">
        <v>20</v>
      </c>
      <c r="V1" t="s">
        <v>21</v>
      </c>
      <c r="W1" s="3" t="s">
        <v>22</v>
      </c>
      <c r="X1" s="7" t="s">
        <v>23</v>
      </c>
      <c r="Y1" t="s">
        <v>24</v>
      </c>
      <c r="Z1" t="s">
        <v>30</v>
      </c>
      <c r="AA1" s="3" t="s">
        <v>25</v>
      </c>
      <c r="AB1" s="3" t="s">
        <v>27</v>
      </c>
      <c r="AC1" s="3" t="s">
        <v>28</v>
      </c>
      <c r="AD1" s="3" t="s">
        <v>29</v>
      </c>
    </row>
    <row r="2" spans="1:30" x14ac:dyDescent="0.2">
      <c r="A2" s="1" t="e" vm="1">
        <v>#VALUE!</v>
      </c>
      <c r="B2" t="str" cm="1">
        <f t="array" ref="B2">_FV(A2,"Ticker symbol",TRUE)</f>
        <v>MMM</v>
      </c>
      <c r="C2" t="str" cm="1">
        <f t="array" ref="C2">_FV(A2,"Official name",TRUE)</f>
        <v>3M COMPANY</v>
      </c>
      <c r="D2" t="str" cm="1">
        <f t="array" ref="D2">_FV(A2,"Headquarters")</f>
        <v>3M Center, Bldg. 220-13E-26A, SAINT PAUL, MN, 55144-1000 US</v>
      </c>
      <c r="E2" s="3" cm="1">
        <f t="array" ref="E2">IFERROR(_FV(A2,"Employees"), "NA")</f>
        <v>92000</v>
      </c>
      <c r="F2" t="str" cm="1">
        <f t="array" ref="F2">_FV(A2,"Industry")</f>
        <v>Consumer Goods Conglomerates</v>
      </c>
      <c r="G2" s="3" cm="1">
        <f t="array" ref="G2">IFERROR(_FV(A2,"Year incorporated",TRUE), "NA")</f>
        <v>1929</v>
      </c>
      <c r="H2" s="3" t="str" cm="1">
        <f t="array" ref="H2">_FV(A2,"Exchange")</f>
        <v>New York Stock Exchange</v>
      </c>
      <c r="I2" t="str" cm="1">
        <f t="array" ref="I2">_FV(A2,"Currency")</f>
        <v>USD</v>
      </c>
      <c r="J2" s="7" cm="1">
        <f t="array" ref="J2">_FV(A2,"Price")</f>
        <v>102.2512</v>
      </c>
      <c r="K2" s="7" cm="1">
        <f t="array" ref="K2">_FV(A2,"Previous close",TRUE)</f>
        <v>100.79</v>
      </c>
      <c r="L2" s="7" cm="1">
        <f t="array" ref="L2">_FV(A2,"Change")</f>
        <v>1.4612000000000001</v>
      </c>
      <c r="M2" s="4" cm="1">
        <f t="array" ref="M2">_FV(A2,"Change (%)",TRUE)</f>
        <v>1.4496999999999999E-2</v>
      </c>
      <c r="N2" s="7" cm="1">
        <f t="array" ref="N2">IFERROR(_FV(A2,"Open"), "NA")</f>
        <v>101.32</v>
      </c>
      <c r="O2" s="7" cm="1">
        <f t="array" ref="O2">IFERROR(_FV(A2,"High"), "NA")</f>
        <v>102.72</v>
      </c>
      <c r="P2" s="7" cm="1">
        <f t="array" ref="P2">IFERROR(_FV(A2,"Low"), "NA")</f>
        <v>101.1</v>
      </c>
      <c r="Q2" s="7" cm="1">
        <f t="array" ref="Q2">IFERROR(_FV(A2,"52 week high",TRUE),"NA")</f>
        <v>148.79</v>
      </c>
      <c r="R2" s="7" cm="1">
        <f t="array" ref="R2">IFERROR(_FV(A2,"52 week low",TRUE),"NA")</f>
        <v>92.38</v>
      </c>
      <c r="S2" s="3" cm="1">
        <f t="array" ref="S2">_FV(A2,"Shares outstanding",TRUE)</f>
        <v>551992400</v>
      </c>
      <c r="T2" s="7" cm="1">
        <f t="array" ref="T2">_FV(A2,"Volume")</f>
        <v>1471137</v>
      </c>
      <c r="U2" s="3" cm="1">
        <f t="array" ref="U2">IFERROR(_FV(A2,"Volume average",TRUE), "NA")</f>
        <v>3314669</v>
      </c>
      <c r="V2" s="5" cm="1">
        <f t="array" ref="V2">IFERROR(_FV(A2,"Beta"), "NA")</f>
        <v>0.97640000000000005</v>
      </c>
      <c r="W2" s="3" cm="1">
        <f t="array" ref="W2">_FV(A2,"Market cap",TRUE)</f>
        <v>56441885290</v>
      </c>
      <c r="X2" s="7" cm="1">
        <f t="array" ref="X2">IFERROR(_FV(A2,"P/E",TRUE), "NA")</f>
        <v>10.8056</v>
      </c>
      <c r="Y2" t="str" cm="1">
        <f t="array" ref="Y2">_FV(A2,"Instrument type",TRUE)</f>
        <v>Stock</v>
      </c>
      <c r="Z2" s="6" cm="1">
        <f t="array" ref="Z2">_FV(A2,"Last trade time",TRUE)</f>
        <v>45155.700558274999</v>
      </c>
      <c r="AA2">
        <v>5777000000</v>
      </c>
      <c r="AB2">
        <v>3655000000</v>
      </c>
      <c r="AC2">
        <v>4532000000</v>
      </c>
      <c r="AD2" s="3">
        <v>9523000000</v>
      </c>
    </row>
    <row r="3" spans="1:30" x14ac:dyDescent="0.2">
      <c r="A3" s="1" t="e" vm="2">
        <v>#VALUE!</v>
      </c>
      <c r="B3" t="str" cm="1">
        <f t="array" ref="B3">_FV(A3,"Ticker symbol",TRUE)</f>
        <v>ABT</v>
      </c>
      <c r="C3" t="str" cm="1">
        <f t="array" ref="C3">_FV(A3,"Official name",TRUE)</f>
        <v>ABBOTT LABORATORIES</v>
      </c>
      <c r="D3" t="str" cm="1">
        <f t="array" ref="D3">_FV(A3,"Headquarters")</f>
        <v>100 Abbott Park Rd, ABBOTT PARK, IL, 60064-3500 US</v>
      </c>
      <c r="E3" s="3" cm="1">
        <f t="array" ref="E3">IFERROR(_FV(A3,"Employees"), "NA")</f>
        <v>115000</v>
      </c>
      <c r="F3" t="str" cm="1">
        <f t="array" ref="F3">_FV(A3,"Industry")</f>
        <v>Healthcare Equipment &amp; Supplies</v>
      </c>
      <c r="G3" s="3" cm="1">
        <f t="array" ref="G3">IFERROR(_FV(A3,"Year incorporated",TRUE), "NA")</f>
        <v>1900</v>
      </c>
      <c r="H3" s="3" t="str" cm="1">
        <f t="array" ref="H3">_FV(A3,"Exchange")</f>
        <v>New York Stock Exchange</v>
      </c>
      <c r="I3" t="str" cm="1">
        <f t="array" ref="I3">_FV(A3,"Currency")</f>
        <v>USD</v>
      </c>
      <c r="J3" s="7" cm="1">
        <f t="array" ref="J3">_FV(A3,"Price")</f>
        <v>105.3</v>
      </c>
      <c r="K3" s="7" cm="1">
        <f t="array" ref="K3">_FV(A3,"Previous close",TRUE)</f>
        <v>104.53</v>
      </c>
      <c r="L3" s="7" cm="1">
        <f t="array" ref="L3">_FV(A3,"Change")</f>
        <v>0.77</v>
      </c>
      <c r="M3" s="4" cm="1">
        <f t="array" ref="M3">_FV(A3,"Change (%)",TRUE)</f>
        <v>7.3660000000000002E-3</v>
      </c>
      <c r="N3" s="7" cm="1">
        <f t="array" ref="N3">IFERROR(_FV(A3,"Open"), "NA")</f>
        <v>105.15</v>
      </c>
      <c r="O3" s="7" cm="1">
        <f t="array" ref="O3">IFERROR(_FV(A3,"High"), "NA")</f>
        <v>105.91</v>
      </c>
      <c r="P3" s="7" cm="1">
        <f t="array" ref="P3">IFERROR(_FV(A3,"Low"), "NA")</f>
        <v>104.95</v>
      </c>
      <c r="Q3" s="7" cm="1">
        <f t="array" ref="Q3">IFERROR(_FV(A3,"52 week high",TRUE),"NA")</f>
        <v>115.83</v>
      </c>
      <c r="R3" s="7" cm="1">
        <f t="array" ref="R3">IFERROR(_FV(A3,"52 week low",TRUE),"NA")</f>
        <v>93.25</v>
      </c>
      <c r="S3" s="3" cm="1">
        <f t="array" ref="S3">_FV(A3,"Shares outstanding",TRUE)</f>
        <v>1735358000</v>
      </c>
      <c r="T3" s="7" cm="1">
        <f t="array" ref="T3">_FV(A3,"Volume")</f>
        <v>1618032</v>
      </c>
      <c r="U3" s="3" cm="1">
        <f t="array" ref="U3">IFERROR(_FV(A3,"Volume average",TRUE), "NA")</f>
        <v>4684650</v>
      </c>
      <c r="V3" s="5" cm="1">
        <f t="array" ref="V3">IFERROR(_FV(A3,"Beta"), "NA")</f>
        <v>0.67090000000000005</v>
      </c>
      <c r="W3" s="3" cm="1">
        <f t="array" ref="W3">_FV(A3,"Market cap",TRUE)</f>
        <v>182733197400</v>
      </c>
      <c r="X3" s="7" cm="1">
        <f t="array" ref="X3">IFERROR(_FV(A3,"P/E",TRUE), "NA")</f>
        <v>35.540900000000001</v>
      </c>
      <c r="Y3" t="str" cm="1">
        <f t="array" ref="Y3">_FV(A3,"Instrument type",TRUE)</f>
        <v>Stock</v>
      </c>
      <c r="Z3" s="6" cm="1">
        <f t="array" ref="Z3">_FV(A3,"Last trade time",TRUE)</f>
        <v>45155.700575300783</v>
      </c>
      <c r="AA3">
        <v>6933000000</v>
      </c>
      <c r="AB3">
        <v>9882000000</v>
      </c>
      <c r="AC3">
        <v>6218000000</v>
      </c>
      <c r="AD3" s="3">
        <v>15489000000</v>
      </c>
    </row>
    <row r="4" spans="1:30" x14ac:dyDescent="0.2">
      <c r="A4" s="1" t="e" vm="3">
        <v>#VALUE!</v>
      </c>
      <c r="B4" t="str" cm="1">
        <f t="array" ref="B4">_FV(A4,"Ticker symbol",TRUE)</f>
        <v>ANF</v>
      </c>
      <c r="C4" t="str" cm="1">
        <f t="array" ref="C4">_FV(A4,"Official name",TRUE)</f>
        <v>ABERCROMBIE &amp; FITCH CO.</v>
      </c>
      <c r="D4" t="str" cm="1">
        <f t="array" ref="D4">_FV(A4,"Headquarters")</f>
        <v>6301 Fitch Path, NEW ALBANY, OH, 43054 US</v>
      </c>
      <c r="E4" s="3" cm="1">
        <f t="array" ref="E4">IFERROR(_FV(A4,"Employees"), "NA")</f>
        <v>7200</v>
      </c>
      <c r="F4" t="str" cm="1">
        <f t="array" ref="F4">_FV(A4,"Industry")</f>
        <v>Specialty Retailers</v>
      </c>
      <c r="G4" s="3" cm="1">
        <f t="array" ref="G4">IFERROR(_FV(A4,"Year incorporated",TRUE), "NA")</f>
        <v>1996</v>
      </c>
      <c r="H4" s="3" t="str" cm="1">
        <f t="array" ref="H4">_FV(A4,"Exchange")</f>
        <v>New York Stock Exchange</v>
      </c>
      <c r="I4" t="str" cm="1">
        <f t="array" ref="I4">_FV(A4,"Currency")</f>
        <v>USD</v>
      </c>
      <c r="J4" s="7" cm="1">
        <f t="array" ref="J4">_FV(A4,"Price")</f>
        <v>41.78</v>
      </c>
      <c r="K4" s="7" cm="1">
        <f t="array" ref="K4">_FV(A4,"Previous close",TRUE)</f>
        <v>41.96</v>
      </c>
      <c r="L4" s="7" cm="1">
        <f t="array" ref="L4">_FV(A4,"Change")</f>
        <v>-0.18</v>
      </c>
      <c r="M4" s="4" cm="1">
        <f t="array" ref="M4">_FV(A4,"Change (%)",TRUE)</f>
        <v>-4.2899999999999995E-3</v>
      </c>
      <c r="N4" s="7" cm="1">
        <f t="array" ref="N4">IFERROR(_FV(A4,"Open"), "NA")</f>
        <v>42.09</v>
      </c>
      <c r="O4" s="7" cm="1">
        <f t="array" ref="O4">IFERROR(_FV(A4,"High"), "NA")</f>
        <v>42.5</v>
      </c>
      <c r="P4" s="7" cm="1">
        <f t="array" ref="P4">IFERROR(_FV(A4,"Low"), "NA")</f>
        <v>41.55</v>
      </c>
      <c r="Q4" s="7" cm="1">
        <f t="array" ref="Q4">IFERROR(_FV(A4,"52 week high",TRUE),"NA")</f>
        <v>42.7</v>
      </c>
      <c r="R4" s="7" cm="1">
        <f t="array" ref="R4">IFERROR(_FV(A4,"52 week low",TRUE),"NA")</f>
        <v>14.02</v>
      </c>
      <c r="S4" s="3" cm="1">
        <f t="array" ref="S4">_FV(A4,"Shares outstanding",TRUE)</f>
        <v>50064990</v>
      </c>
      <c r="T4" s="7" cm="1">
        <f t="array" ref="T4">_FV(A4,"Volume")</f>
        <v>467589</v>
      </c>
      <c r="U4" s="3" cm="1">
        <f t="array" ref="U4">IFERROR(_FV(A4,"Volume average",TRUE), "NA")</f>
        <v>1703192</v>
      </c>
      <c r="V4" s="5" cm="1">
        <f t="array" ref="V4">IFERROR(_FV(A4,"Beta"), "NA")</f>
        <v>1.5209999999999999</v>
      </c>
      <c r="W4" s="3" cm="1">
        <f t="array" ref="W4">_FV(A4,"Market cap",TRUE)</f>
        <v>2091715282</v>
      </c>
      <c r="X4" s="7" cm="1">
        <f t="array" ref="X4">IFERROR(_FV(A4,"P/E",TRUE), "NA")</f>
        <v>68.493799999999993</v>
      </c>
      <c r="Y4" t="str" cm="1">
        <f t="array" ref="Y4">_FV(A4,"Instrument type",TRUE)</f>
        <v>Stock</v>
      </c>
      <c r="Z4" s="6" cm="1">
        <f t="array" ref="Z4">_FV(A4,"Last trade time",TRUE)</f>
        <v>45155.700465832815</v>
      </c>
      <c r="AA4">
        <v>2816000</v>
      </c>
      <c r="AB4">
        <v>517602000</v>
      </c>
      <c r="AC4">
        <v>104506000</v>
      </c>
      <c r="AD4" s="3">
        <v>902200000</v>
      </c>
    </row>
    <row r="5" spans="1:30" x14ac:dyDescent="0.2">
      <c r="A5" s="1" t="e" vm="4">
        <v>#VALUE!</v>
      </c>
      <c r="B5" t="str" cm="1">
        <f t="array" ref="B5">_FV(A5,"Ticker symbol",TRUE)</f>
        <v>ACN</v>
      </c>
      <c r="C5" t="str" cm="1">
        <f t="array" ref="C5">_FV(A5,"Official name",TRUE)</f>
        <v>ACCENTURE PUBLIC LIMITED COMPANY</v>
      </c>
      <c r="D5" t="str" cm="1">
        <f t="array" ref="D5">_FV(A5,"Headquarters")</f>
        <v>1 Grand Canal Square, Grand Canal Harbour, Dublin 2, DUBLIN, DUBLIN IE</v>
      </c>
      <c r="E5" s="3" cm="1">
        <f t="array" ref="E5">IFERROR(_FV(A5,"Employees"), "NA")</f>
        <v>721000</v>
      </c>
      <c r="F5" t="str" cm="1">
        <f t="array" ref="F5">_FV(A5,"Industry")</f>
        <v>Software &amp; IT Services</v>
      </c>
      <c r="G5" s="3" cm="1">
        <f t="array" ref="G5">IFERROR(_FV(A5,"Year incorporated",TRUE), "NA")</f>
        <v>2009</v>
      </c>
      <c r="H5" s="3" t="str" cm="1">
        <f t="array" ref="H5">_FV(A5,"Exchange")</f>
        <v>New York Stock Exchange</v>
      </c>
      <c r="I5" t="str" cm="1">
        <f t="array" ref="I5">_FV(A5,"Currency")</f>
        <v>USD</v>
      </c>
      <c r="J5" s="7" cm="1">
        <f t="array" ref="J5">_FV(A5,"Price")</f>
        <v>307.77499999999998</v>
      </c>
      <c r="K5" s="7" cm="1">
        <f t="array" ref="K5">_FV(A5,"Previous close",TRUE)</f>
        <v>307.64</v>
      </c>
      <c r="L5" s="7" cm="1">
        <f t="array" ref="L5">_FV(A5,"Change")</f>
        <v>0.13500000000000001</v>
      </c>
      <c r="M5" s="4" cm="1">
        <f t="array" ref="M5">_FV(A5,"Change (%)",TRUE)</f>
        <v>4.3880000000000004E-4</v>
      </c>
      <c r="N5" s="7" cm="1">
        <f t="array" ref="N5">IFERROR(_FV(A5,"Open"), "NA")</f>
        <v>308.5</v>
      </c>
      <c r="O5" s="7" cm="1">
        <f t="array" ref="O5">IFERROR(_FV(A5,"High"), "NA")</f>
        <v>309.2063</v>
      </c>
      <c r="P5" s="7" cm="1">
        <f t="array" ref="P5">IFERROR(_FV(A5,"Low"), "NA")</f>
        <v>307.05</v>
      </c>
      <c r="Q5" s="7" cm="1">
        <f t="array" ref="Q5">IFERROR(_FV(A5,"52 week high",TRUE),"NA")</f>
        <v>327.93</v>
      </c>
      <c r="R5" s="7" cm="1">
        <f t="array" ref="R5">IFERROR(_FV(A5,"52 week low",TRUE),"NA")</f>
        <v>242.8</v>
      </c>
      <c r="S5" s="3" cm="1">
        <f t="array" ref="S5">_FV(A5,"Shares outstanding",TRUE)</f>
        <v>664311700</v>
      </c>
      <c r="T5" s="7" cm="1">
        <f t="array" ref="T5">_FV(A5,"Volume")</f>
        <v>634067</v>
      </c>
      <c r="U5" s="3" cm="1">
        <f t="array" ref="U5">IFERROR(_FV(A5,"Volume average",TRUE), "NA")</f>
        <v>1773763</v>
      </c>
      <c r="V5" s="5" cm="1">
        <f t="array" ref="V5">IFERROR(_FV(A5,"Beta"), "NA")</f>
        <v>1.2226999999999999</v>
      </c>
      <c r="W5" s="3" cm="1">
        <f t="array" ref="W5">_FV(A5,"Market cap",TRUE)</f>
        <v>204458533467</v>
      </c>
      <c r="X5" s="7" cm="1">
        <f t="array" ref="X5">IFERROR(_FV(A5,"P/E",TRUE), "NA")</f>
        <v>27.406300000000002</v>
      </c>
      <c r="Y5" t="str" cm="1">
        <f t="array" ref="Y5">_FV(A5,"Instrument type",TRUE)</f>
        <v>Stock</v>
      </c>
      <c r="Z5" s="6" cm="1">
        <f t="array" ref="Z5">_FV(A5,"Last trade time",TRUE)</f>
        <v>45155.700376481247</v>
      </c>
      <c r="AA5">
        <v>6877169000</v>
      </c>
      <c r="AB5">
        <v>7889833000</v>
      </c>
      <c r="AC5">
        <v>11776775000</v>
      </c>
      <c r="AD5" s="3">
        <v>17523496000</v>
      </c>
    </row>
    <row r="6" spans="1:30" x14ac:dyDescent="0.2">
      <c r="A6" s="1" t="e" vm="5">
        <v>#VALUE!</v>
      </c>
      <c r="B6" t="str" cm="1">
        <f t="array" ref="B6">_FV(A6,"Ticker symbol",TRUE)</f>
        <v>ACE</v>
      </c>
      <c r="C6" t="str" cm="1">
        <f t="array" ref="C6">_FV(A6,"Official name",TRUE)</f>
        <v>Acusensus Ltd</v>
      </c>
      <c r="D6" t="str" cm="1">
        <f t="array" ref="D6">_FV(A6,"Headquarters")</f>
        <v>31 Queen Street, Level 6, MELBOURNE, VICTORIA, 3000 AU</v>
      </c>
      <c r="E6" s="3" t="str" cm="1">
        <f t="array" ref="E6">IFERROR(_FV(A6,"Employees"), "NA")</f>
        <v>NA</v>
      </c>
      <c r="F6" t="str" cm="1">
        <f t="array" ref="F6">_FV(A6,"Industry")</f>
        <v>Communications &amp; Networking</v>
      </c>
      <c r="G6" s="3" cm="1">
        <f t="array" ref="G6">IFERROR(_FV(A6,"Year incorporated",TRUE), "NA")</f>
        <v>2018</v>
      </c>
      <c r="H6" s="3" t="str" cm="1">
        <f t="array" ref="H6">_FV(A6,"Exchange")</f>
        <v>Australian Securities Exchange</v>
      </c>
      <c r="I6" t="str" cm="1">
        <f t="array" ref="I6">_FV(A6,"Currency")</f>
        <v>AUD</v>
      </c>
      <c r="J6" s="7" cm="1">
        <f t="array" ref="J6">_FV(A6,"Price")</f>
        <v>0.69</v>
      </c>
      <c r="K6" s="7" cm="1">
        <f t="array" ref="K6">_FV(A6,"Previous close",TRUE)</f>
        <v>0.69</v>
      </c>
      <c r="L6" s="7" cm="1">
        <f t="array" ref="L6">_FV(A6,"Change")</f>
        <v>0</v>
      </c>
      <c r="M6" s="4" cm="1">
        <f t="array" ref="M6">_FV(A6,"Change (%)",TRUE)</f>
        <v>0</v>
      </c>
      <c r="N6" s="7" cm="1">
        <f t="array" ref="N6">IFERROR(_FV(A6,"Open"), "NA")</f>
        <v>0.69</v>
      </c>
      <c r="O6" s="7" cm="1">
        <f t="array" ref="O6">IFERROR(_FV(A6,"High"), "NA")</f>
        <v>0.69</v>
      </c>
      <c r="P6" s="7" cm="1">
        <f t="array" ref="P6">IFERROR(_FV(A6,"Low"), "NA")</f>
        <v>0.68500000000000005</v>
      </c>
      <c r="Q6" s="7" cm="1">
        <f t="array" ref="Q6">IFERROR(_FV(A6,"52 week high",TRUE),"NA")</f>
        <v>0.8</v>
      </c>
      <c r="R6" s="7" cm="1">
        <f t="array" ref="R6">IFERROR(_FV(A6,"52 week low",TRUE),"NA")</f>
        <v>0.59799999999999998</v>
      </c>
      <c r="S6" s="3" cm="1">
        <f t="array" ref="S6">_FV(A6,"Shares outstanding",TRUE)</f>
        <v>126150000</v>
      </c>
      <c r="T6" s="7" cm="1">
        <f t="array" ref="T6">_FV(A6,"Volume")</f>
        <v>8217</v>
      </c>
      <c r="U6" s="3" cm="1">
        <f t="array" ref="U6">IFERROR(_FV(A6,"Volume average",TRUE), "NA")</f>
        <v>64040</v>
      </c>
      <c r="V6" s="5" cm="1">
        <f t="array" ref="V6">IFERROR(_FV(A6,"Beta"), "NA")</f>
        <v>-0.97799999999999998</v>
      </c>
      <c r="W6" s="3" cm="1">
        <f t="array" ref="W6">_FV(A6,"Market cap",TRUE)</f>
        <v>87043480</v>
      </c>
      <c r="X6" s="7" t="str" cm="1">
        <f t="array" ref="X6">IFERROR(_FV(A6,"P/E",TRUE), "NA")</f>
        <v>NA</v>
      </c>
      <c r="Y6" t="str" cm="1">
        <f t="array" ref="Y6">_FV(A6,"Instrument type",TRUE)</f>
        <v>Stock</v>
      </c>
      <c r="Z6" s="6" cm="1">
        <f t="array" ref="Z6">_FV(A6,"Last trade time",TRUE)</f>
        <v>45155.375</v>
      </c>
      <c r="AA6" t="s">
        <v>26</v>
      </c>
      <c r="AB6" t="s">
        <v>26</v>
      </c>
      <c r="AC6" t="s">
        <v>26</v>
      </c>
      <c r="AD6" s="3" t="s">
        <v>26</v>
      </c>
    </row>
    <row r="7" spans="1:30" x14ac:dyDescent="0.2">
      <c r="A7" s="1" t="e" vm="6">
        <v>#VALUE!</v>
      </c>
      <c r="B7" t="str" cm="1">
        <f t="array" ref="B7">_FV(A7,"Ticker symbol",TRUE)</f>
        <v>ADBE</v>
      </c>
      <c r="C7" t="str" cm="1">
        <f t="array" ref="C7">_FV(A7,"Official name",TRUE)</f>
        <v>ADOBE INC.</v>
      </c>
      <c r="D7" t="str" cm="1">
        <f t="array" ref="D7">_FV(A7,"Headquarters")</f>
        <v>345 PARK AVE, SAN JOSE, CA, 95110-2704 US</v>
      </c>
      <c r="E7" s="3" cm="1">
        <f t="array" ref="E7">IFERROR(_FV(A7,"Employees"), "NA")</f>
        <v>29239</v>
      </c>
      <c r="F7" t="str" cm="1">
        <f t="array" ref="F7">_FV(A7,"Industry")</f>
        <v>Software &amp; IT Services</v>
      </c>
      <c r="G7" s="3" cm="1">
        <f t="array" ref="G7">IFERROR(_FV(A7,"Year incorporated",TRUE), "NA")</f>
        <v>1997</v>
      </c>
      <c r="H7" s="3" t="str" cm="1">
        <f t="array" ref="H7">_FV(A7,"Exchange")</f>
        <v>Nasdaq Stock Market</v>
      </c>
      <c r="I7" t="str" cm="1">
        <f t="array" ref="I7">_FV(A7,"Currency")</f>
        <v>USD</v>
      </c>
      <c r="J7" s="7" cm="1">
        <f t="array" ref="J7">_FV(A7,"Price")</f>
        <v>517.94000000000005</v>
      </c>
      <c r="K7" s="7" cm="1">
        <f t="array" ref="K7">_FV(A7,"Previous close",TRUE)</f>
        <v>514.49</v>
      </c>
      <c r="L7" s="7" cm="1">
        <f t="array" ref="L7">_FV(A7,"Change")</f>
        <v>3.45</v>
      </c>
      <c r="M7" s="4" cm="1">
        <f t="array" ref="M7">_FV(A7,"Change (%)",TRUE)</f>
        <v>6.7060000000000002E-3</v>
      </c>
      <c r="N7" s="7" cm="1">
        <f t="array" ref="N7">IFERROR(_FV(A7,"Open"), "NA")</f>
        <v>525</v>
      </c>
      <c r="O7" s="7" cm="1">
        <f t="array" ref="O7">IFERROR(_FV(A7,"High"), "NA")</f>
        <v>525.49</v>
      </c>
      <c r="P7" s="7" cm="1">
        <f t="array" ref="P7">IFERROR(_FV(A7,"Low"), "NA")</f>
        <v>511.82</v>
      </c>
      <c r="Q7" s="7" cm="1">
        <f t="array" ref="Q7">IFERROR(_FV(A7,"52 week high",TRUE),"NA")</f>
        <v>552.94000000000005</v>
      </c>
      <c r="R7" s="7" cm="1">
        <f t="array" ref="R7">IFERROR(_FV(A7,"52 week low",TRUE),"NA")</f>
        <v>274.73</v>
      </c>
      <c r="S7" s="3" cm="1">
        <f t="array" ref="S7">_FV(A7,"Shares outstanding",TRUE)</f>
        <v>455800000</v>
      </c>
      <c r="T7" s="7" cm="1">
        <f t="array" ref="T7">_FV(A7,"Volume")</f>
        <v>1380847</v>
      </c>
      <c r="U7" s="3" cm="1">
        <f t="array" ref="U7">IFERROR(_FV(A7,"Volume average",TRUE), "NA")</f>
        <v>2769751</v>
      </c>
      <c r="V7" s="5" cm="1">
        <f t="array" ref="V7">IFERROR(_FV(A7,"Beta"), "NA")</f>
        <v>1.3387</v>
      </c>
      <c r="W7" s="3" cm="1">
        <f t="array" ref="W7">_FV(A7,"Market cap",TRUE)</f>
        <v>236077052000</v>
      </c>
      <c r="X7" s="7" cm="1">
        <f t="array" ref="X7">IFERROR(_FV(A7,"P/E",TRUE), "NA")</f>
        <v>49.127299999999998</v>
      </c>
      <c r="Y7" t="str" cm="1">
        <f t="array" ref="Y7">_FV(A7,"Instrument type",TRUE)</f>
        <v>Stock</v>
      </c>
      <c r="Z7" s="6" cm="1">
        <f t="array" ref="Z7">_FV(A7,"Last trade time",TRUE)</f>
        <v>45155.700556596872</v>
      </c>
      <c r="AA7">
        <v>4756000000</v>
      </c>
      <c r="AB7">
        <v>3579000000</v>
      </c>
      <c r="AC7">
        <v>2065000000</v>
      </c>
      <c r="AD7" s="3">
        <v>8128000000</v>
      </c>
    </row>
    <row r="8" spans="1:30" x14ac:dyDescent="0.2">
      <c r="A8" s="1" t="e" vm="7">
        <v>#VALUE!</v>
      </c>
      <c r="B8" t="str" cm="1">
        <f t="array" ref="B8">_FV(A8,"Ticker symbol",TRUE)</f>
        <v>AMD</v>
      </c>
      <c r="C8" t="str" cm="1">
        <f t="array" ref="C8">_FV(A8,"Official name",TRUE)</f>
        <v>ADVANCED MICRO DEVICES, INC.</v>
      </c>
      <c r="D8" t="str" cm="1">
        <f t="array" ref="D8">_FV(A8,"Headquarters")</f>
        <v>2485 Augustine Drive, SANTA CLARA, CA, 95054 US</v>
      </c>
      <c r="E8" s="3" cm="1">
        <f t="array" ref="E8">IFERROR(_FV(A8,"Employees"), "NA")</f>
        <v>25000</v>
      </c>
      <c r="F8" t="str" cm="1">
        <f t="array" ref="F8">_FV(A8,"Industry")</f>
        <v>Semiconductors &amp; Semiconductor Equipment</v>
      </c>
      <c r="G8" s="3" cm="1">
        <f t="array" ref="G8">IFERROR(_FV(A8,"Year incorporated",TRUE), "NA")</f>
        <v>1969</v>
      </c>
      <c r="H8" s="3" t="str" cm="1">
        <f t="array" ref="H8">_FV(A8,"Exchange")</f>
        <v>Nasdaq Stock Market</v>
      </c>
      <c r="I8" t="str" cm="1">
        <f t="array" ref="I8">_FV(A8,"Currency")</f>
        <v>USD</v>
      </c>
      <c r="J8" s="7" cm="1">
        <f t="array" ref="J8">_FV(A8,"Price")</f>
        <v>105.47499999999999</v>
      </c>
      <c r="K8" s="7" cm="1">
        <f t="array" ref="K8">_FV(A8,"Previous close",TRUE)</f>
        <v>107.19</v>
      </c>
      <c r="L8" s="7" cm="1">
        <f t="array" ref="L8">_FV(A8,"Change")</f>
        <v>-1.7150000000000001</v>
      </c>
      <c r="M8" s="4" cm="1">
        <f t="array" ref="M8">_FV(A8,"Change (%)",TRUE)</f>
        <v>-1.6E-2</v>
      </c>
      <c r="N8" s="7" cm="1">
        <f t="array" ref="N8">IFERROR(_FV(A8,"Open"), "NA")</f>
        <v>107.76</v>
      </c>
      <c r="O8" s="7" cm="1">
        <f t="array" ref="O8">IFERROR(_FV(A8,"High"), "NA")</f>
        <v>107.83</v>
      </c>
      <c r="P8" s="7" cm="1">
        <f t="array" ref="P8">IFERROR(_FV(A8,"Low"), "NA")</f>
        <v>104.36</v>
      </c>
      <c r="Q8" s="7" cm="1">
        <f t="array" ref="Q8">IFERROR(_FV(A8,"52 week high",TRUE),"NA")</f>
        <v>132.83000000000001</v>
      </c>
      <c r="R8" s="7" cm="1">
        <f t="array" ref="R8">IFERROR(_FV(A8,"52 week low",TRUE),"NA")</f>
        <v>54.57</v>
      </c>
      <c r="S8" s="3" cm="1">
        <f t="array" ref="S8">_FV(A8,"Shares outstanding",TRUE)</f>
        <v>1615671000</v>
      </c>
      <c r="T8" s="7" cm="1">
        <f t="array" ref="T8">_FV(A8,"Volume")</f>
        <v>35102953</v>
      </c>
      <c r="U8" s="3" cm="1">
        <f t="array" ref="U8">IFERROR(_FV(A8,"Volume average",TRUE), "NA")</f>
        <v>68532645</v>
      </c>
      <c r="V8" s="5" cm="1">
        <f t="array" ref="V8">IFERROR(_FV(A8,"Beta"), "NA")</f>
        <v>1.7886</v>
      </c>
      <c r="W8" s="3" cm="1">
        <f t="array" ref="W8">_FV(A8,"Market cap",TRUE)</f>
        <v>170412898725</v>
      </c>
      <c r="X8" s="7" cm="1">
        <f t="array" ref="X8">IFERROR(_FV(A8,"P/E",TRUE), "NA")</f>
        <v>582.18830000000003</v>
      </c>
      <c r="Y8" t="str" cm="1">
        <f t="array" ref="Y8">_FV(A8,"Instrument type",TRUE)</f>
        <v>Stock</v>
      </c>
      <c r="Z8" s="6" cm="1">
        <f t="array" ref="Z8">_FV(A8,"Last trade time",TRUE)</f>
        <v>45155.70052570547</v>
      </c>
      <c r="AA8">
        <v>1320000000</v>
      </c>
      <c r="AB8">
        <v>4835000000</v>
      </c>
      <c r="AC8">
        <v>4126000000</v>
      </c>
      <c r="AD8" s="3">
        <v>6369000000</v>
      </c>
    </row>
    <row r="9" spans="1:30" x14ac:dyDescent="0.2">
      <c r="A9" s="1" t="e" vm="8">
        <v>#VALUE!</v>
      </c>
      <c r="B9" t="str" cm="1">
        <f t="array" ref="B9">_FV(A9,"Ticker symbol",TRUE)</f>
        <v>AGN</v>
      </c>
      <c r="C9" t="str" cm="1">
        <f t="array" ref="C9">_FV(A9,"Official name",TRUE)</f>
        <v>Aegon NV</v>
      </c>
      <c r="D9" t="str" cm="1">
        <f t="array" ref="D9">_FV(A9,"Headquarters")</f>
        <v>AEGONplein 50, 'S-GRAVENHAGE, ZUID-HOLLAND, 2591 TV NL</v>
      </c>
      <c r="E9" s="3" cm="1">
        <f t="array" ref="E9">IFERROR(_FV(A9,"Employees"), "NA")</f>
        <v>19087</v>
      </c>
      <c r="F9" t="str" cm="1">
        <f t="array" ref="F9">_FV(A9,"Industry")</f>
        <v>Insurance</v>
      </c>
      <c r="G9" s="3" t="str" cm="1">
        <f t="array" ref="G9">IFERROR(_FV(A9,"Year incorporated",TRUE), "NA")</f>
        <v>NA</v>
      </c>
      <c r="H9" s="3" t="str" cm="1">
        <f t="array" ref="H9">_FV(A9,"Exchange")</f>
        <v>Wiener Boerse</v>
      </c>
      <c r="I9" t="str" cm="1">
        <f t="array" ref="I9">_FV(A9,"Currency")</f>
        <v>EUR</v>
      </c>
      <c r="J9" s="7" cm="1">
        <f t="array" ref="J9">_FV(A9,"Price")</f>
        <v>4.75</v>
      </c>
      <c r="K9" s="7" cm="1">
        <f t="array" ref="K9">_FV(A9,"Previous close",TRUE)</f>
        <v>4.7969999999999997</v>
      </c>
      <c r="L9" s="7" cm="1">
        <f t="array" ref="L9">_FV(A9,"Change")</f>
        <v>-4.7E-2</v>
      </c>
      <c r="M9" s="4" cm="1">
        <f t="array" ref="M9">_FV(A9,"Change (%)",TRUE)</f>
        <v>-9.7979999999999994E-3</v>
      </c>
      <c r="N9" s="7" cm="1">
        <f t="array" ref="N9">IFERROR(_FV(A9,"Open"), "NA")</f>
        <v>4.75</v>
      </c>
      <c r="O9" s="7" cm="1">
        <f t="array" ref="O9">IFERROR(_FV(A9,"High"), "NA")</f>
        <v>4.75</v>
      </c>
      <c r="P9" s="7" cm="1">
        <f t="array" ref="P9">IFERROR(_FV(A9,"Low"), "NA")</f>
        <v>4.75</v>
      </c>
      <c r="Q9" s="7" t="str" cm="1">
        <f t="array" ref="Q9">IFERROR(_FV(A9,"52 week high",TRUE),"NA")</f>
        <v>NA</v>
      </c>
      <c r="R9" s="7" t="str" cm="1">
        <f t="array" ref="R9">IFERROR(_FV(A9,"52 week low",TRUE),"NA")</f>
        <v>NA</v>
      </c>
      <c r="S9" s="3" cm="1">
        <f t="array" ref="S9">_FV(A9,"Shares outstanding",TRUE)</f>
        <v>2029727000</v>
      </c>
      <c r="T9" s="7" cm="1">
        <f t="array" ref="T9">_FV(A9,"Volume")</f>
        <v>175</v>
      </c>
      <c r="U9" s="3" cm="1">
        <f t="array" ref="U9">IFERROR(_FV(A9,"Volume average",TRUE), "NA")</f>
        <v>6045570</v>
      </c>
      <c r="V9" s="5" cm="1">
        <f t="array" ref="V9">IFERROR(_FV(A9,"Beta"), "NA")</f>
        <v>1.3834</v>
      </c>
      <c r="W9" s="3" cm="1">
        <f t="array" ref="W9">_FV(A9,"Market cap",TRUE)</f>
        <v>9914322000</v>
      </c>
      <c r="X9" s="7" cm="1">
        <f t="array" ref="X9">IFERROR(_FV(A9,"P/E",TRUE), "NA")</f>
        <v>0</v>
      </c>
      <c r="Y9" t="str" cm="1">
        <f t="array" ref="Y9">_FV(A9,"Instrument type",TRUE)</f>
        <v>Stock</v>
      </c>
      <c r="Z9" s="6" cm="1">
        <f t="array" ref="Z9">_FV(A9,"Last trade time",TRUE)</f>
        <v>45121.659722222219</v>
      </c>
      <c r="AA9" t="s">
        <v>26</v>
      </c>
      <c r="AB9" t="s">
        <v>26</v>
      </c>
      <c r="AC9" t="s">
        <v>26</v>
      </c>
      <c r="AD9" s="3" t="s">
        <v>26</v>
      </c>
    </row>
    <row r="10" spans="1:30" x14ac:dyDescent="0.2">
      <c r="A10" s="1" t="e" vm="9">
        <v>#VALUE!</v>
      </c>
      <c r="B10" t="str" cm="1">
        <f t="array" ref="B10">_FV(A10,"Ticker symbol",TRUE)</f>
        <v>AET</v>
      </c>
      <c r="C10" t="str" cm="1">
        <f t="array" ref="C10">_FV(A10,"Official name",TRUE)</f>
        <v>AFENTRA PLC</v>
      </c>
      <c r="D10" t="str" cm="1">
        <f t="array" ref="D10">_FV(A10,"Headquarters")</f>
        <v>High Holborn House, 52 54 High Holborn, LONDON, UNITED KINGDOM-NA, WC1V 6RL GB</v>
      </c>
      <c r="E10" s="3" cm="1">
        <f t="array" ref="E10">IFERROR(_FV(A10,"Employees"), "NA")</f>
        <v>11</v>
      </c>
      <c r="F10" t="str" cm="1">
        <f t="array" ref="F10">_FV(A10,"Industry")</f>
        <v>Oil &amp; Gas</v>
      </c>
      <c r="G10" s="3" cm="1">
        <f t="array" ref="G10">IFERROR(_FV(A10,"Year incorporated",TRUE), "NA")</f>
        <v>1983</v>
      </c>
      <c r="H10" s="3" t="str" cm="1">
        <f t="array" ref="H10">_FV(A10,"Exchange")</f>
        <v>London Stock Exchange</v>
      </c>
      <c r="I10" t="str" cm="1">
        <f t="array" ref="I10">_FV(A10,"Currency")</f>
        <v>GBp</v>
      </c>
      <c r="J10" s="7" cm="1">
        <f t="array" ref="J10">_FV(A10,"Price")</f>
        <v>24.35</v>
      </c>
      <c r="K10" s="7" cm="1">
        <f t="array" ref="K10">_FV(A10,"Previous close",TRUE)</f>
        <v>24.35</v>
      </c>
      <c r="L10" s="7" cm="1">
        <f t="array" ref="L10">_FV(A10,"Change")</f>
        <v>0</v>
      </c>
      <c r="M10" s="4" cm="1">
        <f t="array" ref="M10">_FV(A10,"Change (%)",TRUE)</f>
        <v>0</v>
      </c>
      <c r="N10" s="7" t="str" cm="1">
        <f t="array" ref="N10">IFERROR(_FV(A10,"Open"), "NA")</f>
        <v>NA</v>
      </c>
      <c r="O10" s="7" t="str" cm="1">
        <f t="array" ref="O10">IFERROR(_FV(A10,"High"), "NA")</f>
        <v>NA</v>
      </c>
      <c r="P10" s="7" t="str" cm="1">
        <f t="array" ref="P10">IFERROR(_FV(A10,"Low"), "NA")</f>
        <v>NA</v>
      </c>
      <c r="Q10" s="7" cm="1">
        <f t="array" ref="Q10">IFERROR(_FV(A10,"52 week high",TRUE),"NA")</f>
        <v>33.996000000000002</v>
      </c>
      <c r="R10" s="7" cm="1">
        <f t="array" ref="R10">IFERROR(_FV(A10,"52 week low",TRUE),"NA")</f>
        <v>18.850000000000001</v>
      </c>
      <c r="S10" s="3" cm="1">
        <f t="array" ref="S10">_FV(A10,"Shares outstanding",TRUE)</f>
        <v>220053500</v>
      </c>
      <c r="T10" s="7" cm="1">
        <f t="array" ref="T10">_FV(A10,"Volume")</f>
        <v>131023</v>
      </c>
      <c r="U10" s="3" t="str" cm="1">
        <f t="array" ref="U10">IFERROR(_FV(A10,"Volume average",TRUE), "NA")</f>
        <v>NA</v>
      </c>
      <c r="V10" s="5" cm="1">
        <f t="array" ref="V10">IFERROR(_FV(A10,"Beta"), "NA")</f>
        <v>0.70089999999999997</v>
      </c>
      <c r="W10" s="3" cm="1">
        <f t="array" ref="W10">_FV(A10,"Market cap",TRUE)</f>
        <v>53345170</v>
      </c>
      <c r="X10" s="7" t="str" cm="1">
        <f t="array" ref="X10">IFERROR(_FV(A10,"P/E",TRUE), "NA")</f>
        <v>NA</v>
      </c>
      <c r="Y10" t="str" cm="1">
        <f t="array" ref="Y10">_FV(A10,"Instrument type",TRUE)</f>
        <v>Stock</v>
      </c>
      <c r="Z10" s="6" cm="1">
        <f t="array" ref="Z10">_FV(A10,"Last trade time",TRUE)</f>
        <v>45125.65625</v>
      </c>
      <c r="AA10" t="s">
        <v>26</v>
      </c>
      <c r="AB10" t="s">
        <v>26</v>
      </c>
      <c r="AC10" t="s">
        <v>26</v>
      </c>
      <c r="AD10" s="3" t="s">
        <v>26</v>
      </c>
    </row>
    <row r="11" spans="1:30" x14ac:dyDescent="0.2">
      <c r="A11" s="1" t="e" vm="10">
        <v>#VALUE!</v>
      </c>
      <c r="B11" t="str" cm="1">
        <f t="array" ref="B11">_FV(A11,"Ticker symbol",TRUE)</f>
        <v>AFL</v>
      </c>
      <c r="C11" t="str" cm="1">
        <f t="array" ref="C11">_FV(A11,"Official name",TRUE)</f>
        <v>AFLAC INCORPORATED</v>
      </c>
      <c r="D11" t="str" cm="1">
        <f t="array" ref="D11">_FV(A11,"Headquarters")</f>
        <v>1932 Wynnton Rd, COLUMBUS, GA, 31999-0001 US</v>
      </c>
      <c r="E11" s="3" cm="1">
        <f t="array" ref="E11">IFERROR(_FV(A11,"Employees"), "NA")</f>
        <v>12882</v>
      </c>
      <c r="F11" t="str" cm="1">
        <f t="array" ref="F11">_FV(A11,"Industry")</f>
        <v>Insurance</v>
      </c>
      <c r="G11" s="3" cm="1">
        <f t="array" ref="G11">IFERROR(_FV(A11,"Year incorporated",TRUE), "NA")</f>
        <v>1973</v>
      </c>
      <c r="H11" s="3" t="str" cm="1">
        <f t="array" ref="H11">_FV(A11,"Exchange")</f>
        <v>New York Stock Exchange</v>
      </c>
      <c r="I11" t="str" cm="1">
        <f t="array" ref="I11">_FV(A11,"Currency")</f>
        <v>USD</v>
      </c>
      <c r="J11" s="7" cm="1">
        <f t="array" ref="J11">_FV(A11,"Price")</f>
        <v>76</v>
      </c>
      <c r="K11" s="7" cm="1">
        <f t="array" ref="K11">_FV(A11,"Previous close",TRUE)</f>
        <v>75.83</v>
      </c>
      <c r="L11" s="7" cm="1">
        <f t="array" ref="L11">_FV(A11,"Change")</f>
        <v>0.17</v>
      </c>
      <c r="M11" s="4" cm="1">
        <f t="array" ref="M11">_FV(A11,"Change (%)",TRUE)</f>
        <v>2.2420000000000001E-3</v>
      </c>
      <c r="N11" s="7" cm="1">
        <f t="array" ref="N11">IFERROR(_FV(A11,"Open"), "NA")</f>
        <v>76.165000000000006</v>
      </c>
      <c r="O11" s="7" cm="1">
        <f t="array" ref="O11">IFERROR(_FV(A11,"High"), "NA")</f>
        <v>76.7</v>
      </c>
      <c r="P11" s="7" cm="1">
        <f t="array" ref="P11">IFERROR(_FV(A11,"Low"), "NA")</f>
        <v>75.72</v>
      </c>
      <c r="Q11" s="7" cm="1">
        <f t="array" ref="Q11">IFERROR(_FV(A11,"52 week high",TRUE),"NA")</f>
        <v>78.430099999999996</v>
      </c>
      <c r="R11" s="7" cm="1">
        <f t="array" ref="R11">IFERROR(_FV(A11,"52 week low",TRUE),"NA")</f>
        <v>56.03</v>
      </c>
      <c r="S11" s="3" cm="1">
        <f t="array" ref="S11">_FV(A11,"Shares outstanding",TRUE)</f>
        <v>594062500</v>
      </c>
      <c r="T11" s="7" cm="1">
        <f t="array" ref="T11">_FV(A11,"Volume")</f>
        <v>641018</v>
      </c>
      <c r="U11" s="3" cm="1">
        <f t="array" ref="U11">IFERROR(_FV(A11,"Volume average",TRUE), "NA")</f>
        <v>2204057</v>
      </c>
      <c r="V11" s="5" cm="1">
        <f t="array" ref="V11">IFERROR(_FV(A11,"Beta"), "NA")</f>
        <v>0.92920000000000003</v>
      </c>
      <c r="W11" s="3" cm="1">
        <f t="array" ref="W11">_FV(A11,"Market cap",TRUE)</f>
        <v>45148750000</v>
      </c>
      <c r="X11" s="7" cm="1">
        <f t="array" ref="X11">IFERROR(_FV(A11,"P/E",TRUE), "NA")</f>
        <v>10.154400000000001</v>
      </c>
      <c r="Y11" t="str" cm="1">
        <f t="array" ref="Y11">_FV(A11,"Instrument type",TRUE)</f>
        <v>Stock</v>
      </c>
      <c r="Z11" s="6" cm="1">
        <f t="array" ref="Z11">_FV(A11,"Last trade time",TRUE)</f>
        <v>45155.700497082813</v>
      </c>
      <c r="AA11">
        <v>4201000000</v>
      </c>
      <c r="AB11">
        <v>3943000000</v>
      </c>
      <c r="AC11" t="s">
        <v>26</v>
      </c>
      <c r="AD11" s="3">
        <v>837000000</v>
      </c>
    </row>
    <row r="12" spans="1:30" x14ac:dyDescent="0.2">
      <c r="A12" s="1" t="e" vm="11">
        <v>#VALUE!</v>
      </c>
      <c r="B12" t="str" cm="1">
        <f t="array" ref="B12">_FV(A12,"Ticker symbol",TRUE)</f>
        <v>A</v>
      </c>
      <c r="C12" t="str" cm="1">
        <f t="array" ref="C12">_FV(A12,"Official name",TRUE)</f>
        <v>AGILENT TECHNOLOGIES, INC.</v>
      </c>
      <c r="D12" t="str" cm="1">
        <f t="array" ref="D12">_FV(A12,"Headquarters")</f>
        <v>5301 Stevens Creek Blvd, SANTA CLARA, CA, 95051 US</v>
      </c>
      <c r="E12" s="3" cm="1">
        <f t="array" ref="E12">IFERROR(_FV(A12,"Employees"), "NA")</f>
        <v>18400</v>
      </c>
      <c r="F12" t="str" cm="1">
        <f t="array" ref="F12">_FV(A12,"Industry")</f>
        <v>Healthcare Equipment &amp; Supplies</v>
      </c>
      <c r="G12" s="3" cm="1">
        <f t="array" ref="G12">IFERROR(_FV(A12,"Year incorporated",TRUE), "NA")</f>
        <v>1999</v>
      </c>
      <c r="H12" s="3" t="str" cm="1">
        <f t="array" ref="H12">_FV(A12,"Exchange")</f>
        <v>New York Stock Exchange</v>
      </c>
      <c r="I12" t="str" cm="1">
        <f t="array" ref="I12">_FV(A12,"Currency")</f>
        <v>USD</v>
      </c>
      <c r="J12" s="7" cm="1">
        <f t="array" ref="J12">_FV(A12,"Price")</f>
        <v>121.2</v>
      </c>
      <c r="K12" s="7" cm="1">
        <f t="array" ref="K12">_FV(A12,"Previous close",TRUE)</f>
        <v>121.36</v>
      </c>
      <c r="L12" s="7" cm="1">
        <f t="array" ref="L12">_FV(A12,"Change")</f>
        <v>-0.16</v>
      </c>
      <c r="M12" s="4" cm="1">
        <f t="array" ref="M12">_FV(A12,"Change (%)",TRUE)</f>
        <v>-1.3179999999999999E-3</v>
      </c>
      <c r="N12" s="7" cm="1">
        <f t="array" ref="N12">IFERROR(_FV(A12,"Open"), "NA")</f>
        <v>121.62</v>
      </c>
      <c r="O12" s="7" cm="1">
        <f t="array" ref="O12">IFERROR(_FV(A12,"High"), "NA")</f>
        <v>122.6491</v>
      </c>
      <c r="P12" s="7" cm="1">
        <f t="array" ref="P12">IFERROR(_FV(A12,"Low"), "NA")</f>
        <v>121.09</v>
      </c>
      <c r="Q12" s="7" cm="1">
        <f t="array" ref="Q12">IFERROR(_FV(A12,"52 week high",TRUE),"NA")</f>
        <v>160.26499999999999</v>
      </c>
      <c r="R12" s="7" cm="1">
        <f t="array" ref="R12">IFERROR(_FV(A12,"52 week low",TRUE),"NA")</f>
        <v>113.2801</v>
      </c>
      <c r="S12" s="3" cm="1">
        <f t="array" ref="S12">_FV(A12,"Shares outstanding",TRUE)</f>
        <v>293000000</v>
      </c>
      <c r="T12" s="7" cm="1">
        <f t="array" ref="T12">_FV(A12,"Volume")</f>
        <v>652460</v>
      </c>
      <c r="U12" s="3" cm="1">
        <f t="array" ref="U12">IFERROR(_FV(A12,"Volume average",TRUE), "NA")</f>
        <v>2082319</v>
      </c>
      <c r="V12" s="5" cm="1">
        <f t="array" ref="V12">IFERROR(_FV(A12,"Beta"), "NA")</f>
        <v>1.0186999999999999</v>
      </c>
      <c r="W12" s="3" cm="1">
        <f t="array" ref="W12">_FV(A12,"Market cap",TRUE)</f>
        <v>35511600000</v>
      </c>
      <c r="X12" s="7" cm="1">
        <f t="array" ref="X12">IFERROR(_FV(A12,"P/E",TRUE), "NA")</f>
        <v>31.791599999999999</v>
      </c>
      <c r="Y12" t="str" cm="1">
        <f t="array" ref="Y12">_FV(A12,"Instrument type",TRUE)</f>
        <v>Stock</v>
      </c>
      <c r="Z12" s="6" cm="1">
        <f t="array" ref="Z12">_FV(A12,"Last trade time",TRUE)</f>
        <v>45155.700490740623</v>
      </c>
      <c r="AA12">
        <v>1254000000</v>
      </c>
      <c r="AB12">
        <v>1053000000</v>
      </c>
      <c r="AC12">
        <v>1405000000</v>
      </c>
      <c r="AD12" s="3">
        <v>1861000000</v>
      </c>
    </row>
    <row r="13" spans="1:30" x14ac:dyDescent="0.2">
      <c r="A13" s="1" t="e" vm="12">
        <v>#VALUE!</v>
      </c>
      <c r="B13" t="str" cm="1">
        <f t="array" ref="B13">_FV(A13,"Ticker symbol",TRUE)</f>
        <v>APD</v>
      </c>
      <c r="C13" t="str" cm="1">
        <f t="array" ref="C13">_FV(A13,"Official name",TRUE)</f>
        <v>AIR PRODUCTS AND CHEMICALS, INC.</v>
      </c>
      <c r="D13" t="str" cm="1">
        <f t="array" ref="D13">_FV(A13,"Headquarters")</f>
        <v>1940 Air Products Blvd., ALLENTOWN, PA, 18106-5500 US</v>
      </c>
      <c r="E13" s="3" cm="1">
        <f t="array" ref="E13">IFERROR(_FV(A13,"Employees"), "NA")</f>
        <v>19710</v>
      </c>
      <c r="F13" t="str" cm="1">
        <f t="array" ref="F13">_FV(A13,"Industry")</f>
        <v>Chemicals</v>
      </c>
      <c r="G13" s="3" cm="1">
        <f t="array" ref="G13">IFERROR(_FV(A13,"Year incorporated",TRUE), "NA")</f>
        <v>1961</v>
      </c>
      <c r="H13" s="3" t="str" cm="1">
        <f t="array" ref="H13">_FV(A13,"Exchange")</f>
        <v>New York Stock Exchange</v>
      </c>
      <c r="I13" t="str" cm="1">
        <f t="array" ref="I13">_FV(A13,"Currency")</f>
        <v>USD</v>
      </c>
      <c r="J13" s="7" cm="1">
        <f t="array" ref="J13">_FV(A13,"Price")</f>
        <v>286.60000000000002</v>
      </c>
      <c r="K13" s="7" cm="1">
        <f t="array" ref="K13">_FV(A13,"Previous close",TRUE)</f>
        <v>285.92</v>
      </c>
      <c r="L13" s="7" cm="1">
        <f t="array" ref="L13">_FV(A13,"Change")</f>
        <v>0.68</v>
      </c>
      <c r="M13" s="4" cm="1">
        <f t="array" ref="M13">_FV(A13,"Change (%)",TRUE)</f>
        <v>2.3779999999999999E-3</v>
      </c>
      <c r="N13" s="7" cm="1">
        <f t="array" ref="N13">IFERROR(_FV(A13,"Open"), "NA")</f>
        <v>286.45</v>
      </c>
      <c r="O13" s="7" cm="1">
        <f t="array" ref="O13">IFERROR(_FV(A13,"High"), "NA")</f>
        <v>288.26</v>
      </c>
      <c r="P13" s="7" cm="1">
        <f t="array" ref="P13">IFERROR(_FV(A13,"Low"), "NA")</f>
        <v>285.83</v>
      </c>
      <c r="Q13" s="7" cm="1">
        <f t="array" ref="Q13">IFERROR(_FV(A13,"52 week high",TRUE),"NA")</f>
        <v>328.56</v>
      </c>
      <c r="R13" s="7" cm="1">
        <f t="array" ref="R13">IFERROR(_FV(A13,"52 week low",TRUE),"NA")</f>
        <v>224.75489999999999</v>
      </c>
      <c r="S13" s="3" cm="1">
        <f t="array" ref="S13">_FV(A13,"Shares outstanding",TRUE)</f>
        <v>222148800</v>
      </c>
      <c r="T13" s="7" cm="1">
        <f t="array" ref="T13">_FV(A13,"Volume")</f>
        <v>264118</v>
      </c>
      <c r="U13" s="3" cm="1">
        <f t="array" ref="U13">IFERROR(_FV(A13,"Volume average",TRUE), "NA")</f>
        <v>851917</v>
      </c>
      <c r="V13" s="5" cm="1">
        <f t="array" ref="V13">IFERROR(_FV(A13,"Beta"), "NA")</f>
        <v>0.88319999999999999</v>
      </c>
      <c r="W13" s="3" cm="1">
        <f t="array" ref="W13">_FV(A13,"Market cap",TRUE)</f>
        <v>63667846080</v>
      </c>
      <c r="X13" s="7" cm="1">
        <f t="array" ref="X13">IFERROR(_FV(A13,"P/E",TRUE), "NA")</f>
        <v>29.2272</v>
      </c>
      <c r="Y13" t="str" cm="1">
        <f t="array" ref="Y13">_FV(A13,"Instrument type",TRUE)</f>
        <v>Stock</v>
      </c>
      <c r="Z13" s="6" cm="1">
        <f t="array" ref="Z13">_FV(A13,"Last trade time",TRUE)</f>
        <v>45155.700564837498</v>
      </c>
      <c r="AA13">
        <v>2256100000</v>
      </c>
      <c r="AB13">
        <v>2711000000</v>
      </c>
      <c r="AC13">
        <v>1947500000</v>
      </c>
      <c r="AD13" s="3">
        <v>3465800000</v>
      </c>
    </row>
    <row r="14" spans="1:30" x14ac:dyDescent="0.2">
      <c r="A14" s="1" t="e" vm="13">
        <v>#VALUE!</v>
      </c>
      <c r="B14" t="str" cm="1">
        <f t="array" ref="B14">_FV(A14,"Ticker symbol",TRUE)</f>
        <v>AKAM</v>
      </c>
      <c r="C14" t="str" cm="1">
        <f t="array" ref="C14">_FV(A14,"Official name",TRUE)</f>
        <v>AKAMAI TECHNOLOGIES, INC.</v>
      </c>
      <c r="D14" t="str" cm="1">
        <f t="array" ref="D14">_FV(A14,"Headquarters")</f>
        <v>145 Broadway, CAMBRIDGE, MA, 02142 US</v>
      </c>
      <c r="E14" s="3" cm="1">
        <f t="array" ref="E14">IFERROR(_FV(A14,"Employees"), "NA")</f>
        <v>9800</v>
      </c>
      <c r="F14" t="str" cm="1">
        <f t="array" ref="F14">_FV(A14,"Industry")</f>
        <v>Software &amp; IT Services</v>
      </c>
      <c r="G14" s="3" cm="1">
        <f t="array" ref="G14">IFERROR(_FV(A14,"Year incorporated",TRUE), "NA")</f>
        <v>1998</v>
      </c>
      <c r="H14" s="3" t="str" cm="1">
        <f t="array" ref="H14">_FV(A14,"Exchange")</f>
        <v>Nasdaq Stock Market</v>
      </c>
      <c r="I14" t="str" cm="1">
        <f t="array" ref="I14">_FV(A14,"Currency")</f>
        <v>USD</v>
      </c>
      <c r="J14" s="7" cm="1">
        <f t="array" ref="J14">_FV(A14,"Price")</f>
        <v>100.83</v>
      </c>
      <c r="K14" s="7" cm="1">
        <f t="array" ref="K14">_FV(A14,"Previous close",TRUE)</f>
        <v>101.68</v>
      </c>
      <c r="L14" s="7" cm="1">
        <f t="array" ref="L14">_FV(A14,"Change")</f>
        <v>-0.85</v>
      </c>
      <c r="M14" s="4" cm="1">
        <f t="array" ref="M14">_FV(A14,"Change (%)",TRUE)</f>
        <v>-8.3599999999999994E-3</v>
      </c>
      <c r="N14" s="7" cm="1">
        <f t="array" ref="N14">IFERROR(_FV(A14,"Open"), "NA")</f>
        <v>101.73</v>
      </c>
      <c r="O14" s="7" cm="1">
        <f t="array" ref="O14">IFERROR(_FV(A14,"High"), "NA")</f>
        <v>102</v>
      </c>
      <c r="P14" s="7" cm="1">
        <f t="array" ref="P14">IFERROR(_FV(A14,"Low"), "NA")</f>
        <v>100.68</v>
      </c>
      <c r="Q14" s="7" cm="1">
        <f t="array" ref="Q14">IFERROR(_FV(A14,"52 week high",TRUE),"NA")</f>
        <v>107.47</v>
      </c>
      <c r="R14" s="7" cm="1">
        <f t="array" ref="R14">IFERROR(_FV(A14,"52 week low",TRUE),"NA")</f>
        <v>70.650000000000006</v>
      </c>
      <c r="S14" s="3" cm="1">
        <f t="array" ref="S14">_FV(A14,"Shares outstanding",TRUE)</f>
        <v>152000000</v>
      </c>
      <c r="T14" s="7" cm="1">
        <f t="array" ref="T14">_FV(A14,"Volume")</f>
        <v>672515</v>
      </c>
      <c r="U14" s="3" cm="1">
        <f t="array" ref="U14">IFERROR(_FV(A14,"Volume average",TRUE), "NA")</f>
        <v>1652754</v>
      </c>
      <c r="V14" s="5" cm="1">
        <f t="array" ref="V14">IFERROR(_FV(A14,"Beta"), "NA")</f>
        <v>0.76500000000000001</v>
      </c>
      <c r="W14" s="3" cm="1">
        <f t="array" ref="W14">_FV(A14,"Market cap",TRUE)</f>
        <v>15326160000</v>
      </c>
      <c r="X14" s="7" cm="1">
        <f t="array" ref="X14">IFERROR(_FV(A14,"P/E",TRUE), "NA")</f>
        <v>31.149100000000001</v>
      </c>
      <c r="Y14" t="str" cm="1">
        <f t="array" ref="Y14">_FV(A14,"Instrument type",TRUE)</f>
        <v>Stock</v>
      </c>
      <c r="Z14" s="6" cm="1">
        <f t="array" ref="Z14">_FV(A14,"Last trade time",TRUE)</f>
        <v>45155.700222626561</v>
      </c>
      <c r="AA14">
        <v>523672000</v>
      </c>
      <c r="AB14">
        <v>542337000</v>
      </c>
      <c r="AC14">
        <v>679206000</v>
      </c>
      <c r="AD14" s="3">
        <v>818868000</v>
      </c>
    </row>
    <row r="15" spans="1:30" x14ac:dyDescent="0.2">
      <c r="A15" s="1" t="e" vm="14">
        <v>#VALUE!</v>
      </c>
      <c r="B15" t="str" cm="1">
        <f t="array" ref="B15">_FV(A15,"Ticker symbol",TRUE)</f>
        <v>AA</v>
      </c>
      <c r="C15" t="str" cm="1">
        <f t="array" ref="C15">_FV(A15,"Official name",TRUE)</f>
        <v>ALCOA CORPORATION</v>
      </c>
      <c r="D15" t="str" cm="1">
        <f t="array" ref="D15">_FV(A15,"Headquarters")</f>
        <v>201 Isabella St Ste 500, PITTSBURGH, PA, 15212-5873 US</v>
      </c>
      <c r="E15" s="3" cm="1">
        <f t="array" ref="E15">IFERROR(_FV(A15,"Employees"), "NA")</f>
        <v>13100</v>
      </c>
      <c r="F15" t="str" cm="1">
        <f t="array" ref="F15">_FV(A15,"Industry")</f>
        <v>Metals &amp; Mining</v>
      </c>
      <c r="G15" s="3" cm="1">
        <f t="array" ref="G15">IFERROR(_FV(A15,"Year incorporated",TRUE), "NA")</f>
        <v>2016</v>
      </c>
      <c r="H15" s="3" t="str" cm="1">
        <f t="array" ref="H15">_FV(A15,"Exchange")</f>
        <v>New York Stock Exchange</v>
      </c>
      <c r="I15" t="str" cm="1">
        <f t="array" ref="I15">_FV(A15,"Currency")</f>
        <v>USD</v>
      </c>
      <c r="J15" s="7" cm="1">
        <f t="array" ref="J15">_FV(A15,"Price")</f>
        <v>29.6</v>
      </c>
      <c r="K15" s="7" cm="1">
        <f t="array" ref="K15">_FV(A15,"Previous close",TRUE)</f>
        <v>29.31</v>
      </c>
      <c r="L15" s="7" cm="1">
        <f t="array" ref="L15">_FV(A15,"Change")</f>
        <v>0.28999999999999998</v>
      </c>
      <c r="M15" s="4" cm="1">
        <f t="array" ref="M15">_FV(A15,"Change (%)",TRUE)</f>
        <v>9.894E-3</v>
      </c>
      <c r="N15" s="7" cm="1">
        <f t="array" ref="N15">IFERROR(_FV(A15,"Open"), "NA")</f>
        <v>29.92</v>
      </c>
      <c r="O15" s="7" cm="1">
        <f t="array" ref="O15">IFERROR(_FV(A15,"High"), "NA")</f>
        <v>30.04</v>
      </c>
      <c r="P15" s="7" cm="1">
        <f t="array" ref="P15">IFERROR(_FV(A15,"Low"), "NA")</f>
        <v>29.47</v>
      </c>
      <c r="Q15" s="7" cm="1">
        <f t="array" ref="Q15">IFERROR(_FV(A15,"52 week high",TRUE),"NA")</f>
        <v>58.234999999999999</v>
      </c>
      <c r="R15" s="7" cm="1">
        <f t="array" ref="R15">IFERROR(_FV(A15,"52 week low",TRUE),"NA")</f>
        <v>29.094999999999999</v>
      </c>
      <c r="S15" s="3" cm="1">
        <f t="array" ref="S15">_FV(A15,"Shares outstanding",TRUE)</f>
        <v>178449600</v>
      </c>
      <c r="T15" s="7" cm="1">
        <f t="array" ref="T15">_FV(A15,"Volume")</f>
        <v>2506766</v>
      </c>
      <c r="U15" s="3" cm="1">
        <f t="array" ref="U15">IFERROR(_FV(A15,"Volume average",TRUE), "NA")</f>
        <v>5972560</v>
      </c>
      <c r="V15" s="5" cm="1">
        <f t="array" ref="V15">IFERROR(_FV(A15,"Beta"), "NA")</f>
        <v>2.4641000000000002</v>
      </c>
      <c r="W15" s="3" cm="1">
        <f t="array" ref="W15">_FV(A15,"Market cap",TRUE)</f>
        <v>5282108160</v>
      </c>
      <c r="X15" s="7" cm="1">
        <f t="array" ref="X15">IFERROR(_FV(A15,"P/E",TRUE), "NA")</f>
        <v>7.8345000000000002</v>
      </c>
      <c r="Y15" t="str" cm="1">
        <f t="array" ref="Y15">_FV(A15,"Instrument type",TRUE)</f>
        <v>Stock</v>
      </c>
      <c r="Z15" s="6" cm="1">
        <f t="array" ref="Z15">_FV(A15,"Last trade time",TRUE)</f>
        <v>45155.700554478906</v>
      </c>
      <c r="AA15">
        <v>-123000000</v>
      </c>
      <c r="AB15">
        <v>1363000000</v>
      </c>
      <c r="AC15">
        <v>778000000</v>
      </c>
      <c r="AD15" s="3">
        <v>3004000000</v>
      </c>
    </row>
    <row r="16" spans="1:30" x14ac:dyDescent="0.2">
      <c r="A16" s="1" t="e" vm="15">
        <v>#VALUE!</v>
      </c>
      <c r="B16" t="str" cm="1">
        <f t="array" ref="B16">_FV(A16,"Ticker symbol",TRUE)</f>
        <v>GOOG</v>
      </c>
      <c r="C16" t="str" cm="1">
        <f t="array" ref="C16">_FV(A16,"Official name",TRUE)</f>
        <v>ALPHABET INC.</v>
      </c>
      <c r="D16" t="str" cm="1">
        <f t="array" ref="D16">_FV(A16,"Headquarters")</f>
        <v>1600 Amphitheatre Pkwy, MOUNTAIN VIEW, CA, 94043-1351 US</v>
      </c>
      <c r="E16" s="3" cm="1">
        <f t="array" ref="E16">IFERROR(_FV(A16,"Employees"), "NA")</f>
        <v>181798</v>
      </c>
      <c r="F16" t="str" cm="1">
        <f t="array" ref="F16">_FV(A16,"Industry")</f>
        <v>Software &amp; IT Services</v>
      </c>
      <c r="G16" s="3" cm="1">
        <f t="array" ref="G16">IFERROR(_FV(A16,"Year incorporated",TRUE), "NA")</f>
        <v>2015</v>
      </c>
      <c r="H16" s="3" t="str" cm="1">
        <f t="array" ref="H16">_FV(A16,"Exchange")</f>
        <v>Nasdaq Stock Market</v>
      </c>
      <c r="I16" t="str" cm="1">
        <f t="array" ref="I16">_FV(A16,"Currency")</f>
        <v>USD</v>
      </c>
      <c r="J16" s="7" cm="1">
        <f t="array" ref="J16">_FV(A16,"Price")</f>
        <v>132.13499999999999</v>
      </c>
      <c r="K16" s="7" cm="1">
        <f t="array" ref="K16">_FV(A16,"Previous close",TRUE)</f>
        <v>129.11000000000001</v>
      </c>
      <c r="L16" s="7" cm="1">
        <f t="array" ref="L16">_FV(A16,"Change")</f>
        <v>3.0249999999999999</v>
      </c>
      <c r="M16" s="4" cm="1">
        <f t="array" ref="M16">_FV(A16,"Change (%)",TRUE)</f>
        <v>2.3429999999999999E-2</v>
      </c>
      <c r="N16" s="7" cm="1">
        <f t="array" ref="N16">IFERROR(_FV(A16,"Open"), "NA")</f>
        <v>130.44999999999999</v>
      </c>
      <c r="O16" s="7" cm="1">
        <f t="array" ref="O16">IFERROR(_FV(A16,"High"), "NA")</f>
        <v>132.36009999999999</v>
      </c>
      <c r="P16" s="7" cm="1">
        <f t="array" ref="P16">IFERROR(_FV(A16,"Low"), "NA")</f>
        <v>129.87</v>
      </c>
      <c r="Q16" s="7" cm="1">
        <f t="array" ref="Q16">IFERROR(_FV(A16,"52 week high",TRUE),"NA")</f>
        <v>134.07</v>
      </c>
      <c r="R16" s="7" cm="1">
        <f t="array" ref="R16">IFERROR(_FV(A16,"52 week low",TRUE),"NA")</f>
        <v>83.45</v>
      </c>
      <c r="S16" s="3" cm="1">
        <f t="array" ref="S16">_FV(A16,"Shares outstanding",TRUE)</f>
        <v>12609000000</v>
      </c>
      <c r="T16" s="7" cm="1">
        <f t="array" ref="T16">_FV(A16,"Volume")</f>
        <v>12155930</v>
      </c>
      <c r="U16" s="3" cm="1">
        <f t="array" ref="U16">IFERROR(_FV(A16,"Volume average",TRUE), "NA")</f>
        <v>23897067</v>
      </c>
      <c r="V16" s="5" cm="1">
        <f t="array" ref="V16">IFERROR(_FV(A16,"Beta"), "NA")</f>
        <v>1.0664</v>
      </c>
      <c r="W16" s="3" cm="1">
        <f t="array" ref="W16">_FV(A16,"Market cap",TRUE)</f>
        <v>1625157000000</v>
      </c>
      <c r="X16" s="7" cm="1">
        <f t="array" ref="X16">IFERROR(_FV(A16,"P/E",TRUE), "NA")</f>
        <v>27.35</v>
      </c>
      <c r="Y16" t="str" cm="1">
        <f t="array" ref="Y16">_FV(A16,"Instrument type",TRUE)</f>
        <v>Stock</v>
      </c>
      <c r="Z16" s="6" cm="1">
        <f t="array" ref="Z16">_FV(A16,"Last trade time",TRUE)</f>
        <v>45155.700541666403</v>
      </c>
      <c r="AA16">
        <v>59972000000</v>
      </c>
      <c r="AB16">
        <v>21879000000</v>
      </c>
      <c r="AC16">
        <v>40258000000</v>
      </c>
      <c r="AD16" s="3">
        <v>69300000000</v>
      </c>
    </row>
    <row r="17" spans="1:30" x14ac:dyDescent="0.2">
      <c r="A17" s="1" t="e" vm="16">
        <v>#VALUE!</v>
      </c>
      <c r="B17" t="str" cm="1">
        <f t="array" ref="B17">_FV(A17,"Ticker symbol",TRUE)</f>
        <v>ALTR</v>
      </c>
      <c r="C17" t="str" cm="1">
        <f t="array" ref="C17">_FV(A17,"Official name",TRUE)</f>
        <v>ALTAIR ENGINEERING INC.</v>
      </c>
      <c r="D17" t="str" cm="1">
        <f t="array" ref="D17">_FV(A17,"Headquarters")</f>
        <v>1820 E Big Beaver Rd, TROY, MI, 48083-2031 US</v>
      </c>
      <c r="E17" s="3" cm="1">
        <f t="array" ref="E17">IFERROR(_FV(A17,"Employees"), "NA")</f>
        <v>3000</v>
      </c>
      <c r="F17" t="str" cm="1">
        <f t="array" ref="F17">_FV(A17,"Industry")</f>
        <v>Software &amp; IT Services</v>
      </c>
      <c r="G17" s="3" cm="1">
        <f t="array" ref="G17">IFERROR(_FV(A17,"Year incorporated",TRUE), "NA")</f>
        <v>2017</v>
      </c>
      <c r="H17" s="3" t="str" cm="1">
        <f t="array" ref="H17">_FV(A17,"Exchange")</f>
        <v>Nasdaq Stock Market</v>
      </c>
      <c r="I17" t="str" cm="1">
        <f t="array" ref="I17">_FV(A17,"Currency")</f>
        <v>USD</v>
      </c>
      <c r="J17" s="7" cm="1">
        <f t="array" ref="J17">_FV(A17,"Price")</f>
        <v>61.484999999999999</v>
      </c>
      <c r="K17" s="7" cm="1">
        <f t="array" ref="K17">_FV(A17,"Previous close",TRUE)</f>
        <v>62.06</v>
      </c>
      <c r="L17" s="7" cm="1">
        <f t="array" ref="L17">_FV(A17,"Change")</f>
        <v>-0.57499999999999996</v>
      </c>
      <c r="M17" s="4" cm="1">
        <f t="array" ref="M17">_FV(A17,"Change (%)",TRUE)</f>
        <v>-9.2650000000000007E-3</v>
      </c>
      <c r="N17" s="7" cm="1">
        <f t="array" ref="N17">IFERROR(_FV(A17,"Open"), "NA")</f>
        <v>62.23</v>
      </c>
      <c r="O17" s="7" cm="1">
        <f t="array" ref="O17">IFERROR(_FV(A17,"High"), "NA")</f>
        <v>62.23</v>
      </c>
      <c r="P17" s="7" cm="1">
        <f t="array" ref="P17">IFERROR(_FV(A17,"Low"), "NA")</f>
        <v>61.005000000000003</v>
      </c>
      <c r="Q17" s="7" cm="1">
        <f t="array" ref="Q17">IFERROR(_FV(A17,"52 week high",TRUE),"NA")</f>
        <v>78.489900000000006</v>
      </c>
      <c r="R17" s="7" cm="1">
        <f t="array" ref="R17">IFERROR(_FV(A17,"52 week low",TRUE),"NA")</f>
        <v>43.17</v>
      </c>
      <c r="S17" s="3" cm="1">
        <f t="array" ref="S17">_FV(A17,"Shares outstanding",TRUE)</f>
        <v>81237360</v>
      </c>
      <c r="T17" s="7" cm="1">
        <f t="array" ref="T17">_FV(A17,"Volume")</f>
        <v>80862</v>
      </c>
      <c r="U17" s="3" cm="1">
        <f t="array" ref="U17">IFERROR(_FV(A17,"Volume average",TRUE), "NA")</f>
        <v>249700</v>
      </c>
      <c r="V17" s="5" cm="1">
        <f t="array" ref="V17">IFERROR(_FV(A17,"Beta"), "NA")</f>
        <v>1.4696</v>
      </c>
      <c r="W17" s="3" cm="1">
        <f t="array" ref="W17">_FV(A17,"Market cap",TRUE)</f>
        <v>4994879079</v>
      </c>
      <c r="X17" s="7" cm="1">
        <f t="array" ref="X17">IFERROR(_FV(A17,"P/E",TRUE), "NA")</f>
        <v>121.1681</v>
      </c>
      <c r="Y17" t="str" cm="1">
        <f t="array" ref="Y17">_FV(A17,"Instrument type",TRUE)</f>
        <v>Stock</v>
      </c>
      <c r="Z17" s="6" cm="1">
        <f t="array" ref="Z17">_FV(A17,"Last trade time",TRUE)</f>
        <v>45155.700133089842</v>
      </c>
      <c r="AA17">
        <v>-43429000</v>
      </c>
      <c r="AB17">
        <v>316146000</v>
      </c>
      <c r="AC17">
        <v>176579000</v>
      </c>
      <c r="AD17" s="3">
        <v>232738000</v>
      </c>
    </row>
    <row r="18" spans="1:30" x14ac:dyDescent="0.2">
      <c r="A18" s="1" t="e" vm="17">
        <v>#VALUE!</v>
      </c>
      <c r="B18" t="str" cm="1">
        <f t="array" ref="B18">_FV(A18,"Ticker symbol",TRUE)</f>
        <v>MO</v>
      </c>
      <c r="C18" t="str" cm="1">
        <f t="array" ref="C18">_FV(A18,"Official name",TRUE)</f>
        <v>Altria Group, Inc.</v>
      </c>
      <c r="D18" t="str" cm="1">
        <f t="array" ref="D18">_FV(A18,"Headquarters")</f>
        <v>6601 W Broad St, RICHMOND, VA, 23230 US</v>
      </c>
      <c r="E18" s="3" cm="1">
        <f t="array" ref="E18">IFERROR(_FV(A18,"Employees"), "NA")</f>
        <v>6300</v>
      </c>
      <c r="F18" t="str" cm="1">
        <f t="array" ref="F18">_FV(A18,"Industry")</f>
        <v>Food &amp; Tobacco</v>
      </c>
      <c r="G18" s="3" cm="1">
        <f t="array" ref="G18">IFERROR(_FV(A18,"Year incorporated",TRUE), "NA")</f>
        <v>2009</v>
      </c>
      <c r="H18" s="3" t="str" cm="1">
        <f t="array" ref="H18">_FV(A18,"Exchange")</f>
        <v>New York Stock Exchange</v>
      </c>
      <c r="I18" t="str" cm="1">
        <f t="array" ref="I18">_FV(A18,"Currency")</f>
        <v>USD</v>
      </c>
      <c r="J18" s="7" cm="1">
        <f t="array" ref="J18">_FV(A18,"Price")</f>
        <v>42.784999999999997</v>
      </c>
      <c r="K18" s="7" cm="1">
        <f t="array" ref="K18">_FV(A18,"Previous close",TRUE)</f>
        <v>42.75</v>
      </c>
      <c r="L18" s="7" cm="1">
        <f t="array" ref="L18">_FV(A18,"Change")</f>
        <v>3.5000000000000003E-2</v>
      </c>
      <c r="M18" s="4" cm="1">
        <f t="array" ref="M18">_FV(A18,"Change (%)",TRUE)</f>
        <v>8.187E-4</v>
      </c>
      <c r="N18" s="7" cm="1">
        <f t="array" ref="N18">IFERROR(_FV(A18,"Open"), "NA")</f>
        <v>42.78</v>
      </c>
      <c r="O18" s="7" cm="1">
        <f t="array" ref="O18">IFERROR(_FV(A18,"High"), "NA")</f>
        <v>43</v>
      </c>
      <c r="P18" s="7" cm="1">
        <f t="array" ref="P18">IFERROR(_FV(A18,"Low"), "NA")</f>
        <v>42.77</v>
      </c>
      <c r="Q18" s="7" cm="1">
        <f t="array" ref="Q18">IFERROR(_FV(A18,"52 week high",TRUE),"NA")</f>
        <v>48.99</v>
      </c>
      <c r="R18" s="7" cm="1">
        <f t="array" ref="R18">IFERROR(_FV(A18,"52 week low",TRUE),"NA")</f>
        <v>40.35</v>
      </c>
      <c r="S18" s="3" cm="1">
        <f t="array" ref="S18">_FV(A18,"Shares outstanding",TRUE)</f>
        <v>1774610000</v>
      </c>
      <c r="T18" s="7" cm="1">
        <f t="array" ref="T18">_FV(A18,"Volume")</f>
        <v>2581405</v>
      </c>
      <c r="U18" s="3" cm="1">
        <f t="array" ref="U18">IFERROR(_FV(A18,"Volume average",TRUE), "NA")</f>
        <v>6739256</v>
      </c>
      <c r="V18" s="5" cm="1">
        <f t="array" ref="V18">IFERROR(_FV(A18,"Beta"), "NA")</f>
        <v>0.629</v>
      </c>
      <c r="W18" s="3" cm="1">
        <f t="array" ref="W18">_FV(A18,"Market cap",TRUE)</f>
        <v>75926688850</v>
      </c>
      <c r="X18" s="7" cm="1">
        <f t="array" ref="X18">IFERROR(_FV(A18,"P/E",TRUE), "NA")</f>
        <v>11.231199999999999</v>
      </c>
      <c r="Y18" t="str" cm="1">
        <f t="array" ref="Y18">_FV(A18,"Instrument type",TRUE)</f>
        <v>Stock</v>
      </c>
      <c r="Z18" s="6" cm="1">
        <f t="array" ref="Z18">_FV(A18,"Last trade time",TRUE)</f>
        <v>45155.700495439065</v>
      </c>
      <c r="AA18">
        <v>5764000000</v>
      </c>
      <c r="AB18">
        <v>4030000000</v>
      </c>
      <c r="AC18">
        <v>1721000000</v>
      </c>
      <c r="AD18" s="3">
        <v>8616000000</v>
      </c>
    </row>
    <row r="19" spans="1:30" x14ac:dyDescent="0.2">
      <c r="A19" s="1" t="e" vm="18">
        <v>#VALUE!</v>
      </c>
      <c r="B19" t="str" cm="1">
        <f t="array" ref="B19">_FV(A19,"Ticker symbol",TRUE)</f>
        <v>AMZN</v>
      </c>
      <c r="C19" t="str" cm="1">
        <f t="array" ref="C19">_FV(A19,"Official name",TRUE)</f>
        <v>AMAZON.COM, INC.</v>
      </c>
      <c r="D19" t="str" cm="1">
        <f t="array" ref="D19">_FV(A19,"Headquarters")</f>
        <v>410 Terry Ave N, SEATTLE, WA, 98109 US</v>
      </c>
      <c r="E19" s="3" cm="1">
        <f t="array" ref="E19">IFERROR(_FV(A19,"Employees"), "NA")</f>
        <v>1461000</v>
      </c>
      <c r="F19" t="str" cm="1">
        <f t="array" ref="F19">_FV(A19,"Industry")</f>
        <v>Diversified Retail</v>
      </c>
      <c r="G19" s="3" cm="1">
        <f t="array" ref="G19">IFERROR(_FV(A19,"Year incorporated",TRUE), "NA")</f>
        <v>1996</v>
      </c>
      <c r="H19" s="3" t="str" cm="1">
        <f t="array" ref="H19">_FV(A19,"Exchange")</f>
        <v>Nasdaq Stock Market</v>
      </c>
      <c r="I19" t="str" cm="1">
        <f t="array" ref="I19">_FV(A19,"Currency")</f>
        <v>USD</v>
      </c>
      <c r="J19" s="7" cm="1">
        <f t="array" ref="J19">_FV(A19,"Price")</f>
        <v>135.28</v>
      </c>
      <c r="K19" s="7" cm="1">
        <f t="array" ref="K19">_FV(A19,"Previous close",TRUE)</f>
        <v>135.07</v>
      </c>
      <c r="L19" s="7" cm="1">
        <f t="array" ref="L19">_FV(A19,"Change")</f>
        <v>0.21</v>
      </c>
      <c r="M19" s="4" cm="1">
        <f t="array" ref="M19">_FV(A19,"Change (%)",TRUE)</f>
        <v>1.555E-3</v>
      </c>
      <c r="N19" s="7" cm="1">
        <f t="array" ref="N19">IFERROR(_FV(A19,"Open"), "NA")</f>
        <v>135.38</v>
      </c>
      <c r="O19" s="7" cm="1">
        <f t="array" ref="O19">IFERROR(_FV(A19,"High"), "NA")</f>
        <v>136.08500000000001</v>
      </c>
      <c r="P19" s="7" cm="1">
        <f t="array" ref="P19">IFERROR(_FV(A19,"Low"), "NA")</f>
        <v>133.57</v>
      </c>
      <c r="Q19" s="7" cm="1">
        <f t="array" ref="Q19">IFERROR(_FV(A19,"52 week high",TRUE),"NA")</f>
        <v>143.63</v>
      </c>
      <c r="R19" s="7" cm="1">
        <f t="array" ref="R19">IFERROR(_FV(A19,"52 week low",TRUE),"NA")</f>
        <v>81.430000000000007</v>
      </c>
      <c r="S19" s="3" cm="1">
        <f t="array" ref="S19">_FV(A19,"Shares outstanding",TRUE)</f>
        <v>10317750000</v>
      </c>
      <c r="T19" s="7" cm="1">
        <f t="array" ref="T19">_FV(A19,"Volume")</f>
        <v>28177759</v>
      </c>
      <c r="U19" s="3" cm="1">
        <f t="array" ref="U19">IFERROR(_FV(A19,"Volume average",TRUE), "NA")</f>
        <v>59615365</v>
      </c>
      <c r="V19" s="5" cm="1">
        <f t="array" ref="V19">IFERROR(_FV(A19,"Beta"), "NA")</f>
        <v>1.2341</v>
      </c>
      <c r="W19" s="3" cm="1">
        <f t="array" ref="W19">_FV(A19,"Market cap",TRUE)</f>
        <v>1393619000000</v>
      </c>
      <c r="X19" s="7" cm="1">
        <f t="array" ref="X19">IFERROR(_FV(A19,"P/E",TRUE), "NA")</f>
        <v>107.39019999999999</v>
      </c>
      <c r="Y19" t="str" cm="1">
        <f t="array" ref="Y19">_FV(A19,"Instrument type",TRUE)</f>
        <v>Stock</v>
      </c>
      <c r="Z19" s="6" cm="1">
        <f t="array" ref="Z19">_FV(A19,"Last trade time",TRUE)</f>
        <v>45155.700531724222</v>
      </c>
      <c r="AA19">
        <v>-2722000000</v>
      </c>
      <c r="AB19">
        <v>53888000000</v>
      </c>
      <c r="AC19">
        <v>42002000000</v>
      </c>
      <c r="AD19" s="3">
        <v>155393000000</v>
      </c>
    </row>
    <row r="20" spans="1:30" x14ac:dyDescent="0.2">
      <c r="A20" s="1" t="e" vm="19">
        <v>#VALUE!</v>
      </c>
      <c r="B20" t="str" cm="1">
        <f t="array" ref="B20">_FV(A20,"Ticker symbol",TRUE)</f>
        <v>AEE</v>
      </c>
      <c r="C20" t="str" cm="1">
        <f t="array" ref="C20">_FV(A20,"Official name",TRUE)</f>
        <v>AMEREN CORPORATION</v>
      </c>
      <c r="D20" t="str" cm="1">
        <f t="array" ref="D20">_FV(A20,"Headquarters")</f>
        <v>1901 Chouteau Ave, ST. LOUIS, MO, 63103-3003 US</v>
      </c>
      <c r="E20" s="3" cm="1">
        <f t="array" ref="E20">IFERROR(_FV(A20,"Employees"), "NA")</f>
        <v>9244</v>
      </c>
      <c r="F20" t="str" cm="1">
        <f t="array" ref="F20">_FV(A20,"Industry")</f>
        <v>Multiline Utilities</v>
      </c>
      <c r="G20" s="3" cm="1">
        <f t="array" ref="G20">IFERROR(_FV(A20,"Year incorporated",TRUE), "NA")</f>
        <v>1995</v>
      </c>
      <c r="H20" s="3" t="str" cm="1">
        <f t="array" ref="H20">_FV(A20,"Exchange")</f>
        <v>New York Stock Exchange</v>
      </c>
      <c r="I20" t="str" cm="1">
        <f t="array" ref="I20">_FV(A20,"Currency")</f>
        <v>USD</v>
      </c>
      <c r="J20" s="7" cm="1">
        <f t="array" ref="J20">_FV(A20,"Price")</f>
        <v>79.965000000000003</v>
      </c>
      <c r="K20" s="7" cm="1">
        <f t="array" ref="K20">_FV(A20,"Previous close",TRUE)</f>
        <v>79.53</v>
      </c>
      <c r="L20" s="7" cm="1">
        <f t="array" ref="L20">_FV(A20,"Change")</f>
        <v>0.435</v>
      </c>
      <c r="M20" s="4" cm="1">
        <f t="array" ref="M20">_FV(A20,"Change (%)",TRUE)</f>
        <v>5.47E-3</v>
      </c>
      <c r="N20" s="7" cm="1">
        <f t="array" ref="N20">IFERROR(_FV(A20,"Open"), "NA")</f>
        <v>79.73</v>
      </c>
      <c r="O20" s="7" cm="1">
        <f t="array" ref="O20">IFERROR(_FV(A20,"High"), "NA")</f>
        <v>80.44</v>
      </c>
      <c r="P20" s="7" cm="1">
        <f t="array" ref="P20">IFERROR(_FV(A20,"Low"), "NA")</f>
        <v>79.319999999999993</v>
      </c>
      <c r="Q20" s="7" cm="1">
        <f t="array" ref="Q20">IFERROR(_FV(A20,"52 week high",TRUE),"NA")</f>
        <v>97.53</v>
      </c>
      <c r="R20" s="7" cm="1">
        <f t="array" ref="R20">IFERROR(_FV(A20,"52 week low",TRUE),"NA")</f>
        <v>73.28</v>
      </c>
      <c r="S20" s="3" cm="1">
        <f t="array" ref="S20">_FV(A20,"Shares outstanding",TRUE)</f>
        <v>262749500</v>
      </c>
      <c r="T20" s="7" cm="1">
        <f t="array" ref="T20">_FV(A20,"Volume")</f>
        <v>365886</v>
      </c>
      <c r="U20" s="3" cm="1">
        <f t="array" ref="U20">IFERROR(_FV(A20,"Volume average",TRUE), "NA")</f>
        <v>1325854</v>
      </c>
      <c r="V20" s="5" cm="1">
        <f t="array" ref="V20">IFERROR(_FV(A20,"Beta"), "NA")</f>
        <v>0.4577</v>
      </c>
      <c r="W20" s="3" cm="1">
        <f t="array" ref="W20">_FV(A20,"Market cap",TRUE)</f>
        <v>21010763767</v>
      </c>
      <c r="X20" s="7" cm="1">
        <f t="array" ref="X20">IFERROR(_FV(A20,"P/E",TRUE), "NA")</f>
        <v>18.614999999999998</v>
      </c>
      <c r="Y20" t="str" cm="1">
        <f t="array" ref="Y20">_FV(A20,"Instrument type",TRUE)</f>
        <v>Stock</v>
      </c>
      <c r="Z20" s="6" cm="1">
        <f t="array" ref="Z20">_FV(A20,"Last trade time",TRUE)</f>
        <v>45155.70041541641</v>
      </c>
      <c r="AA20">
        <v>1074000000</v>
      </c>
      <c r="AB20">
        <v>10000000</v>
      </c>
      <c r="AC20">
        <v>600000000</v>
      </c>
      <c r="AD20" s="3">
        <v>3366000000</v>
      </c>
    </row>
    <row r="21" spans="1:30" x14ac:dyDescent="0.2">
      <c r="A21" s="1" t="e" vm="20">
        <v>#VALUE!</v>
      </c>
      <c r="B21" t="str" cm="1">
        <f t="array" ref="B21">_FV(A21,"Ticker symbol",TRUE)</f>
        <v>AEP</v>
      </c>
      <c r="C21" t="str" cm="1">
        <f t="array" ref="C21">_FV(A21,"Official name",TRUE)</f>
        <v>AMERICAN ELECTRIC POWER COMPANY, INC.</v>
      </c>
      <c r="D21" t="str" cm="1">
        <f t="array" ref="D21">_FV(A21,"Headquarters")</f>
        <v>1 Riverside Plz, COLUMBUS, OH, 43215-2355 US</v>
      </c>
      <c r="E21" s="3" cm="1">
        <f t="array" ref="E21">IFERROR(_FV(A21,"Employees"), "NA")</f>
        <v>16974</v>
      </c>
      <c r="F21" t="str" cm="1">
        <f t="array" ref="F21">_FV(A21,"Industry")</f>
        <v>Electrical Utilities &amp; IPPs</v>
      </c>
      <c r="G21" s="3" cm="1">
        <f t="array" ref="G21">IFERROR(_FV(A21,"Year incorporated",TRUE), "NA")</f>
        <v>1925</v>
      </c>
      <c r="H21" s="3" t="str" cm="1">
        <f t="array" ref="H21">_FV(A21,"Exchange")</f>
        <v>Nasdaq Stock Market</v>
      </c>
      <c r="I21" t="str" cm="1">
        <f t="array" ref="I21">_FV(A21,"Currency")</f>
        <v>USD</v>
      </c>
      <c r="J21" s="7" cm="1">
        <f t="array" ref="J21">_FV(A21,"Price")</f>
        <v>79.489999999999995</v>
      </c>
      <c r="K21" s="7" cm="1">
        <f t="array" ref="K21">_FV(A21,"Previous close",TRUE)</f>
        <v>79.19</v>
      </c>
      <c r="L21" s="7" cm="1">
        <f t="array" ref="L21">_FV(A21,"Change")</f>
        <v>0.3</v>
      </c>
      <c r="M21" s="4" cm="1">
        <f t="array" ref="M21">_FV(A21,"Change (%)",TRUE)</f>
        <v>3.7880000000000001E-3</v>
      </c>
      <c r="N21" s="7" cm="1">
        <f t="array" ref="N21">IFERROR(_FV(A21,"Open"), "NA")</f>
        <v>79.37</v>
      </c>
      <c r="O21" s="7" cm="1">
        <f t="array" ref="O21">IFERROR(_FV(A21,"High"), "NA")</f>
        <v>80.004999999999995</v>
      </c>
      <c r="P21" s="7" cm="1">
        <f t="array" ref="P21">IFERROR(_FV(A21,"Low"), "NA")</f>
        <v>79.114999999999995</v>
      </c>
      <c r="Q21" s="7" cm="1">
        <f t="array" ref="Q21">IFERROR(_FV(A21,"52 week high",TRUE),"NA")</f>
        <v>105.6</v>
      </c>
      <c r="R21" s="7" cm="1">
        <f t="array" ref="R21">IFERROR(_FV(A21,"52 week low",TRUE),"NA")</f>
        <v>78.87</v>
      </c>
      <c r="S21" s="3" cm="1">
        <f t="array" ref="S21">_FV(A21,"Shares outstanding",TRUE)</f>
        <v>515176000</v>
      </c>
      <c r="T21" s="7" cm="1">
        <f t="array" ref="T21">_FV(A21,"Volume")</f>
        <v>1084961</v>
      </c>
      <c r="U21" s="3" cm="1">
        <f t="array" ref="U21">IFERROR(_FV(A21,"Volume average",TRUE), "NA")</f>
        <v>3498650</v>
      </c>
      <c r="V21" s="5" cm="1">
        <f t="array" ref="V21">IFERROR(_FV(A21,"Beta"), "NA")</f>
        <v>0.46179999999999999</v>
      </c>
      <c r="W21" s="3" cm="1">
        <f t="array" ref="W21">_FV(A21,"Market cap",TRUE)</f>
        <v>40951340240</v>
      </c>
      <c r="X21" s="7" cm="1">
        <f t="array" ref="X21">IFERROR(_FV(A21,"P/E",TRUE), "NA")</f>
        <v>20.561399999999999</v>
      </c>
      <c r="Y21" t="str" cm="1">
        <f t="array" ref="Y21">_FV(A21,"Instrument type",TRUE)</f>
        <v>Stock</v>
      </c>
      <c r="Z21" s="6" cm="1">
        <f t="array" ref="Z21">_FV(A21,"Last trade time",TRUE)</f>
        <v>45155.700535589844</v>
      </c>
      <c r="AA21">
        <v>2307200000</v>
      </c>
      <c r="AB21">
        <v>509400000</v>
      </c>
      <c r="AC21">
        <v>2295400000</v>
      </c>
      <c r="AD21" s="3">
        <v>13266300000</v>
      </c>
    </row>
    <row r="22" spans="1:30" x14ac:dyDescent="0.2">
      <c r="A22" s="1" t="e" vm="21">
        <v>#VALUE!</v>
      </c>
      <c r="B22" t="str" cm="1">
        <f t="array" ref="B22">_FV(A22,"Ticker symbol",TRUE)</f>
        <v>AXP</v>
      </c>
      <c r="C22" t="str" cm="1">
        <f t="array" ref="C22">_FV(A22,"Official name",TRUE)</f>
        <v>AMERICAN EXPRESS COMPANY</v>
      </c>
      <c r="D22" t="str" cm="1">
        <f t="array" ref="D22">_FV(A22,"Headquarters")</f>
        <v>200 Vesey Street, NEW YORK, NY, 10285 US</v>
      </c>
      <c r="E22" s="3" cm="1">
        <f t="array" ref="E22">IFERROR(_FV(A22,"Employees"), "NA")</f>
        <v>77300</v>
      </c>
      <c r="F22" t="str" cm="1">
        <f t="array" ref="F22">_FV(A22,"Industry")</f>
        <v>Banking Services</v>
      </c>
      <c r="G22" s="3" cm="1">
        <f t="array" ref="G22">IFERROR(_FV(A22,"Year incorporated",TRUE), "NA")</f>
        <v>1965</v>
      </c>
      <c r="H22" s="3" t="str" cm="1">
        <f t="array" ref="H22">_FV(A22,"Exchange")</f>
        <v>New York Stock Exchange</v>
      </c>
      <c r="I22" t="str" cm="1">
        <f t="array" ref="I22">_FV(A22,"Currency")</f>
        <v>USD</v>
      </c>
      <c r="J22" s="7" cm="1">
        <f t="array" ref="J22">_FV(A22,"Price")</f>
        <v>162.05000000000001</v>
      </c>
      <c r="K22" s="7" cm="1">
        <f t="array" ref="K22">_FV(A22,"Previous close",TRUE)</f>
        <v>160.76</v>
      </c>
      <c r="L22" s="7" cm="1">
        <f t="array" ref="L22">_FV(A22,"Change")</f>
        <v>1.29</v>
      </c>
      <c r="M22" s="4" cm="1">
        <f t="array" ref="M22">_FV(A22,"Change (%)",TRUE)</f>
        <v>8.0239999999999999E-3</v>
      </c>
      <c r="N22" s="7" cm="1">
        <f t="array" ref="N22">IFERROR(_FV(A22,"Open"), "NA")</f>
        <v>161.9</v>
      </c>
      <c r="O22" s="7" cm="1">
        <f t="array" ref="O22">IFERROR(_FV(A22,"High"), "NA")</f>
        <v>162.60599999999999</v>
      </c>
      <c r="P22" s="7" cm="1">
        <f t="array" ref="P22">IFERROR(_FV(A22,"Low"), "NA")</f>
        <v>161.52000000000001</v>
      </c>
      <c r="Q22" s="7" cm="1">
        <f t="array" ref="Q22">IFERROR(_FV(A22,"52 week high",TRUE),"NA")</f>
        <v>182.15</v>
      </c>
      <c r="R22" s="7" cm="1">
        <f t="array" ref="R22">IFERROR(_FV(A22,"52 week low",TRUE),"NA")</f>
        <v>130.65</v>
      </c>
      <c r="S22" s="3" cm="1">
        <f t="array" ref="S22">_FV(A22,"Shares outstanding",TRUE)</f>
        <v>736458900</v>
      </c>
      <c r="T22" s="7" cm="1">
        <f t="array" ref="T22">_FV(A22,"Volume")</f>
        <v>758697</v>
      </c>
      <c r="U22" s="3" cm="1">
        <f t="array" ref="U22">IFERROR(_FV(A22,"Volume average",TRUE), "NA")</f>
        <v>2856704</v>
      </c>
      <c r="V22" s="5" cm="1">
        <f t="array" ref="V22">IFERROR(_FV(A22,"Beta"), "NA")</f>
        <v>1.1818</v>
      </c>
      <c r="W22" s="3" cm="1">
        <f t="array" ref="W22">_FV(A22,"Market cap",TRUE)</f>
        <v>119343164745</v>
      </c>
      <c r="X22" s="7" cm="1">
        <f t="array" ref="X22">IFERROR(_FV(A22,"P/E",TRUE), "NA")</f>
        <v>16.3552</v>
      </c>
      <c r="Y22" t="str" cm="1">
        <f t="array" ref="Y22">_FV(A22,"Instrument type",TRUE)</f>
        <v>Stock</v>
      </c>
      <c r="Z22" s="6" cm="1">
        <f t="array" ref="Z22">_FV(A22,"Last trade time",TRUE)</f>
        <v>45155.700534316406</v>
      </c>
      <c r="AA22">
        <v>7514000000</v>
      </c>
      <c r="AB22">
        <v>28097000000</v>
      </c>
      <c r="AC22">
        <v>57384000000</v>
      </c>
      <c r="AD22" s="3">
        <v>125371000000</v>
      </c>
    </row>
    <row r="23" spans="1:30" x14ac:dyDescent="0.2">
      <c r="A23" s="1" t="e" vm="22">
        <v>#VALUE!</v>
      </c>
      <c r="B23" t="str" cm="1">
        <f t="array" ref="B23">_FV(A23,"Ticker symbol",TRUE)</f>
        <v>AIG</v>
      </c>
      <c r="C23" t="str" cm="1">
        <f t="array" ref="C23">_FV(A23,"Official name",TRUE)</f>
        <v>AMERICAN INTERNATIONAL GROUP, INC.</v>
      </c>
      <c r="D23" t="str" cm="1">
        <f t="array" ref="D23">_FV(A23,"Headquarters")</f>
        <v>175 Water Street, NEW YORK, NY, 10038 US</v>
      </c>
      <c r="E23" s="3" cm="1">
        <f t="array" ref="E23">IFERROR(_FV(A23,"Employees"), "NA")</f>
        <v>26200</v>
      </c>
      <c r="F23" t="str" cm="1">
        <f t="array" ref="F23">_FV(A23,"Industry")</f>
        <v>Insurance</v>
      </c>
      <c r="G23" s="3" cm="1">
        <f t="array" ref="G23">IFERROR(_FV(A23,"Year incorporated",TRUE), "NA")</f>
        <v>1967</v>
      </c>
      <c r="H23" s="3" t="str" cm="1">
        <f t="array" ref="H23">_FV(A23,"Exchange")</f>
        <v>New York Stock Exchange</v>
      </c>
      <c r="I23" t="str" cm="1">
        <f t="array" ref="I23">_FV(A23,"Currency")</f>
        <v>USD</v>
      </c>
      <c r="J23" s="7" cm="1">
        <f t="array" ref="J23">_FV(A23,"Price")</f>
        <v>58.25</v>
      </c>
      <c r="K23" s="7" cm="1">
        <f t="array" ref="K23">_FV(A23,"Previous close",TRUE)</f>
        <v>58.61</v>
      </c>
      <c r="L23" s="7" cm="1">
        <f t="array" ref="L23">_FV(A23,"Change")</f>
        <v>-0.36</v>
      </c>
      <c r="M23" s="4" cm="1">
        <f t="array" ref="M23">_FV(A23,"Change (%)",TRUE)</f>
        <v>-6.1419999999999999E-3</v>
      </c>
      <c r="N23" s="7" cm="1">
        <f t="array" ref="N23">IFERROR(_FV(A23,"Open"), "NA")</f>
        <v>58.96</v>
      </c>
      <c r="O23" s="7" cm="1">
        <f t="array" ref="O23">IFERROR(_FV(A23,"High"), "NA")</f>
        <v>59.05</v>
      </c>
      <c r="P23" s="7" cm="1">
        <f t="array" ref="P23">IFERROR(_FV(A23,"Low"), "NA")</f>
        <v>58.185000000000002</v>
      </c>
      <c r="Q23" s="7" cm="1">
        <f t="array" ref="Q23">IFERROR(_FV(A23,"52 week high",TRUE),"NA")</f>
        <v>64.875</v>
      </c>
      <c r="R23" s="7" cm="1">
        <f t="array" ref="R23">IFERROR(_FV(A23,"52 week low",TRUE),"NA")</f>
        <v>45.66</v>
      </c>
      <c r="S23" s="3" cm="1">
        <f t="array" ref="S23">_FV(A23,"Shares outstanding",TRUE)</f>
        <v>711899600</v>
      </c>
      <c r="T23" s="7" cm="1">
        <f t="array" ref="T23">_FV(A23,"Volume")</f>
        <v>976013</v>
      </c>
      <c r="U23" s="3" cm="1">
        <f t="array" ref="U23">IFERROR(_FV(A23,"Volume average",TRUE), "NA")</f>
        <v>3108376</v>
      </c>
      <c r="V23" s="5" cm="1">
        <f t="array" ref="V23">IFERROR(_FV(A23,"Beta"), "NA")</f>
        <v>1.151</v>
      </c>
      <c r="W23" s="3" cm="1">
        <f t="array" ref="W23">_FV(A23,"Market cap",TRUE)</f>
        <v>41468151700</v>
      </c>
      <c r="X23" s="7" cm="1">
        <f t="array" ref="X23">IFERROR(_FV(A23,"P/E",TRUE), "NA")</f>
        <v>9.9061000000000003</v>
      </c>
      <c r="Y23" t="str" cm="1">
        <f t="array" ref="Y23">_FV(A23,"Instrument type",TRUE)</f>
        <v>Stock</v>
      </c>
      <c r="Z23" s="6" cm="1">
        <f t="array" ref="Z23">_FV(A23,"Last trade time",TRUE)</f>
        <v>45155.700299953125</v>
      </c>
      <c r="AA23">
        <v>10276000000</v>
      </c>
      <c r="AB23" t="s">
        <v>26</v>
      </c>
      <c r="AC23" t="s">
        <v>26</v>
      </c>
      <c r="AD23" s="3">
        <v>3243000000</v>
      </c>
    </row>
    <row r="24" spans="1:30" x14ac:dyDescent="0.2">
      <c r="A24" s="1" t="e" vm="23">
        <v>#VALUE!</v>
      </c>
      <c r="B24" t="str" cm="1">
        <f t="array" ref="B24">_FV(A24,"Ticker symbol",TRUE)</f>
        <v>AMT</v>
      </c>
      <c r="C24" t="str" cm="1">
        <f t="array" ref="C24">_FV(A24,"Official name",TRUE)</f>
        <v>AMERICAN TOWER CORPORATION</v>
      </c>
      <c r="D24" t="str" cm="1">
        <f t="array" ref="D24">_FV(A24,"Headquarters")</f>
        <v>116 Huntington Ave, BOSTON, MA, 02116-5749 US</v>
      </c>
      <c r="E24" s="3" cm="1">
        <f t="array" ref="E24">IFERROR(_FV(A24,"Employees"), "NA")</f>
        <v>6391</v>
      </c>
      <c r="F24" t="str" cm="1">
        <f t="array" ref="F24">_FV(A24,"Industry")</f>
        <v>Residential &amp; Commercial REIT</v>
      </c>
      <c r="G24" s="3" cm="1">
        <f t="array" ref="G24">IFERROR(_FV(A24,"Year incorporated",TRUE), "NA")</f>
        <v>1996</v>
      </c>
      <c r="H24" s="3" t="str" cm="1">
        <f t="array" ref="H24">_FV(A24,"Exchange")</f>
        <v>New York Stock Exchange</v>
      </c>
      <c r="I24" t="str" cm="1">
        <f t="array" ref="I24">_FV(A24,"Currency")</f>
        <v>USD</v>
      </c>
      <c r="J24" s="7" cm="1">
        <f t="array" ref="J24">_FV(A24,"Price")</f>
        <v>177.62</v>
      </c>
      <c r="K24" s="7" cm="1">
        <f t="array" ref="K24">_FV(A24,"Previous close",TRUE)</f>
        <v>177.99</v>
      </c>
      <c r="L24" s="7" cm="1">
        <f t="array" ref="L24">_FV(A24,"Change")</f>
        <v>-0.37</v>
      </c>
      <c r="M24" s="4" cm="1">
        <f t="array" ref="M24">_FV(A24,"Change (%)",TRUE)</f>
        <v>-2.0790000000000001E-3</v>
      </c>
      <c r="N24" s="7" cm="1">
        <f t="array" ref="N24">IFERROR(_FV(A24,"Open"), "NA")</f>
        <v>177.67</v>
      </c>
      <c r="O24" s="7" cm="1">
        <f t="array" ref="O24">IFERROR(_FV(A24,"High"), "NA")</f>
        <v>179.655</v>
      </c>
      <c r="P24" s="7" cm="1">
        <f t="array" ref="P24">IFERROR(_FV(A24,"Low"), "NA")</f>
        <v>177.6</v>
      </c>
      <c r="Q24" s="7" cm="1">
        <f t="array" ref="Q24">IFERROR(_FV(A24,"52 week high",TRUE),"NA")</f>
        <v>279.19900000000001</v>
      </c>
      <c r="R24" s="7" cm="1">
        <f t="array" ref="R24">IFERROR(_FV(A24,"52 week low",TRUE),"NA")</f>
        <v>177.40010000000001</v>
      </c>
      <c r="S24" s="3" cm="1">
        <f t="array" ref="S24">_FV(A24,"Shares outstanding",TRUE)</f>
        <v>466155500</v>
      </c>
      <c r="T24" s="7" cm="1">
        <f t="array" ref="T24">_FV(A24,"Volume")</f>
        <v>1000029</v>
      </c>
      <c r="U24" s="3" cm="1">
        <f t="array" ref="U24">IFERROR(_FV(A24,"Volume average",TRUE), "NA")</f>
        <v>2393083</v>
      </c>
      <c r="V24" s="5" cm="1">
        <f t="array" ref="V24">IFERROR(_FV(A24,"Beta"), "NA")</f>
        <v>0.5746</v>
      </c>
      <c r="W24" s="3" cm="1">
        <f t="array" ref="W24">_FV(A24,"Market cap",TRUE)</f>
        <v>82798539910</v>
      </c>
      <c r="X24" s="7" cm="1">
        <f t="array" ref="X24">IFERROR(_FV(A24,"P/E",TRUE), "NA")</f>
        <v>86.052400000000006</v>
      </c>
      <c r="Y24" t="str" cm="1">
        <f t="array" ref="Y24">_FV(A24,"Instrument type",TRUE)</f>
        <v>Stock</v>
      </c>
      <c r="Z24" s="6" cm="1">
        <f t="array" ref="Z24">_FV(A24,"Last trade time",TRUE)</f>
        <v>45155.700535578122</v>
      </c>
      <c r="AA24">
        <v>1765800000</v>
      </c>
      <c r="AB24">
        <v>2028400000</v>
      </c>
      <c r="AC24">
        <v>758300000</v>
      </c>
      <c r="AD24" s="3">
        <v>8311900000</v>
      </c>
    </row>
    <row r="25" spans="1:30" x14ac:dyDescent="0.2">
      <c r="A25" s="1" t="e" vm="24">
        <v>#VALUE!</v>
      </c>
      <c r="B25" t="str" cm="1">
        <f t="array" ref="B25">_FV(A25,"Ticker symbol",TRUE)</f>
        <v>ABC</v>
      </c>
      <c r="C25" t="str" cm="1">
        <f t="array" ref="C25">_FV(A25,"Official name",TRUE)</f>
        <v>AMERISOURCEBERGEN CORPORATION</v>
      </c>
      <c r="D25" t="str" cm="1">
        <f t="array" ref="D25">_FV(A25,"Headquarters")</f>
        <v>1 West First Avenue, CONSHOHOCKEN, PA, 19428 US</v>
      </c>
      <c r="E25" s="3" cm="1">
        <f t="array" ref="E25">IFERROR(_FV(A25,"Employees"), "NA")</f>
        <v>39000</v>
      </c>
      <c r="F25" t="str" cm="1">
        <f t="array" ref="F25">_FV(A25,"Industry")</f>
        <v>Healthcare Equipment &amp; Supplies</v>
      </c>
      <c r="G25" s="3" cm="1">
        <f t="array" ref="G25">IFERROR(_FV(A25,"Year incorporated",TRUE), "NA")</f>
        <v>2001</v>
      </c>
      <c r="H25" s="3" t="str" cm="1">
        <f t="array" ref="H25">_FV(A25,"Exchange")</f>
        <v>New York Stock Exchange</v>
      </c>
      <c r="I25" t="str" cm="1">
        <f t="array" ref="I25">_FV(A25,"Currency")</f>
        <v>USD</v>
      </c>
      <c r="J25" s="7" cm="1">
        <f t="array" ref="J25">_FV(A25,"Price")</f>
        <v>180.28</v>
      </c>
      <c r="K25" s="7" cm="1">
        <f t="array" ref="K25">_FV(A25,"Previous close",TRUE)</f>
        <v>183.99</v>
      </c>
      <c r="L25" s="7" cm="1">
        <f t="array" ref="L25">_FV(A25,"Change")</f>
        <v>-3.71</v>
      </c>
      <c r="M25" s="4" cm="1">
        <f t="array" ref="M25">_FV(A25,"Change (%)",TRUE)</f>
        <v>-2.0164000000000001E-2</v>
      </c>
      <c r="N25" s="7" cm="1">
        <f t="array" ref="N25">IFERROR(_FV(A25,"Open"), "NA")</f>
        <v>182.97</v>
      </c>
      <c r="O25" s="7" cm="1">
        <f t="array" ref="O25">IFERROR(_FV(A25,"High"), "NA")</f>
        <v>184.22</v>
      </c>
      <c r="P25" s="7" cm="1">
        <f t="array" ref="P25">IFERROR(_FV(A25,"Low"), "NA")</f>
        <v>179.10499999999999</v>
      </c>
      <c r="Q25" s="7" cm="1">
        <f t="array" ref="Q25">IFERROR(_FV(A25,"52 week high",TRUE),"NA")</f>
        <v>194.79</v>
      </c>
      <c r="R25" s="7" cm="1">
        <f t="array" ref="R25">IFERROR(_FV(A25,"52 week low",TRUE),"NA")</f>
        <v>135.13999999999999</v>
      </c>
      <c r="S25" s="3" cm="1">
        <f t="array" ref="S25">_FV(A25,"Shares outstanding",TRUE)</f>
        <v>202174900</v>
      </c>
      <c r="T25" s="7" cm="1">
        <f t="array" ref="T25">_FV(A25,"Volume")</f>
        <v>977261</v>
      </c>
      <c r="U25" s="3" cm="1">
        <f t="array" ref="U25">IFERROR(_FV(A25,"Volume average",TRUE), "NA")</f>
        <v>2203071</v>
      </c>
      <c r="V25" s="5" cm="1">
        <f t="array" ref="V25">IFERROR(_FV(A25,"Beta"), "NA")</f>
        <v>0.5544</v>
      </c>
      <c r="W25" s="3" cm="1">
        <f t="array" ref="W25">_FV(A25,"Market cap",TRUE)</f>
        <v>36448090972</v>
      </c>
      <c r="X25" s="7" cm="1">
        <f t="array" ref="X25">IFERROR(_FV(A25,"P/E",TRUE), "NA")</f>
        <v>22.417899999999999</v>
      </c>
      <c r="Y25" t="str" cm="1">
        <f t="array" ref="Y25">_FV(A25,"Instrument type",TRUE)</f>
        <v>Stock</v>
      </c>
      <c r="Z25" s="6" cm="1">
        <f t="array" ref="Z25">_FV(A25,"Last trade time",TRUE)</f>
        <v>45155.700419814064</v>
      </c>
      <c r="AA25">
        <v>1698820000</v>
      </c>
      <c r="AB25">
        <v>3388189000</v>
      </c>
      <c r="AC25">
        <v>19984736000</v>
      </c>
      <c r="AD25" s="3">
        <v>43477953000</v>
      </c>
    </row>
    <row r="26" spans="1:30" x14ac:dyDescent="0.2">
      <c r="A26" s="1" t="e" vm="25">
        <v>#VALUE!</v>
      </c>
      <c r="B26" t="str" cm="1">
        <f t="array" ref="B26">_FV(A26,"Ticker symbol",TRUE)</f>
        <v>AMGN</v>
      </c>
      <c r="C26" t="str" cm="1">
        <f t="array" ref="C26">_FV(A26,"Official name",TRUE)</f>
        <v>AMGEN INC.</v>
      </c>
      <c r="D26" t="str" cm="1">
        <f t="array" ref="D26">_FV(A26,"Headquarters")</f>
        <v>One Amgen Center Drive, THOUSAND OAKS, CA, 91320-1799 US</v>
      </c>
      <c r="E26" s="3" cm="1">
        <f t="array" ref="E26">IFERROR(_FV(A26,"Employees"), "NA")</f>
        <v>25200</v>
      </c>
      <c r="F26" t="str" cm="1">
        <f t="array" ref="F26">_FV(A26,"Industry")</f>
        <v>Pharmaceuticals</v>
      </c>
      <c r="G26" s="3" cm="1">
        <f t="array" ref="G26">IFERROR(_FV(A26,"Year incorporated",TRUE), "NA")</f>
        <v>1986</v>
      </c>
      <c r="H26" s="3" t="str" cm="1">
        <f t="array" ref="H26">_FV(A26,"Exchange")</f>
        <v>Nasdaq Stock Market</v>
      </c>
      <c r="I26" t="str" cm="1">
        <f t="array" ref="I26">_FV(A26,"Currency")</f>
        <v>USD</v>
      </c>
      <c r="J26" s="7" cm="1">
        <f t="array" ref="J26">_FV(A26,"Price")</f>
        <v>266.33</v>
      </c>
      <c r="K26" s="7" cm="1">
        <f t="array" ref="K26">_FV(A26,"Previous close",TRUE)</f>
        <v>262.89</v>
      </c>
      <c r="L26" s="7" cm="1">
        <f t="array" ref="L26">_FV(A26,"Change")</f>
        <v>3.44</v>
      </c>
      <c r="M26" s="4" cm="1">
        <f t="array" ref="M26">_FV(A26,"Change (%)",TRUE)</f>
        <v>1.3084999999999999E-2</v>
      </c>
      <c r="N26" s="7" cm="1">
        <f t="array" ref="N26">IFERROR(_FV(A26,"Open"), "NA")</f>
        <v>263.87</v>
      </c>
      <c r="O26" s="7" cm="1">
        <f t="array" ref="O26">IFERROR(_FV(A26,"High"), "NA")</f>
        <v>266.5</v>
      </c>
      <c r="P26" s="7" cm="1">
        <f t="array" ref="P26">IFERROR(_FV(A26,"Low"), "NA")</f>
        <v>263.27</v>
      </c>
      <c r="Q26" s="7" cm="1">
        <f t="array" ref="Q26">IFERROR(_FV(A26,"52 week high",TRUE),"NA")</f>
        <v>296.67</v>
      </c>
      <c r="R26" s="7" cm="1">
        <f t="array" ref="R26">IFERROR(_FV(A26,"52 week low",TRUE),"NA")</f>
        <v>211.71</v>
      </c>
      <c r="S26" s="3" cm="1">
        <f t="array" ref="S26">_FV(A26,"Shares outstanding",TRUE)</f>
        <v>534901200</v>
      </c>
      <c r="T26" s="7" cm="1">
        <f t="array" ref="T26">_FV(A26,"Volume")</f>
        <v>819863</v>
      </c>
      <c r="U26" s="3" cm="1">
        <f t="array" ref="U26">IFERROR(_FV(A26,"Volume average",TRUE), "NA")</f>
        <v>2790321</v>
      </c>
      <c r="V26" s="5" cm="1">
        <f t="array" ref="V26">IFERROR(_FV(A26,"Beta"), "NA")</f>
        <v>0.60409999999999997</v>
      </c>
      <c r="W26" s="3" cm="1">
        <f t="array" ref="W26">_FV(A26,"Market cap",TRUE)</f>
        <v>141759500000</v>
      </c>
      <c r="X26" s="7" cm="1">
        <f t="array" ref="X26">IFERROR(_FV(A26,"P/E",TRUE), "NA")</f>
        <v>17.720199999999998</v>
      </c>
      <c r="Y26" t="str" cm="1">
        <f t="array" ref="Y26">_FV(A26,"Instrument type",TRUE)</f>
        <v>Stock</v>
      </c>
      <c r="Z26" s="6" cm="1">
        <f t="array" ref="Z26">_FV(A26,"Last trade time",TRUE)</f>
        <v>45155.700522094528</v>
      </c>
      <c r="AA26">
        <v>6552000000</v>
      </c>
      <c r="AB26">
        <v>7629000000</v>
      </c>
      <c r="AC26">
        <v>5563000000</v>
      </c>
      <c r="AD26" s="3">
        <v>15687000000</v>
      </c>
    </row>
    <row r="27" spans="1:30" x14ac:dyDescent="0.2">
      <c r="A27" s="1" t="e" vm="26">
        <v>#VALUE!</v>
      </c>
      <c r="B27" t="str" cm="1">
        <f t="array" ref="B27">_FV(A27,"Ticker symbol",TRUE)</f>
        <v>AMP</v>
      </c>
      <c r="C27" t="str" cm="1">
        <f t="array" ref="C27">_FV(A27,"Official name",TRUE)</f>
        <v>AMP LIMITED</v>
      </c>
      <c r="D27" t="str" cm="1">
        <f t="array" ref="D27">_FV(A27,"Headquarters")</f>
        <v>AMP share registry, GPO Box 2980, MELBOURNE, VICTORIA, 3001 AU</v>
      </c>
      <c r="E27" s="3" cm="1">
        <f t="array" ref="E27">IFERROR(_FV(A27,"Employees"), "NA")</f>
        <v>4300</v>
      </c>
      <c r="F27" t="str" cm="1">
        <f t="array" ref="F27">_FV(A27,"Industry")</f>
        <v>Investment Banking &amp; Investment Services</v>
      </c>
      <c r="G27" s="3" cm="1">
        <f t="array" ref="G27">IFERROR(_FV(A27,"Year incorporated",TRUE), "NA")</f>
        <v>1997</v>
      </c>
      <c r="H27" s="3" t="str" cm="1">
        <f t="array" ref="H27">_FV(A27,"Exchange")</f>
        <v>Australian Securities Exchange</v>
      </c>
      <c r="I27" t="str" cm="1">
        <f t="array" ref="I27">_FV(A27,"Currency")</f>
        <v>AUD</v>
      </c>
      <c r="J27" s="7" cm="1">
        <f t="array" ref="J27">_FV(A27,"Price")</f>
        <v>1.2450000000000001</v>
      </c>
      <c r="K27" s="7" cm="1">
        <f t="array" ref="K27">_FV(A27,"Previous close",TRUE)</f>
        <v>1.2250000000000001</v>
      </c>
      <c r="L27" s="7" cm="1">
        <f t="array" ref="L27">_FV(A27,"Change")</f>
        <v>0.02</v>
      </c>
      <c r="M27" s="4" cm="1">
        <f t="array" ref="M27">_FV(A27,"Change (%)",TRUE)</f>
        <v>1.6327000000000001E-2</v>
      </c>
      <c r="N27" s="7" cm="1">
        <f t="array" ref="N27">IFERROR(_FV(A27,"Open"), "NA")</f>
        <v>1.22</v>
      </c>
      <c r="O27" s="7" cm="1">
        <f t="array" ref="O27">IFERROR(_FV(A27,"High"), "NA")</f>
        <v>1.2549999999999999</v>
      </c>
      <c r="P27" s="7" cm="1">
        <f t="array" ref="P27">IFERROR(_FV(A27,"Low"), "NA")</f>
        <v>1.2</v>
      </c>
      <c r="Q27" s="7" cm="1">
        <f t="array" ref="Q27">IFERROR(_FV(A27,"52 week high",TRUE),"NA")</f>
        <v>1.4</v>
      </c>
      <c r="R27" s="7" cm="1">
        <f t="array" ref="R27">IFERROR(_FV(A27,"52 week low",TRUE),"NA")</f>
        <v>0.95299999999999996</v>
      </c>
      <c r="S27" s="3" cm="1">
        <f t="array" ref="S27">_FV(A27,"Shares outstanding",TRUE)</f>
        <v>2798600000</v>
      </c>
      <c r="T27" s="7" cm="1">
        <f t="array" ref="T27">_FV(A27,"Volume")</f>
        <v>12361493</v>
      </c>
      <c r="U27" s="3" cm="1">
        <f t="array" ref="U27">IFERROR(_FV(A27,"Volume average",TRUE), "NA")</f>
        <v>13800220</v>
      </c>
      <c r="V27" s="5" cm="1">
        <f t="array" ref="V27">IFERROR(_FV(A27,"Beta"), "NA")</f>
        <v>1.0981000000000001</v>
      </c>
      <c r="W27" s="3" cm="1">
        <f t="array" ref="W27">_FV(A27,"Market cap",TRUE)</f>
        <v>3428286000</v>
      </c>
      <c r="X27" s="7" cm="1">
        <f t="array" ref="X27">IFERROR(_FV(A27,"P/E",TRUE), "NA")</f>
        <v>18.48</v>
      </c>
      <c r="Y27" t="str" cm="1">
        <f t="array" ref="Y27">_FV(A27,"Instrument type",TRUE)</f>
        <v>Stock</v>
      </c>
      <c r="Z27" s="6" cm="1">
        <f t="array" ref="Z27">_FV(A27,"Last trade time",TRUE)</f>
        <v>45155.375</v>
      </c>
      <c r="AA27">
        <v>2559000000</v>
      </c>
      <c r="AB27">
        <v>6964000000</v>
      </c>
      <c r="AC27">
        <v>15595000000</v>
      </c>
      <c r="AD27" s="3">
        <v>33218000000</v>
      </c>
    </row>
    <row r="28" spans="1:30" x14ac:dyDescent="0.2">
      <c r="A28" s="1" t="e" vm="27">
        <v>#VALUE!</v>
      </c>
      <c r="B28" t="str" cm="1">
        <f t="array" ref="B28">_FV(A28,"Ticker symbol",TRUE)</f>
        <v>APH</v>
      </c>
      <c r="C28" t="str" cm="1">
        <f t="array" ref="C28">_FV(A28,"Official name",TRUE)</f>
        <v>AMPHENOL CORPORATION</v>
      </c>
      <c r="D28" t="str" cm="1">
        <f t="array" ref="D28">_FV(A28,"Headquarters")</f>
        <v>358 HALL AVE, WALLINGFORD, CT, 06492-3574 US</v>
      </c>
      <c r="E28" s="3" cm="1">
        <f t="array" ref="E28">IFERROR(_FV(A28,"Employees"), "NA")</f>
        <v>91000</v>
      </c>
      <c r="F28" t="str" cm="1">
        <f t="array" ref="F28">_FV(A28,"Industry")</f>
        <v>Electronic Equipment &amp; Parts</v>
      </c>
      <c r="G28" s="3" cm="1">
        <f t="array" ref="G28">IFERROR(_FV(A28,"Year incorporated",TRUE), "NA")</f>
        <v>1986</v>
      </c>
      <c r="H28" s="3" t="str" cm="1">
        <f t="array" ref="H28">_FV(A28,"Exchange")</f>
        <v>New York Stock Exchange</v>
      </c>
      <c r="I28" t="str" cm="1">
        <f t="array" ref="I28">_FV(A28,"Currency")</f>
        <v>USD</v>
      </c>
      <c r="J28" s="7" cm="1">
        <f t="array" ref="J28">_FV(A28,"Price")</f>
        <v>86.07</v>
      </c>
      <c r="K28" s="7" cm="1">
        <f t="array" ref="K28">_FV(A28,"Previous close",TRUE)</f>
        <v>85.88</v>
      </c>
      <c r="L28" s="7" cm="1">
        <f t="array" ref="L28">_FV(A28,"Change")</f>
        <v>0.19</v>
      </c>
      <c r="M28" s="4" cm="1">
        <f t="array" ref="M28">_FV(A28,"Change (%)",TRUE)</f>
        <v>2.212E-3</v>
      </c>
      <c r="N28" s="7" cm="1">
        <f t="array" ref="N28">IFERROR(_FV(A28,"Open"), "NA")</f>
        <v>86.4</v>
      </c>
      <c r="O28" s="7" cm="1">
        <f t="array" ref="O28">IFERROR(_FV(A28,"High"), "NA")</f>
        <v>86.42</v>
      </c>
      <c r="P28" s="7" cm="1">
        <f t="array" ref="P28">IFERROR(_FV(A28,"Low"), "NA")</f>
        <v>85.62</v>
      </c>
      <c r="Q28" s="7" cm="1">
        <f t="array" ref="Q28">IFERROR(_FV(A28,"52 week high",TRUE),"NA")</f>
        <v>90.28</v>
      </c>
      <c r="R28" s="7" cm="1">
        <f t="array" ref="R28">IFERROR(_FV(A28,"52 week low",TRUE),"NA")</f>
        <v>65.209999999999994</v>
      </c>
      <c r="S28" s="3" cm="1">
        <f t="array" ref="S28">_FV(A28,"Shares outstanding",TRUE)</f>
        <v>596454000</v>
      </c>
      <c r="T28" s="7" cm="1">
        <f t="array" ref="T28">_FV(A28,"Volume")</f>
        <v>471844</v>
      </c>
      <c r="U28" s="3" cm="1">
        <f t="array" ref="U28">IFERROR(_FV(A28,"Volume average",TRUE), "NA")</f>
        <v>2440234</v>
      </c>
      <c r="V28" s="5" cm="1">
        <f t="array" ref="V28">IFERROR(_FV(A28,"Beta"), "NA")</f>
        <v>1.2495000000000001</v>
      </c>
      <c r="W28" s="3" cm="1">
        <f t="array" ref="W28">_FV(A28,"Market cap",TRUE)</f>
        <v>51336795779</v>
      </c>
      <c r="X28" s="7" cm="1">
        <f t="array" ref="X28">IFERROR(_FV(A28,"P/E",TRUE), "NA")</f>
        <v>27.933199999999999</v>
      </c>
      <c r="Y28" t="str" cm="1">
        <f t="array" ref="Y28">_FV(A28,"Instrument type",TRUE)</f>
        <v>Stock</v>
      </c>
      <c r="Z28" s="6" cm="1">
        <f t="array" ref="Z28">_FV(A28,"Last trade time",TRUE)</f>
        <v>45155.700535995311</v>
      </c>
      <c r="AA28">
        <v>1902300000</v>
      </c>
      <c r="AB28">
        <v>1373100000</v>
      </c>
      <c r="AC28">
        <v>2631300000</v>
      </c>
      <c r="AD28" s="3">
        <v>2676100000</v>
      </c>
    </row>
    <row r="29" spans="1:30" x14ac:dyDescent="0.2">
      <c r="A29" s="1" t="e" vm="28">
        <v>#VALUE!</v>
      </c>
      <c r="B29" t="str" cm="1">
        <f t="array" ref="B29">_FV(A29,"Ticker symbol",TRUE)</f>
        <v>ADI</v>
      </c>
      <c r="C29" t="str" cm="1">
        <f t="array" ref="C29">_FV(A29,"Official name",TRUE)</f>
        <v>ANALOG DEVICES, INC.</v>
      </c>
      <c r="D29" t="str" cm="1">
        <f t="array" ref="D29">_FV(A29,"Headquarters")</f>
        <v>One Analog Way, WILMINGTON, MA, 01887 US</v>
      </c>
      <c r="E29" s="3" cm="1">
        <f t="array" ref="E29">IFERROR(_FV(A29,"Employees"), "NA")</f>
        <v>24450</v>
      </c>
      <c r="F29" t="str" cm="1">
        <f t="array" ref="F29">_FV(A29,"Industry")</f>
        <v>Semiconductors &amp; Semiconductor Equipment</v>
      </c>
      <c r="G29" s="3" cm="1">
        <f t="array" ref="G29">IFERROR(_FV(A29,"Year incorporated",TRUE), "NA")</f>
        <v>1965</v>
      </c>
      <c r="H29" s="3" t="str" cm="1">
        <f t="array" ref="H29">_FV(A29,"Exchange")</f>
        <v>Nasdaq Stock Market</v>
      </c>
      <c r="I29" t="str" cm="1">
        <f t="array" ref="I29">_FV(A29,"Currency")</f>
        <v>USD</v>
      </c>
      <c r="J29" s="7" cm="1">
        <f t="array" ref="J29">_FV(A29,"Price")</f>
        <v>176.57</v>
      </c>
      <c r="K29" s="7" cm="1">
        <f t="array" ref="K29">_FV(A29,"Previous close",TRUE)</f>
        <v>177.17</v>
      </c>
      <c r="L29" s="7" cm="1">
        <f t="array" ref="L29">_FV(A29,"Change")</f>
        <v>-0.6</v>
      </c>
      <c r="M29" s="4" cm="1">
        <f t="array" ref="M29">_FV(A29,"Change (%)",TRUE)</f>
        <v>-3.3869999999999998E-3</v>
      </c>
      <c r="N29" s="7" cm="1">
        <f t="array" ref="N29">IFERROR(_FV(A29,"Open"), "NA")</f>
        <v>177.59</v>
      </c>
      <c r="O29" s="7" cm="1">
        <f t="array" ref="O29">IFERROR(_FV(A29,"High"), "NA")</f>
        <v>178.27</v>
      </c>
      <c r="P29" s="7" cm="1">
        <f t="array" ref="P29">IFERROR(_FV(A29,"Low"), "NA")</f>
        <v>175.65</v>
      </c>
      <c r="Q29" s="7" cm="1">
        <f t="array" ref="Q29">IFERROR(_FV(A29,"52 week high",TRUE),"NA")</f>
        <v>200.1</v>
      </c>
      <c r="R29" s="7" cm="1">
        <f t="array" ref="R29">IFERROR(_FV(A29,"52 week low",TRUE),"NA")</f>
        <v>133.47999999999999</v>
      </c>
      <c r="S29" s="3" cm="1">
        <f t="array" ref="S29">_FV(A29,"Shares outstanding",TRUE)</f>
        <v>501418300</v>
      </c>
      <c r="T29" s="7" cm="1">
        <f t="array" ref="T29">_FV(A29,"Volume")</f>
        <v>1108651</v>
      </c>
      <c r="U29" s="3" cm="1">
        <f t="array" ref="U29">IFERROR(_FV(A29,"Volume average",TRUE), "NA")</f>
        <v>3114000</v>
      </c>
      <c r="V29" s="5" cm="1">
        <f t="array" ref="V29">IFERROR(_FV(A29,"Beta"), "NA")</f>
        <v>1.1678999999999999</v>
      </c>
      <c r="W29" s="3" cm="1">
        <f t="array" ref="W29">_FV(A29,"Market cap",TRUE)</f>
        <v>88535429231</v>
      </c>
      <c r="X29" s="7" cm="1">
        <f t="array" ref="X29">IFERROR(_FV(A29,"P/E",TRUE), "NA")</f>
        <v>25.1065</v>
      </c>
      <c r="Y29" t="str" cm="1">
        <f t="array" ref="Y29">_FV(A29,"Instrument type",TRUE)</f>
        <v>Stock</v>
      </c>
      <c r="Z29" s="6" cm="1">
        <f t="array" ref="Z29">_FV(A29,"Last trade time",TRUE)</f>
        <v>45155.700472106248</v>
      </c>
      <c r="AA29">
        <v>2748561000</v>
      </c>
      <c r="AB29">
        <v>1977960000</v>
      </c>
      <c r="AC29">
        <v>1800462000</v>
      </c>
      <c r="AD29" s="3">
        <v>2442655000</v>
      </c>
    </row>
    <row r="30" spans="1:30" x14ac:dyDescent="0.2">
      <c r="A30" s="1" t="e" vm="29">
        <v>#VALUE!</v>
      </c>
      <c r="B30" t="str" cm="1">
        <f t="array" ref="B30">_FV(A30,"Ticker symbol",TRUE)</f>
        <v>ANR</v>
      </c>
      <c r="C30" t="str" cm="1">
        <f t="array" ref="C30">_FV(A30,"Official name",TRUE)</f>
        <v>ANATARA LIFESCIENCES LTD</v>
      </c>
      <c r="D30" t="str" cm="1">
        <f t="array" ref="D30">_FV(A30,"Headquarters")</f>
        <v>uite 101, 55 Flemington Rd, North Melbourne, MELBOURNE, VICTORIA, 3051 AU</v>
      </c>
      <c r="E30" s="3" t="str" cm="1">
        <f t="array" ref="E30">IFERROR(_FV(A30,"Employees"), "NA")</f>
        <v>NA</v>
      </c>
      <c r="F30" t="str" cm="1">
        <f t="array" ref="F30">_FV(A30,"Industry")</f>
        <v>Biotechnology &amp; Medical Research</v>
      </c>
      <c r="G30" s="3" cm="1">
        <f t="array" ref="G30">IFERROR(_FV(A30,"Year incorporated",TRUE), "NA")</f>
        <v>2010</v>
      </c>
      <c r="H30" s="3" t="str" cm="1">
        <f t="array" ref="H30">_FV(A30,"Exchange")</f>
        <v>Australian Securities Exchange</v>
      </c>
      <c r="I30" t="str" cm="1">
        <f t="array" ref="I30">_FV(A30,"Currency")</f>
        <v>AUD</v>
      </c>
      <c r="J30" s="7" cm="1">
        <f t="array" ref="J30">_FV(A30,"Price")</f>
        <v>3.2000000000000001E-2</v>
      </c>
      <c r="K30" s="7" cm="1">
        <f t="array" ref="K30">_FV(A30,"Previous close",TRUE)</f>
        <v>3.2000000000000001E-2</v>
      </c>
      <c r="L30" s="7" cm="1">
        <f t="array" ref="L30">_FV(A30,"Change")</f>
        <v>0</v>
      </c>
      <c r="M30" s="4" cm="1">
        <f t="array" ref="M30">_FV(A30,"Change (%)",TRUE)</f>
        <v>0</v>
      </c>
      <c r="N30" s="7" cm="1">
        <f t="array" ref="N30">IFERROR(_FV(A30,"Open"), "NA")</f>
        <v>3.2000000000000001E-2</v>
      </c>
      <c r="O30" s="7" cm="1">
        <f t="array" ref="O30">IFERROR(_FV(A30,"High"), "NA")</f>
        <v>3.2000000000000001E-2</v>
      </c>
      <c r="P30" s="7" cm="1">
        <f t="array" ref="P30">IFERROR(_FV(A30,"Low"), "NA")</f>
        <v>3.2000000000000001E-2</v>
      </c>
      <c r="Q30" s="7" cm="1">
        <f t="array" ref="Q30">IFERROR(_FV(A30,"52 week high",TRUE),"NA")</f>
        <v>6.9000000000000006E-2</v>
      </c>
      <c r="R30" s="7" cm="1">
        <f t="array" ref="R30">IFERROR(_FV(A30,"52 week low",TRUE),"NA")</f>
        <v>2.5000000000000001E-2</v>
      </c>
      <c r="S30" s="3" cm="1">
        <f t="array" ref="S30">_FV(A30,"Shares outstanding",TRUE)</f>
        <v>119924000</v>
      </c>
      <c r="T30" s="7" cm="1">
        <f t="array" ref="T30">_FV(A30,"Volume")</f>
        <v>14</v>
      </c>
      <c r="U30" s="3" cm="1">
        <f t="array" ref="U30">IFERROR(_FV(A30,"Volume average",TRUE), "NA")</f>
        <v>187970</v>
      </c>
      <c r="V30" s="5" cm="1">
        <f t="array" ref="V30">IFERROR(_FV(A30,"Beta"), "NA")</f>
        <v>1.1197999999999999</v>
      </c>
      <c r="W30" s="3" cm="1">
        <f t="array" ref="W30">_FV(A30,"Market cap",TRUE)</f>
        <v>3837570</v>
      </c>
      <c r="X30" s="7" t="str" cm="1">
        <f t="array" ref="X30">IFERROR(_FV(A30,"P/E",TRUE), "NA")</f>
        <v>NA</v>
      </c>
      <c r="Y30" t="str" cm="1">
        <f t="array" ref="Y30">_FV(A30,"Instrument type",TRUE)</f>
        <v>Stock</v>
      </c>
      <c r="Z30" s="6" cm="1">
        <f t="array" ref="Z30">_FV(A30,"Last trade time",TRUE)</f>
        <v>45154.375011574077</v>
      </c>
      <c r="AA30" t="s">
        <v>26</v>
      </c>
      <c r="AB30" t="s">
        <v>26</v>
      </c>
      <c r="AC30" t="s">
        <v>26</v>
      </c>
      <c r="AD30" s="3" t="s">
        <v>26</v>
      </c>
    </row>
    <row r="31" spans="1:30" x14ac:dyDescent="0.2">
      <c r="A31" s="1" t="e" vm="30">
        <v>#VALUE!</v>
      </c>
      <c r="B31" t="str" cm="1">
        <f t="array" ref="B31">_FV(A31,"Ticker symbol",TRUE)</f>
        <v>AON</v>
      </c>
      <c r="C31" t="str" cm="1">
        <f t="array" ref="C31">_FV(A31,"Official name",TRUE)</f>
        <v>Aon plc</v>
      </c>
      <c r="D31" t="str" cm="1">
        <f t="array" ref="D31">_FV(A31,"Headquarters")</f>
        <v>Metropolitan Building, James Joyce Street, DUBLIN, IRELAND-NA, D01 K0Y8 IE</v>
      </c>
      <c r="E31" s="3" cm="1">
        <f t="array" ref="E31">IFERROR(_FV(A31,"Employees"), "NA")</f>
        <v>50000</v>
      </c>
      <c r="F31" t="str" cm="1">
        <f t="array" ref="F31">_FV(A31,"Industry")</f>
        <v>Insurance</v>
      </c>
      <c r="G31" s="3" cm="1">
        <f t="array" ref="G31">IFERROR(_FV(A31,"Year incorporated",TRUE), "NA")</f>
        <v>2020</v>
      </c>
      <c r="H31" s="3" t="str" cm="1">
        <f t="array" ref="H31">_FV(A31,"Exchange")</f>
        <v>New York Stock Exchange</v>
      </c>
      <c r="I31" t="str" cm="1">
        <f t="array" ref="I31">_FV(A31,"Currency")</f>
        <v>USD</v>
      </c>
      <c r="J31" s="7" cm="1">
        <f t="array" ref="J31">_FV(A31,"Price")</f>
        <v>319.83999999999997</v>
      </c>
      <c r="K31" s="7" cm="1">
        <f t="array" ref="K31">_FV(A31,"Previous close",TRUE)</f>
        <v>321.27999999999997</v>
      </c>
      <c r="L31" s="7" cm="1">
        <f t="array" ref="L31">_FV(A31,"Change")</f>
        <v>-1.44</v>
      </c>
      <c r="M31" s="4" cm="1">
        <f t="array" ref="M31">_FV(A31,"Change (%)",TRUE)</f>
        <v>-4.4819999999999999E-3</v>
      </c>
      <c r="N31" s="7" cm="1">
        <f t="array" ref="N31">IFERROR(_FV(A31,"Open"), "NA")</f>
        <v>321.94499999999999</v>
      </c>
      <c r="O31" s="7" cm="1">
        <f t="array" ref="O31">IFERROR(_FV(A31,"High"), "NA")</f>
        <v>324.31</v>
      </c>
      <c r="P31" s="7" cm="1">
        <f t="array" ref="P31">IFERROR(_FV(A31,"Low"), "NA")</f>
        <v>319.32</v>
      </c>
      <c r="Q31" s="7" cm="1">
        <f t="array" ref="Q31">IFERROR(_FV(A31,"52 week high",TRUE),"NA")</f>
        <v>347.37</v>
      </c>
      <c r="R31" s="7" cm="1">
        <f t="array" ref="R31">IFERROR(_FV(A31,"52 week low",TRUE),"NA")</f>
        <v>266.35000000000002</v>
      </c>
      <c r="S31" s="3" cm="1">
        <f t="array" ref="S31">_FV(A31,"Shares outstanding",TRUE)</f>
        <v>202866800</v>
      </c>
      <c r="T31" s="7" cm="1">
        <f t="array" ref="T31">_FV(A31,"Volume")</f>
        <v>278209</v>
      </c>
      <c r="U31" s="3" cm="1">
        <f t="array" ref="U31">IFERROR(_FV(A31,"Volume average",TRUE), "NA")</f>
        <v>879017</v>
      </c>
      <c r="V31" s="5" cm="1">
        <f t="array" ref="V31">IFERROR(_FV(A31,"Beta"), "NA")</f>
        <v>0.89800000000000002</v>
      </c>
      <c r="W31" s="3" cm="1">
        <f t="array" ref="W31">_FV(A31,"Market cap",TRUE)</f>
        <v>64884917311</v>
      </c>
      <c r="X31" s="7" cm="1">
        <f t="array" ref="X31">IFERROR(_FV(A31,"P/E",TRUE), "NA")</f>
        <v>25.007899999999999</v>
      </c>
      <c r="Y31" t="str" cm="1">
        <f t="array" ref="Y31">_FV(A31,"Instrument type",TRUE)</f>
        <v>Stock</v>
      </c>
      <c r="Z31" s="6" cm="1">
        <f t="array" ref="Z31">_FV(A31,"Last trade time",TRUE)</f>
        <v>45155.700493935154</v>
      </c>
      <c r="AA31">
        <v>2589000000</v>
      </c>
      <c r="AB31">
        <v>690000000</v>
      </c>
      <c r="AC31">
        <v>12904000000</v>
      </c>
      <c r="AD31" s="3">
        <v>20306000000</v>
      </c>
    </row>
    <row r="32" spans="1:30" x14ac:dyDescent="0.2">
      <c r="A32" s="1" t="e" vm="31">
        <v>#VALUE!</v>
      </c>
      <c r="B32" t="str" cm="1">
        <f t="array" ref="B32">_FV(A32,"Ticker symbol",TRUE)</f>
        <v>APA</v>
      </c>
      <c r="C32" t="str" cm="1">
        <f t="array" ref="C32">_FV(A32,"Official name",TRUE)</f>
        <v>APA CORPORATION</v>
      </c>
      <c r="D32" t="str" cm="1">
        <f t="array" ref="D32">_FV(A32,"Headquarters")</f>
        <v>2000 Post Oak Blvd, Suite 100, HOUSTON, TX, 77056 US</v>
      </c>
      <c r="E32" s="3" cm="1">
        <f t="array" ref="E32">IFERROR(_FV(A32,"Employees"), "NA")</f>
        <v>2273</v>
      </c>
      <c r="F32" t="str" cm="1">
        <f t="array" ref="F32">_FV(A32,"Industry")</f>
        <v>Oil &amp; Gas</v>
      </c>
      <c r="G32" s="3" cm="1">
        <f t="array" ref="G32">IFERROR(_FV(A32,"Year incorporated",TRUE), "NA")</f>
        <v>2021</v>
      </c>
      <c r="H32" s="3" t="str" cm="1">
        <f t="array" ref="H32">_FV(A32,"Exchange")</f>
        <v>Nasdaq Stock Market</v>
      </c>
      <c r="I32" t="str" cm="1">
        <f t="array" ref="I32">_FV(A32,"Currency")</f>
        <v>USD</v>
      </c>
      <c r="J32" s="7" cm="1">
        <f t="array" ref="J32">_FV(A32,"Price")</f>
        <v>44.305</v>
      </c>
      <c r="K32" s="7" cm="1">
        <f t="array" ref="K32">_FV(A32,"Previous close",TRUE)</f>
        <v>43.64</v>
      </c>
      <c r="L32" s="7" cm="1">
        <f t="array" ref="L32">_FV(A32,"Change")</f>
        <v>0.66500000000000004</v>
      </c>
      <c r="M32" s="4" cm="1">
        <f t="array" ref="M32">_FV(A32,"Change (%)",TRUE)</f>
        <v>1.5238E-2</v>
      </c>
      <c r="N32" s="7" cm="1">
        <f t="array" ref="N32">IFERROR(_FV(A32,"Open"), "NA")</f>
        <v>44.54</v>
      </c>
      <c r="O32" s="7" cm="1">
        <f t="array" ref="O32">IFERROR(_FV(A32,"High"), "NA")</f>
        <v>44.65</v>
      </c>
      <c r="P32" s="7" cm="1">
        <f t="array" ref="P32">IFERROR(_FV(A32,"Low"), "NA")</f>
        <v>44.01</v>
      </c>
      <c r="Q32" s="7" cm="1">
        <f t="array" ref="Q32">IFERROR(_FV(A32,"52 week high",TRUE),"NA")</f>
        <v>50.58</v>
      </c>
      <c r="R32" s="7" cm="1">
        <f t="array" ref="R32">IFERROR(_FV(A32,"52 week low",TRUE),"NA")</f>
        <v>30.67</v>
      </c>
      <c r="S32" s="3" cm="1">
        <f t="array" ref="S32">_FV(A32,"Shares outstanding",TRUE)</f>
        <v>307265400</v>
      </c>
      <c r="T32" s="7" cm="1">
        <f t="array" ref="T32">_FV(A32,"Volume")</f>
        <v>1536037</v>
      </c>
      <c r="U32" s="3" cm="1">
        <f t="array" ref="U32">IFERROR(_FV(A32,"Volume average",TRUE), "NA")</f>
        <v>4528772</v>
      </c>
      <c r="V32" s="5" cm="1">
        <f t="array" ref="V32">IFERROR(_FV(A32,"Beta"), "NA")</f>
        <v>3.516</v>
      </c>
      <c r="W32" s="3" cm="1">
        <f t="array" ref="W32">_FV(A32,"Market cap",TRUE)</f>
        <v>13613393547</v>
      </c>
      <c r="X32" s="7" cm="1">
        <f t="array" ref="X32">IFERROR(_FV(A32,"P/E",TRUE), "NA")</f>
        <v>9.2706999999999997</v>
      </c>
      <c r="Y32" t="str" cm="1">
        <f t="array" ref="Y32">_FV(A32,"Instrument type",TRUE)</f>
        <v>Stock</v>
      </c>
      <c r="Z32" s="6" cm="1">
        <f t="array" ref="Z32">_FV(A32,"Last trade time",TRUE)</f>
        <v>45155.700531435155</v>
      </c>
      <c r="AA32">
        <v>3674000000</v>
      </c>
      <c r="AB32">
        <v>245000000</v>
      </c>
      <c r="AC32">
        <v>1466000000</v>
      </c>
      <c r="AD32" s="3">
        <v>2916000000</v>
      </c>
    </row>
    <row r="33" spans="1:30" x14ac:dyDescent="0.2">
      <c r="A33" s="1" t="e" vm="32">
        <v>#VALUE!</v>
      </c>
      <c r="B33" t="str" cm="1">
        <f t="array" ref="B33">_FV(A33,"Ticker symbol",TRUE)</f>
        <v>AIV</v>
      </c>
      <c r="C33" t="str" cm="1">
        <f t="array" ref="C33">_FV(A33,"Official name",TRUE)</f>
        <v>APARTMENT INVESTMENT AND MANAGEMENT COMPANY</v>
      </c>
      <c r="D33" t="str" cm="1">
        <f t="array" ref="D33">_FV(A33,"Headquarters")</f>
        <v>4582 SOUTH ULSTER STREET, SUITE 1450, DENVER, CO, 80237 US</v>
      </c>
      <c r="E33" s="3" cm="1">
        <f t="array" ref="E33">IFERROR(_FV(A33,"Employees"), "NA")</f>
        <v>62</v>
      </c>
      <c r="F33" t="str" cm="1">
        <f t="array" ref="F33">_FV(A33,"Industry")</f>
        <v>Residential &amp; Commercial REIT</v>
      </c>
      <c r="G33" s="3" cm="1">
        <f t="array" ref="G33">IFERROR(_FV(A33,"Year incorporated",TRUE), "NA")</f>
        <v>1994</v>
      </c>
      <c r="H33" s="3" t="str" cm="1">
        <f t="array" ref="H33">_FV(A33,"Exchange")</f>
        <v>New York Stock Exchange</v>
      </c>
      <c r="I33" t="str" cm="1">
        <f t="array" ref="I33">_FV(A33,"Currency")</f>
        <v>USD</v>
      </c>
      <c r="J33" s="7" cm="1">
        <f t="array" ref="J33">_FV(A33,"Price")</f>
        <v>7.875</v>
      </c>
      <c r="K33" s="7" cm="1">
        <f t="array" ref="K33">_FV(A33,"Previous close",TRUE)</f>
        <v>7.87</v>
      </c>
      <c r="L33" s="7" cm="1">
        <f t="array" ref="L33">_FV(A33,"Change")</f>
        <v>5.0000000000000001E-3</v>
      </c>
      <c r="M33" s="4" cm="1">
        <f t="array" ref="M33">_FV(A33,"Change (%)",TRUE)</f>
        <v>6.3529999999999999E-4</v>
      </c>
      <c r="N33" s="7" cm="1">
        <f t="array" ref="N33">IFERROR(_FV(A33,"Open"), "NA")</f>
        <v>7.85</v>
      </c>
      <c r="O33" s="7" cm="1">
        <f t="array" ref="O33">IFERROR(_FV(A33,"High"), "NA")</f>
        <v>7.94</v>
      </c>
      <c r="P33" s="7" cm="1">
        <f t="array" ref="P33">IFERROR(_FV(A33,"Low"), "NA")</f>
        <v>7.85</v>
      </c>
      <c r="Q33" s="7" cm="1">
        <f t="array" ref="Q33">IFERROR(_FV(A33,"52 week high",TRUE),"NA")</f>
        <v>9.3995999999999995</v>
      </c>
      <c r="R33" s="7" cm="1">
        <f t="array" ref="R33">IFERROR(_FV(A33,"52 week low",TRUE),"NA")</f>
        <v>6.4649999999999999</v>
      </c>
      <c r="S33" s="3" cm="1">
        <f t="array" ref="S33">_FV(A33,"Shares outstanding",TRUE)</f>
        <v>147828500</v>
      </c>
      <c r="T33" s="7" cm="1">
        <f t="array" ref="T33">_FV(A33,"Volume")</f>
        <v>165123</v>
      </c>
      <c r="U33" s="3" cm="1">
        <f t="array" ref="U33">IFERROR(_FV(A33,"Volume average",TRUE), "NA")</f>
        <v>1111904</v>
      </c>
      <c r="V33" s="5" cm="1">
        <f t="array" ref="V33">IFERROR(_FV(A33,"Beta"), "NA")</f>
        <v>1.1995</v>
      </c>
      <c r="W33" s="3" cm="1">
        <f t="array" ref="W33">_FV(A33,"Market cap",TRUE)</f>
        <v>1163411000</v>
      </c>
      <c r="X33" s="7" cm="1">
        <f t="array" ref="X33">IFERROR(_FV(A33,"P/E",TRUE), "NA")</f>
        <v>22.7485</v>
      </c>
      <c r="Y33" t="str" cm="1">
        <f t="array" ref="Y33">_FV(A33,"Instrument type",TRUE)</f>
        <v>Stock</v>
      </c>
      <c r="Z33" s="6" cm="1">
        <f t="array" ref="Z33">_FV(A33,"Last trade time",TRUE)</f>
        <v>45155.700418182816</v>
      </c>
      <c r="AA33">
        <v>75726000</v>
      </c>
      <c r="AB33">
        <v>206460000</v>
      </c>
      <c r="AC33">
        <v>4078999.9999999995</v>
      </c>
      <c r="AD33" s="3">
        <v>106600000</v>
      </c>
    </row>
    <row r="34" spans="1:30" x14ac:dyDescent="0.2">
      <c r="A34" s="1" t="e" vm="33">
        <v>#VALUE!</v>
      </c>
      <c r="B34" t="str" cm="1">
        <f t="array" ref="B34">_FV(A34,"Ticker symbol",TRUE)</f>
        <v>APC</v>
      </c>
      <c r="C34" t="str" cm="1">
        <f t="array" ref="C34">_FV(A34,"Official name",TRUE)</f>
        <v>APPLE INC.</v>
      </c>
      <c r="D34" t="str" cm="1">
        <f t="array" ref="D34">_FV(A34,"Headquarters")</f>
        <v>One Apple Park Way, CUPERTINO, CA, 95014 US</v>
      </c>
      <c r="E34" s="3" cm="1">
        <f t="array" ref="E34">IFERROR(_FV(A34,"Employees"), "NA")</f>
        <v>164000</v>
      </c>
      <c r="F34" t="str" cm="1">
        <f t="array" ref="F34">_FV(A34,"Industry")</f>
        <v>Computers, Phones &amp; Household Electronics</v>
      </c>
      <c r="G34" s="3" cm="1">
        <f t="array" ref="G34">IFERROR(_FV(A34,"Year incorporated",TRUE), "NA")</f>
        <v>1977</v>
      </c>
      <c r="H34" s="3" t="str" cm="1">
        <f t="array" ref="H34">_FV(A34,"Exchange")</f>
        <v>Deutsche Boerse AG</v>
      </c>
      <c r="I34" t="str" cm="1">
        <f t="array" ref="I34">_FV(A34,"Currency")</f>
        <v>EUR</v>
      </c>
      <c r="J34" s="7" cm="1">
        <f t="array" ref="J34">_FV(A34,"Price")</f>
        <v>160.68</v>
      </c>
      <c r="K34" s="7" cm="1">
        <f t="array" ref="K34">_FV(A34,"Previous close",TRUE)</f>
        <v>162.34</v>
      </c>
      <c r="L34" s="7" cm="1">
        <f t="array" ref="L34">_FV(A34,"Change")</f>
        <v>-1.66</v>
      </c>
      <c r="M34" s="4" cm="1">
        <f t="array" ref="M34">_FV(A34,"Change (%)",TRUE)</f>
        <v>-1.0225E-2</v>
      </c>
      <c r="N34" s="7" cm="1">
        <f t="array" ref="N34">IFERROR(_FV(A34,"Open"), "NA")</f>
        <v>162.08000000000001</v>
      </c>
      <c r="O34" s="7" cm="1">
        <f t="array" ref="O34">IFERROR(_FV(A34,"High"), "NA")</f>
        <v>162.74</v>
      </c>
      <c r="P34" s="7" cm="1">
        <f t="array" ref="P34">IFERROR(_FV(A34,"Low"), "NA")</f>
        <v>159.69999999999999</v>
      </c>
      <c r="Q34" s="7" cm="1">
        <f t="array" ref="Q34">IFERROR(_FV(A34,"52 week high",TRUE),"NA")</f>
        <v>435.5</v>
      </c>
      <c r="R34" s="7" cm="1">
        <f t="array" ref="R34">IFERROR(_FV(A34,"52 week low",TRUE),"NA")</f>
        <v>87.2</v>
      </c>
      <c r="S34" s="3" cm="1">
        <f t="array" ref="S34">_FV(A34,"Shares outstanding",TRUE)</f>
        <v>15634230000</v>
      </c>
      <c r="T34" s="7" cm="1">
        <f t="array" ref="T34">_FV(A34,"Volume")</f>
        <v>7500</v>
      </c>
      <c r="U34" s="3" cm="1">
        <f t="array" ref="U34">IFERROR(_FV(A34,"Volume average",TRUE), "NA")</f>
        <v>64813860</v>
      </c>
      <c r="V34" s="5" cm="1">
        <f t="array" ref="V34">IFERROR(_FV(A34,"Beta"), "NA")</f>
        <v>1.2839</v>
      </c>
      <c r="W34" s="3" cm="1">
        <f t="array" ref="W34">_FV(A34,"Market cap",TRUE)</f>
        <v>2760536000000</v>
      </c>
      <c r="X34" s="7" cm="1">
        <f t="array" ref="X34">IFERROR(_FV(A34,"P/E",TRUE), "NA")</f>
        <v>29.77</v>
      </c>
      <c r="Y34" t="str" cm="1">
        <f t="array" ref="Y34">_FV(A34,"Instrument type",TRUE)</f>
        <v>Stock</v>
      </c>
      <c r="Z34" s="6" cm="1">
        <f t="array" ref="Z34">_FV(A34,"Last trade time",TRUE)</f>
        <v>45155.689583333333</v>
      </c>
      <c r="AA34" t="s">
        <v>26</v>
      </c>
      <c r="AB34" t="s">
        <v>26</v>
      </c>
      <c r="AC34" t="s">
        <v>26</v>
      </c>
      <c r="AD34" s="3" t="s">
        <v>26</v>
      </c>
    </row>
    <row r="35" spans="1:30" x14ac:dyDescent="0.2">
      <c r="A35" s="1" t="e" vm="34">
        <v>#VALUE!</v>
      </c>
      <c r="B35" t="str" cm="1">
        <f t="array" ref="B35">_FV(A35,"Ticker symbol",TRUE)</f>
        <v>AAPL</v>
      </c>
      <c r="C35" t="str" cm="1">
        <f t="array" ref="C35">_FV(A35,"Official name",TRUE)</f>
        <v>APPLE INC.</v>
      </c>
      <c r="D35" t="str" cm="1">
        <f t="array" ref="D35">_FV(A35,"Headquarters")</f>
        <v>One Apple Park Way, CUPERTINO, CA, 95014 US</v>
      </c>
      <c r="E35" s="3" cm="1">
        <f t="array" ref="E35">IFERROR(_FV(A35,"Employees"), "NA")</f>
        <v>164000</v>
      </c>
      <c r="F35" t="str" cm="1">
        <f t="array" ref="F35">_FV(A35,"Industry")</f>
        <v>Computers, Phones &amp; Household Electronics</v>
      </c>
      <c r="G35" s="3" cm="1">
        <f t="array" ref="G35">IFERROR(_FV(A35,"Year incorporated",TRUE), "NA")</f>
        <v>1977</v>
      </c>
      <c r="H35" s="3" t="str" cm="1">
        <f t="array" ref="H35">_FV(A35,"Exchange")</f>
        <v>Nasdaq Stock Market</v>
      </c>
      <c r="I35" t="str" cm="1">
        <f t="array" ref="I35">_FV(A35,"Currency")</f>
        <v>USD</v>
      </c>
      <c r="J35" s="7" cm="1">
        <f t="array" ref="J35">_FV(A35,"Price")</f>
        <v>174.7201</v>
      </c>
      <c r="K35" s="7" cm="1">
        <f t="array" ref="K35">_FV(A35,"Previous close",TRUE)</f>
        <v>176.57</v>
      </c>
      <c r="L35" s="7" cm="1">
        <f t="array" ref="L35">_FV(A35,"Change")</f>
        <v>-1.8499000000000001</v>
      </c>
      <c r="M35" s="4" cm="1">
        <f t="array" ref="M35">_FV(A35,"Change (%)",TRUE)</f>
        <v>-1.0477E-2</v>
      </c>
      <c r="N35" s="7" cm="1">
        <f t="array" ref="N35">IFERROR(_FV(A35,"Open"), "NA")</f>
        <v>177.21</v>
      </c>
      <c r="O35" s="7" cm="1">
        <f t="array" ref="O35">IFERROR(_FV(A35,"High"), "NA")</f>
        <v>177.50540000000001</v>
      </c>
      <c r="P35" s="7" cm="1">
        <f t="array" ref="P35">IFERROR(_FV(A35,"Low"), "NA")</f>
        <v>173.83</v>
      </c>
      <c r="Q35" s="7" cm="1">
        <f t="array" ref="Q35">IFERROR(_FV(A35,"52 week high",TRUE),"NA")</f>
        <v>198.23</v>
      </c>
      <c r="R35" s="7" cm="1">
        <f t="array" ref="R35">IFERROR(_FV(A35,"52 week low",TRUE),"NA")</f>
        <v>124.17</v>
      </c>
      <c r="S35" s="3" cm="1">
        <f t="array" ref="S35">_FV(A35,"Shares outstanding",TRUE)</f>
        <v>15634230000</v>
      </c>
      <c r="T35" s="7" cm="1">
        <f t="array" ref="T35">_FV(A35,"Volume")</f>
        <v>30271385</v>
      </c>
      <c r="U35" s="3" cm="1">
        <f t="array" ref="U35">IFERROR(_FV(A35,"Volume average",TRUE), "NA")</f>
        <v>55573746</v>
      </c>
      <c r="V35" s="5" cm="1">
        <f t="array" ref="V35">IFERROR(_FV(A35,"Beta"), "NA")</f>
        <v>1.2839</v>
      </c>
      <c r="W35" s="3" cm="1">
        <f t="array" ref="W35">_FV(A35,"Market cap",TRUE)</f>
        <v>2731614229023</v>
      </c>
      <c r="X35" s="7" cm="1">
        <f t="array" ref="X35">IFERROR(_FV(A35,"P/E",TRUE), "NA")</f>
        <v>29.617999999999999</v>
      </c>
      <c r="Y35" t="str" cm="1">
        <f t="array" ref="Y35">_FV(A35,"Instrument type",TRUE)</f>
        <v>Stock</v>
      </c>
      <c r="Z35" s="6" cm="1">
        <f t="array" ref="Z35">_FV(A35,"Last trade time",TRUE)</f>
        <v>45155.700548796092</v>
      </c>
      <c r="AA35">
        <v>99803000000</v>
      </c>
      <c r="AB35">
        <v>5100000000</v>
      </c>
      <c r="AC35">
        <v>28184000000</v>
      </c>
      <c r="AD35" s="3">
        <v>153982000000</v>
      </c>
    </row>
    <row r="36" spans="1:30" x14ac:dyDescent="0.2">
      <c r="A36" s="1" t="e" vm="35">
        <v>#VALUE!</v>
      </c>
      <c r="B36" t="str" cm="1">
        <f t="array" ref="B36">_FV(A36,"Ticker symbol",TRUE)</f>
        <v>AMAT</v>
      </c>
      <c r="C36" t="str" cm="1">
        <f t="array" ref="C36">_FV(A36,"Official name",TRUE)</f>
        <v>APPLIED MATERIALS, INC.</v>
      </c>
      <c r="D36" t="str" cm="1">
        <f t="array" ref="D36">_FV(A36,"Headquarters")</f>
        <v>3050 Bowers Ave, SANTA CLARA, CA, 95054-3299 US</v>
      </c>
      <c r="E36" s="3" cm="1">
        <f t="array" ref="E36">IFERROR(_FV(A36,"Employees"), "NA")</f>
        <v>33000</v>
      </c>
      <c r="F36" t="str" cm="1">
        <f t="array" ref="F36">_FV(A36,"Industry")</f>
        <v>Semiconductors &amp; Semiconductor Equipment</v>
      </c>
      <c r="G36" s="3" cm="1">
        <f t="array" ref="G36">IFERROR(_FV(A36,"Year incorporated",TRUE), "NA")</f>
        <v>1987</v>
      </c>
      <c r="H36" s="3" t="str" cm="1">
        <f t="array" ref="H36">_FV(A36,"Exchange")</f>
        <v>Nasdaq Stock Market</v>
      </c>
      <c r="I36" t="str" cm="1">
        <f t="array" ref="I36">_FV(A36,"Currency")</f>
        <v>USD</v>
      </c>
      <c r="J36" s="7" cm="1">
        <f t="array" ref="J36">_FV(A36,"Price")</f>
        <v>138.65</v>
      </c>
      <c r="K36" s="7" cm="1">
        <f t="array" ref="K36">_FV(A36,"Previous close",TRUE)</f>
        <v>138.25</v>
      </c>
      <c r="L36" s="7" cm="1">
        <f t="array" ref="L36">_FV(A36,"Change")</f>
        <v>0.4</v>
      </c>
      <c r="M36" s="4" cm="1">
        <f t="array" ref="M36">_FV(A36,"Change (%)",TRUE)</f>
        <v>2.8930000000000002E-3</v>
      </c>
      <c r="N36" s="7" cm="1">
        <f t="array" ref="N36">IFERROR(_FV(A36,"Open"), "NA")</f>
        <v>139.19</v>
      </c>
      <c r="O36" s="7" cm="1">
        <f t="array" ref="O36">IFERROR(_FV(A36,"High"), "NA")</f>
        <v>139.79</v>
      </c>
      <c r="P36" s="7" cm="1">
        <f t="array" ref="P36">IFERROR(_FV(A36,"Low"), "NA")</f>
        <v>137.41999999999999</v>
      </c>
      <c r="Q36" s="7" cm="1">
        <f t="array" ref="Q36">IFERROR(_FV(A36,"52 week high",TRUE),"NA")</f>
        <v>153.28</v>
      </c>
      <c r="R36" s="7" cm="1">
        <f t="array" ref="R36">IFERROR(_FV(A36,"52 week low",TRUE),"NA")</f>
        <v>71.12</v>
      </c>
      <c r="S36" s="3" cm="1">
        <f t="array" ref="S36">_FV(A36,"Shares outstanding",TRUE)</f>
        <v>839747400</v>
      </c>
      <c r="T36" s="7" cm="1">
        <f t="array" ref="T36">_FV(A36,"Volume")</f>
        <v>2009545</v>
      </c>
      <c r="U36" s="3" cm="1">
        <f t="array" ref="U36">IFERROR(_FV(A36,"Volume average",TRUE), "NA")</f>
        <v>5663285</v>
      </c>
      <c r="V36" s="5" cm="1">
        <f t="array" ref="V36">IFERROR(_FV(A36,"Beta"), "NA")</f>
        <v>1.6116999999999999</v>
      </c>
      <c r="W36" s="3" cm="1">
        <f t="array" ref="W36">_FV(A36,"Market cap",TRUE)</f>
        <v>116430977010</v>
      </c>
      <c r="X36" s="7" cm="1">
        <f t="array" ref="X36">IFERROR(_FV(A36,"P/E",TRUE), "NA")</f>
        <v>18.233699999999999</v>
      </c>
      <c r="Y36" t="str" cm="1">
        <f t="array" ref="Y36">_FV(A36,"Instrument type",TRUE)</f>
        <v>Stock</v>
      </c>
      <c r="Z36" s="6" cm="1">
        <f t="array" ref="Z36">_FV(A36,"Last trade time",TRUE)</f>
        <v>45155.700498113278</v>
      </c>
      <c r="AA36">
        <v>6525000000</v>
      </c>
      <c r="AB36">
        <v>1995000000</v>
      </c>
      <c r="AC36">
        <v>6241000000</v>
      </c>
      <c r="AD36" s="3">
        <v>7379000000</v>
      </c>
    </row>
    <row r="37" spans="1:30" x14ac:dyDescent="0.2">
      <c r="A37" s="1" t="e" vm="36">
        <v>#VALUE!</v>
      </c>
      <c r="B37" t="str" cm="1">
        <f t="array" ref="B37">_FV(A37,"Ticker symbol",TRUE)</f>
        <v>ADM</v>
      </c>
      <c r="C37" t="str" cm="1">
        <f t="array" ref="C37">_FV(A37,"Official name",TRUE)</f>
        <v>ARCHER-DANIELS-MIDLAND COMPANY.</v>
      </c>
      <c r="D37" t="str" cm="1">
        <f t="array" ref="D37">_FV(A37,"Headquarters")</f>
        <v>77 W. Wacker Dr., CHICAGO, IL, 60601 US</v>
      </c>
      <c r="E37" s="3" cm="1">
        <f t="array" ref="E37">IFERROR(_FV(A37,"Employees"), "NA")</f>
        <v>42000</v>
      </c>
      <c r="F37" t="str" cm="1">
        <f t="array" ref="F37">_FV(A37,"Industry")</f>
        <v>Food &amp; Tobacco</v>
      </c>
      <c r="G37" s="3" cm="1">
        <f t="array" ref="G37">IFERROR(_FV(A37,"Year incorporated",TRUE), "NA")</f>
        <v>1923</v>
      </c>
      <c r="H37" s="3" t="str" cm="1">
        <f t="array" ref="H37">_FV(A37,"Exchange")</f>
        <v>New York Stock Exchange</v>
      </c>
      <c r="I37" t="str" cm="1">
        <f t="array" ref="I37">_FV(A37,"Currency")</f>
        <v>USD</v>
      </c>
      <c r="J37" s="7" cm="1">
        <f t="array" ref="J37">_FV(A37,"Price")</f>
        <v>82.62</v>
      </c>
      <c r="K37" s="7" cm="1">
        <f t="array" ref="K37">_FV(A37,"Previous close",TRUE)</f>
        <v>82.17</v>
      </c>
      <c r="L37" s="7" cm="1">
        <f t="array" ref="L37">_FV(A37,"Change")</f>
        <v>0.45</v>
      </c>
      <c r="M37" s="4" cm="1">
        <f t="array" ref="M37">_FV(A37,"Change (%)",TRUE)</f>
        <v>5.476E-3</v>
      </c>
      <c r="N37" s="7" cm="1">
        <f t="array" ref="N37">IFERROR(_FV(A37,"Open"), "NA")</f>
        <v>82.78</v>
      </c>
      <c r="O37" s="7" cm="1">
        <f t="array" ref="O37">IFERROR(_FV(A37,"High"), "NA")</f>
        <v>83.15</v>
      </c>
      <c r="P37" s="7" cm="1">
        <f t="array" ref="P37">IFERROR(_FV(A37,"Low"), "NA")</f>
        <v>82.415000000000006</v>
      </c>
      <c r="Q37" s="7" cm="1">
        <f t="array" ref="Q37">IFERROR(_FV(A37,"52 week high",TRUE),"NA")</f>
        <v>98.28</v>
      </c>
      <c r="R37" s="7" cm="1">
        <f t="array" ref="R37">IFERROR(_FV(A37,"52 week low",TRUE),"NA")</f>
        <v>69.92</v>
      </c>
      <c r="S37" s="3" cm="1">
        <f t="array" ref="S37">_FV(A37,"Shares outstanding",TRUE)</f>
        <v>536101600</v>
      </c>
      <c r="T37" s="7" cm="1">
        <f t="array" ref="T37">_FV(A37,"Volume")</f>
        <v>515098</v>
      </c>
      <c r="U37" s="3" cm="1">
        <f t="array" ref="U37">IFERROR(_FV(A37,"Volume average",TRUE), "NA")</f>
        <v>2604384</v>
      </c>
      <c r="V37" s="5" cm="1">
        <f t="array" ref="V37">IFERROR(_FV(A37,"Beta"), "NA")</f>
        <v>0.82279999999999998</v>
      </c>
      <c r="W37" s="3" cm="1">
        <f t="array" ref="W37">_FV(A37,"Market cap",TRUE)</f>
        <v>44292714192</v>
      </c>
      <c r="X37" s="7" cm="1">
        <f t="array" ref="X37">IFERROR(_FV(A37,"P/E",TRUE), "NA")</f>
        <v>10.968</v>
      </c>
      <c r="Y37" t="str" cm="1">
        <f t="array" ref="Y37">_FV(A37,"Instrument type",TRUE)</f>
        <v>Stock</v>
      </c>
      <c r="Z37" s="6" cm="1">
        <f t="array" ref="Z37">_FV(A37,"Last trade time",TRUE)</f>
        <v>45155.700478992971</v>
      </c>
      <c r="AA37">
        <v>4340000000</v>
      </c>
      <c r="AB37">
        <v>1037000000</v>
      </c>
      <c r="AC37">
        <v>4926000000</v>
      </c>
      <c r="AD37" s="3">
        <v>24191000000</v>
      </c>
    </row>
    <row r="38" spans="1:30" x14ac:dyDescent="0.2">
      <c r="A38" s="1" t="e" vm="37">
        <v>#VALUE!</v>
      </c>
      <c r="B38" t="str" cm="1">
        <f t="array" ref="B38">_FV(A38,"Ticker symbol",TRUE)</f>
        <v>ARG</v>
      </c>
      <c r="C38" t="str" cm="1">
        <f t="array" ref="C38">_FV(A38,"Official name",TRUE)</f>
        <v>ARGOS RESOURCES LTD</v>
      </c>
      <c r="D38" t="str" cm="1">
        <f t="array" ref="D38">_FV(A38,"Headquarters")</f>
        <v>Argos House, H Jones Road, STANLEY, FALKLAND ISLANDS (MALVINAS)-NA, FIQQ 1ZZ FK</v>
      </c>
      <c r="E38" s="3" cm="1">
        <f t="array" ref="E38">IFERROR(_FV(A38,"Employees"), "NA")</f>
        <v>6</v>
      </c>
      <c r="F38" t="str" cm="1">
        <f t="array" ref="F38">_FV(A38,"Industry")</f>
        <v>Oil &amp; Gas</v>
      </c>
      <c r="G38" s="3" t="str" cm="1">
        <f t="array" ref="G38">IFERROR(_FV(A38,"Year incorporated",TRUE), "NA")</f>
        <v>NA</v>
      </c>
      <c r="H38" s="3" t="str" cm="1">
        <f t="array" ref="H38">_FV(A38,"Exchange")</f>
        <v>London Stock Exchange</v>
      </c>
      <c r="I38" t="str" cm="1">
        <f t="array" ref="I38">_FV(A38,"Currency")</f>
        <v>GBp</v>
      </c>
      <c r="J38" s="7" cm="1">
        <f t="array" ref="J38">_FV(A38,"Price")</f>
        <v>0.35</v>
      </c>
      <c r="K38" s="7" cm="1">
        <f t="array" ref="K38">_FV(A38,"Previous close",TRUE)</f>
        <v>0.35</v>
      </c>
      <c r="L38" s="7" cm="1">
        <f t="array" ref="L38">_FV(A38,"Change")</f>
        <v>0</v>
      </c>
      <c r="M38" s="4" cm="1">
        <f t="array" ref="M38">_FV(A38,"Change (%)",TRUE)</f>
        <v>0</v>
      </c>
      <c r="N38" s="7" t="str" cm="1">
        <f t="array" ref="N38">IFERROR(_FV(A38,"Open"), "NA")</f>
        <v>NA</v>
      </c>
      <c r="O38" s="7" t="str" cm="1">
        <f t="array" ref="O38">IFERROR(_FV(A38,"High"), "NA")</f>
        <v>NA</v>
      </c>
      <c r="P38" s="7" t="str" cm="1">
        <f t="array" ref="P38">IFERROR(_FV(A38,"Low"), "NA")</f>
        <v>NA</v>
      </c>
      <c r="Q38" s="7" cm="1">
        <f t="array" ref="Q38">IFERROR(_FV(A38,"52 week high",TRUE),"NA")</f>
        <v>3</v>
      </c>
      <c r="R38" s="7" cm="1">
        <f t="array" ref="R38">IFERROR(_FV(A38,"52 week low",TRUE),"NA")</f>
        <v>0.1</v>
      </c>
      <c r="S38" s="3" cm="1">
        <f t="array" ref="S38">_FV(A38,"Shares outstanding",TRUE)</f>
        <v>235141200</v>
      </c>
      <c r="T38" s="7" cm="1">
        <f t="array" ref="T38">_FV(A38,"Volume")</f>
        <v>314339</v>
      </c>
      <c r="U38" s="3" t="str" cm="1">
        <f t="array" ref="U38">IFERROR(_FV(A38,"Volume average",TRUE), "NA")</f>
        <v>NA</v>
      </c>
      <c r="V38" s="5" cm="1">
        <f t="array" ref="V38">IFERROR(_FV(A38,"Beta"), "NA")</f>
        <v>1.8786</v>
      </c>
      <c r="W38" s="3" cm="1">
        <f t="array" ref="W38">_FV(A38,"Market cap",TRUE)</f>
        <v>822990</v>
      </c>
      <c r="X38" s="7" cm="1">
        <f t="array" ref="X38">IFERROR(_FV(A38,"P/E",TRUE), "NA")</f>
        <v>0</v>
      </c>
      <c r="Y38" t="str" cm="1">
        <f t="array" ref="Y38">_FV(A38,"Instrument type",TRUE)</f>
        <v>Stock</v>
      </c>
      <c r="Z38" s="6" cm="1">
        <f t="array" ref="Z38">_FV(A38,"Last trade time",TRUE)</f>
        <v>45107</v>
      </c>
      <c r="AA38" t="s">
        <v>26</v>
      </c>
      <c r="AB38" t="s">
        <v>26</v>
      </c>
      <c r="AC38" t="s">
        <v>26</v>
      </c>
      <c r="AD38" s="3" t="s">
        <v>26</v>
      </c>
    </row>
    <row r="39" spans="1:30" x14ac:dyDescent="0.2">
      <c r="A39" s="1" t="e" vm="38">
        <v>#VALUE!</v>
      </c>
      <c r="B39" t="str" cm="1">
        <f t="array" ref="B39">_FV(A39,"Ticker symbol",TRUE)</f>
        <v>AIZ</v>
      </c>
      <c r="C39" t="str" cm="1">
        <f t="array" ref="C39">_FV(A39,"Official name",TRUE)</f>
        <v>ASSURANT, INC.</v>
      </c>
      <c r="D39" t="str" cm="1">
        <f t="array" ref="D39">_FV(A39,"Headquarters")</f>
        <v>260 INTERSTATE NORTH CIRCLE S.E., ATLANTA, GA, 30339 US</v>
      </c>
      <c r="E39" s="3" cm="1">
        <f t="array" ref="E39">IFERROR(_FV(A39,"Employees"), "NA")</f>
        <v>13700</v>
      </c>
      <c r="F39" t="str" cm="1">
        <f t="array" ref="F39">_FV(A39,"Industry")</f>
        <v>Insurance</v>
      </c>
      <c r="G39" s="3" cm="1">
        <f t="array" ref="G39">IFERROR(_FV(A39,"Year incorporated",TRUE), "NA")</f>
        <v>2003</v>
      </c>
      <c r="H39" s="3" t="str" cm="1">
        <f t="array" ref="H39">_FV(A39,"Exchange")</f>
        <v>New York Stock Exchange</v>
      </c>
      <c r="I39" t="str" cm="1">
        <f t="array" ref="I39">_FV(A39,"Currency")</f>
        <v>USD</v>
      </c>
      <c r="J39" s="7" cm="1">
        <f t="array" ref="J39">_FV(A39,"Price")</f>
        <v>142.1</v>
      </c>
      <c r="K39" s="7" cm="1">
        <f t="array" ref="K39">_FV(A39,"Previous close",TRUE)</f>
        <v>141.77000000000001</v>
      </c>
      <c r="L39" s="7" cm="1">
        <f t="array" ref="L39">_FV(A39,"Change")</f>
        <v>0.33</v>
      </c>
      <c r="M39" s="4" cm="1">
        <f t="array" ref="M39">_FV(A39,"Change (%)",TRUE)</f>
        <v>2.3280000000000002E-3</v>
      </c>
      <c r="N39" s="7" cm="1">
        <f t="array" ref="N39">IFERROR(_FV(A39,"Open"), "NA")</f>
        <v>142.24</v>
      </c>
      <c r="O39" s="7" cm="1">
        <f t="array" ref="O39">IFERROR(_FV(A39,"High"), "NA")</f>
        <v>142.67500000000001</v>
      </c>
      <c r="P39" s="7" cm="1">
        <f t="array" ref="P39">IFERROR(_FV(A39,"Low"), "NA")</f>
        <v>141.69</v>
      </c>
      <c r="Q39" s="7" cm="1">
        <f t="array" ref="Q39">IFERROR(_FV(A39,"52 week high",TRUE),"NA")</f>
        <v>172.99</v>
      </c>
      <c r="R39" s="7" cm="1">
        <f t="array" ref="R39">IFERROR(_FV(A39,"52 week low",TRUE),"NA")</f>
        <v>104.49</v>
      </c>
      <c r="S39" s="3" cm="1">
        <f t="array" ref="S39">_FV(A39,"Shares outstanding",TRUE)</f>
        <v>53022690</v>
      </c>
      <c r="T39" s="7" cm="1">
        <f t="array" ref="T39">_FV(A39,"Volume")</f>
        <v>66704</v>
      </c>
      <c r="U39" s="3" cm="1">
        <f t="array" ref="U39">IFERROR(_FV(A39,"Volume average",TRUE), "NA")</f>
        <v>341868</v>
      </c>
      <c r="V39" s="5" cm="1">
        <f t="array" ref="V39">IFERROR(_FV(A39,"Beta"), "NA")</f>
        <v>0.54749999999999999</v>
      </c>
      <c r="W39" s="3" cm="1">
        <f t="array" ref="W39">_FV(A39,"Market cap",TRUE)</f>
        <v>7534524249</v>
      </c>
      <c r="X39" s="7" cm="1">
        <f t="array" ref="X39">IFERROR(_FV(A39,"P/E",TRUE), "NA")</f>
        <v>22.090199999999999</v>
      </c>
      <c r="Y39" t="str" cm="1">
        <f t="array" ref="Y39">_FV(A39,"Instrument type",TRUE)</f>
        <v>Stock</v>
      </c>
      <c r="Z39" s="6" cm="1">
        <f t="array" ref="Z39">_FV(A39,"Last trade time",TRUE)</f>
        <v>45155.699956712502</v>
      </c>
      <c r="AA39">
        <v>276600000</v>
      </c>
      <c r="AB39">
        <v>1536700000</v>
      </c>
      <c r="AC39" t="s">
        <v>26</v>
      </c>
      <c r="AD39" s="3">
        <v>5589000000</v>
      </c>
    </row>
    <row r="40" spans="1:30" x14ac:dyDescent="0.2">
      <c r="A40" s="1" t="e" vm="39">
        <v>#VALUE!</v>
      </c>
      <c r="B40" t="str" cm="1">
        <f t="array" ref="B40">_FV(A40,"Ticker symbol",TRUE)</f>
        <v>T</v>
      </c>
      <c r="C40" t="str" cm="1">
        <f t="array" ref="C40">_FV(A40,"Official name",TRUE)</f>
        <v>AT&amp;T INC.</v>
      </c>
      <c r="D40" t="str" cm="1">
        <f t="array" ref="D40">_FV(A40,"Headquarters")</f>
        <v>208 S. Akard St, DALLAS, TX, 75202 US</v>
      </c>
      <c r="E40" s="3" cm="1">
        <f t="array" ref="E40">IFERROR(_FV(A40,"Employees"), "NA")</f>
        <v>160700</v>
      </c>
      <c r="F40" t="str" cm="1">
        <f t="array" ref="F40">_FV(A40,"Industry")</f>
        <v>Telecommunications Services</v>
      </c>
      <c r="G40" s="3" cm="1">
        <f t="array" ref="G40">IFERROR(_FV(A40,"Year incorporated",TRUE), "NA")</f>
        <v>1983</v>
      </c>
      <c r="H40" s="3" t="str" cm="1">
        <f t="array" ref="H40">_FV(A40,"Exchange")</f>
        <v>New York Stock Exchange</v>
      </c>
      <c r="I40" t="str" cm="1">
        <f t="array" ref="I40">_FV(A40,"Currency")</f>
        <v>USD</v>
      </c>
      <c r="J40" s="7" cm="1">
        <f t="array" ref="J40">_FV(A40,"Price")</f>
        <v>14.035</v>
      </c>
      <c r="K40" s="7" cm="1">
        <f t="array" ref="K40">_FV(A40,"Previous close",TRUE)</f>
        <v>14.1</v>
      </c>
      <c r="L40" s="7" cm="1">
        <f t="array" ref="L40">_FV(A40,"Change")</f>
        <v>-6.5000000000000002E-2</v>
      </c>
      <c r="M40" s="4" cm="1">
        <f t="array" ref="M40">_FV(A40,"Change (%)",TRUE)</f>
        <v>-4.6100000000000004E-3</v>
      </c>
      <c r="N40" s="7" cm="1">
        <f t="array" ref="N40">IFERROR(_FV(A40,"Open"), "NA")</f>
        <v>14.14</v>
      </c>
      <c r="O40" s="7" cm="1">
        <f t="array" ref="O40">IFERROR(_FV(A40,"High"), "NA")</f>
        <v>14.154999999999999</v>
      </c>
      <c r="P40" s="7" cm="1">
        <f t="array" ref="P40">IFERROR(_FV(A40,"Low"), "NA")</f>
        <v>14</v>
      </c>
      <c r="Q40" s="7" cm="1">
        <f t="array" ref="Q40">IFERROR(_FV(A40,"52 week high",TRUE),"NA")</f>
        <v>21.12</v>
      </c>
      <c r="R40" s="7" cm="1">
        <f t="array" ref="R40">IFERROR(_FV(A40,"52 week low",TRUE),"NA")</f>
        <v>13.43</v>
      </c>
      <c r="S40" s="3" cm="1">
        <f t="array" ref="S40">_FV(A40,"Shares outstanding",TRUE)</f>
        <v>7149000000</v>
      </c>
      <c r="T40" s="7" cm="1">
        <f t="array" ref="T40">_FV(A40,"Volume")</f>
        <v>13520709</v>
      </c>
      <c r="U40" s="3" cm="1">
        <f t="array" ref="U40">IFERROR(_FV(A40,"Volume average",TRUE), "NA")</f>
        <v>58694145</v>
      </c>
      <c r="V40" s="5" cm="1">
        <f t="array" ref="V40">IFERROR(_FV(A40,"Beta"), "NA")</f>
        <v>0.61040000000000005</v>
      </c>
      <c r="W40" s="3" cm="1">
        <f t="array" ref="W40">_FV(A40,"Market cap",TRUE)</f>
        <v>100336215000</v>
      </c>
      <c r="X40" s="7" cm="1">
        <f t="array" ref="X40">IFERROR(_FV(A40,"P/E",TRUE), "NA")</f>
        <v>7.0513000000000003</v>
      </c>
      <c r="Y40" t="str" cm="1">
        <f t="array" ref="Y40">_FV(A40,"Instrument type",TRUE)</f>
        <v>Stock</v>
      </c>
      <c r="Z40" s="6" cm="1">
        <f t="array" ref="Z40">_FV(A40,"Last trade time",TRUE)</f>
        <v>45155.700599756252</v>
      </c>
      <c r="AA40">
        <v>-8524000000</v>
      </c>
      <c r="AB40">
        <v>2835000000</v>
      </c>
      <c r="AC40">
        <v>13947000000</v>
      </c>
      <c r="AD40" s="3">
        <v>56173000000</v>
      </c>
    </row>
    <row r="41" spans="1:30" x14ac:dyDescent="0.2">
      <c r="A41" s="1" t="e" vm="40">
        <v>#VALUE!</v>
      </c>
      <c r="B41" t="str" cm="1">
        <f t="array" ref="B41">_FV(A41,"Ticker symbol",TRUE)</f>
        <v>ATI</v>
      </c>
      <c r="C41" t="str" cm="1">
        <f t="array" ref="C41">_FV(A41,"Official name",TRUE)</f>
        <v>ATI Inc.</v>
      </c>
      <c r="D41" t="str" cm="1">
        <f t="array" ref="D41">_FV(A41,"Headquarters")</f>
        <v>2021 McKinney Avenue, Suite 1100, DALLAS, TX, 75201 US</v>
      </c>
      <c r="E41" s="3" cm="1">
        <f t="array" ref="E41">IFERROR(_FV(A41,"Employees"), "NA")</f>
        <v>6700</v>
      </c>
      <c r="F41" t="str" cm="1">
        <f t="array" ref="F41">_FV(A41,"Industry")</f>
        <v>Aerospace &amp; Defense</v>
      </c>
      <c r="G41" s="3" cm="1">
        <f t="array" ref="G41">IFERROR(_FV(A41,"Year incorporated",TRUE), "NA")</f>
        <v>1999</v>
      </c>
      <c r="H41" s="3" t="str" cm="1">
        <f t="array" ref="H41">_FV(A41,"Exchange")</f>
        <v>New York Stock Exchange</v>
      </c>
      <c r="I41" t="str" cm="1">
        <f t="array" ref="I41">_FV(A41,"Currency")</f>
        <v>USD</v>
      </c>
      <c r="J41" s="7" cm="1">
        <f t="array" ref="J41">_FV(A41,"Price")</f>
        <v>44.51</v>
      </c>
      <c r="K41" s="7" cm="1">
        <f t="array" ref="K41">_FV(A41,"Previous close",TRUE)</f>
        <v>43.9</v>
      </c>
      <c r="L41" s="7" cm="1">
        <f t="array" ref="L41">_FV(A41,"Change")</f>
        <v>0.61</v>
      </c>
      <c r="M41" s="4" cm="1">
        <f t="array" ref="M41">_FV(A41,"Change (%)",TRUE)</f>
        <v>1.3894999999999999E-2</v>
      </c>
      <c r="N41" s="7" cm="1">
        <f t="array" ref="N41">IFERROR(_FV(A41,"Open"), "NA")</f>
        <v>44.43</v>
      </c>
      <c r="O41" s="7" cm="1">
        <f t="array" ref="O41">IFERROR(_FV(A41,"High"), "NA")</f>
        <v>44.75</v>
      </c>
      <c r="P41" s="7" cm="1">
        <f t="array" ref="P41">IFERROR(_FV(A41,"Low"), "NA")</f>
        <v>44.31</v>
      </c>
      <c r="Q41" s="7" cm="1">
        <f t="array" ref="Q41">IFERROR(_FV(A41,"52 week high",TRUE),"NA")</f>
        <v>47.92</v>
      </c>
      <c r="R41" s="7" cm="1">
        <f t="array" ref="R41">IFERROR(_FV(A41,"52 week low",TRUE),"NA")</f>
        <v>25.39</v>
      </c>
      <c r="S41" s="3" cm="1">
        <f t="array" ref="S41">_FV(A41,"Shares outstanding",TRUE)</f>
        <v>128584700</v>
      </c>
      <c r="T41" s="7" cm="1">
        <f t="array" ref="T41">_FV(A41,"Volume")</f>
        <v>340148</v>
      </c>
      <c r="U41" s="3" cm="1">
        <f t="array" ref="U41">IFERROR(_FV(A41,"Volume average",TRUE), "NA")</f>
        <v>996250</v>
      </c>
      <c r="V41" s="5" cm="1">
        <f t="array" ref="V41">IFERROR(_FV(A41,"Beta"), "NA")</f>
        <v>1.2708999999999999</v>
      </c>
      <c r="W41" s="3" cm="1">
        <f t="array" ref="W41">_FV(A41,"Market cap",TRUE)</f>
        <v>5723304997</v>
      </c>
      <c r="X41" s="7" cm="1">
        <f t="array" ref="X41">IFERROR(_FV(A41,"P/E",TRUE), "NA")</f>
        <v>24.0199</v>
      </c>
      <c r="Y41" t="str" cm="1">
        <f t="array" ref="Y41">_FV(A41,"Instrument type",TRUE)</f>
        <v>Stock</v>
      </c>
      <c r="Z41" s="6" cm="1">
        <f t="array" ref="Z41">_FV(A41,"Last trade time",TRUE)</f>
        <v>45155.700214375</v>
      </c>
      <c r="AA41">
        <v>130900000</v>
      </c>
      <c r="AB41">
        <v>687700000</v>
      </c>
      <c r="AC41">
        <v>643300000</v>
      </c>
      <c r="AD41" s="3">
        <v>963900000</v>
      </c>
    </row>
    <row r="42" spans="1:30" x14ac:dyDescent="0.2">
      <c r="A42" s="1" t="e" vm="41">
        <v>#VALUE!</v>
      </c>
      <c r="B42" t="str" cm="1">
        <f t="array" ref="B42">_FV(A42,"Ticker symbol",TRUE)</f>
        <v>LIFE</v>
      </c>
      <c r="C42" t="str" cm="1">
        <f t="array" ref="C42">_FV(A42,"Official name",TRUE)</f>
        <v>ATYR PHARMA, INC.</v>
      </c>
      <c r="D42" t="str" cm="1">
        <f t="array" ref="D42">_FV(A42,"Headquarters")</f>
        <v>10240 Sorrento Valley Road, Suite 300, SAN DIEGO, CA, 92121 US</v>
      </c>
      <c r="E42" s="3" cm="1">
        <f t="array" ref="E42">IFERROR(_FV(A42,"Employees"), "NA")</f>
        <v>65</v>
      </c>
      <c r="F42" t="str" cm="1">
        <f t="array" ref="F42">_FV(A42,"Industry")</f>
        <v>Biotechnology &amp; Medical Research</v>
      </c>
      <c r="G42" s="3" cm="1">
        <f t="array" ref="G42">IFERROR(_FV(A42,"Year incorporated",TRUE), "NA")</f>
        <v>2005</v>
      </c>
      <c r="H42" s="3" t="str" cm="1">
        <f t="array" ref="H42">_FV(A42,"Exchange")</f>
        <v>Nasdaq Stock Market</v>
      </c>
      <c r="I42" t="str" cm="1">
        <f t="array" ref="I42">_FV(A42,"Currency")</f>
        <v>USD</v>
      </c>
      <c r="J42" s="7" cm="1">
        <f t="array" ref="J42">_FV(A42,"Price")</f>
        <v>1.8988</v>
      </c>
      <c r="K42" s="7" cm="1">
        <f t="array" ref="K42">_FV(A42,"Previous close",TRUE)</f>
        <v>1.93</v>
      </c>
      <c r="L42" s="7" cm="1">
        <f t="array" ref="L42">_FV(A42,"Change")</f>
        <v>-3.1199999999999999E-2</v>
      </c>
      <c r="M42" s="4" cm="1">
        <f t="array" ref="M42">_FV(A42,"Change (%)",TRUE)</f>
        <v>-1.6166E-2</v>
      </c>
      <c r="N42" s="7" cm="1">
        <f t="array" ref="N42">IFERROR(_FV(A42,"Open"), "NA")</f>
        <v>1.91</v>
      </c>
      <c r="O42" s="7" cm="1">
        <f t="array" ref="O42">IFERROR(_FV(A42,"High"), "NA")</f>
        <v>1.91</v>
      </c>
      <c r="P42" s="7" cm="1">
        <f t="array" ref="P42">IFERROR(_FV(A42,"Low"), "NA")</f>
        <v>1.88</v>
      </c>
      <c r="Q42" s="7" cm="1">
        <f t="array" ref="Q42">IFERROR(_FV(A42,"52 week high",TRUE),"NA")</f>
        <v>4.18</v>
      </c>
      <c r="R42" s="7" cm="1">
        <f t="array" ref="R42">IFERROR(_FV(A42,"52 week low",TRUE),"NA")</f>
        <v>1.5549999999999999</v>
      </c>
      <c r="S42" s="3" cm="1">
        <f t="array" ref="S42">_FV(A42,"Shares outstanding",TRUE)</f>
        <v>57046170</v>
      </c>
      <c r="T42" s="7" cm="1">
        <f t="array" ref="T42">_FV(A42,"Volume")</f>
        <v>61606</v>
      </c>
      <c r="U42" s="3" cm="1">
        <f t="array" ref="U42">IFERROR(_FV(A42,"Volume average",TRUE), "NA")</f>
        <v>291796</v>
      </c>
      <c r="V42" s="5" cm="1">
        <f t="array" ref="V42">IFERROR(_FV(A42,"Beta"), "NA")</f>
        <v>1.2378</v>
      </c>
      <c r="W42" s="3" cm="1">
        <f t="array" ref="W42">_FV(A42,"Market cap",TRUE)</f>
        <v>108319267</v>
      </c>
      <c r="X42" s="7" t="str" cm="1">
        <f t="array" ref="X42">IFERROR(_FV(A42,"P/E",TRUE), "NA")</f>
        <v>NA</v>
      </c>
      <c r="Y42" t="str" cm="1">
        <f t="array" ref="Y42">_FV(A42,"Instrument type",TRUE)</f>
        <v>Stock</v>
      </c>
      <c r="Z42" s="6" cm="1">
        <f t="array" ref="Z42">_FV(A42,"Last trade time",TRUE)</f>
        <v>45155.699599953128</v>
      </c>
      <c r="AA42">
        <v>-45338000</v>
      </c>
      <c r="AB42">
        <v>9981000</v>
      </c>
      <c r="AC42" t="s">
        <v>26</v>
      </c>
      <c r="AD42" s="3">
        <v>13862000</v>
      </c>
    </row>
    <row r="43" spans="1:30" x14ac:dyDescent="0.2">
      <c r="A43" s="1" t="e" vm="42">
        <v>#VALUE!</v>
      </c>
      <c r="B43" t="str" cm="1">
        <f t="array" ref="B43">_FV(A43,"Ticker symbol",TRUE)</f>
        <v>ADSK</v>
      </c>
      <c r="C43" t="str" cm="1">
        <f t="array" ref="C43">_FV(A43,"Official name",TRUE)</f>
        <v>AUTODESK, INC.</v>
      </c>
      <c r="D43" t="str" cm="1">
        <f t="array" ref="D43">_FV(A43,"Headquarters")</f>
        <v>One Market, Ste. 400., SAN FRANCISCO, CA, 94105 US</v>
      </c>
      <c r="E43" s="3" cm="1">
        <f t="array" ref="E43">IFERROR(_FV(A43,"Employees"), "NA")</f>
        <v>13700</v>
      </c>
      <c r="F43" t="str" cm="1">
        <f t="array" ref="F43">_FV(A43,"Industry")</f>
        <v>Software &amp; IT Services</v>
      </c>
      <c r="G43" s="3" cm="1">
        <f t="array" ref="G43">IFERROR(_FV(A43,"Year incorporated",TRUE), "NA")</f>
        <v>1994</v>
      </c>
      <c r="H43" s="3" t="str" cm="1">
        <f t="array" ref="H43">_FV(A43,"Exchange")</f>
        <v>Nasdaq Stock Market</v>
      </c>
      <c r="I43" t="str" cm="1">
        <f t="array" ref="I43">_FV(A43,"Currency")</f>
        <v>USD</v>
      </c>
      <c r="J43" s="7" cm="1">
        <f t="array" ref="J43">_FV(A43,"Price")</f>
        <v>201.58750000000001</v>
      </c>
      <c r="K43" s="7" cm="1">
        <f t="array" ref="K43">_FV(A43,"Previous close",TRUE)</f>
        <v>203.65</v>
      </c>
      <c r="L43" s="7" cm="1">
        <f t="array" ref="L43">_FV(A43,"Change")</f>
        <v>-2.0625</v>
      </c>
      <c r="M43" s="4" cm="1">
        <f t="array" ref="M43">_FV(A43,"Change (%)",TRUE)</f>
        <v>-1.0128E-2</v>
      </c>
      <c r="N43" s="7" cm="1">
        <f t="array" ref="N43">IFERROR(_FV(A43,"Open"), "NA")</f>
        <v>203.96</v>
      </c>
      <c r="O43" s="7" cm="1">
        <f t="array" ref="O43">IFERROR(_FV(A43,"High"), "NA")</f>
        <v>204.1</v>
      </c>
      <c r="P43" s="7" cm="1">
        <f t="array" ref="P43">IFERROR(_FV(A43,"Low"), "NA")</f>
        <v>200.2</v>
      </c>
      <c r="Q43" s="7" cm="1">
        <f t="array" ref="Q43">IFERROR(_FV(A43,"52 week high",TRUE),"NA")</f>
        <v>234.99</v>
      </c>
      <c r="R43" s="7" cm="1">
        <f t="array" ref="R43">IFERROR(_FV(A43,"52 week low",TRUE),"NA")</f>
        <v>179.61</v>
      </c>
      <c r="S43" s="3" cm="1">
        <f t="array" ref="S43">_FV(A43,"Shares outstanding",TRUE)</f>
        <v>213726400</v>
      </c>
      <c r="T43" s="7" cm="1">
        <f t="array" ref="T43">_FV(A43,"Volume")</f>
        <v>509765</v>
      </c>
      <c r="U43" s="3" cm="1">
        <f t="array" ref="U43">IFERROR(_FV(A43,"Volume average",TRUE), "NA")</f>
        <v>1459596</v>
      </c>
      <c r="V43" s="5" cm="1">
        <f t="array" ref="V43">IFERROR(_FV(A43,"Beta"), "NA")</f>
        <v>1.4942</v>
      </c>
      <c r="W43" s="3" cm="1">
        <f t="array" ref="W43">_FV(A43,"Market cap",TRUE)</f>
        <v>43084570660</v>
      </c>
      <c r="X43" s="7" cm="1">
        <f t="array" ref="X43">IFERROR(_FV(A43,"P/E",TRUE), "NA")</f>
        <v>52.826700000000002</v>
      </c>
      <c r="Y43" t="str" cm="1">
        <f t="array" ref="Y43">_FV(A43,"Instrument type",TRUE)</f>
        <v>Stock</v>
      </c>
      <c r="Z43" s="6" cm="1">
        <f t="array" ref="Z43">_FV(A43,"Last trade time",TRUE)</f>
        <v>45155.700528957816</v>
      </c>
      <c r="AA43">
        <v>823000000</v>
      </c>
      <c r="AB43">
        <v>1947000000</v>
      </c>
      <c r="AC43">
        <v>961000000</v>
      </c>
      <c r="AD43" s="3">
        <v>4000000000</v>
      </c>
    </row>
    <row r="44" spans="1:30" x14ac:dyDescent="0.2">
      <c r="A44" s="1" t="e" vm="43">
        <v>#VALUE!</v>
      </c>
      <c r="B44" t="str" cm="1">
        <f t="array" ref="B44">_FV(A44,"Ticker symbol",TRUE)</f>
        <v>ADP</v>
      </c>
      <c r="C44" t="str" cm="1">
        <f t="array" ref="C44">_FV(A44,"Official name",TRUE)</f>
        <v>AUTOMATIC DATA PROCESSING, INC.</v>
      </c>
      <c r="D44" t="str" cm="1">
        <f t="array" ref="D44">_FV(A44,"Headquarters")</f>
        <v>One Adp Boulvard, ROSELAND, NJ, 07068 US</v>
      </c>
      <c r="E44" s="3" cm="1">
        <f t="array" ref="E44">IFERROR(_FV(A44,"Employees"), "NA")</f>
        <v>63000</v>
      </c>
      <c r="F44" t="str" cm="1">
        <f t="array" ref="F44">_FV(A44,"Industry")</f>
        <v>Software &amp; IT Services</v>
      </c>
      <c r="G44" s="3" cm="1">
        <f t="array" ref="G44">IFERROR(_FV(A44,"Year incorporated",TRUE), "NA")</f>
        <v>1961</v>
      </c>
      <c r="H44" s="3" t="str" cm="1">
        <f t="array" ref="H44">_FV(A44,"Exchange")</f>
        <v>Nasdaq Stock Market</v>
      </c>
      <c r="I44" t="str" cm="1">
        <f t="array" ref="I44">_FV(A44,"Currency")</f>
        <v>USD</v>
      </c>
      <c r="J44" s="7" cm="1">
        <f t="array" ref="J44">_FV(A44,"Price")</f>
        <v>251.53</v>
      </c>
      <c r="K44" s="7" cm="1">
        <f t="array" ref="K44">_FV(A44,"Previous close",TRUE)</f>
        <v>250.9</v>
      </c>
      <c r="L44" s="7" cm="1">
        <f t="array" ref="L44">_FV(A44,"Change")</f>
        <v>0.63</v>
      </c>
      <c r="M44" s="4" cm="1">
        <f t="array" ref="M44">_FV(A44,"Change (%)",TRUE)</f>
        <v>2.5109999999999998E-3</v>
      </c>
      <c r="N44" s="7" cm="1">
        <f t="array" ref="N44">IFERROR(_FV(A44,"Open"), "NA")</f>
        <v>252.43</v>
      </c>
      <c r="O44" s="7" cm="1">
        <f t="array" ref="O44">IFERROR(_FV(A44,"High"), "NA")</f>
        <v>252.84</v>
      </c>
      <c r="P44" s="7" cm="1">
        <f t="array" ref="P44">IFERROR(_FV(A44,"Low"), "NA")</f>
        <v>250.96</v>
      </c>
      <c r="Q44" s="7" cm="1">
        <f t="array" ref="Q44">IFERROR(_FV(A44,"52 week high",TRUE),"NA")</f>
        <v>274.92</v>
      </c>
      <c r="R44" s="7" cm="1">
        <f t="array" ref="R44">IFERROR(_FV(A44,"52 week low",TRUE),"NA")</f>
        <v>201.46</v>
      </c>
      <c r="S44" s="3" cm="1">
        <f t="array" ref="S44">_FV(A44,"Shares outstanding",TRUE)</f>
        <v>411986900</v>
      </c>
      <c r="T44" s="7" cm="1">
        <f t="array" ref="T44">_FV(A44,"Volume")</f>
        <v>322897</v>
      </c>
      <c r="U44" s="3" cm="1">
        <f t="array" ref="U44">IFERROR(_FV(A44,"Volume average",TRUE), "NA")</f>
        <v>1666895</v>
      </c>
      <c r="V44" s="5" cm="1">
        <f t="array" ref="V44">IFERROR(_FV(A44,"Beta"), "NA")</f>
        <v>0.81530000000000002</v>
      </c>
      <c r="W44" s="3" cm="1">
        <f t="array" ref="W44">_FV(A44,"Market cap",TRUE)</f>
        <v>103627064957</v>
      </c>
      <c r="X44" s="7" cm="1">
        <f t="array" ref="X44">IFERROR(_FV(A44,"P/E",TRUE), "NA")</f>
        <v>30.5684</v>
      </c>
      <c r="Y44" t="str" cm="1">
        <f t="array" ref="Y44">_FV(A44,"Instrument type",TRUE)</f>
        <v>Stock</v>
      </c>
      <c r="Z44" s="6" cm="1">
        <f t="array" ref="Z44">_FV(A44,"Last trade time",TRUE)</f>
        <v>45155.700377430469</v>
      </c>
      <c r="AA44">
        <v>3412000000</v>
      </c>
      <c r="AB44">
        <v>2083500000</v>
      </c>
      <c r="AC44">
        <v>3009600000</v>
      </c>
      <c r="AD44" s="3">
        <v>42767600000</v>
      </c>
    </row>
    <row r="45" spans="1:30" x14ac:dyDescent="0.2">
      <c r="A45" s="1" t="e" vm="44">
        <v>#VALUE!</v>
      </c>
      <c r="B45" t="str" cm="1">
        <f t="array" ref="B45">_FV(A45,"Ticker symbol",TRUE)</f>
        <v>AN</v>
      </c>
      <c r="C45" t="str" cm="1">
        <f t="array" ref="C45">_FV(A45,"Official name",TRUE)</f>
        <v>AUTONATION, INC.</v>
      </c>
      <c r="D45" t="str" cm="1">
        <f t="array" ref="D45">_FV(A45,"Headquarters")</f>
        <v>200 SW 1st Ave, FORT LAUDERDALE, FL, 33301 US</v>
      </c>
      <c r="E45" s="3" cm="1">
        <f t="array" ref="E45">IFERROR(_FV(A45,"Employees"), "NA")</f>
        <v>23600</v>
      </c>
      <c r="F45" t="str" cm="1">
        <f t="array" ref="F45">_FV(A45,"Industry")</f>
        <v>Specialty Retailers</v>
      </c>
      <c r="G45" s="3" cm="1">
        <f t="array" ref="G45">IFERROR(_FV(A45,"Year incorporated",TRUE), "NA")</f>
        <v>1991</v>
      </c>
      <c r="H45" s="3" t="str" cm="1">
        <f t="array" ref="H45">_FV(A45,"Exchange")</f>
        <v>New York Stock Exchange</v>
      </c>
      <c r="I45" t="str" cm="1">
        <f t="array" ref="I45">_FV(A45,"Currency")</f>
        <v>USD</v>
      </c>
      <c r="J45" s="7" cm="1">
        <f t="array" ref="J45">_FV(A45,"Price")</f>
        <v>156.11000000000001</v>
      </c>
      <c r="K45" s="7" cm="1">
        <f t="array" ref="K45">_FV(A45,"Previous close",TRUE)</f>
        <v>154.56</v>
      </c>
      <c r="L45" s="7" cm="1">
        <f t="array" ref="L45">_FV(A45,"Change")</f>
        <v>1.55</v>
      </c>
      <c r="M45" s="4" cm="1">
        <f t="array" ref="M45">_FV(A45,"Change (%)",TRUE)</f>
        <v>1.0027999999999999E-2</v>
      </c>
      <c r="N45" s="7" cm="1">
        <f t="array" ref="N45">IFERROR(_FV(A45,"Open"), "NA")</f>
        <v>155.62</v>
      </c>
      <c r="O45" s="7" cm="1">
        <f t="array" ref="O45">IFERROR(_FV(A45,"High"), "NA")</f>
        <v>156.59800000000001</v>
      </c>
      <c r="P45" s="7" cm="1">
        <f t="array" ref="P45">IFERROR(_FV(A45,"Low"), "NA")</f>
        <v>155.11500000000001</v>
      </c>
      <c r="Q45" s="7" cm="1">
        <f t="array" ref="Q45">IFERROR(_FV(A45,"52 week high",TRUE),"NA")</f>
        <v>182.0849</v>
      </c>
      <c r="R45" s="7" cm="1">
        <f t="array" ref="R45">IFERROR(_FV(A45,"52 week low",TRUE),"NA")</f>
        <v>94.92</v>
      </c>
      <c r="S45" s="3" cm="1">
        <f t="array" ref="S45">_FV(A45,"Shares outstanding",TRUE)</f>
        <v>44047630</v>
      </c>
      <c r="T45" s="7" cm="1">
        <f t="array" ref="T45">_FV(A45,"Volume")</f>
        <v>203945</v>
      </c>
      <c r="U45" s="3" cm="1">
        <f t="array" ref="U45">IFERROR(_FV(A45,"Volume average",TRUE), "NA")</f>
        <v>740590</v>
      </c>
      <c r="V45" s="5" cm="1">
        <f t="array" ref="V45">IFERROR(_FV(A45,"Beta"), "NA")</f>
        <v>1.1656</v>
      </c>
      <c r="W45" s="3" cm="1">
        <f t="array" ref="W45">_FV(A45,"Market cap",TRUE)</f>
        <v>6876275519</v>
      </c>
      <c r="X45" s="7" cm="1">
        <f t="array" ref="X45">IFERROR(_FV(A45,"P/E",TRUE), "NA")</f>
        <v>6.4028999999999998</v>
      </c>
      <c r="Y45" t="str" cm="1">
        <f t="array" ref="Y45">_FV(A45,"Instrument type",TRUE)</f>
        <v>Stock</v>
      </c>
      <c r="Z45" s="6" cm="1">
        <f t="array" ref="Z45">_FV(A45,"Last trade time",TRUE)</f>
        <v>45155.70022173594</v>
      </c>
      <c r="AA45">
        <v>1377400000</v>
      </c>
      <c r="AB45">
        <v>72600000</v>
      </c>
      <c r="AC45">
        <v>357000000</v>
      </c>
      <c r="AD45" s="3">
        <v>3405700000</v>
      </c>
    </row>
    <row r="46" spans="1:30" x14ac:dyDescent="0.2">
      <c r="A46" s="1" t="e" vm="45">
        <v>#VALUE!</v>
      </c>
      <c r="B46" t="str" cm="1">
        <f t="array" ref="B46">_FV(A46,"Ticker symbol",TRUE)</f>
        <v>AZO</v>
      </c>
      <c r="C46" t="str" cm="1">
        <f t="array" ref="C46">_FV(A46,"Official name",TRUE)</f>
        <v>AUTOZONE, INC.</v>
      </c>
      <c r="D46" t="str" cm="1">
        <f t="array" ref="D46">_FV(A46,"Headquarters")</f>
        <v>123 S Front St, MEMPHIS, TN, 38103 US</v>
      </c>
      <c r="E46" s="3" cm="1">
        <f t="array" ref="E46">IFERROR(_FV(A46,"Employees"), "NA")</f>
        <v>69440</v>
      </c>
      <c r="F46" t="str" cm="1">
        <f t="array" ref="F46">_FV(A46,"Industry")</f>
        <v>Specialty Retailers</v>
      </c>
      <c r="G46" s="3" cm="1">
        <f t="array" ref="G46">IFERROR(_FV(A46,"Year incorporated",TRUE), "NA")</f>
        <v>1991</v>
      </c>
      <c r="H46" s="3" t="str" cm="1">
        <f t="array" ref="H46">_FV(A46,"Exchange")</f>
        <v>New York Stock Exchange</v>
      </c>
      <c r="I46" t="str" cm="1">
        <f t="array" ref="I46">_FV(A46,"Currency")</f>
        <v>USD</v>
      </c>
      <c r="J46" s="7" cm="1">
        <f t="array" ref="J46">_FV(A46,"Price")</f>
        <v>2502.9899999999998</v>
      </c>
      <c r="K46" s="7" cm="1">
        <f t="array" ref="K46">_FV(A46,"Previous close",TRUE)</f>
        <v>2489.52</v>
      </c>
      <c r="L46" s="7" cm="1">
        <f t="array" ref="L46">_FV(A46,"Change")</f>
        <v>13.47</v>
      </c>
      <c r="M46" s="4" cm="1">
        <f t="array" ref="M46">_FV(A46,"Change (%)",TRUE)</f>
        <v>5.411E-3</v>
      </c>
      <c r="N46" s="7" cm="1">
        <f t="array" ref="N46">IFERROR(_FV(A46,"Open"), "NA")</f>
        <v>2496.25</v>
      </c>
      <c r="O46" s="7" cm="1">
        <f t="array" ref="O46">IFERROR(_FV(A46,"High"), "NA")</f>
        <v>2503.5300000000002</v>
      </c>
      <c r="P46" s="7" cm="1">
        <f t="array" ref="P46">IFERROR(_FV(A46,"Low"), "NA")</f>
        <v>2477.23</v>
      </c>
      <c r="Q46" s="7" cm="1">
        <f t="array" ref="Q46">IFERROR(_FV(A46,"52 week high",TRUE),"NA")</f>
        <v>2750</v>
      </c>
      <c r="R46" s="7" cm="1">
        <f t="array" ref="R46">IFERROR(_FV(A46,"52 week low",TRUE),"NA")</f>
        <v>2050.21</v>
      </c>
      <c r="S46" s="3" cm="1">
        <f t="array" ref="S46">_FV(A46,"Shares outstanding",TRUE)</f>
        <v>18155970</v>
      </c>
      <c r="T46" s="7" cm="1">
        <f t="array" ref="T46">_FV(A46,"Volume")</f>
        <v>49000</v>
      </c>
      <c r="U46" s="3" cm="1">
        <f t="array" ref="U46">IFERROR(_FV(A46,"Volume average",TRUE), "NA")</f>
        <v>134548</v>
      </c>
      <c r="V46" s="5" cm="1">
        <f t="array" ref="V46">IFERROR(_FV(A46,"Beta"), "NA")</f>
        <v>0.66239999999999999</v>
      </c>
      <c r="W46" s="3" cm="1">
        <f t="array" ref="W46">_FV(A46,"Market cap",TRUE)</f>
        <v>45444211350</v>
      </c>
      <c r="X46" s="7" cm="1">
        <f t="array" ref="X46">IFERROR(_FV(A46,"P/E",TRUE), "NA")</f>
        <v>19.697900000000001</v>
      </c>
      <c r="Y46" t="str" cm="1">
        <f t="array" ref="Y46">_FV(A46,"Instrument type",TRUE)</f>
        <v>Stock</v>
      </c>
      <c r="Z46" s="6" cm="1">
        <f t="array" ref="Z46">_FV(A46,"Last trade time",TRUE)</f>
        <v>45155.700333784378</v>
      </c>
      <c r="AA46">
        <v>2429604000</v>
      </c>
      <c r="AB46">
        <v>264380000</v>
      </c>
      <c r="AC46">
        <v>504886000</v>
      </c>
      <c r="AD46" s="3">
        <v>8588393000</v>
      </c>
    </row>
    <row r="47" spans="1:30" x14ac:dyDescent="0.2">
      <c r="A47" s="1" t="e" vm="46">
        <v>#VALUE!</v>
      </c>
      <c r="B47" t="str" cm="1">
        <f t="array" ref="B47">_FV(A47,"Ticker symbol",TRUE)</f>
        <v>AVB</v>
      </c>
      <c r="C47" t="str" cm="1">
        <f t="array" ref="C47">_FV(A47,"Official name",TRUE)</f>
        <v>AVALONBAY COMMUNITIES, INC.</v>
      </c>
      <c r="D47" t="str" cm="1">
        <f t="array" ref="D47">_FV(A47,"Headquarters")</f>
        <v>4040 Wilson Boulevard, Ste 1000, ARLINGTON, VA, 22203 US</v>
      </c>
      <c r="E47" s="3" cm="1">
        <f t="array" ref="E47">IFERROR(_FV(A47,"Employees"), "NA")</f>
        <v>2947</v>
      </c>
      <c r="F47" t="str" cm="1">
        <f t="array" ref="F47">_FV(A47,"Industry")</f>
        <v>Residential &amp; Commercial REIT</v>
      </c>
      <c r="G47" s="3" cm="1">
        <f t="array" ref="G47">IFERROR(_FV(A47,"Year incorporated",TRUE), "NA")</f>
        <v>1995</v>
      </c>
      <c r="H47" s="3" t="str" cm="1">
        <f t="array" ref="H47">_FV(A47,"Exchange")</f>
        <v>New York Stock Exchange</v>
      </c>
      <c r="I47" t="str" cm="1">
        <f t="array" ref="I47">_FV(A47,"Currency")</f>
        <v>USD</v>
      </c>
      <c r="J47" s="7" cm="1">
        <f t="array" ref="J47">_FV(A47,"Price")</f>
        <v>181.05</v>
      </c>
      <c r="K47" s="7" cm="1">
        <f t="array" ref="K47">_FV(A47,"Previous close",TRUE)</f>
        <v>179.94</v>
      </c>
      <c r="L47" s="7" cm="1">
        <f t="array" ref="L47">_FV(A47,"Change")</f>
        <v>1.1100000000000001</v>
      </c>
      <c r="M47" s="4" cm="1">
        <f t="array" ref="M47">_FV(A47,"Change (%)",TRUE)</f>
        <v>6.169E-3</v>
      </c>
      <c r="N47" s="7" cm="1">
        <f t="array" ref="N47">IFERROR(_FV(A47,"Open"), "NA")</f>
        <v>180.27</v>
      </c>
      <c r="O47" s="7" cm="1">
        <f t="array" ref="O47">IFERROR(_FV(A47,"High"), "NA")</f>
        <v>182.1</v>
      </c>
      <c r="P47" s="7" cm="1">
        <f t="array" ref="P47">IFERROR(_FV(A47,"Low"), "NA")</f>
        <v>179.61</v>
      </c>
      <c r="Q47" s="7" cm="1">
        <f t="array" ref="Q47">IFERROR(_FV(A47,"52 week high",TRUE),"NA")</f>
        <v>220.42</v>
      </c>
      <c r="R47" s="7" cm="1">
        <f t="array" ref="R47">IFERROR(_FV(A47,"52 week low",TRUE),"NA")</f>
        <v>153.07</v>
      </c>
      <c r="S47" s="3" cm="1">
        <f t="array" ref="S47">_FV(A47,"Shares outstanding",TRUE)</f>
        <v>142015600</v>
      </c>
      <c r="T47" s="7" cm="1">
        <f t="array" ref="T47">_FV(A47,"Volume")</f>
        <v>105451</v>
      </c>
      <c r="U47" s="3" cm="1">
        <f t="array" ref="U47">IFERROR(_FV(A47,"Volume average",TRUE), "NA")</f>
        <v>702939</v>
      </c>
      <c r="V47" s="5" cm="1">
        <f t="array" ref="V47">IFERROR(_FV(A47,"Beta"), "NA")</f>
        <v>0.93969999999999998</v>
      </c>
      <c r="W47" s="3" cm="1">
        <f t="array" ref="W47">_FV(A47,"Market cap",TRUE)</f>
        <v>25711924380</v>
      </c>
      <c r="X47" s="7" cm="1">
        <f t="array" ref="X47">IFERROR(_FV(A47,"P/E",TRUE), "NA")</f>
        <v>20.263999999999999</v>
      </c>
      <c r="Y47" t="str" cm="1">
        <f t="array" ref="Y47">_FV(A47,"Instrument type",TRUE)</f>
        <v>Stock</v>
      </c>
      <c r="Z47" s="6" cm="1">
        <f t="array" ref="Z47">_FV(A47,"Last trade time",TRUE)</f>
        <v>45155.700405000003</v>
      </c>
      <c r="AA47">
        <v>1136775000</v>
      </c>
      <c r="AB47">
        <v>613189000</v>
      </c>
      <c r="AC47" t="s">
        <v>26</v>
      </c>
      <c r="AD47" s="3">
        <v>865412000</v>
      </c>
    </row>
    <row r="48" spans="1:30" x14ac:dyDescent="0.2">
      <c r="A48" s="1" t="e" vm="47">
        <v>#VALUE!</v>
      </c>
      <c r="B48" t="str" cm="1">
        <f t="array" ref="B48">_FV(A48,"Ticker symbol",TRUE)</f>
        <v>AVY</v>
      </c>
      <c r="C48" t="str" cm="1">
        <f t="array" ref="C48">_FV(A48,"Official name",TRUE)</f>
        <v>AVERY DENNISON CORPORATION</v>
      </c>
      <c r="D48" t="str" cm="1">
        <f t="array" ref="D48">_FV(A48,"Headquarters")</f>
        <v>8080 Norton Parkway, MENTOR, OH, 44060 US</v>
      </c>
      <c r="E48" s="3" cm="1">
        <f t="array" ref="E48">IFERROR(_FV(A48,"Employees"), "NA")</f>
        <v>36000</v>
      </c>
      <c r="F48" t="str" cm="1">
        <f t="array" ref="F48">_FV(A48,"Industry")</f>
        <v>Containers &amp; Packaging</v>
      </c>
      <c r="G48" s="3" cm="1">
        <f t="array" ref="G48">IFERROR(_FV(A48,"Year incorporated",TRUE), "NA")</f>
        <v>1977</v>
      </c>
      <c r="H48" s="3" t="str" cm="1">
        <f t="array" ref="H48">_FV(A48,"Exchange")</f>
        <v>New York Stock Exchange</v>
      </c>
      <c r="I48" t="str" cm="1">
        <f t="array" ref="I48">_FV(A48,"Currency")</f>
        <v>USD</v>
      </c>
      <c r="J48" s="7" cm="1">
        <f t="array" ref="J48">_FV(A48,"Price")</f>
        <v>179.18</v>
      </c>
      <c r="K48" s="7" cm="1">
        <f t="array" ref="K48">_FV(A48,"Previous close",TRUE)</f>
        <v>178.29</v>
      </c>
      <c r="L48" s="7" cm="1">
        <f t="array" ref="L48">_FV(A48,"Change")</f>
        <v>0.89</v>
      </c>
      <c r="M48" s="4" cm="1">
        <f t="array" ref="M48">_FV(A48,"Change (%)",TRUE)</f>
        <v>4.9919999999999999E-3</v>
      </c>
      <c r="N48" s="7" cm="1">
        <f t="array" ref="N48">IFERROR(_FV(A48,"Open"), "NA")</f>
        <v>180.27</v>
      </c>
      <c r="O48" s="7" cm="1">
        <f t="array" ref="O48">IFERROR(_FV(A48,"High"), "NA")</f>
        <v>181.315</v>
      </c>
      <c r="P48" s="7" cm="1">
        <f t="array" ref="P48">IFERROR(_FV(A48,"Low"), "NA")</f>
        <v>178.5</v>
      </c>
      <c r="Q48" s="7" cm="1">
        <f t="array" ref="Q48">IFERROR(_FV(A48,"52 week high",TRUE),"NA")</f>
        <v>203.64</v>
      </c>
      <c r="R48" s="7" cm="1">
        <f t="array" ref="R48">IFERROR(_FV(A48,"52 week low",TRUE),"NA")</f>
        <v>157.28</v>
      </c>
      <c r="S48" s="3" cm="1">
        <f t="array" ref="S48">_FV(A48,"Shares outstanding",TRUE)</f>
        <v>80582840</v>
      </c>
      <c r="T48" s="7" cm="1">
        <f t="array" ref="T48">_FV(A48,"Volume")</f>
        <v>119007</v>
      </c>
      <c r="U48" s="3" cm="1">
        <f t="array" ref="U48">IFERROR(_FV(A48,"Volume average",TRUE), "NA")</f>
        <v>591069</v>
      </c>
      <c r="V48" s="5" cm="1">
        <f t="array" ref="V48">IFERROR(_FV(A48,"Beta"), "NA")</f>
        <v>0.97130000000000005</v>
      </c>
      <c r="W48" s="3" cm="1">
        <f t="array" ref="W48">_FV(A48,"Market cap",TRUE)</f>
        <v>14438833271</v>
      </c>
      <c r="X48" s="7" cm="1">
        <f t="array" ref="X48">IFERROR(_FV(A48,"P/E",TRUE), "NA")</f>
        <v>25.700299999999999</v>
      </c>
      <c r="Y48" t="str" cm="1">
        <f t="array" ref="Y48">_FV(A48,"Instrument type",TRUE)</f>
        <v>Stock</v>
      </c>
      <c r="Z48" s="6" cm="1">
        <f t="array" ref="Z48">_FV(A48,"Last trade time",TRUE)</f>
        <v>45155.700535346878</v>
      </c>
      <c r="AA48">
        <v>757100000</v>
      </c>
      <c r="AB48">
        <v>167200000</v>
      </c>
      <c r="AC48">
        <v>1374400000</v>
      </c>
      <c r="AD48" s="3">
        <v>2799800000</v>
      </c>
    </row>
    <row r="49" spans="1:30" x14ac:dyDescent="0.2">
      <c r="A49" s="1" t="e" vm="48">
        <v>#VALUE!</v>
      </c>
      <c r="B49" t="str" cm="1">
        <f t="array" ref="B49">_FV(A49,"Ticker symbol",TRUE)</f>
        <v>AVP</v>
      </c>
      <c r="C49" t="str" cm="1">
        <f t="array" ref="C49">_FV(A49,"Official name",TRUE)</f>
        <v>AVON PRODUCTS, INC.</v>
      </c>
      <c r="D49" t="str" cm="1">
        <f t="array" ref="D49">_FV(A49,"Headquarters")</f>
        <v>Building 6, Chiswick Park, 566 Chiswick High Road, LONDON, UNITED KINGDOM-NA, W4 5HR GB</v>
      </c>
      <c r="E49" s="3" cm="1">
        <f t="array" ref="E49">IFERROR(_FV(A49,"Employees"), "NA")</f>
        <v>23000</v>
      </c>
      <c r="F49" t="str" cm="1">
        <f t="array" ref="F49">_FV(A49,"Industry")</f>
        <v>Personal &amp; Household Products &amp; Services</v>
      </c>
      <c r="G49" s="3" cm="1">
        <f t="array" ref="G49">IFERROR(_FV(A49,"Year incorporated",TRUE), "NA")</f>
        <v>1916</v>
      </c>
      <c r="H49" s="3" t="str" cm="1">
        <f t="array" ref="H49">_FV(A49,"Exchange")</f>
        <v>Santiago Stock Exchange</v>
      </c>
      <c r="I49" t="str" cm="1">
        <f t="array" ref="I49">_FV(A49,"Currency")</f>
        <v>USD</v>
      </c>
      <c r="J49" s="7" cm="1">
        <f t="array" ref="J49">_FV(A49,"Price")</f>
        <v>4.1500000000000004</v>
      </c>
      <c r="K49" s="7" cm="1">
        <f t="array" ref="K49">_FV(A49,"Previous close",TRUE)</f>
        <v>3.84</v>
      </c>
      <c r="L49" s="7" cm="1">
        <f t="array" ref="L49">_FV(A49,"Change")</f>
        <v>0.31</v>
      </c>
      <c r="M49" s="4" cm="1">
        <f t="array" ref="M49">_FV(A49,"Change (%)",TRUE)</f>
        <v>8.0729000000000009E-2</v>
      </c>
      <c r="N49" s="7" cm="1">
        <f t="array" ref="N49">IFERROR(_FV(A49,"Open"), "NA")</f>
        <v>3.84</v>
      </c>
      <c r="O49" s="7" cm="1">
        <f t="array" ref="O49">IFERROR(_FV(A49,"High"), "NA")</f>
        <v>4.1500000000000004</v>
      </c>
      <c r="P49" s="7" cm="1">
        <f t="array" ref="P49">IFERROR(_FV(A49,"Low"), "NA")</f>
        <v>4.0199999999999996</v>
      </c>
      <c r="Q49" s="7" cm="1">
        <f t="array" ref="Q49">IFERROR(_FV(A49,"52 week high",TRUE),"NA")</f>
        <v>4.1879999999999997</v>
      </c>
      <c r="R49" s="7" cm="1">
        <f t="array" ref="R49">IFERROR(_FV(A49,"52 week low",TRUE),"NA")</f>
        <v>2.722</v>
      </c>
      <c r="S49" s="3" cm="1">
        <f t="array" ref="S49">_FV(A49,"Shares outstanding",TRUE)</f>
        <v>443014300</v>
      </c>
      <c r="T49" s="7" cm="1">
        <f t="array" ref="T49">_FV(A49,"Volume")</f>
        <v>3500</v>
      </c>
      <c r="U49" s="3" cm="1">
        <f t="array" ref="U49">IFERROR(_FV(A49,"Volume average",TRUE), "NA")</f>
        <v>7200</v>
      </c>
      <c r="V49" s="5" cm="1">
        <f t="array" ref="V49">IFERROR(_FV(A49,"Beta"), "NA")</f>
        <v>1.7935000000000001</v>
      </c>
      <c r="W49" s="3" cm="1">
        <f t="array" ref="W49">_FV(A49,"Market cap",TRUE)</f>
        <v>2480880000</v>
      </c>
      <c r="X49" s="7" t="str" cm="1">
        <f t="array" ref="X49">IFERROR(_FV(A49,"P/E",TRUE), "NA")</f>
        <v>NA</v>
      </c>
      <c r="Y49" t="str" cm="1">
        <f t="array" ref="Y49">_FV(A49,"Instrument type",TRUE)</f>
        <v>Stock</v>
      </c>
      <c r="Z49" s="6" cm="1">
        <f t="array" ref="Z49">_FV(A49,"Last trade time",TRUE)</f>
        <v>43676.820509259262</v>
      </c>
      <c r="AA49" t="s">
        <v>26</v>
      </c>
      <c r="AB49" t="s">
        <v>26</v>
      </c>
      <c r="AC49" t="s">
        <v>26</v>
      </c>
      <c r="AD49" s="3" t="s">
        <v>26</v>
      </c>
    </row>
    <row r="50" spans="1:30" x14ac:dyDescent="0.2">
      <c r="A50" s="1" t="e" vm="49">
        <v>#VALUE!</v>
      </c>
      <c r="B50" t="str" cm="1">
        <f t="array" ref="B50">_FV(A50,"Ticker symbol",TRUE)</f>
        <v>BLL</v>
      </c>
      <c r="C50" t="str" cm="1">
        <f t="array" ref="C50">_FV(A50,"Official name",TRUE)</f>
        <v>BALL CORPORATION</v>
      </c>
      <c r="D50" t="str" cm="1">
        <f t="array" ref="D50">_FV(A50,"Headquarters")</f>
        <v>9200 W. 108th Circle, P.O. Box 5000, WESTMINSTER, CO, 80021-2510 US</v>
      </c>
      <c r="E50" s="3" cm="1">
        <f t="array" ref="E50">IFERROR(_FV(A50,"Employees"), "NA")</f>
        <v>21000</v>
      </c>
      <c r="F50" t="str" cm="1">
        <f t="array" ref="F50">_FV(A50,"Industry")</f>
        <v>Containers &amp; Packaging</v>
      </c>
      <c r="G50" s="3" cm="1">
        <f t="array" ref="G50">IFERROR(_FV(A50,"Year incorporated",TRUE), "NA")</f>
        <v>1922</v>
      </c>
      <c r="H50" s="3" t="str" cm="1">
        <f t="array" ref="H50">_FV(A50,"Exchange")</f>
        <v>Wiener Boerse</v>
      </c>
      <c r="I50" t="str" cm="1">
        <f t="array" ref="I50">_FV(A50,"Currency")</f>
        <v>EUR</v>
      </c>
      <c r="J50" s="7" cm="1">
        <f t="array" ref="J50">_FV(A50,"Price")</f>
        <v>51.44</v>
      </c>
      <c r="K50" s="7" cm="1">
        <f t="array" ref="K50">_FV(A50,"Previous close",TRUE)</f>
        <v>51.32</v>
      </c>
      <c r="L50" s="7" cm="1">
        <f t="array" ref="L50">_FV(A50,"Change")</f>
        <v>0.12</v>
      </c>
      <c r="M50" s="4" cm="1">
        <f t="array" ref="M50">_FV(A50,"Change (%)",TRUE)</f>
        <v>2.3380000000000002E-3</v>
      </c>
      <c r="N50" s="7" cm="1">
        <f t="array" ref="N50">IFERROR(_FV(A50,"Open"), "NA")</f>
        <v>50.88</v>
      </c>
      <c r="O50" s="7" cm="1">
        <f t="array" ref="O50">IFERROR(_FV(A50,"High"), "NA")</f>
        <v>51.44</v>
      </c>
      <c r="P50" s="7" cm="1">
        <f t="array" ref="P50">IFERROR(_FV(A50,"Low"), "NA")</f>
        <v>50.32</v>
      </c>
      <c r="Q50" s="7" t="str" cm="1">
        <f t="array" ref="Q50">IFERROR(_FV(A50,"52 week high",TRUE),"NA")</f>
        <v>NA</v>
      </c>
      <c r="R50" s="7" t="str" cm="1">
        <f t="array" ref="R50">IFERROR(_FV(A50,"52 week low",TRUE),"NA")</f>
        <v>NA</v>
      </c>
      <c r="S50" s="3" cm="1">
        <f t="array" ref="S50">_FV(A50,"Shares outstanding",TRUE)</f>
        <v>315058600</v>
      </c>
      <c r="T50" s="7" cm="1">
        <f t="array" ref="T50">_FV(A50,"Volume")</f>
        <v>191</v>
      </c>
      <c r="U50" s="3" cm="1">
        <f t="array" ref="U50">IFERROR(_FV(A50,"Volume average",TRUE), "NA")</f>
        <v>1714990</v>
      </c>
      <c r="V50" s="5" cm="1">
        <f t="array" ref="V50">IFERROR(_FV(A50,"Beta"), "NA")</f>
        <v>0.79820000000000002</v>
      </c>
      <c r="W50" s="3" cm="1">
        <f t="array" ref="W50">_FV(A50,"Market cap",TRUE)</f>
        <v>17488900000</v>
      </c>
      <c r="X50" s="7" cm="1">
        <f t="array" ref="X50">IFERROR(_FV(A50,"P/E",TRUE), "NA")</f>
        <v>21.83</v>
      </c>
      <c r="Y50" t="str" cm="1">
        <f t="array" ref="Y50">_FV(A50,"Instrument type",TRUE)</f>
        <v>Stock</v>
      </c>
      <c r="Z50" s="6" cm="1">
        <f t="array" ref="Z50">_FV(A50,"Last trade time",TRUE)</f>
        <v>45154.659722222219</v>
      </c>
      <c r="AA50">
        <v>878000000</v>
      </c>
      <c r="AB50">
        <v>563000000</v>
      </c>
      <c r="AC50">
        <v>2022000000</v>
      </c>
      <c r="AD50" s="3">
        <v>5953000000</v>
      </c>
    </row>
    <row r="51" spans="1:30" x14ac:dyDescent="0.2">
      <c r="A51" s="1" t="e" vm="50">
        <v>#VALUE!</v>
      </c>
      <c r="B51" t="str" cm="1">
        <f t="array" ref="B51">_FV(A51,"Ticker symbol",TRUE)</f>
        <v>BAC</v>
      </c>
      <c r="C51" t="str" cm="1">
        <f t="array" ref="C51">_FV(A51,"Official name",TRUE)</f>
        <v>BANK OF AMERICA CORPORATION</v>
      </c>
      <c r="D51" t="str" cm="1">
        <f t="array" ref="D51">_FV(A51,"Headquarters")</f>
        <v>Bank Of America Corporate Center, 100 N Tryon St, CHARLOTTE, NC, 28255 US</v>
      </c>
      <c r="E51" s="3" cm="1">
        <f t="array" ref="E51">IFERROR(_FV(A51,"Employees"), "NA")</f>
        <v>216000</v>
      </c>
      <c r="F51" t="str" cm="1">
        <f t="array" ref="F51">_FV(A51,"Industry")</f>
        <v>Banking Services</v>
      </c>
      <c r="G51" s="3" cm="1">
        <f t="array" ref="G51">IFERROR(_FV(A51,"Year incorporated",TRUE), "NA")</f>
        <v>1998</v>
      </c>
      <c r="H51" s="3" t="str" cm="1">
        <f t="array" ref="H51">_FV(A51,"Exchange")</f>
        <v>New York Stock Exchange</v>
      </c>
      <c r="I51" t="str" cm="1">
        <f t="array" ref="I51">_FV(A51,"Currency")</f>
        <v>USD</v>
      </c>
      <c r="J51" s="7" cm="1">
        <f t="array" ref="J51">_FV(A51,"Price")</f>
        <v>29.25</v>
      </c>
      <c r="K51" s="7" cm="1">
        <f t="array" ref="K51">_FV(A51,"Previous close",TRUE)</f>
        <v>29.29</v>
      </c>
      <c r="L51" s="7" cm="1">
        <f t="array" ref="L51">_FV(A51,"Change")</f>
        <v>-0.04</v>
      </c>
      <c r="M51" s="4" cm="1">
        <f t="array" ref="M51">_FV(A51,"Change (%)",TRUE)</f>
        <v>-1.366E-3</v>
      </c>
      <c r="N51" s="7" cm="1">
        <f t="array" ref="N51">IFERROR(_FV(A51,"Open"), "NA")</f>
        <v>29.47</v>
      </c>
      <c r="O51" s="7" cm="1">
        <f t="array" ref="O51">IFERROR(_FV(A51,"High"), "NA")</f>
        <v>29.54</v>
      </c>
      <c r="P51" s="7" cm="1">
        <f t="array" ref="P51">IFERROR(_FV(A51,"Low"), "NA")</f>
        <v>29.16</v>
      </c>
      <c r="Q51" s="7" cm="1">
        <f t="array" ref="Q51">IFERROR(_FV(A51,"52 week high",TRUE),"NA")</f>
        <v>38.6</v>
      </c>
      <c r="R51" s="7" cm="1">
        <f t="array" ref="R51">IFERROR(_FV(A51,"52 week low",TRUE),"NA")</f>
        <v>26.32</v>
      </c>
      <c r="S51" s="3" cm="1">
        <f t="array" ref="S51">_FV(A51,"Shares outstanding",TRUE)</f>
        <v>7946372000</v>
      </c>
      <c r="T51" s="7" cm="1">
        <f t="array" ref="T51">_FV(A51,"Volume")</f>
        <v>16532289</v>
      </c>
      <c r="U51" s="3" cm="1">
        <f t="array" ref="U51">IFERROR(_FV(A51,"Volume average",TRUE), "NA")</f>
        <v>44754641</v>
      </c>
      <c r="V51" s="5" cm="1">
        <f t="array" ref="V51">IFERROR(_FV(A51,"Beta"), "NA")</f>
        <v>1.3774999999999999</v>
      </c>
      <c r="W51" s="3" cm="1">
        <f t="array" ref="W51">_FV(A51,"Market cap",TRUE)</f>
        <v>232431381000</v>
      </c>
      <c r="X51" s="7" cm="1">
        <f t="array" ref="X51">IFERROR(_FV(A51,"P/E",TRUE), "NA")</f>
        <v>8.4296000000000006</v>
      </c>
      <c r="Y51" t="str" cm="1">
        <f t="array" ref="Y51">_FV(A51,"Instrument type",TRUE)</f>
        <v>Stock</v>
      </c>
      <c r="Z51" s="6" cm="1">
        <f t="array" ref="Z51">_FV(A51,"Last trade time",TRUE)</f>
        <v>45155.70054680547</v>
      </c>
      <c r="AA51">
        <v>27528000000</v>
      </c>
      <c r="AB51" t="s">
        <v>26</v>
      </c>
      <c r="AC51" t="s">
        <v>26</v>
      </c>
      <c r="AD51" s="3">
        <v>239764000000</v>
      </c>
    </row>
    <row r="52" spans="1:30" x14ac:dyDescent="0.2">
      <c r="A52" s="1" t="e" vm="51">
        <v>#VALUE!</v>
      </c>
      <c r="B52" t="str" cm="1">
        <f t="array" ref="B52">_FV(A52,"Ticker symbol",TRUE)</f>
        <v>BAX</v>
      </c>
      <c r="C52" t="str" cm="1">
        <f t="array" ref="C52">_FV(A52,"Official name",TRUE)</f>
        <v>BAXTER INTERNATIONAL INC.</v>
      </c>
      <c r="D52" t="str" cm="1">
        <f t="array" ref="D52">_FV(A52,"Headquarters")</f>
        <v>DF2-1W, ONE BAXTER PKWY, DEERFIELD, IL, 60015 US</v>
      </c>
      <c r="E52" s="3" cm="1">
        <f t="array" ref="E52">IFERROR(_FV(A52,"Employees"), "NA")</f>
        <v>60000</v>
      </c>
      <c r="F52" t="str" cm="1">
        <f t="array" ref="F52">_FV(A52,"Industry")</f>
        <v>Healthcare Equipment &amp; Supplies</v>
      </c>
      <c r="G52" s="3" cm="1">
        <f t="array" ref="G52">IFERROR(_FV(A52,"Year incorporated",TRUE), "NA")</f>
        <v>1931</v>
      </c>
      <c r="H52" s="3" t="str" cm="1">
        <f t="array" ref="H52">_FV(A52,"Exchange")</f>
        <v>New York Stock Exchange</v>
      </c>
      <c r="I52" t="str" cm="1">
        <f t="array" ref="I52">_FV(A52,"Currency")</f>
        <v>USD</v>
      </c>
      <c r="J52" s="7" cm="1">
        <f t="array" ref="J52">_FV(A52,"Price")</f>
        <v>41.664999999999999</v>
      </c>
      <c r="K52" s="7" cm="1">
        <f t="array" ref="K52">_FV(A52,"Previous close",TRUE)</f>
        <v>42.08</v>
      </c>
      <c r="L52" s="7" cm="1">
        <f t="array" ref="L52">_FV(A52,"Change")</f>
        <v>-0.41499999999999998</v>
      </c>
      <c r="M52" s="4" cm="1">
        <f t="array" ref="M52">_FV(A52,"Change (%)",TRUE)</f>
        <v>-9.8619999999999992E-3</v>
      </c>
      <c r="N52" s="7" cm="1">
        <f t="array" ref="N52">IFERROR(_FV(A52,"Open"), "NA")</f>
        <v>42.085000000000001</v>
      </c>
      <c r="O52" s="7" cm="1">
        <f t="array" ref="O52">IFERROR(_FV(A52,"High"), "NA")</f>
        <v>42.265000000000001</v>
      </c>
      <c r="P52" s="7" cm="1">
        <f t="array" ref="P52">IFERROR(_FV(A52,"Low"), "NA")</f>
        <v>41.664999999999999</v>
      </c>
      <c r="Q52" s="7" cm="1">
        <f t="array" ref="Q52">IFERROR(_FV(A52,"52 week high",TRUE),"NA")</f>
        <v>62.12</v>
      </c>
      <c r="R52" s="7" cm="1">
        <f t="array" ref="R52">IFERROR(_FV(A52,"52 week low",TRUE),"NA")</f>
        <v>37.344999999999999</v>
      </c>
      <c r="S52" s="3" cm="1">
        <f t="array" ref="S52">_FV(A52,"Shares outstanding",TRUE)</f>
        <v>506404800</v>
      </c>
      <c r="T52" s="7" cm="1">
        <f t="array" ref="T52">_FV(A52,"Volume")</f>
        <v>911515</v>
      </c>
      <c r="U52" s="3" cm="1">
        <f t="array" ref="U52">IFERROR(_FV(A52,"Volume average",TRUE), "NA")</f>
        <v>5270569</v>
      </c>
      <c r="V52" s="5" cm="1">
        <f t="array" ref="V52">IFERROR(_FV(A52,"Beta"), "NA")</f>
        <v>0.60680000000000001</v>
      </c>
      <c r="W52" s="3" cm="1">
        <f t="array" ref="W52">_FV(A52,"Market cap",TRUE)</f>
        <v>21099355992</v>
      </c>
      <c r="X52" s="7" cm="1">
        <f t="array" ref="X52">IFERROR(_FV(A52,"P/E",TRUE), "NA")</f>
        <v>28.8703</v>
      </c>
      <c r="Y52" t="str" cm="1">
        <f t="array" ref="Y52">_FV(A52,"Instrument type",TRUE)</f>
        <v>Stock</v>
      </c>
      <c r="Z52" s="6" cm="1">
        <f t="array" ref="Z52">_FV(A52,"Last trade time",TRUE)</f>
        <v>45155.700543298437</v>
      </c>
      <c r="AA52">
        <v>-2433000000</v>
      </c>
      <c r="AB52">
        <v>1718000000</v>
      </c>
      <c r="AC52">
        <v>2752000000</v>
      </c>
      <c r="AD52" s="3">
        <v>4745000000</v>
      </c>
    </row>
    <row r="53" spans="1:30" x14ac:dyDescent="0.2">
      <c r="A53" s="1" t="e" vm="52">
        <v>#VALUE!</v>
      </c>
      <c r="B53" t="str" cm="1">
        <f t="array" ref="B53">_FV(A53,"Ticker symbol",TRUE)</f>
        <v>BEEM</v>
      </c>
      <c r="C53" t="str" cm="1">
        <f t="array" ref="C53">_FV(A53,"Official name",TRUE)</f>
        <v>BEAM GLOBAL</v>
      </c>
      <c r="D53" t="str" cm="1">
        <f t="array" ref="D53">_FV(A53,"Headquarters")</f>
        <v>5660 Eastgate Dr, SAN DIEGO, CA, 92121 US</v>
      </c>
      <c r="E53" s="3" cm="1">
        <f t="array" ref="E53">IFERROR(_FV(A53,"Employees"), "NA")</f>
        <v>101</v>
      </c>
      <c r="F53" t="str" cm="1">
        <f t="array" ref="F53">_FV(A53,"Industry")</f>
        <v>Renewable Energy</v>
      </c>
      <c r="G53" s="3" cm="1">
        <f t="array" ref="G53">IFERROR(_FV(A53,"Year incorporated",TRUE), "NA")</f>
        <v>2007</v>
      </c>
      <c r="H53" s="3" t="str" cm="1">
        <f t="array" ref="H53">_FV(A53,"Exchange")</f>
        <v>Nasdaq Stock Market</v>
      </c>
      <c r="I53" t="str" cm="1">
        <f t="array" ref="I53">_FV(A53,"Currency")</f>
        <v>USD</v>
      </c>
      <c r="J53" s="7" cm="1">
        <f t="array" ref="J53">_FV(A53,"Price")</f>
        <v>8.43</v>
      </c>
      <c r="K53" s="7" cm="1">
        <f t="array" ref="K53">_FV(A53,"Previous close",TRUE)</f>
        <v>8.61</v>
      </c>
      <c r="L53" s="7" cm="1">
        <f t="array" ref="L53">_FV(A53,"Change")</f>
        <v>-0.18</v>
      </c>
      <c r="M53" s="4" cm="1">
        <f t="array" ref="M53">_FV(A53,"Change (%)",TRUE)</f>
        <v>-2.0905999999999998E-2</v>
      </c>
      <c r="N53" s="7" cm="1">
        <f t="array" ref="N53">IFERROR(_FV(A53,"Open"), "NA")</f>
        <v>8.66</v>
      </c>
      <c r="O53" s="7" cm="1">
        <f t="array" ref="O53">IFERROR(_FV(A53,"High"), "NA")</f>
        <v>8.7391000000000005</v>
      </c>
      <c r="P53" s="7" cm="1">
        <f t="array" ref="P53">IFERROR(_FV(A53,"Low"), "NA")</f>
        <v>7.98</v>
      </c>
      <c r="Q53" s="7" cm="1">
        <f t="array" ref="Q53">IFERROR(_FV(A53,"52 week high",TRUE),"NA")</f>
        <v>21.5838</v>
      </c>
      <c r="R53" s="7" cm="1">
        <f t="array" ref="R53">IFERROR(_FV(A53,"52 week low",TRUE),"NA")</f>
        <v>7.98</v>
      </c>
      <c r="S53" s="3" cm="1">
        <f t="array" ref="S53">_FV(A53,"Shares outstanding",TRUE)</f>
        <v>13935660</v>
      </c>
      <c r="T53" s="7" cm="1">
        <f t="array" ref="T53">_FV(A53,"Volume")</f>
        <v>242979</v>
      </c>
      <c r="U53" s="3" cm="1">
        <f t="array" ref="U53">IFERROR(_FV(A53,"Volume average",TRUE), "NA")</f>
        <v>231283</v>
      </c>
      <c r="V53" s="5" cm="1">
        <f t="array" ref="V53">IFERROR(_FV(A53,"Beta"), "NA")</f>
        <v>1.3248</v>
      </c>
      <c r="W53" s="3" cm="1">
        <f t="array" ref="W53">_FV(A53,"Market cap",TRUE)</f>
        <v>117477613</v>
      </c>
      <c r="X53" s="7" t="str" cm="1">
        <f t="array" ref="X53">IFERROR(_FV(A53,"P/E",TRUE), "NA")</f>
        <v>NA</v>
      </c>
      <c r="Y53" t="str" cm="1">
        <f t="array" ref="Y53">_FV(A53,"Instrument type",TRUE)</f>
        <v>Stock</v>
      </c>
      <c r="Z53" s="6" cm="1">
        <f t="array" ref="Z53">_FV(A53,"Last trade time",TRUE)</f>
        <v>45155.700440751563</v>
      </c>
      <c r="AA53">
        <v>-19682000</v>
      </c>
      <c r="AB53" t="s">
        <v>26</v>
      </c>
      <c r="AC53">
        <v>4429000</v>
      </c>
      <c r="AD53" s="3">
        <v>13172000</v>
      </c>
    </row>
    <row r="54" spans="1:30" x14ac:dyDescent="0.2">
      <c r="A54" s="1" t="e" vm="53">
        <v>#VALUE!</v>
      </c>
      <c r="B54" t="str" cm="1">
        <f t="array" ref="B54">_FV(A54,"Ticker symbol",TRUE)</f>
        <v>BDX</v>
      </c>
      <c r="C54" t="str" cm="1">
        <f t="array" ref="C54">_FV(A54,"Official name",TRUE)</f>
        <v>BECTON, DICKINSON AND COMPANY</v>
      </c>
      <c r="D54" t="str" cm="1">
        <f t="array" ref="D54">_FV(A54,"Headquarters")</f>
        <v>One Becton Drive, FRANKLIN LAKES, NJ, 07417-1880 US</v>
      </c>
      <c r="E54" s="3" cm="1">
        <f t="array" ref="E54">IFERROR(_FV(A54,"Employees"), "NA")</f>
        <v>77000</v>
      </c>
      <c r="F54" t="str" cm="1">
        <f t="array" ref="F54">_FV(A54,"Industry")</f>
        <v>Healthcare Equipment &amp; Supplies</v>
      </c>
      <c r="G54" s="3" cm="1">
        <f t="array" ref="G54">IFERROR(_FV(A54,"Year incorporated",TRUE), "NA")</f>
        <v>1906</v>
      </c>
      <c r="H54" s="3" t="str" cm="1">
        <f t="array" ref="H54">_FV(A54,"Exchange")</f>
        <v>New York Stock Exchange</v>
      </c>
      <c r="I54" t="str" cm="1">
        <f t="array" ref="I54">_FV(A54,"Currency")</f>
        <v>USD</v>
      </c>
      <c r="J54" s="7" cm="1">
        <f t="array" ref="J54">_FV(A54,"Price")</f>
        <v>275.97250000000003</v>
      </c>
      <c r="K54" s="7" cm="1">
        <f t="array" ref="K54">_FV(A54,"Previous close",TRUE)</f>
        <v>276.75</v>
      </c>
      <c r="L54" s="7" cm="1">
        <f t="array" ref="L54">_FV(A54,"Change")</f>
        <v>-0.77749999999999997</v>
      </c>
      <c r="M54" s="4" cm="1">
        <f t="array" ref="M54">_FV(A54,"Change (%)",TRUE)</f>
        <v>-2.8089999999999999E-3</v>
      </c>
      <c r="N54" s="7" cm="1">
        <f t="array" ref="N54">IFERROR(_FV(A54,"Open"), "NA")</f>
        <v>276.25</v>
      </c>
      <c r="O54" s="7" cm="1">
        <f t="array" ref="O54">IFERROR(_FV(A54,"High"), "NA")</f>
        <v>277.03910000000002</v>
      </c>
      <c r="P54" s="7" cm="1">
        <f t="array" ref="P54">IFERROR(_FV(A54,"Low"), "NA")</f>
        <v>274.88</v>
      </c>
      <c r="Q54" s="7" cm="1">
        <f t="array" ref="Q54">IFERROR(_FV(A54,"52 week high",TRUE),"NA")</f>
        <v>287.32</v>
      </c>
      <c r="R54" s="7" cm="1">
        <f t="array" ref="R54">IFERROR(_FV(A54,"52 week low",TRUE),"NA")</f>
        <v>215.9</v>
      </c>
      <c r="S54" s="3" cm="1">
        <f t="array" ref="S54">_FV(A54,"Shares outstanding",TRUE)</f>
        <v>290108600</v>
      </c>
      <c r="T54" s="7" cm="1">
        <f t="array" ref="T54">_FV(A54,"Volume")</f>
        <v>312379</v>
      </c>
      <c r="U54" s="3" cm="1">
        <f t="array" ref="U54">IFERROR(_FV(A54,"Volume average",TRUE), "NA")</f>
        <v>1509636</v>
      </c>
      <c r="V54" s="5" cm="1">
        <f t="array" ref="V54">IFERROR(_FV(A54,"Beta"), "NA")</f>
        <v>0.57289999999999996</v>
      </c>
      <c r="W54" s="3" cm="1">
        <f t="array" ref="W54">_FV(A54,"Market cap",TRUE)</f>
        <v>80061995613</v>
      </c>
      <c r="X54" s="7" cm="1">
        <f t="array" ref="X54">IFERROR(_FV(A54,"P/E",TRUE), "NA")</f>
        <v>50.128599999999999</v>
      </c>
      <c r="Y54" t="str" cm="1">
        <f t="array" ref="Y54">_FV(A54,"Instrument type",TRUE)</f>
        <v>Stock</v>
      </c>
      <c r="Z54" s="6" cm="1">
        <f t="array" ref="Z54">_FV(A54,"Last trade time",TRUE)</f>
        <v>45155.700556515621</v>
      </c>
      <c r="AA54">
        <v>1779000000</v>
      </c>
      <c r="AB54">
        <v>1006000000</v>
      </c>
      <c r="AC54">
        <v>2191000000</v>
      </c>
      <c r="AD54" s="3">
        <v>7811000000</v>
      </c>
    </row>
    <row r="55" spans="1:30" x14ac:dyDescent="0.2">
      <c r="A55" s="1" t="e" vm="54">
        <v>#VALUE!</v>
      </c>
      <c r="B55" t="str" cm="1">
        <f t="array" ref="B55">_FV(A55,"Ticker symbol",TRUE)</f>
        <v>BBBYQ</v>
      </c>
      <c r="C55" t="str" cm="1">
        <f t="array" ref="C55">_FV(A55,"Official name",TRUE)</f>
        <v>BED BATH &amp; BEYOND INC.</v>
      </c>
      <c r="D55" t="str" cm="1">
        <f t="array" ref="D55">_FV(A55,"Headquarters")</f>
        <v>650 Liberty Ave, UNION, NJ, 07083 US</v>
      </c>
      <c r="E55" s="3" cm="1">
        <f t="array" ref="E55">IFERROR(_FV(A55,"Employees"), "NA")</f>
        <v>20000</v>
      </c>
      <c r="F55" t="str" cm="1">
        <f t="array" ref="F55">_FV(A55,"Industry")</f>
        <v>Holding Companies</v>
      </c>
      <c r="G55" s="3" cm="1">
        <f t="array" ref="G55">IFERROR(_FV(A55,"Year incorporated",TRUE), "NA")</f>
        <v>1971</v>
      </c>
      <c r="H55" s="3" t="str" cm="1">
        <f t="array" ref="H55">_FV(A55,"Exchange")</f>
        <v>OTC Markets</v>
      </c>
      <c r="I55" t="str" cm="1">
        <f t="array" ref="I55">_FV(A55,"Currency")</f>
        <v>USD</v>
      </c>
      <c r="J55" s="7" cm="1">
        <f t="array" ref="J55">_FV(A55,"Price")</f>
        <v>0.18</v>
      </c>
      <c r="K55" s="7" cm="1">
        <f t="array" ref="K55">_FV(A55,"Previous close",TRUE)</f>
        <v>0.19800000000000001</v>
      </c>
      <c r="L55" s="7" cm="1">
        <f t="array" ref="L55">_FV(A55,"Change")</f>
        <v>-1.7999999999999999E-2</v>
      </c>
      <c r="M55" s="4" cm="1">
        <f t="array" ref="M55">_FV(A55,"Change (%)",TRUE)</f>
        <v>-9.090899999999999E-2</v>
      </c>
      <c r="N55" s="7" cm="1">
        <f t="array" ref="N55">IFERROR(_FV(A55,"Open"), "NA")</f>
        <v>0.1903</v>
      </c>
      <c r="O55" s="7" cm="1">
        <f t="array" ref="O55">IFERROR(_FV(A55,"High"), "NA")</f>
        <v>0.19800000000000001</v>
      </c>
      <c r="P55" s="7" cm="1">
        <f t="array" ref="P55">IFERROR(_FV(A55,"Low"), "NA")</f>
        <v>0.1651</v>
      </c>
      <c r="Q55" s="7" cm="1">
        <f t="array" ref="Q55">IFERROR(_FV(A55,"52 week high",TRUE),"NA")</f>
        <v>30</v>
      </c>
      <c r="R55" s="7" cm="1">
        <f t="array" ref="R55">IFERROR(_FV(A55,"52 week low",TRUE),"NA")</f>
        <v>4.8000000000000001E-2</v>
      </c>
      <c r="S55" s="3" cm="1">
        <f t="array" ref="S55">_FV(A55,"Shares outstanding",TRUE)</f>
        <v>739056800</v>
      </c>
      <c r="T55" s="7" cm="1">
        <f t="array" ref="T55">_FV(A55,"Volume")</f>
        <v>9322623</v>
      </c>
      <c r="U55" s="3" cm="1">
        <f t="array" ref="U55">IFERROR(_FV(A55,"Volume average",TRUE), "NA")</f>
        <v>222535341</v>
      </c>
      <c r="V55" s="5" cm="1">
        <f t="array" ref="V55">IFERROR(_FV(A55,"Beta"), "NA")</f>
        <v>1.5192000000000001</v>
      </c>
      <c r="W55" s="3" cm="1">
        <f t="array" ref="W55">_FV(A55,"Market cap",TRUE)</f>
        <v>146333300</v>
      </c>
      <c r="X55" s="7" t="str" cm="1">
        <f t="array" ref="X55">IFERROR(_FV(A55,"P/E",TRUE), "NA")</f>
        <v>NA</v>
      </c>
      <c r="Y55" t="str" cm="1">
        <f t="array" ref="Y55">_FV(A55,"Instrument type",TRUE)</f>
        <v>Stock</v>
      </c>
      <c r="Z55" s="6" cm="1">
        <f t="array" ref="Z55">_FV(A55,"Last trade time",TRUE)</f>
        <v>45155.69003319375</v>
      </c>
      <c r="AA55" t="s">
        <v>26</v>
      </c>
      <c r="AB55" t="s">
        <v>26</v>
      </c>
      <c r="AC55" t="s">
        <v>26</v>
      </c>
      <c r="AD55" s="3" t="s">
        <v>26</v>
      </c>
    </row>
    <row r="56" spans="1:30" x14ac:dyDescent="0.2">
      <c r="A56" s="1" t="e" vm="55">
        <v>#VALUE!</v>
      </c>
      <c r="B56" t="str" cm="1">
        <f t="array" ref="B56">_FV(A56,"Ticker symbol",TRUE)</f>
        <v>BRK.B</v>
      </c>
      <c r="C56" t="str" cm="1">
        <f t="array" ref="C56">_FV(A56,"Official name",TRUE)</f>
        <v>BERKSHIRE HATHAWAY INC.,</v>
      </c>
      <c r="D56" t="str" cm="1">
        <f t="array" ref="D56">_FV(A56,"Headquarters")</f>
        <v>3555 Farnam St, OMAHA, NE, 68131 US</v>
      </c>
      <c r="E56" s="3" cm="1">
        <f t="array" ref="E56">IFERROR(_FV(A56,"Employees"), "NA")</f>
        <v>383000</v>
      </c>
      <c r="F56" t="str" cm="1">
        <f t="array" ref="F56">_FV(A56,"Industry")</f>
        <v>Consumer Goods Conglomerates</v>
      </c>
      <c r="G56" s="3" cm="1">
        <f t="array" ref="G56">IFERROR(_FV(A56,"Year incorporated",TRUE), "NA")</f>
        <v>1998</v>
      </c>
      <c r="H56" s="3" t="str" cm="1">
        <f t="array" ref="H56">_FV(A56,"Exchange")</f>
        <v>New York Stock Exchange</v>
      </c>
      <c r="I56" t="str" cm="1">
        <f t="array" ref="I56">_FV(A56,"Currency")</f>
        <v>USD</v>
      </c>
      <c r="J56" s="7" cm="1">
        <f t="array" ref="J56">_FV(A56,"Price")</f>
        <v>354.29</v>
      </c>
      <c r="K56" s="7" cm="1">
        <f t="array" ref="K56">_FV(A56,"Previous close",TRUE)</f>
        <v>354.11</v>
      </c>
      <c r="L56" s="7" cm="1">
        <f t="array" ref="L56">_FV(A56,"Change")</f>
        <v>0.18</v>
      </c>
      <c r="M56" s="4" cm="1">
        <f t="array" ref="M56">_FV(A56,"Change (%)",TRUE)</f>
        <v>5.0830000000000005E-4</v>
      </c>
      <c r="N56" s="7" cm="1">
        <f t="array" ref="N56">IFERROR(_FV(A56,"Open"), "NA")</f>
        <v>354.22500000000002</v>
      </c>
      <c r="O56" s="7" cm="1">
        <f t="array" ref="O56">IFERROR(_FV(A56,"High"), "NA")</f>
        <v>356.3</v>
      </c>
      <c r="P56" s="7" cm="1">
        <f t="array" ref="P56">IFERROR(_FV(A56,"Low"), "NA")</f>
        <v>353.11</v>
      </c>
      <c r="Q56" s="7" cm="1">
        <f t="array" ref="Q56">IFERROR(_FV(A56,"52 week high",TRUE),"NA")</f>
        <v>364.63</v>
      </c>
      <c r="R56" s="7" cm="1">
        <f t="array" ref="R56">IFERROR(_FV(A56,"52 week low",TRUE),"NA")</f>
        <v>259.85000000000002</v>
      </c>
      <c r="S56" s="3" cm="1">
        <f t="array" ref="S56">_FV(A56,"Shares outstanding",TRUE)</f>
        <v>1447370</v>
      </c>
      <c r="T56" s="7" cm="1">
        <f t="array" ref="T56">_FV(A56,"Volume")</f>
        <v>1006664</v>
      </c>
      <c r="U56" s="3" cm="1">
        <f t="array" ref="U56">IFERROR(_FV(A56,"Volume average",TRUE), "NA")</f>
        <v>2950041</v>
      </c>
      <c r="V56" s="5" cm="1">
        <f t="array" ref="V56">IFERROR(_FV(A56,"Beta"), "NA")</f>
        <v>0.86819999999999997</v>
      </c>
      <c r="W56" s="3" cm="1">
        <f t="array" ref="W56">_FV(A56,"Market cap",TRUE)</f>
        <v>772433400000</v>
      </c>
      <c r="X56" s="7" cm="1">
        <f t="array" ref="X56">IFERROR(_FV(A56,"P/E",TRUE), "NA")</f>
        <v>8.9603000000000002</v>
      </c>
      <c r="Y56" t="str" cm="1">
        <f t="array" ref="Y56">_FV(A56,"Instrument type",TRUE)</f>
        <v>Stock</v>
      </c>
      <c r="Z56" s="6" cm="1">
        <f t="array" ref="Z56">_FV(A56,"Last trade time",TRUE)</f>
        <v>45155.700534814059</v>
      </c>
      <c r="AA56">
        <v>-22819000000</v>
      </c>
      <c r="AB56">
        <v>35811000000</v>
      </c>
      <c r="AC56">
        <v>17876000000</v>
      </c>
      <c r="AD56" s="3">
        <v>81413000000</v>
      </c>
    </row>
    <row r="57" spans="1:30" x14ac:dyDescent="0.2">
      <c r="A57" s="1" t="e" vm="56">
        <v>#VALUE!</v>
      </c>
      <c r="B57" t="str" cm="1">
        <f t="array" ref="B57">_FV(A57,"Ticker symbol",TRUE)</f>
        <v>BBY</v>
      </c>
      <c r="C57" t="str" cm="1">
        <f t="array" ref="C57">_FV(A57,"Official name",TRUE)</f>
        <v>Best Buy Co., Inc.</v>
      </c>
      <c r="D57" t="str" cm="1">
        <f t="array" ref="D57">_FV(A57,"Headquarters")</f>
        <v>7601 Penn Ave S, RICHFIELD, MN, 55423 US</v>
      </c>
      <c r="E57" s="3" cm="1">
        <f t="array" ref="E57">IFERROR(_FV(A57,"Employees"), "NA")</f>
        <v>90000</v>
      </c>
      <c r="F57" t="str" cm="1">
        <f t="array" ref="F57">_FV(A57,"Industry")</f>
        <v>Specialty Retailers</v>
      </c>
      <c r="G57" s="3" cm="1">
        <f t="array" ref="G57">IFERROR(_FV(A57,"Year incorporated",TRUE), "NA")</f>
        <v>1966</v>
      </c>
      <c r="H57" s="3" t="str" cm="1">
        <f t="array" ref="H57">_FV(A57,"Exchange")</f>
        <v>New York Stock Exchange</v>
      </c>
      <c r="I57" t="str" cm="1">
        <f t="array" ref="I57">_FV(A57,"Currency")</f>
        <v>USD</v>
      </c>
      <c r="J57" s="7" cm="1">
        <f t="array" ref="J57">_FV(A57,"Price")</f>
        <v>78.614999999999995</v>
      </c>
      <c r="K57" s="7" cm="1">
        <f t="array" ref="K57">_FV(A57,"Previous close",TRUE)</f>
        <v>78.44</v>
      </c>
      <c r="L57" s="7" cm="1">
        <f t="array" ref="L57">_FV(A57,"Change")</f>
        <v>0.17499999999999999</v>
      </c>
      <c r="M57" s="4" cm="1">
        <f t="array" ref="M57">_FV(A57,"Change (%)",TRUE)</f>
        <v>2.2309999999999999E-3</v>
      </c>
      <c r="N57" s="7" cm="1">
        <f t="array" ref="N57">IFERROR(_FV(A57,"Open"), "NA")</f>
        <v>78.48</v>
      </c>
      <c r="O57" s="7" cm="1">
        <f t="array" ref="O57">IFERROR(_FV(A57,"High"), "NA")</f>
        <v>79.39</v>
      </c>
      <c r="P57" s="7" cm="1">
        <f t="array" ref="P57">IFERROR(_FV(A57,"Low"), "NA")</f>
        <v>78.38</v>
      </c>
      <c r="Q57" s="7" cm="1">
        <f t="array" ref="Q57">IFERROR(_FV(A57,"52 week high",TRUE),"NA")</f>
        <v>93.3215</v>
      </c>
      <c r="R57" s="7" cm="1">
        <f t="array" ref="R57">IFERROR(_FV(A57,"52 week low",TRUE),"NA")</f>
        <v>60.784999999999997</v>
      </c>
      <c r="S57" s="3" cm="1">
        <f t="array" ref="S57">_FV(A57,"Shares outstanding",TRUE)</f>
        <v>218210500</v>
      </c>
      <c r="T57" s="7" cm="1">
        <f t="array" ref="T57">_FV(A57,"Volume")</f>
        <v>465244</v>
      </c>
      <c r="U57" s="3" cm="1">
        <f t="array" ref="U57">IFERROR(_FV(A57,"Volume average",TRUE), "NA")</f>
        <v>1854013</v>
      </c>
      <c r="V57" s="5" cm="1">
        <f t="array" ref="V57">IFERROR(_FV(A57,"Beta"), "NA")</f>
        <v>1.5481</v>
      </c>
      <c r="W57" s="3" cm="1">
        <f t="array" ref="W57">_FV(A57,"Market cap",TRUE)</f>
        <v>17154618457</v>
      </c>
      <c r="X57" s="7" cm="1">
        <f t="array" ref="X57">IFERROR(_FV(A57,"P/E",TRUE), "NA")</f>
        <v>13.2583</v>
      </c>
      <c r="Y57" t="str" cm="1">
        <f t="array" ref="Y57">_FV(A57,"Instrument type",TRUE)</f>
        <v>Stock</v>
      </c>
      <c r="Z57" s="6" cm="1">
        <f t="array" ref="Z57">_FV(A57,"Last trade time",TRUE)</f>
        <v>45155.700322117969</v>
      </c>
      <c r="AA57">
        <v>1419000000</v>
      </c>
      <c r="AB57">
        <v>1874000000</v>
      </c>
      <c r="AC57">
        <v>1141000000</v>
      </c>
      <c r="AD57" s="3">
        <v>8979000000</v>
      </c>
    </row>
    <row r="58" spans="1:30" x14ac:dyDescent="0.2">
      <c r="A58" s="1" t="e" vm="57">
        <v>#VALUE!</v>
      </c>
      <c r="B58" t="str" cm="1">
        <f t="array" ref="B58">_FV(A58,"Ticker symbol",TRUE)</f>
        <v>BIG</v>
      </c>
      <c r="C58" t="str" cm="1">
        <f t="array" ref="C58">_FV(A58,"Official name",TRUE)</f>
        <v>BIG LOTS, INC.</v>
      </c>
      <c r="D58" t="str" cm="1">
        <f t="array" ref="D58">_FV(A58,"Headquarters")</f>
        <v>4900 E Dublin Granville Rd, COLUMBUS, OH, 43081-7651 US</v>
      </c>
      <c r="E58" s="3" cm="1">
        <f t="array" ref="E58">IFERROR(_FV(A58,"Employees"), "NA")</f>
        <v>10200</v>
      </c>
      <c r="F58" t="str" cm="1">
        <f t="array" ref="F58">_FV(A58,"Industry")</f>
        <v>Diversified Retail</v>
      </c>
      <c r="G58" s="3" cm="1">
        <f t="array" ref="G58">IFERROR(_FV(A58,"Year incorporated",TRUE), "NA")</f>
        <v>2001</v>
      </c>
      <c r="H58" s="3" t="str" cm="1">
        <f t="array" ref="H58">_FV(A58,"Exchange")</f>
        <v>New York Stock Exchange</v>
      </c>
      <c r="I58" t="str" cm="1">
        <f t="array" ref="I58">_FV(A58,"Currency")</f>
        <v>USD</v>
      </c>
      <c r="J58" s="7" cm="1">
        <f t="array" ref="J58">_FV(A58,"Price")</f>
        <v>7.95</v>
      </c>
      <c r="K58" s="7" cm="1">
        <f t="array" ref="K58">_FV(A58,"Previous close",TRUE)</f>
        <v>8.0500000000000007</v>
      </c>
      <c r="L58" s="7" cm="1">
        <f t="array" ref="L58">_FV(A58,"Change")</f>
        <v>-0.1</v>
      </c>
      <c r="M58" s="4" cm="1">
        <f t="array" ref="M58">_FV(A58,"Change (%)",TRUE)</f>
        <v>-1.2421999999999999E-2</v>
      </c>
      <c r="N58" s="7" cm="1">
        <f t="array" ref="N58">IFERROR(_FV(A58,"Open"), "NA")</f>
        <v>8.2100000000000009</v>
      </c>
      <c r="O58" s="7" cm="1">
        <f t="array" ref="O58">IFERROR(_FV(A58,"High"), "NA")</f>
        <v>8.3550000000000004</v>
      </c>
      <c r="P58" s="7" cm="1">
        <f t="array" ref="P58">IFERROR(_FV(A58,"Low"), "NA")</f>
        <v>7.92</v>
      </c>
      <c r="Q58" s="7" cm="1">
        <f t="array" ref="Q58">IFERROR(_FV(A58,"52 week high",TRUE),"NA")</f>
        <v>27.4604</v>
      </c>
      <c r="R58" s="7" cm="1">
        <f t="array" ref="R58">IFERROR(_FV(A58,"52 week low",TRUE),"NA")</f>
        <v>4.78</v>
      </c>
      <c r="S58" s="3" cm="1">
        <f t="array" ref="S58">_FV(A58,"Shares outstanding",TRUE)</f>
        <v>29177480</v>
      </c>
      <c r="T58" s="7" cm="1">
        <f t="array" ref="T58">_FV(A58,"Volume")</f>
        <v>441620</v>
      </c>
      <c r="U58" s="3" cm="1">
        <f t="array" ref="U58">IFERROR(_FV(A58,"Volume average",TRUE), "NA")</f>
        <v>1234378</v>
      </c>
      <c r="V58" s="5" cm="1">
        <f t="array" ref="V58">IFERROR(_FV(A58,"Beta"), "NA")</f>
        <v>2.2339000000000002</v>
      </c>
      <c r="W58" s="3" cm="1">
        <f t="array" ref="W58">_FV(A58,"Market cap",TRUE)</f>
        <v>231960966</v>
      </c>
      <c r="X58" s="7" t="str" cm="1">
        <f t="array" ref="X58">IFERROR(_FV(A58,"P/E",TRUE), "NA")</f>
        <v>NA</v>
      </c>
      <c r="Y58" t="str" cm="1">
        <f t="array" ref="Y58">_FV(A58,"Instrument type",TRUE)</f>
        <v>Stock</v>
      </c>
      <c r="Z58" s="6" cm="1">
        <f t="array" ref="Z58">_FV(A58,"Last trade time",TRUE)</f>
        <v>45155.700286608597</v>
      </c>
      <c r="AA58">
        <v>-210708000</v>
      </c>
      <c r="AB58">
        <v>44730000</v>
      </c>
      <c r="AC58" t="s">
        <v>26</v>
      </c>
      <c r="AD58" s="3">
        <v>919854000</v>
      </c>
    </row>
    <row r="59" spans="1:30" x14ac:dyDescent="0.2">
      <c r="A59" s="1" t="e" vm="58">
        <v>#VALUE!</v>
      </c>
      <c r="B59" t="str" cm="1">
        <f t="array" ref="B59">_FV(A59,"Ticker symbol",TRUE)</f>
        <v>BIIB</v>
      </c>
      <c r="C59" t="str" cm="1">
        <f t="array" ref="C59">_FV(A59,"Official name",TRUE)</f>
        <v>BIOGEN INC.</v>
      </c>
      <c r="D59" t="str" cm="1">
        <f t="array" ref="D59">_FV(A59,"Headquarters")</f>
        <v>225 Binney Street, CAMBRIDGE, MA, 02142 US</v>
      </c>
      <c r="E59" s="3" cm="1">
        <f t="array" ref="E59">IFERROR(_FV(A59,"Employees"), "NA")</f>
        <v>8725</v>
      </c>
      <c r="F59" t="str" cm="1">
        <f t="array" ref="F59">_FV(A59,"Industry")</f>
        <v>Pharmaceuticals</v>
      </c>
      <c r="G59" s="3" cm="1">
        <f t="array" ref="G59">IFERROR(_FV(A59,"Year incorporated",TRUE), "NA")</f>
        <v>1997</v>
      </c>
      <c r="H59" s="3" t="str" cm="1">
        <f t="array" ref="H59">_FV(A59,"Exchange")</f>
        <v>Nasdaq Stock Market</v>
      </c>
      <c r="I59" t="str" cm="1">
        <f t="array" ref="I59">_FV(A59,"Currency")</f>
        <v>USD</v>
      </c>
      <c r="J59" s="7" cm="1">
        <f t="array" ref="J59">_FV(A59,"Price")</f>
        <v>262.64</v>
      </c>
      <c r="K59" s="7" cm="1">
        <f t="array" ref="K59">_FV(A59,"Previous close",TRUE)</f>
        <v>265.26</v>
      </c>
      <c r="L59" s="7" cm="1">
        <f t="array" ref="L59">_FV(A59,"Change")</f>
        <v>-2.62</v>
      </c>
      <c r="M59" s="4" cm="1">
        <f t="array" ref="M59">_FV(A59,"Change (%)",TRUE)</f>
        <v>-9.8770000000000004E-3</v>
      </c>
      <c r="N59" s="7" cm="1">
        <f t="array" ref="N59">IFERROR(_FV(A59,"Open"), "NA")</f>
        <v>265.26</v>
      </c>
      <c r="O59" s="7" cm="1">
        <f t="array" ref="O59">IFERROR(_FV(A59,"High"), "NA")</f>
        <v>265.79000000000002</v>
      </c>
      <c r="P59" s="7" cm="1">
        <f t="array" ref="P59">IFERROR(_FV(A59,"Low"), "NA")</f>
        <v>262.26</v>
      </c>
      <c r="Q59" s="7" cm="1">
        <f t="array" ref="Q59">IFERROR(_FV(A59,"52 week high",TRUE),"NA")</f>
        <v>319.76</v>
      </c>
      <c r="R59" s="7" cm="1">
        <f t="array" ref="R59">IFERROR(_FV(A59,"52 week low",TRUE),"NA")</f>
        <v>193.65</v>
      </c>
      <c r="S59" s="3" cm="1">
        <f t="array" ref="S59">_FV(A59,"Shares outstanding",TRUE)</f>
        <v>144823300</v>
      </c>
      <c r="T59" s="7" cm="1">
        <f t="array" ref="T59">_FV(A59,"Volume")</f>
        <v>268349</v>
      </c>
      <c r="U59" s="3" cm="1">
        <f t="array" ref="U59">IFERROR(_FV(A59,"Volume average",TRUE), "NA")</f>
        <v>1277396</v>
      </c>
      <c r="V59" s="5" cm="1">
        <f t="array" ref="V59">IFERROR(_FV(A59,"Beta"), "NA")</f>
        <v>0.1303</v>
      </c>
      <c r="W59" s="3" cm="1">
        <f t="array" ref="W59">_FV(A59,"Market cap",TRUE)</f>
        <v>38036391512</v>
      </c>
      <c r="X59" s="7" cm="1">
        <f t="array" ref="X59">IFERROR(_FV(A59,"P/E",TRUE), "NA")</f>
        <v>14.4483</v>
      </c>
      <c r="Y59" t="str" cm="1">
        <f t="array" ref="Y59">_FV(A59,"Instrument type",TRUE)</f>
        <v>Stock</v>
      </c>
      <c r="Z59" s="6" cm="1">
        <f t="array" ref="Z59">_FV(A59,"Last trade time",TRUE)</f>
        <v>45155.70029606406</v>
      </c>
      <c r="AA59">
        <v>3046900000</v>
      </c>
      <c r="AB59">
        <v>3419300000</v>
      </c>
      <c r="AC59">
        <v>2136400000</v>
      </c>
      <c r="AD59" s="3">
        <v>3272800000</v>
      </c>
    </row>
    <row r="60" spans="1:30" x14ac:dyDescent="0.2">
      <c r="A60" s="1" t="e" vm="59">
        <v>#VALUE!</v>
      </c>
      <c r="B60" t="str" cm="1">
        <f t="array" ref="B60">_FV(A60,"Ticker symbol",TRUE)</f>
        <v>BHI</v>
      </c>
      <c r="C60" t="str" cm="1">
        <f t="array" ref="C60">_FV(A60,"Official name",TRUE)</f>
        <v>BLACK HILLS CORPORATION</v>
      </c>
      <c r="D60" t="str" cm="1">
        <f t="array" ref="D60">_FV(A60,"Headquarters")</f>
        <v>PO BOX 1400, 625 9TH STREET, RAPID CITY, SD, 57709 US</v>
      </c>
      <c r="E60" s="3" cm="1">
        <f t="array" ref="E60">IFERROR(_FV(A60,"Employees"), "NA")</f>
        <v>2982</v>
      </c>
      <c r="F60" t="str" cm="1">
        <f t="array" ref="F60">_FV(A60,"Industry")</f>
        <v>Multiline Utilities</v>
      </c>
      <c r="G60" s="3" cm="1">
        <f t="array" ref="G60">IFERROR(_FV(A60,"Year incorporated",TRUE), "NA")</f>
        <v>2000</v>
      </c>
      <c r="H60" s="3" t="str" cm="1">
        <f t="array" ref="H60">_FV(A60,"Exchange")</f>
        <v>Deutsche Boerse AG</v>
      </c>
      <c r="I60" t="str" cm="1">
        <f t="array" ref="I60">_FV(A60,"Currency")</f>
        <v>EUR</v>
      </c>
      <c r="J60" s="7" cm="1">
        <f t="array" ref="J60">_FV(A60,"Price")</f>
        <v>51</v>
      </c>
      <c r="K60" s="7" cm="1">
        <f t="array" ref="K60">_FV(A60,"Previous close",TRUE)</f>
        <v>52.5</v>
      </c>
      <c r="L60" s="7" cm="1">
        <f t="array" ref="L60">_FV(A60,"Change")</f>
        <v>-1.5</v>
      </c>
      <c r="M60" s="4" cm="1">
        <f t="array" ref="M60">_FV(A60,"Change (%)",TRUE)</f>
        <v>-2.8570999999999999E-2</v>
      </c>
      <c r="N60" s="7" cm="1">
        <f t="array" ref="N60">IFERROR(_FV(A60,"Open"), "NA")</f>
        <v>51</v>
      </c>
      <c r="O60" s="7" cm="1">
        <f t="array" ref="O60">IFERROR(_FV(A60,"High"), "NA")</f>
        <v>51</v>
      </c>
      <c r="P60" s="7" cm="1">
        <f t="array" ref="P60">IFERROR(_FV(A60,"Low"), "NA")</f>
        <v>51</v>
      </c>
      <c r="Q60" s="7" cm="1">
        <f t="array" ref="Q60">IFERROR(_FV(A60,"52 week high",TRUE),"NA")</f>
        <v>79.14</v>
      </c>
      <c r="R60" s="7" cm="1">
        <f t="array" ref="R60">IFERROR(_FV(A60,"52 week low",TRUE),"NA")</f>
        <v>41.32</v>
      </c>
      <c r="S60" s="3" cm="1">
        <f t="array" ref="S60">_FV(A60,"Shares outstanding",TRUE)</f>
        <v>67110950</v>
      </c>
      <c r="T60" s="7" cm="1">
        <f t="array" ref="T60">_FV(A60,"Volume")</f>
        <v>96</v>
      </c>
      <c r="U60" s="3" cm="1">
        <f t="array" ref="U60">IFERROR(_FV(A60,"Volume average",TRUE), "NA")</f>
        <v>562400</v>
      </c>
      <c r="V60" s="5" cm="1">
        <f t="array" ref="V60">IFERROR(_FV(A60,"Beta"), "NA")</f>
        <v>0.58930000000000005</v>
      </c>
      <c r="W60" s="3" cm="1">
        <f t="array" ref="W60">_FV(A60,"Market cap",TRUE)</f>
        <v>3785058000</v>
      </c>
      <c r="X60" s="7" cm="1">
        <f t="array" ref="X60">IFERROR(_FV(A60,"P/E",TRUE), "NA")</f>
        <v>15.41</v>
      </c>
      <c r="Y60" t="str" cm="1">
        <f t="array" ref="Y60">_FV(A60,"Instrument type",TRUE)</f>
        <v>Stock</v>
      </c>
      <c r="Z60" s="6" cm="1">
        <f t="array" ref="Z60">_FV(A60,"Last trade time",TRUE)</f>
        <v>45155.686805555553</v>
      </c>
      <c r="AA60" t="s">
        <v>26</v>
      </c>
      <c r="AB60" t="s">
        <v>26</v>
      </c>
      <c r="AC60" t="s">
        <v>26</v>
      </c>
      <c r="AD60" s="3" t="s">
        <v>26</v>
      </c>
    </row>
    <row r="61" spans="1:30" x14ac:dyDescent="0.2">
      <c r="A61" s="1" t="e" vm="60">
        <v>#VALUE!</v>
      </c>
      <c r="B61" t="str" cm="1">
        <f t="array" ref="B61">_FV(A61,"Ticker symbol",TRUE)</f>
        <v>BLK</v>
      </c>
      <c r="C61" t="str" cm="1">
        <f t="array" ref="C61">_FV(A61,"Official name",TRUE)</f>
        <v>BLACKROCK, INC.</v>
      </c>
      <c r="D61" t="str" cm="1">
        <f t="array" ref="D61">_FV(A61,"Headquarters")</f>
        <v>50 Hudson Yards, NEW YORK, NY, 10001 US</v>
      </c>
      <c r="E61" s="3" cm="1">
        <f t="array" ref="E61">IFERROR(_FV(A61,"Employees"), "NA")</f>
        <v>19300</v>
      </c>
      <c r="F61" t="str" cm="1">
        <f t="array" ref="F61">_FV(A61,"Industry")</f>
        <v>Investment Banking &amp; Investment Services</v>
      </c>
      <c r="G61" s="3" cm="1">
        <f t="array" ref="G61">IFERROR(_FV(A61,"Year incorporated",TRUE), "NA")</f>
        <v>2006</v>
      </c>
      <c r="H61" s="3" t="str" cm="1">
        <f t="array" ref="H61">_FV(A61,"Exchange")</f>
        <v>New York Stock Exchange</v>
      </c>
      <c r="I61" t="str" cm="1">
        <f t="array" ref="I61">_FV(A61,"Currency")</f>
        <v>USD</v>
      </c>
      <c r="J61" s="7" cm="1">
        <f t="array" ref="J61">_FV(A61,"Price")</f>
        <v>678.14</v>
      </c>
      <c r="K61" s="7" cm="1">
        <f t="array" ref="K61">_FV(A61,"Previous close",TRUE)</f>
        <v>672.24</v>
      </c>
      <c r="L61" s="7" cm="1">
        <f t="array" ref="L61">_FV(A61,"Change")</f>
        <v>5.9</v>
      </c>
      <c r="M61" s="4" cm="1">
        <f t="array" ref="M61">_FV(A61,"Change (%)",TRUE)</f>
        <v>8.7770000000000001E-3</v>
      </c>
      <c r="N61" s="7" cm="1">
        <f t="array" ref="N61">IFERROR(_FV(A61,"Open"), "NA")</f>
        <v>674.63</v>
      </c>
      <c r="O61" s="7" cm="1">
        <f t="array" ref="O61">IFERROR(_FV(A61,"High"), "NA")</f>
        <v>681.05</v>
      </c>
      <c r="P61" s="7" cm="1">
        <f t="array" ref="P61">IFERROR(_FV(A61,"Low"), "NA")</f>
        <v>673.42</v>
      </c>
      <c r="Q61" s="7" cm="1">
        <f t="array" ref="Q61">IFERROR(_FV(A61,"52 week high",TRUE),"NA")</f>
        <v>785.65</v>
      </c>
      <c r="R61" s="7" cm="1">
        <f t="array" ref="R61">IFERROR(_FV(A61,"52 week low",TRUE),"NA")</f>
        <v>503.12360000000001</v>
      </c>
      <c r="S61" s="3" cm="1">
        <f t="array" ref="S61">_FV(A61,"Shares outstanding",TRUE)</f>
        <v>149302600</v>
      </c>
      <c r="T61" s="7" cm="1">
        <f t="array" ref="T61">_FV(A61,"Volume")</f>
        <v>170918</v>
      </c>
      <c r="U61" s="3" cm="1">
        <f t="array" ref="U61">IFERROR(_FV(A61,"Volume average",TRUE), "NA")</f>
        <v>565936</v>
      </c>
      <c r="V61" s="5" cm="1">
        <f t="array" ref="V61">IFERROR(_FV(A61,"Beta"), "NA")</f>
        <v>1.3089</v>
      </c>
      <c r="W61" s="3" cm="1">
        <f t="array" ref="W61">_FV(A61,"Market cap",TRUE)</f>
        <v>101248065164</v>
      </c>
      <c r="X61" s="7" cm="1">
        <f t="array" ref="X61">IFERROR(_FV(A61,"P/E",TRUE), "NA")</f>
        <v>19.6295</v>
      </c>
      <c r="Y61" t="str" cm="1">
        <f t="array" ref="Y61">_FV(A61,"Instrument type",TRUE)</f>
        <v>Stock</v>
      </c>
      <c r="Z61" s="6" cm="1">
        <f t="array" ref="Z61">_FV(A61,"Last trade time",TRUE)</f>
        <v>45155.700503865628</v>
      </c>
      <c r="AA61">
        <v>5178000000</v>
      </c>
      <c r="AB61">
        <v>7416000000</v>
      </c>
      <c r="AC61">
        <v>3264000000</v>
      </c>
      <c r="AD61" s="3">
        <v>5401000000</v>
      </c>
    </row>
    <row r="62" spans="1:30" x14ac:dyDescent="0.2">
      <c r="A62" s="1" t="e" vm="61">
        <v>#VALUE!</v>
      </c>
      <c r="B62" t="str" cm="1">
        <f t="array" ref="B62">_FV(A62,"Ticker symbol",TRUE)</f>
        <v>BBT</v>
      </c>
      <c r="C62" t="str" cm="1">
        <f t="array" ref="C62">_FV(A62,"Official name",TRUE)</f>
        <v>BOOMBIT JOINT STOCK COMPANY</v>
      </c>
      <c r="D62" t="str" cm="1">
        <f t="array" ref="D62">_FV(A62,"Headquarters")</f>
        <v>Zacna 2, GDANSK, WOJ. POMORSKIE, 80-283 PL</v>
      </c>
      <c r="E62" s="3" t="str" cm="1">
        <f t="array" ref="E62">IFERROR(_FV(A62,"Employees"), "NA")</f>
        <v>NA</v>
      </c>
      <c r="F62" t="str" cm="1">
        <f t="array" ref="F62">_FV(A62,"Industry")</f>
        <v>Leisure Products</v>
      </c>
      <c r="G62" s="3" cm="1">
        <f t="array" ref="G62">IFERROR(_FV(A62,"Year incorporated",TRUE), "NA")</f>
        <v>2018</v>
      </c>
      <c r="H62" s="3" t="str" cm="1">
        <f t="array" ref="H62">_FV(A62,"Exchange")</f>
        <v>Warsaw Stock Exchange</v>
      </c>
      <c r="I62" t="str" cm="1">
        <f t="array" ref="I62">_FV(A62,"Currency")</f>
        <v>PLN</v>
      </c>
      <c r="J62" s="7" cm="1">
        <f t="array" ref="J62">_FV(A62,"Price")</f>
        <v>11.75</v>
      </c>
      <c r="K62" s="7" cm="1">
        <f t="array" ref="K62">_FV(A62,"Previous close",TRUE)</f>
        <v>11.9</v>
      </c>
      <c r="L62" s="7" cm="1">
        <f t="array" ref="L62">_FV(A62,"Change")</f>
        <v>-0.15</v>
      </c>
      <c r="M62" s="4" cm="1">
        <f t="array" ref="M62">_FV(A62,"Change (%)",TRUE)</f>
        <v>-1.2605E-2</v>
      </c>
      <c r="N62" s="7" cm="1">
        <f t="array" ref="N62">IFERROR(_FV(A62,"Open"), "NA")</f>
        <v>11.9</v>
      </c>
      <c r="O62" s="7" cm="1">
        <f t="array" ref="O62">IFERROR(_FV(A62,"High"), "NA")</f>
        <v>12.05</v>
      </c>
      <c r="P62" s="7" cm="1">
        <f t="array" ref="P62">IFERROR(_FV(A62,"Low"), "NA")</f>
        <v>11.75</v>
      </c>
      <c r="Q62" s="7" cm="1">
        <f t="array" ref="Q62">IFERROR(_FV(A62,"52 week high",TRUE),"NA")</f>
        <v>17.399999999999999</v>
      </c>
      <c r="R62" s="7" cm="1">
        <f t="array" ref="R62">IFERROR(_FV(A62,"52 week low",TRUE),"NA")</f>
        <v>9.4</v>
      </c>
      <c r="S62" s="3" cm="1">
        <f t="array" ref="S62">_FV(A62,"Shares outstanding",TRUE)</f>
        <v>13540000</v>
      </c>
      <c r="T62" s="7" cm="1">
        <f t="array" ref="T62">_FV(A62,"Volume")</f>
        <v>3666</v>
      </c>
      <c r="U62" s="3" cm="1">
        <f t="array" ref="U62">IFERROR(_FV(A62,"Volume average",TRUE), "NA")</f>
        <v>3080</v>
      </c>
      <c r="V62" s="5" cm="1">
        <f t="array" ref="V62">IFERROR(_FV(A62,"Beta"), "NA")</f>
        <v>-0.31269999999999998</v>
      </c>
      <c r="W62" s="3" cm="1">
        <f t="array" ref="W62">_FV(A62,"Market cap",TRUE)</f>
        <v>161126000</v>
      </c>
      <c r="X62" s="7" cm="1">
        <f t="array" ref="X62">IFERROR(_FV(A62,"P/E",TRUE), "NA")</f>
        <v>12.1197</v>
      </c>
      <c r="Y62" t="str" cm="1">
        <f t="array" ref="Y62">_FV(A62,"Instrument type",TRUE)</f>
        <v>Stock</v>
      </c>
      <c r="Z62" s="6" cm="1">
        <f t="array" ref="Z62">_FV(A62,"Last trade time",TRUE)</f>
        <v>45155.615972222222</v>
      </c>
      <c r="AA62" t="s">
        <v>26</v>
      </c>
      <c r="AB62" t="s">
        <v>26</v>
      </c>
      <c r="AC62" t="s">
        <v>26</v>
      </c>
      <c r="AD62" s="3" t="s">
        <v>26</v>
      </c>
    </row>
    <row r="63" spans="1:30" x14ac:dyDescent="0.2">
      <c r="A63" s="1" t="e" vm="62">
        <v>#VALUE!</v>
      </c>
      <c r="B63" t="str" cm="1">
        <f t="array" ref="B63">_FV(A63,"Ticker symbol",TRUE)</f>
        <v>BWA</v>
      </c>
      <c r="C63" t="str" cm="1">
        <f t="array" ref="C63">_FV(A63,"Official name",TRUE)</f>
        <v>BORGWARNER INC.</v>
      </c>
      <c r="D63" t="str" cm="1">
        <f t="array" ref="D63">_FV(A63,"Headquarters")</f>
        <v>3850 Hamlin Rd, AUBURN HILLS, MI, 48326 US</v>
      </c>
      <c r="E63" s="3" cm="1">
        <f t="array" ref="E63">IFERROR(_FV(A63,"Employees"), "NA")</f>
        <v>52700</v>
      </c>
      <c r="F63" t="str" cm="1">
        <f t="array" ref="F63">_FV(A63,"Industry")</f>
        <v>Automobiles &amp; Auto Parts</v>
      </c>
      <c r="G63" s="3" cm="1">
        <f t="array" ref="G63">IFERROR(_FV(A63,"Year incorporated",TRUE), "NA")</f>
        <v>1987</v>
      </c>
      <c r="H63" s="3" t="str" cm="1">
        <f t="array" ref="H63">_FV(A63,"Exchange")</f>
        <v>New York Stock Exchange</v>
      </c>
      <c r="I63" t="str" cm="1">
        <f t="array" ref="I63">_FV(A63,"Currency")</f>
        <v>USD</v>
      </c>
      <c r="J63" s="7" cm="1">
        <f t="array" ref="J63">_FV(A63,"Price")</f>
        <v>39.7316</v>
      </c>
      <c r="K63" s="7" cm="1">
        <f t="array" ref="K63">_FV(A63,"Previous close",TRUE)</f>
        <v>39.85</v>
      </c>
      <c r="L63" s="7" cm="1">
        <f t="array" ref="L63">_FV(A63,"Change")</f>
        <v>-0.11840000000000001</v>
      </c>
      <c r="M63" s="4" cm="1">
        <f t="array" ref="M63">_FV(A63,"Change (%)",TRUE)</f>
        <v>-2.9709999999999997E-3</v>
      </c>
      <c r="N63" s="7" cm="1">
        <f t="array" ref="N63">IFERROR(_FV(A63,"Open"), "NA")</f>
        <v>39.875</v>
      </c>
      <c r="O63" s="7" cm="1">
        <f t="array" ref="O63">IFERROR(_FV(A63,"High"), "NA")</f>
        <v>40.049999999999997</v>
      </c>
      <c r="P63" s="7" cm="1">
        <f t="array" ref="P63">IFERROR(_FV(A63,"Low"), "NA")</f>
        <v>39.630000000000003</v>
      </c>
      <c r="Q63" s="7" cm="1">
        <f t="array" ref="Q63">IFERROR(_FV(A63,"52 week high",TRUE),"NA")</f>
        <v>47.05</v>
      </c>
      <c r="R63" s="7" cm="1">
        <f t="array" ref="R63">IFERROR(_FV(A63,"52 week low",TRUE),"NA")</f>
        <v>27.390999999999998</v>
      </c>
      <c r="S63" s="3" cm="1">
        <f t="array" ref="S63">_FV(A63,"Shares outstanding",TRUE)</f>
        <v>235063000</v>
      </c>
      <c r="T63" s="7" cm="1">
        <f t="array" ref="T63">_FV(A63,"Volume")</f>
        <v>674323</v>
      </c>
      <c r="U63" s="3" cm="1">
        <f t="array" ref="U63">IFERROR(_FV(A63,"Volume average",TRUE), "NA")</f>
        <v>2185785</v>
      </c>
      <c r="V63" s="5" cm="1">
        <f t="array" ref="V63">IFERROR(_FV(A63,"Beta"), "NA")</f>
        <v>1.4473</v>
      </c>
      <c r="W63" s="3" cm="1">
        <f t="array" ref="W63">_FV(A63,"Market cap",TRUE)</f>
        <v>9339429090</v>
      </c>
      <c r="X63" s="7" cm="1">
        <f t="array" ref="X63">IFERROR(_FV(A63,"P/E",TRUE), "NA")</f>
        <v>9.8606999999999996</v>
      </c>
      <c r="Y63" t="str" cm="1">
        <f t="array" ref="Y63">_FV(A63,"Instrument type",TRUE)</f>
        <v>Stock</v>
      </c>
      <c r="Z63" s="6" cm="1">
        <f t="array" ref="Z63">_FV(A63,"Last trade time",TRUE)</f>
        <v>45155.700479328123</v>
      </c>
      <c r="AA63">
        <v>944000000</v>
      </c>
      <c r="AB63" t="s">
        <v>26</v>
      </c>
      <c r="AC63">
        <v>2821000000</v>
      </c>
      <c r="AD63" s="3">
        <v>4236000000</v>
      </c>
    </row>
    <row r="64" spans="1:30" x14ac:dyDescent="0.2">
      <c r="A64" s="1" t="e" vm="63">
        <v>#VALUE!</v>
      </c>
      <c r="B64" t="str" cm="1">
        <f t="array" ref="B64">_FV(A64,"Ticker symbol",TRUE)</f>
        <v>BXP</v>
      </c>
      <c r="C64" t="str" cm="1">
        <f t="array" ref="C64">_FV(A64,"Official name",TRUE)</f>
        <v>BOSTON PROPERTIES, INC.</v>
      </c>
      <c r="D64" t="str" cm="1">
        <f t="array" ref="D64">_FV(A64,"Headquarters")</f>
        <v>800 Boylston St Ste 1900, BOSTON, MA, 02199-8101 US</v>
      </c>
      <c r="E64" s="3" cm="1">
        <f t="array" ref="E64">IFERROR(_FV(A64,"Employees"), "NA")</f>
        <v>780</v>
      </c>
      <c r="F64" t="str" cm="1">
        <f t="array" ref="F64">_FV(A64,"Industry")</f>
        <v>Residential &amp; Commercial REIT</v>
      </c>
      <c r="G64" s="3" cm="1">
        <f t="array" ref="G64">IFERROR(_FV(A64,"Year incorporated",TRUE), "NA")</f>
        <v>1997</v>
      </c>
      <c r="H64" s="3" t="str" cm="1">
        <f t="array" ref="H64">_FV(A64,"Exchange")</f>
        <v>New York Stock Exchange</v>
      </c>
      <c r="I64" t="str" cm="1">
        <f t="array" ref="I64">_FV(A64,"Currency")</f>
        <v>USD</v>
      </c>
      <c r="J64" s="7" cm="1">
        <f t="array" ref="J64">_FV(A64,"Price")</f>
        <v>63.71</v>
      </c>
      <c r="K64" s="7" cm="1">
        <f t="array" ref="K64">_FV(A64,"Previous close",TRUE)</f>
        <v>63.86</v>
      </c>
      <c r="L64" s="7" cm="1">
        <f t="array" ref="L64">_FV(A64,"Change")</f>
        <v>-0.15</v>
      </c>
      <c r="M64" s="4" cm="1">
        <f t="array" ref="M64">_FV(A64,"Change (%)",TRUE)</f>
        <v>-2.349E-3</v>
      </c>
      <c r="N64" s="7" cm="1">
        <f t="array" ref="N64">IFERROR(_FV(A64,"Open"), "NA")</f>
        <v>63.86</v>
      </c>
      <c r="O64" s="7" cm="1">
        <f t="array" ref="O64">IFERROR(_FV(A64,"High"), "NA")</f>
        <v>64.13</v>
      </c>
      <c r="P64" s="7" cm="1">
        <f t="array" ref="P64">IFERROR(_FV(A64,"Low"), "NA")</f>
        <v>63.08</v>
      </c>
      <c r="Q64" s="7" cm="1">
        <f t="array" ref="Q64">IFERROR(_FV(A64,"52 week high",TRUE),"NA")</f>
        <v>89.13</v>
      </c>
      <c r="R64" s="7" cm="1">
        <f t="array" ref="R64">IFERROR(_FV(A64,"52 week low",TRUE),"NA")</f>
        <v>46.180300000000003</v>
      </c>
      <c r="S64" s="3" cm="1">
        <f t="array" ref="S64">_FV(A64,"Shares outstanding",TRUE)</f>
        <v>156864500</v>
      </c>
      <c r="T64" s="7" cm="1">
        <f t="array" ref="T64">_FV(A64,"Volume")</f>
        <v>456873</v>
      </c>
      <c r="U64" s="3" cm="1">
        <f t="array" ref="U64">IFERROR(_FV(A64,"Volume average",TRUE), "NA")</f>
        <v>1628405</v>
      </c>
      <c r="V64" s="5" cm="1">
        <f t="array" ref="V64">IFERROR(_FV(A64,"Beta"), "NA")</f>
        <v>1.1538999999999999</v>
      </c>
      <c r="W64" s="3" cm="1">
        <f t="array" ref="W64">_FV(A64,"Market cap",TRUE)</f>
        <v>9993837295</v>
      </c>
      <c r="X64" s="7" cm="1">
        <f t="array" ref="X64">IFERROR(_FV(A64,"P/E",TRUE), "NA")</f>
        <v>15.1059</v>
      </c>
      <c r="Y64" t="str" cm="1">
        <f t="array" ref="Y64">_FV(A64,"Instrument type",TRUE)</f>
        <v>Stock</v>
      </c>
      <c r="Z64" s="6" cm="1">
        <f t="array" ref="Z64">_FV(A64,"Last trade time",TRUE)</f>
        <v>45155.700520914063</v>
      </c>
      <c r="AA64">
        <v>848947000</v>
      </c>
      <c r="AB64">
        <v>690333000</v>
      </c>
      <c r="AC64">
        <v>94200000</v>
      </c>
      <c r="AD64" s="3">
        <v>896648000</v>
      </c>
    </row>
    <row r="65" spans="1:30" x14ac:dyDescent="0.2">
      <c r="A65" s="1" t="e" vm="64">
        <v>#VALUE!</v>
      </c>
      <c r="B65" t="str" cm="1">
        <f t="array" ref="B65">_FV(A65,"Ticker symbol",TRUE)</f>
        <v>BSX</v>
      </c>
      <c r="C65" t="str" cm="1">
        <f t="array" ref="C65">_FV(A65,"Official name",TRUE)</f>
        <v>BOSTON SCIENTIFIC CORPORATION</v>
      </c>
      <c r="D65" t="str" cm="1">
        <f t="array" ref="D65">_FV(A65,"Headquarters")</f>
        <v>300 Boston Scientific Way, MARLBOROUGH, MA, 01752-1234 US</v>
      </c>
      <c r="E65" s="3" cm="1">
        <f t="array" ref="E65">IFERROR(_FV(A65,"Employees"), "NA")</f>
        <v>45000</v>
      </c>
      <c r="F65" t="str" cm="1">
        <f t="array" ref="F65">_FV(A65,"Industry")</f>
        <v>Healthcare Equipment &amp; Supplies</v>
      </c>
      <c r="G65" s="3" cm="1">
        <f t="array" ref="G65">IFERROR(_FV(A65,"Year incorporated",TRUE), "NA")</f>
        <v>1979</v>
      </c>
      <c r="H65" s="3" t="str" cm="1">
        <f t="array" ref="H65">_FV(A65,"Exchange")</f>
        <v>New York Stock Exchange</v>
      </c>
      <c r="I65" t="str" cm="1">
        <f t="array" ref="I65">_FV(A65,"Currency")</f>
        <v>USD</v>
      </c>
      <c r="J65" s="7" cm="1">
        <f t="array" ref="J65">_FV(A65,"Price")</f>
        <v>51.104999999999997</v>
      </c>
      <c r="K65" s="7" cm="1">
        <f t="array" ref="K65">_FV(A65,"Previous close",TRUE)</f>
        <v>51.46</v>
      </c>
      <c r="L65" s="7" cm="1">
        <f t="array" ref="L65">_FV(A65,"Change")</f>
        <v>-0.35499999999999998</v>
      </c>
      <c r="M65" s="4" cm="1">
        <f t="array" ref="M65">_FV(A65,"Change (%)",TRUE)</f>
        <v>-6.8989999999999998E-3</v>
      </c>
      <c r="N65" s="7" cm="1">
        <f t="array" ref="N65">IFERROR(_FV(A65,"Open"), "NA")</f>
        <v>51.58</v>
      </c>
      <c r="O65" s="7" cm="1">
        <f t="array" ref="O65">IFERROR(_FV(A65,"High"), "NA")</f>
        <v>51.89</v>
      </c>
      <c r="P65" s="7" cm="1">
        <f t="array" ref="P65">IFERROR(_FV(A65,"Low"), "NA")</f>
        <v>51.075000000000003</v>
      </c>
      <c r="Q65" s="7" cm="1">
        <f t="array" ref="Q65">IFERROR(_FV(A65,"52 week high",TRUE),"NA")</f>
        <v>54.744999999999997</v>
      </c>
      <c r="R65" s="7" cm="1">
        <f t="array" ref="R65">IFERROR(_FV(A65,"52 week low",TRUE),"NA")</f>
        <v>37.744999999999997</v>
      </c>
      <c r="S65" s="3" cm="1">
        <f t="array" ref="S65">_FV(A65,"Shares outstanding",TRUE)</f>
        <v>1464223000</v>
      </c>
      <c r="T65" s="7" cm="1">
        <f t="array" ref="T65">_FV(A65,"Volume")</f>
        <v>3015216</v>
      </c>
      <c r="U65" s="3" cm="1">
        <f t="array" ref="U65">IFERROR(_FV(A65,"Volume average",TRUE), "NA")</f>
        <v>6788626</v>
      </c>
      <c r="V65" s="5" cm="1">
        <f t="array" ref="V65">IFERROR(_FV(A65,"Beta"), "NA")</f>
        <v>0.78169999999999995</v>
      </c>
      <c r="W65" s="3" cm="1">
        <f t="array" ref="W65">_FV(A65,"Market cap",TRUE)</f>
        <v>74829116415</v>
      </c>
      <c r="X65" s="7" cm="1">
        <f t="array" ref="X65">IFERROR(_FV(A65,"P/E",TRUE), "NA")</f>
        <v>86.608199999999997</v>
      </c>
      <c r="Y65" t="str" cm="1">
        <f t="array" ref="Y65">_FV(A65,"Instrument type",TRUE)</f>
        <v>Stock</v>
      </c>
      <c r="Z65" s="6" cm="1">
        <f t="array" ref="Z65">_FV(A65,"Last trade time",TRUE)</f>
        <v>45155.700487349219</v>
      </c>
      <c r="AA65">
        <v>698000000</v>
      </c>
      <c r="AB65">
        <v>928000000</v>
      </c>
      <c r="AC65">
        <v>1970000000</v>
      </c>
      <c r="AD65" s="3">
        <v>3803000000</v>
      </c>
    </row>
    <row r="66" spans="1:30" x14ac:dyDescent="0.2">
      <c r="A66" s="1" t="e" vm="65">
        <v>#VALUE!</v>
      </c>
      <c r="B66" t="str" cm="1">
        <f t="array" ref="B66">_FV(A66,"Ticker symbol",TRUE)</f>
        <v>BMS</v>
      </c>
      <c r="C66" t="str" cm="1">
        <f t="array" ref="C66">_FV(A66,"Official name",TRUE)</f>
        <v>BRAEMAR PLC</v>
      </c>
      <c r="D66" t="str" cm="1">
        <f t="array" ref="D66">_FV(A66,"Headquarters")</f>
        <v>One Strand, Trafalgar Square, LONDON, UNITED KINGDOM-NA, WC2N 5HR GB</v>
      </c>
      <c r="E66" s="3" cm="1">
        <f t="array" ref="E66">IFERROR(_FV(A66,"Employees"), "NA")</f>
        <v>362</v>
      </c>
      <c r="F66" t="str" cm="1">
        <f t="array" ref="F66">_FV(A66,"Industry")</f>
        <v>Freight &amp; Logistics Services</v>
      </c>
      <c r="G66" s="3" cm="1">
        <f t="array" ref="G66">IFERROR(_FV(A66,"Year incorporated",TRUE), "NA")</f>
        <v>1988</v>
      </c>
      <c r="H66" s="3" t="str" cm="1">
        <f t="array" ref="H66">_FV(A66,"Exchange")</f>
        <v>London Stock Exchange</v>
      </c>
      <c r="I66" t="str" cm="1">
        <f t="array" ref="I66">_FV(A66,"Currency")</f>
        <v>GBp</v>
      </c>
      <c r="J66" s="7" cm="1">
        <f t="array" ref="J66">_FV(A66,"Price")</f>
        <v>233</v>
      </c>
      <c r="K66" s="7" cm="1">
        <f t="array" ref="K66">_FV(A66,"Previous close",TRUE)</f>
        <v>233</v>
      </c>
      <c r="L66" s="7" cm="1">
        <f t="array" ref="L66">_FV(A66,"Change")</f>
        <v>0</v>
      </c>
      <c r="M66" s="4" cm="1">
        <f t="array" ref="M66">_FV(A66,"Change (%)",TRUE)</f>
        <v>0</v>
      </c>
      <c r="N66" s="7" t="str" cm="1">
        <f t="array" ref="N66">IFERROR(_FV(A66,"Open"), "NA")</f>
        <v>NA</v>
      </c>
      <c r="O66" s="7" t="str" cm="1">
        <f t="array" ref="O66">IFERROR(_FV(A66,"High"), "NA")</f>
        <v>NA</v>
      </c>
      <c r="P66" s="7" t="str" cm="1">
        <f t="array" ref="P66">IFERROR(_FV(A66,"Low"), "NA")</f>
        <v>NA</v>
      </c>
      <c r="Q66" s="7" cm="1">
        <f t="array" ref="Q66">IFERROR(_FV(A66,"52 week high",TRUE),"NA")</f>
        <v>350</v>
      </c>
      <c r="R66" s="7" cm="1">
        <f t="array" ref="R66">IFERROR(_FV(A66,"52 week low",TRUE),"NA")</f>
        <v>215</v>
      </c>
      <c r="S66" s="3" cm="1">
        <f t="array" ref="S66">_FV(A66,"Shares outstanding",TRUE)</f>
        <v>32924880</v>
      </c>
      <c r="T66" s="7" cm="1">
        <f t="array" ref="T66">_FV(A66,"Volume")</f>
        <v>171644</v>
      </c>
      <c r="U66" s="3" t="str" cm="1">
        <f t="array" ref="U66">IFERROR(_FV(A66,"Volume average",TRUE), "NA")</f>
        <v>NA</v>
      </c>
      <c r="V66" s="5" cm="1">
        <f t="array" ref="V66">IFERROR(_FV(A66,"Beta"), "NA")</f>
        <v>1.6475</v>
      </c>
      <c r="W66" s="3" cm="1">
        <f t="array" ref="W66">_FV(A66,"Market cap",TRUE)</f>
        <v>76714960</v>
      </c>
      <c r="X66" s="7" cm="1">
        <f t="array" ref="X66">IFERROR(_FV(A66,"P/E",TRUE), "NA")</f>
        <v>7.7485999999999997</v>
      </c>
      <c r="Y66" t="str" cm="1">
        <f t="array" ref="Y66">_FV(A66,"Instrument type",TRUE)</f>
        <v>Stock</v>
      </c>
      <c r="Z66" s="6" cm="1">
        <f t="array" ref="Z66">_FV(A66,"Last trade time",TRUE)</f>
        <v>45107</v>
      </c>
      <c r="AA66" t="s">
        <v>26</v>
      </c>
      <c r="AB66" t="s">
        <v>26</v>
      </c>
      <c r="AC66" t="s">
        <v>26</v>
      </c>
      <c r="AD66" s="3" t="s">
        <v>26</v>
      </c>
    </row>
    <row r="67" spans="1:30" x14ac:dyDescent="0.2">
      <c r="A67" s="1" t="e" vm="66">
        <v>#VALUE!</v>
      </c>
      <c r="B67" t="str" cm="1">
        <f t="array" ref="B67">_FV(A67,"Ticker symbol",TRUE)</f>
        <v>BMY</v>
      </c>
      <c r="C67" t="str" cm="1">
        <f t="array" ref="C67">_FV(A67,"Official name",TRUE)</f>
        <v>BRISTOL-MYERS SQUIBB COMPANY</v>
      </c>
      <c r="D67" t="str" cm="1">
        <f t="array" ref="D67">_FV(A67,"Headquarters")</f>
        <v>Route 206 And Province Line Road, NEW JERSEY, NJ, 08543 US</v>
      </c>
      <c r="E67" s="3" cm="1">
        <f t="array" ref="E67">IFERROR(_FV(A67,"Employees"), "NA")</f>
        <v>34300</v>
      </c>
      <c r="F67" t="str" cm="1">
        <f t="array" ref="F67">_FV(A67,"Industry")</f>
        <v>Pharmaceuticals</v>
      </c>
      <c r="G67" s="3" cm="1">
        <f t="array" ref="G67">IFERROR(_FV(A67,"Year incorporated",TRUE), "NA")</f>
        <v>1933</v>
      </c>
      <c r="H67" s="3" t="str" cm="1">
        <f t="array" ref="H67">_FV(A67,"Exchange")</f>
        <v>New York Stock Exchange</v>
      </c>
      <c r="I67" t="str" cm="1">
        <f t="array" ref="I67">_FV(A67,"Currency")</f>
        <v>USD</v>
      </c>
      <c r="J67" s="7" cm="1">
        <f t="array" ref="J67">_FV(A67,"Price")</f>
        <v>62.23</v>
      </c>
      <c r="K67" s="7" cm="1">
        <f t="array" ref="K67">_FV(A67,"Previous close",TRUE)</f>
        <v>60.93</v>
      </c>
      <c r="L67" s="7" cm="1">
        <f t="array" ref="L67">_FV(A67,"Change")</f>
        <v>1.3</v>
      </c>
      <c r="M67" s="4" cm="1">
        <f t="array" ref="M67">_FV(A67,"Change (%)",TRUE)</f>
        <v>2.1336000000000001E-2</v>
      </c>
      <c r="N67" s="7" cm="1">
        <f t="array" ref="N67">IFERROR(_FV(A67,"Open"), "NA")</f>
        <v>61.04</v>
      </c>
      <c r="O67" s="7" cm="1">
        <f t="array" ref="O67">IFERROR(_FV(A67,"High"), "NA")</f>
        <v>62.715000000000003</v>
      </c>
      <c r="P67" s="7" cm="1">
        <f t="array" ref="P67">IFERROR(_FV(A67,"Low"), "NA")</f>
        <v>61</v>
      </c>
      <c r="Q67" s="7" cm="1">
        <f t="array" ref="Q67">IFERROR(_FV(A67,"52 week high",TRUE),"NA")</f>
        <v>81.435000000000002</v>
      </c>
      <c r="R67" s="7" cm="1">
        <f t="array" ref="R67">IFERROR(_FV(A67,"52 week low",TRUE),"NA")</f>
        <v>59.71</v>
      </c>
      <c r="S67" s="3" cm="1">
        <f t="array" ref="S67">_FV(A67,"Shares outstanding",TRUE)</f>
        <v>2089103000</v>
      </c>
      <c r="T67" s="7" cm="1">
        <f t="array" ref="T67">_FV(A67,"Volume")</f>
        <v>4912315</v>
      </c>
      <c r="U67" s="3" cm="1">
        <f t="array" ref="U67">IFERROR(_FV(A67,"Volume average",TRUE), "NA")</f>
        <v>11229122</v>
      </c>
      <c r="V67" s="5" cm="1">
        <f t="array" ref="V67">IFERROR(_FV(A67,"Beta"), "NA")</f>
        <v>0.4078</v>
      </c>
      <c r="W67" s="3" cm="1">
        <f t="array" ref="W67">_FV(A67,"Market cap",TRUE)</f>
        <v>127289000000</v>
      </c>
      <c r="X67" s="7" cm="1">
        <f t="array" ref="X67">IFERROR(_FV(A67,"P/E",TRUE), "NA")</f>
        <v>16.192399999999999</v>
      </c>
      <c r="Y67" t="str" cm="1">
        <f t="array" ref="Y67">_FV(A67,"Instrument type",TRUE)</f>
        <v>Stock</v>
      </c>
      <c r="Z67" s="6" cm="1">
        <f t="array" ref="Z67">_FV(A67,"Last trade time",TRUE)</f>
        <v>45155.700524501561</v>
      </c>
      <c r="AA67">
        <v>6327000000</v>
      </c>
      <c r="AB67">
        <v>9123000000</v>
      </c>
      <c r="AC67">
        <v>8151000000</v>
      </c>
      <c r="AD67" s="3">
        <v>21890000000</v>
      </c>
    </row>
    <row r="68" spans="1:30" x14ac:dyDescent="0.2">
      <c r="A68" s="1" t="e" vm="67">
        <v>#VALUE!</v>
      </c>
      <c r="B68" t="str" cm="1">
        <f t="array" ref="B68">_FV(A68,"Ticker symbol",TRUE)</f>
        <v>BF.B</v>
      </c>
      <c r="C68" t="str" cm="1">
        <f t="array" ref="C68">_FV(A68,"Official name",TRUE)</f>
        <v>BROWN-FORMAN CORPORATION</v>
      </c>
      <c r="D68" t="str" cm="1">
        <f t="array" ref="D68">_FV(A68,"Headquarters")</f>
        <v>850 DIXIE HWY, LOUISVILLE, KY, 40210 US</v>
      </c>
      <c r="E68" s="3" cm="1">
        <f t="array" ref="E68">IFERROR(_FV(A68,"Employees"), "NA")</f>
        <v>5600</v>
      </c>
      <c r="F68" t="str" cm="1">
        <f t="array" ref="F68">_FV(A68,"Industry")</f>
        <v>Beverages</v>
      </c>
      <c r="G68" s="3" cm="1">
        <f t="array" ref="G68">IFERROR(_FV(A68,"Year incorporated",TRUE), "NA")</f>
        <v>1933</v>
      </c>
      <c r="H68" s="3" t="str" cm="1">
        <f t="array" ref="H68">_FV(A68,"Exchange")</f>
        <v>New York Stock Exchange</v>
      </c>
      <c r="I68" t="str" cm="1">
        <f t="array" ref="I68">_FV(A68,"Currency")</f>
        <v>USD</v>
      </c>
      <c r="J68" s="7" cm="1">
        <f t="array" ref="J68">_FV(A68,"Price")</f>
        <v>68.650000000000006</v>
      </c>
      <c r="K68" s="7" cm="1">
        <f t="array" ref="K68">_FV(A68,"Previous close",TRUE)</f>
        <v>68.39</v>
      </c>
      <c r="L68" s="7" cm="1">
        <f t="array" ref="L68">_FV(A68,"Change")</f>
        <v>0.26</v>
      </c>
      <c r="M68" s="4" cm="1">
        <f t="array" ref="M68">_FV(A68,"Change (%)",TRUE)</f>
        <v>3.8019999999999998E-3</v>
      </c>
      <c r="N68" s="7" cm="1">
        <f t="array" ref="N68">IFERROR(_FV(A68,"Open"), "NA")</f>
        <v>68.534999999999997</v>
      </c>
      <c r="O68" s="7" cm="1">
        <f t="array" ref="O68">IFERROR(_FV(A68,"High"), "NA")</f>
        <v>68.86</v>
      </c>
      <c r="P68" s="7" cm="1">
        <f t="array" ref="P68">IFERROR(_FV(A68,"Low"), "NA")</f>
        <v>68.224999999999994</v>
      </c>
      <c r="Q68" s="7" cm="1">
        <f t="array" ref="Q68">IFERROR(_FV(A68,"52 week high",TRUE),"NA")</f>
        <v>78.150000000000006</v>
      </c>
      <c r="R68" s="7" cm="1">
        <f t="array" ref="R68">IFERROR(_FV(A68,"52 week low",TRUE),"NA")</f>
        <v>60.9</v>
      </c>
      <c r="S68" s="3" cm="1">
        <f t="array" ref="S68">_FV(A68,"Shares outstanding",TRUE)</f>
        <v>479364500</v>
      </c>
      <c r="T68" s="7" cm="1">
        <f t="array" ref="T68">_FV(A68,"Volume")</f>
        <v>163591</v>
      </c>
      <c r="U68" s="3" cm="1">
        <f t="array" ref="U68">IFERROR(_FV(A68,"Volume average",TRUE), "NA")</f>
        <v>904924</v>
      </c>
      <c r="V68" s="5" cm="1">
        <f t="array" ref="V68">IFERROR(_FV(A68,"Beta"), "NA")</f>
        <v>0.71250000000000002</v>
      </c>
      <c r="W68" s="3" cm="1">
        <f t="array" ref="W68">_FV(A68,"Market cap",TRUE)</f>
        <v>33015620000</v>
      </c>
      <c r="X68" s="7" cm="1">
        <f t="array" ref="X68">IFERROR(_FV(A68,"P/E",TRUE), "NA")</f>
        <v>41.934399999999997</v>
      </c>
      <c r="Y68" t="str" cm="1">
        <f t="array" ref="Y68">_FV(A68,"Instrument type",TRUE)</f>
        <v>Stock</v>
      </c>
      <c r="Z68" s="6" cm="1">
        <f t="array" ref="Z68">_FV(A68,"Last trade time",TRUE)</f>
        <v>45155.700351851563</v>
      </c>
      <c r="AA68">
        <v>783000000</v>
      </c>
      <c r="AB68">
        <v>374000000</v>
      </c>
      <c r="AC68">
        <v>855000000</v>
      </c>
      <c r="AD68" s="3">
        <v>1084000000</v>
      </c>
    </row>
    <row r="69" spans="1:30" x14ac:dyDescent="0.2">
      <c r="A69" s="1" t="e" vm="68">
        <v>#VALUE!</v>
      </c>
      <c r="B69" t="str" cm="1">
        <f t="array" ref="B69">_FV(A69,"Ticker symbol",TRUE)</f>
        <v>BMC</v>
      </c>
      <c r="C69" t="str" cm="1">
        <f t="array" ref="C69">_FV(A69,"Official name",TRUE)</f>
        <v>BUMECH S.A</v>
      </c>
      <c r="D69" t="str" cm="1">
        <f t="array" ref="D69">_FV(A69,"Headquarters")</f>
        <v>ul. Krakowska 191, KATOWICE, WOJ. SLASKIE, 40-389 PL</v>
      </c>
      <c r="E69" s="3" cm="1">
        <f t="array" ref="E69">IFERROR(_FV(A69,"Employees"), "NA")</f>
        <v>1805</v>
      </c>
      <c r="F69" t="str" cm="1">
        <f t="array" ref="F69">_FV(A69,"Industry")</f>
        <v>Coal</v>
      </c>
      <c r="G69" s="3" cm="1">
        <f t="array" ref="G69">IFERROR(_FV(A69,"Year incorporated",TRUE), "NA")</f>
        <v>2007</v>
      </c>
      <c r="H69" s="3" t="str" cm="1">
        <f t="array" ref="H69">_FV(A69,"Exchange")</f>
        <v>Warsaw Stock Exchange</v>
      </c>
      <c r="I69" t="str" cm="1">
        <f t="array" ref="I69">_FV(A69,"Currency")</f>
        <v>PLN</v>
      </c>
      <c r="J69" s="7" cm="1">
        <f t="array" ref="J69">_FV(A69,"Price")</f>
        <v>28.6</v>
      </c>
      <c r="K69" s="7" cm="1">
        <f t="array" ref="K69">_FV(A69,"Previous close",TRUE)</f>
        <v>28.6</v>
      </c>
      <c r="L69" s="7" cm="1">
        <f t="array" ref="L69">_FV(A69,"Change")</f>
        <v>0</v>
      </c>
      <c r="M69" s="4" cm="1">
        <f t="array" ref="M69">_FV(A69,"Change (%)",TRUE)</f>
        <v>0</v>
      </c>
      <c r="N69" s="7" cm="1">
        <f t="array" ref="N69">IFERROR(_FV(A69,"Open"), "NA")</f>
        <v>28.86</v>
      </c>
      <c r="O69" s="7" cm="1">
        <f t="array" ref="O69">IFERROR(_FV(A69,"High"), "NA")</f>
        <v>28.86</v>
      </c>
      <c r="P69" s="7" cm="1">
        <f t="array" ref="P69">IFERROR(_FV(A69,"Low"), "NA")</f>
        <v>28.4</v>
      </c>
      <c r="Q69" s="7" cm="1">
        <f t="array" ref="Q69">IFERROR(_FV(A69,"52 week high",TRUE),"NA")</f>
        <v>90.75</v>
      </c>
      <c r="R69" s="7" cm="1">
        <f t="array" ref="R69">IFERROR(_FV(A69,"52 week low",TRUE),"NA")</f>
        <v>26.98</v>
      </c>
      <c r="S69" s="3" cm="1">
        <f t="array" ref="S69">_FV(A69,"Shares outstanding",TRUE)</f>
        <v>14481610</v>
      </c>
      <c r="T69" s="7" cm="1">
        <f t="array" ref="T69">_FV(A69,"Volume")</f>
        <v>11959</v>
      </c>
      <c r="U69" s="3" cm="1">
        <f t="array" ref="U69">IFERROR(_FV(A69,"Volume average",TRUE), "NA")</f>
        <v>12810</v>
      </c>
      <c r="V69" s="5" cm="1">
        <f t="array" ref="V69">IFERROR(_FV(A69,"Beta"), "NA")</f>
        <v>1.1935</v>
      </c>
      <c r="W69" s="3" cm="1">
        <f t="array" ref="W69">_FV(A69,"Market cap",TRUE)</f>
        <v>414174000</v>
      </c>
      <c r="X69" s="7" cm="1">
        <f t="array" ref="X69">IFERROR(_FV(A69,"P/E",TRUE), "NA")</f>
        <v>1.1362000000000001</v>
      </c>
      <c r="Y69" t="str" cm="1">
        <f t="array" ref="Y69">_FV(A69,"Instrument type",TRUE)</f>
        <v>Stock</v>
      </c>
      <c r="Z69" s="6" cm="1">
        <f t="array" ref="Z69">_FV(A69,"Last trade time",TRUE)</f>
        <v>45155.625000647655</v>
      </c>
      <c r="AA69" t="s">
        <v>26</v>
      </c>
      <c r="AB69" t="s">
        <v>26</v>
      </c>
      <c r="AC69" t="s">
        <v>26</v>
      </c>
      <c r="AD69" s="3" t="s">
        <v>26</v>
      </c>
    </row>
    <row r="70" spans="1:30" x14ac:dyDescent="0.2">
      <c r="A70" s="1" t="e" vm="69">
        <v>#VALUE!</v>
      </c>
      <c r="B70" t="str" cm="1">
        <f t="array" ref="B70">_FV(A70,"Ticker symbol",TRUE)</f>
        <v>CHRW</v>
      </c>
      <c r="C70" t="str" cm="1">
        <f t="array" ref="C70">_FV(A70,"Official name",TRUE)</f>
        <v>C.H. ROBINSON WORLDWIDE, INC.</v>
      </c>
      <c r="D70" t="str" cm="1">
        <f t="array" ref="D70">_FV(A70,"Headquarters")</f>
        <v>14701 Charlson Rd, EDEN PRAIRIE, MN, 55347 US</v>
      </c>
      <c r="E70" s="3" cm="1">
        <f t="array" ref="E70">IFERROR(_FV(A70,"Employees"), "NA")</f>
        <v>16523</v>
      </c>
      <c r="F70" t="str" cm="1">
        <f t="array" ref="F70">_FV(A70,"Industry")</f>
        <v>Freight &amp; Logistics Services</v>
      </c>
      <c r="G70" s="3" cm="1">
        <f t="array" ref="G70">IFERROR(_FV(A70,"Year incorporated",TRUE), "NA")</f>
        <v>1997</v>
      </c>
      <c r="H70" s="3" t="str" cm="1">
        <f t="array" ref="H70">_FV(A70,"Exchange")</f>
        <v>Nasdaq Stock Market</v>
      </c>
      <c r="I70" t="str" cm="1">
        <f t="array" ref="I70">_FV(A70,"Currency")</f>
        <v>USD</v>
      </c>
      <c r="J70" s="7" cm="1">
        <f t="array" ref="J70">_FV(A70,"Price")</f>
        <v>93.88</v>
      </c>
      <c r="K70" s="7" cm="1">
        <f t="array" ref="K70">_FV(A70,"Previous close",TRUE)</f>
        <v>94.31</v>
      </c>
      <c r="L70" s="7" cm="1">
        <f t="array" ref="L70">_FV(A70,"Change")</f>
        <v>-0.43</v>
      </c>
      <c r="M70" s="4" cm="1">
        <f t="array" ref="M70">_FV(A70,"Change (%)",TRUE)</f>
        <v>-4.5590000000000006E-3</v>
      </c>
      <c r="N70" s="7" cm="1">
        <f t="array" ref="N70">IFERROR(_FV(A70,"Open"), "NA")</f>
        <v>94.74</v>
      </c>
      <c r="O70" s="7" cm="1">
        <f t="array" ref="O70">IFERROR(_FV(A70,"High"), "NA")</f>
        <v>95.05</v>
      </c>
      <c r="P70" s="7" cm="1">
        <f t="array" ref="P70">IFERROR(_FV(A70,"Low"), "NA")</f>
        <v>93.575000000000003</v>
      </c>
      <c r="Q70" s="7" cm="1">
        <f t="array" ref="Q70">IFERROR(_FV(A70,"52 week high",TRUE),"NA")</f>
        <v>121.23</v>
      </c>
      <c r="R70" s="7" cm="1">
        <f t="array" ref="R70">IFERROR(_FV(A70,"52 week low",TRUE),"NA")</f>
        <v>86.6</v>
      </c>
      <c r="S70" s="3" cm="1">
        <f t="array" ref="S70">_FV(A70,"Shares outstanding",TRUE)</f>
        <v>116431400</v>
      </c>
      <c r="T70" s="7" cm="1">
        <f t="array" ref="T70">_FV(A70,"Volume")</f>
        <v>149476</v>
      </c>
      <c r="U70" s="3" cm="1">
        <f t="array" ref="U70">IFERROR(_FV(A70,"Volume average",TRUE), "NA")</f>
        <v>906293</v>
      </c>
      <c r="V70" s="5" cm="1">
        <f t="array" ref="V70">IFERROR(_FV(A70,"Beta"), "NA")</f>
        <v>0.78920000000000001</v>
      </c>
      <c r="W70" s="3" cm="1">
        <f t="array" ref="W70">_FV(A70,"Market cap",TRUE)</f>
        <v>10980640000</v>
      </c>
      <c r="X70" s="7" cm="1">
        <f t="array" ref="X70">IFERROR(_FV(A70,"P/E",TRUE), "NA")</f>
        <v>21.701899999999998</v>
      </c>
      <c r="Y70" t="str" cm="1">
        <f t="array" ref="Y70">_FV(A70,"Instrument type",TRUE)</f>
        <v>Stock</v>
      </c>
      <c r="Z70" s="6" cm="1">
        <f t="array" ref="Z70">_FV(A70,"Last trade time",TRUE)</f>
        <v>45155.700519351565</v>
      </c>
      <c r="AA70">
        <v>940524000</v>
      </c>
      <c r="AB70">
        <v>217482000</v>
      </c>
      <c r="AC70">
        <v>3249350000</v>
      </c>
      <c r="AD70" s="3">
        <v>3322852000</v>
      </c>
    </row>
    <row r="71" spans="1:30" x14ac:dyDescent="0.2">
      <c r="A71" s="1" t="e" vm="70">
        <v>#VALUE!</v>
      </c>
      <c r="B71" t="str" cm="1">
        <f t="array" ref="B71">_FV(A71,"Ticker symbol",TRUE)</f>
        <v>CVH</v>
      </c>
      <c r="C71" t="str" cm="1">
        <f t="array" ref="C71">_FV(A71,"Official name",TRUE)</f>
        <v>Cablevision Holding SA</v>
      </c>
      <c r="D71" t="str" cm="1">
        <f t="array" ref="D71">_FV(A71,"Headquarters")</f>
        <v>Tacuari 1842, BUENOS AIRES, BUENOS AIRES, 1139 AR</v>
      </c>
      <c r="E71" s="3" cm="1">
        <f t="array" ref="E71">IFERROR(_FV(A71,"Employees"), "NA")</f>
        <v>11618</v>
      </c>
      <c r="F71" t="str" cm="1">
        <f t="array" ref="F71">_FV(A71,"Industry")</f>
        <v>Telecommunications Services</v>
      </c>
      <c r="G71" s="3" cm="1">
        <f t="array" ref="G71">IFERROR(_FV(A71,"Year incorporated",TRUE), "NA")</f>
        <v>2017</v>
      </c>
      <c r="H71" s="3" t="str" cm="1">
        <f t="array" ref="H71">_FV(A71,"Exchange")</f>
        <v>London Stock Exchange</v>
      </c>
      <c r="I71" t="str" cm="1">
        <f t="array" ref="I71">_FV(A71,"Currency")</f>
        <v>USD</v>
      </c>
      <c r="J71" s="7" cm="1">
        <f t="array" ref="J71">_FV(A71,"Price")</f>
        <v>11.3</v>
      </c>
      <c r="K71" s="7" cm="1">
        <f t="array" ref="K71">_FV(A71,"Previous close",TRUE)</f>
        <v>11.3</v>
      </c>
      <c r="L71" s="7" cm="1">
        <f t="array" ref="L71">_FV(A71,"Change")</f>
        <v>0</v>
      </c>
      <c r="M71" s="4" cm="1">
        <f t="array" ref="M71">_FV(A71,"Change (%)",TRUE)</f>
        <v>0</v>
      </c>
      <c r="N71" s="7" t="str" cm="1">
        <f t="array" ref="N71">IFERROR(_FV(A71,"Open"), "NA")</f>
        <v>NA</v>
      </c>
      <c r="O71" s="7" t="str" cm="1">
        <f t="array" ref="O71">IFERROR(_FV(A71,"High"), "NA")</f>
        <v>NA</v>
      </c>
      <c r="P71" s="7" t="str" cm="1">
        <f t="array" ref="P71">IFERROR(_FV(A71,"Low"), "NA")</f>
        <v>NA</v>
      </c>
      <c r="Q71" s="7" cm="1">
        <f t="array" ref="Q71">IFERROR(_FV(A71,"52 week high",TRUE),"NA")</f>
        <v>11.3</v>
      </c>
      <c r="R71" s="7" cm="1">
        <f t="array" ref="R71">IFERROR(_FV(A71,"52 week low",TRUE),"NA")</f>
        <v>2.1829999999999998</v>
      </c>
      <c r="S71" s="3" cm="1">
        <f t="array" ref="S71">_FV(A71,"Shares outstanding",TRUE)</f>
        <v>121106100</v>
      </c>
      <c r="T71" s="7" cm="1">
        <f t="array" ref="T71">_FV(A71,"Volume")</f>
        <v>100</v>
      </c>
      <c r="U71" s="3" cm="1">
        <f t="array" ref="U71">IFERROR(_FV(A71,"Volume average",TRUE), "NA")</f>
        <v>26390</v>
      </c>
      <c r="V71" s="5" cm="1">
        <f t="array" ref="V71">IFERROR(_FV(A71,"Beta"), "NA")</f>
        <v>0.85770000000000002</v>
      </c>
      <c r="W71" s="3" cm="1">
        <f t="array" ref="W71">_FV(A71,"Market cap",TRUE)</f>
        <v>230888800000</v>
      </c>
      <c r="X71" s="7" t="str" cm="1">
        <f t="array" ref="X71">IFERROR(_FV(A71,"P/E",TRUE), "NA")</f>
        <v>NA</v>
      </c>
      <c r="Y71" t="str" cm="1">
        <f t="array" ref="Y71">_FV(A71,"Instrument type",TRUE)</f>
        <v>Stock</v>
      </c>
      <c r="Z71" s="6" cm="1">
        <f t="array" ref="Z71">_FV(A71,"Last trade time",TRUE)</f>
        <v>45147</v>
      </c>
      <c r="AA71" t="s">
        <v>26</v>
      </c>
      <c r="AB71" t="s">
        <v>26</v>
      </c>
      <c r="AC71" t="s">
        <v>26</v>
      </c>
      <c r="AD71" s="3" t="s">
        <v>26</v>
      </c>
    </row>
    <row r="72" spans="1:30" x14ac:dyDescent="0.2">
      <c r="A72" s="1" t="e" vm="71">
        <v>#VALUE!</v>
      </c>
      <c r="B72" t="str" cm="1">
        <f t="array" ref="B72">_FV(A72,"Ticker symbol",TRUE)</f>
        <v>CSC</v>
      </c>
      <c r="C72" t="str" cm="1">
        <f t="array" ref="C72">_FV(A72,"Official name",TRUE)</f>
        <v>CAMPBELL SOUP COMPANY</v>
      </c>
      <c r="D72" t="str" cm="1">
        <f t="array" ref="D72">_FV(A72,"Headquarters")</f>
        <v>Campbell Pl, CAMDEN, NJ, 08103 US</v>
      </c>
      <c r="E72" s="3" cm="1">
        <f t="array" ref="E72">IFERROR(_FV(A72,"Employees"), "NA")</f>
        <v>14700</v>
      </c>
      <c r="F72" t="str" cm="1">
        <f t="array" ref="F72">_FV(A72,"Industry")</f>
        <v>Food &amp; Tobacco</v>
      </c>
      <c r="G72" s="3" cm="1">
        <f t="array" ref="G72">IFERROR(_FV(A72,"Year incorporated",TRUE), "NA")</f>
        <v>1922</v>
      </c>
      <c r="H72" s="3" t="str" cm="1">
        <f t="array" ref="H72">_FV(A72,"Exchange")</f>
        <v>Deutsche Boerse AG</v>
      </c>
      <c r="I72" t="str" cm="1">
        <f t="array" ref="I72">_FV(A72,"Currency")</f>
        <v>EUR</v>
      </c>
      <c r="J72" s="7" cm="1">
        <f t="array" ref="J72">_FV(A72,"Price")</f>
        <v>39.270000000000003</v>
      </c>
      <c r="K72" s="7" cm="1">
        <f t="array" ref="K72">_FV(A72,"Previous close",TRUE)</f>
        <v>39.92</v>
      </c>
      <c r="L72" s="7" cm="1">
        <f t="array" ref="L72">_FV(A72,"Change")</f>
        <v>-0.65</v>
      </c>
      <c r="M72" s="4" cm="1">
        <f t="array" ref="M72">_FV(A72,"Change (%)",TRUE)</f>
        <v>-1.6283000000000002E-2</v>
      </c>
      <c r="N72" s="7" cm="1">
        <f t="array" ref="N72">IFERROR(_FV(A72,"Open"), "NA")</f>
        <v>39.270000000000003</v>
      </c>
      <c r="O72" s="7" cm="1">
        <f t="array" ref="O72">IFERROR(_FV(A72,"High"), "NA")</f>
        <v>39.270000000000003</v>
      </c>
      <c r="P72" s="7" cm="1">
        <f t="array" ref="P72">IFERROR(_FV(A72,"Low"), "NA")</f>
        <v>39.270000000000003</v>
      </c>
      <c r="Q72" s="7" cm="1">
        <f t="array" ref="Q72">IFERROR(_FV(A72,"52 week high",TRUE),"NA")</f>
        <v>54.98</v>
      </c>
      <c r="R72" s="7" cm="1">
        <f t="array" ref="R72">IFERROR(_FV(A72,"52 week low",TRUE),"NA")</f>
        <v>27.53</v>
      </c>
      <c r="S72" s="3" cm="1">
        <f t="array" ref="S72">_FV(A72,"Shares outstanding",TRUE)</f>
        <v>298091900</v>
      </c>
      <c r="T72" s="7" cm="1">
        <f t="array" ref="T72">_FV(A72,"Volume")</f>
        <v>120</v>
      </c>
      <c r="U72" s="3" cm="1">
        <f t="array" ref="U72">IFERROR(_FV(A72,"Volume average",TRUE), "NA")</f>
        <v>2462650</v>
      </c>
      <c r="V72" s="5" cm="1">
        <f t="array" ref="V72">IFERROR(_FV(A72,"Beta"), "NA")</f>
        <v>0.32569999999999999</v>
      </c>
      <c r="W72" s="3" cm="1">
        <f t="array" ref="W72">_FV(A72,"Market cap",TRUE)</f>
        <v>12794100000</v>
      </c>
      <c r="X72" s="7" cm="1">
        <f t="array" ref="X72">IFERROR(_FV(A72,"P/E",TRUE), "NA")</f>
        <v>16.829999999999998</v>
      </c>
      <c r="Y72" t="str" cm="1">
        <f t="array" ref="Y72">_FV(A72,"Instrument type",TRUE)</f>
        <v>Stock</v>
      </c>
      <c r="Z72" s="6" cm="1">
        <f t="array" ref="Z72">_FV(A72,"Last trade time",TRUE)</f>
        <v>45155.6875</v>
      </c>
      <c r="AA72" t="s">
        <v>26</v>
      </c>
      <c r="AB72" t="s">
        <v>26</v>
      </c>
      <c r="AC72" t="s">
        <v>26</v>
      </c>
      <c r="AD72" s="3" t="s">
        <v>26</v>
      </c>
    </row>
    <row r="73" spans="1:30" x14ac:dyDescent="0.2">
      <c r="A73" s="1" t="e" vm="72">
        <v>#VALUE!</v>
      </c>
      <c r="B73" t="str" cm="1">
        <f t="array" ref="B73">_FV(A73,"Ticker symbol",TRUE)</f>
        <v>CPB</v>
      </c>
      <c r="C73" t="str" cm="1">
        <f t="array" ref="C73">_FV(A73,"Official name",TRUE)</f>
        <v>CAMPBELL SOUP COMPANY</v>
      </c>
      <c r="D73" t="str" cm="1">
        <f t="array" ref="D73">_FV(A73,"Headquarters")</f>
        <v>Campbell Pl, CAMDEN, NJ, 08103 US</v>
      </c>
      <c r="E73" s="3" cm="1">
        <f t="array" ref="E73">IFERROR(_FV(A73,"Employees"), "NA")</f>
        <v>14700</v>
      </c>
      <c r="F73" t="str" cm="1">
        <f t="array" ref="F73">_FV(A73,"Industry")</f>
        <v>Food &amp; Tobacco</v>
      </c>
      <c r="G73" s="3" cm="1">
        <f t="array" ref="G73">IFERROR(_FV(A73,"Year incorporated",TRUE), "NA")</f>
        <v>1922</v>
      </c>
      <c r="H73" s="3" t="str" cm="1">
        <f t="array" ref="H73">_FV(A73,"Exchange")</f>
        <v>New York Stock Exchange</v>
      </c>
      <c r="I73" t="str" cm="1">
        <f t="array" ref="I73">_FV(A73,"Currency")</f>
        <v>USD</v>
      </c>
      <c r="J73" s="7" cm="1">
        <f t="array" ref="J73">_FV(A73,"Price")</f>
        <v>42.725000000000001</v>
      </c>
      <c r="K73" s="7" cm="1">
        <f t="array" ref="K73">_FV(A73,"Previous close",TRUE)</f>
        <v>42.92</v>
      </c>
      <c r="L73" s="7" cm="1">
        <f t="array" ref="L73">_FV(A73,"Change")</f>
        <v>-0.19500000000000001</v>
      </c>
      <c r="M73" s="4" cm="1">
        <f t="array" ref="M73">_FV(A73,"Change (%)",TRUE)</f>
        <v>-4.5430000000000002E-3</v>
      </c>
      <c r="N73" s="7" cm="1">
        <f t="array" ref="N73">IFERROR(_FV(A73,"Open"), "NA")</f>
        <v>42.89</v>
      </c>
      <c r="O73" s="7" cm="1">
        <f t="array" ref="O73">IFERROR(_FV(A73,"High"), "NA")</f>
        <v>42.94</v>
      </c>
      <c r="P73" s="7" cm="1">
        <f t="array" ref="P73">IFERROR(_FV(A73,"Low"), "NA")</f>
        <v>42.57</v>
      </c>
      <c r="Q73" s="7" cm="1">
        <f t="array" ref="Q73">IFERROR(_FV(A73,"52 week high",TRUE),"NA")</f>
        <v>57.774999999999999</v>
      </c>
      <c r="R73" s="7" cm="1">
        <f t="array" ref="R73">IFERROR(_FV(A73,"52 week low",TRUE),"NA")</f>
        <v>42.57</v>
      </c>
      <c r="S73" s="3" cm="1">
        <f t="array" ref="S73">_FV(A73,"Shares outstanding",TRUE)</f>
        <v>298091900</v>
      </c>
      <c r="T73" s="7" cm="1">
        <f t="array" ref="T73">_FV(A73,"Volume")</f>
        <v>667490</v>
      </c>
      <c r="U73" s="3" cm="1">
        <f t="array" ref="U73">IFERROR(_FV(A73,"Volume average",TRUE), "NA")</f>
        <v>2229059</v>
      </c>
      <c r="V73" s="5" cm="1">
        <f t="array" ref="V73">IFERROR(_FV(A73,"Beta"), "NA")</f>
        <v>0.32569999999999999</v>
      </c>
      <c r="W73" s="3" cm="1">
        <f t="array" ref="W73">_FV(A73,"Market cap",TRUE)</f>
        <v>12735976427</v>
      </c>
      <c r="X73" s="7" cm="1">
        <f t="array" ref="X73">IFERROR(_FV(A73,"P/E",TRUE), "NA")</f>
        <v>16.4438</v>
      </c>
      <c r="Y73" t="str" cm="1">
        <f t="array" ref="Y73">_FV(A73,"Instrument type",TRUE)</f>
        <v>Stock</v>
      </c>
      <c r="Z73" s="6" cm="1">
        <f t="array" ref="Z73">_FV(A73,"Last trade time",TRUE)</f>
        <v>45155.700457568753</v>
      </c>
      <c r="AA73">
        <v>757000000</v>
      </c>
      <c r="AB73">
        <v>109000000</v>
      </c>
      <c r="AC73">
        <v>490000000</v>
      </c>
      <c r="AD73" s="3">
        <v>2886000000</v>
      </c>
    </row>
    <row r="74" spans="1:30" x14ac:dyDescent="0.2">
      <c r="A74" s="1" t="e" vm="73">
        <v>#VALUE!</v>
      </c>
      <c r="B74" t="str" cm="1">
        <f t="array" ref="B74">_FV(A74,"Ticker symbol",TRUE)</f>
        <v>COF</v>
      </c>
      <c r="C74" t="str" cm="1">
        <f t="array" ref="C74">_FV(A74,"Official name",TRUE)</f>
        <v>CAPITAL ONE FINANCIAL CORPORATION</v>
      </c>
      <c r="D74" t="str" cm="1">
        <f t="array" ref="D74">_FV(A74,"Headquarters")</f>
        <v>Suite 1400, 1680 Capital One Drive, MCLEAN, VA, 22102 US</v>
      </c>
      <c r="E74" s="3" cm="1">
        <f t="array" ref="E74">IFERROR(_FV(A74,"Employees"), "NA")</f>
        <v>55600</v>
      </c>
      <c r="F74" t="str" cm="1">
        <f t="array" ref="F74">_FV(A74,"Industry")</f>
        <v>Banking Services</v>
      </c>
      <c r="G74" s="3" cm="1">
        <f t="array" ref="G74">IFERROR(_FV(A74,"Year incorporated",TRUE), "NA")</f>
        <v>1994</v>
      </c>
      <c r="H74" s="3" t="str" cm="1">
        <f t="array" ref="H74">_FV(A74,"Exchange")</f>
        <v>New York Stock Exchange</v>
      </c>
      <c r="I74" t="str" cm="1">
        <f t="array" ref="I74">_FV(A74,"Currency")</f>
        <v>USD</v>
      </c>
      <c r="J74" s="7" cm="1">
        <f t="array" ref="J74">_FV(A74,"Price")</f>
        <v>105.46</v>
      </c>
      <c r="K74" s="7" cm="1">
        <f t="array" ref="K74">_FV(A74,"Previous close",TRUE)</f>
        <v>104.92</v>
      </c>
      <c r="L74" s="7" cm="1">
        <f t="array" ref="L74">_FV(A74,"Change")</f>
        <v>0.54</v>
      </c>
      <c r="M74" s="4" cm="1">
        <f t="array" ref="M74">_FV(A74,"Change (%)",TRUE)</f>
        <v>5.1470000000000005E-3</v>
      </c>
      <c r="N74" s="7" cm="1">
        <f t="array" ref="N74">IFERROR(_FV(A74,"Open"), "NA")</f>
        <v>105.34</v>
      </c>
      <c r="O74" s="7" cm="1">
        <f t="array" ref="O74">IFERROR(_FV(A74,"High"), "NA")</f>
        <v>106.26</v>
      </c>
      <c r="P74" s="7" cm="1">
        <f t="array" ref="P74">IFERROR(_FV(A74,"Low"), "NA")</f>
        <v>105.12</v>
      </c>
      <c r="Q74" s="7" cm="1">
        <f t="array" ref="Q74">IFERROR(_FV(A74,"52 week high",TRUE),"NA")</f>
        <v>123.09</v>
      </c>
      <c r="R74" s="7" cm="1">
        <f t="array" ref="R74">IFERROR(_FV(A74,"52 week low",TRUE),"NA")</f>
        <v>83.93</v>
      </c>
      <c r="S74" s="3" cm="1">
        <f t="array" ref="S74">_FV(A74,"Shares outstanding",TRUE)</f>
        <v>381441400</v>
      </c>
      <c r="T74" s="7" cm="1">
        <f t="array" ref="T74">_FV(A74,"Volume")</f>
        <v>676677</v>
      </c>
      <c r="U74" s="3" cm="1">
        <f t="array" ref="U74">IFERROR(_FV(A74,"Volume average",TRUE), "NA")</f>
        <v>2594790</v>
      </c>
      <c r="V74" s="5" cm="1">
        <f t="array" ref="V74">IFERROR(_FV(A74,"Beta"), "NA")</f>
        <v>1.4690000000000001</v>
      </c>
      <c r="W74" s="3" cm="1">
        <f t="array" ref="W74">_FV(A74,"Market cap",TRUE)</f>
        <v>40226810044</v>
      </c>
      <c r="X74" s="7" cm="1">
        <f t="array" ref="X74">IFERROR(_FV(A74,"P/E",TRUE), "NA")</f>
        <v>8.0341000000000005</v>
      </c>
      <c r="Y74" t="str" cm="1">
        <f t="array" ref="Y74">_FV(A74,"Instrument type",TRUE)</f>
        <v>Stock</v>
      </c>
      <c r="Z74" s="6" cm="1">
        <f t="array" ref="Z74">_FV(A74,"Last trade time",TRUE)</f>
        <v>45155.700542128907</v>
      </c>
      <c r="AA74">
        <v>7360000000</v>
      </c>
      <c r="AB74" t="s">
        <v>26</v>
      </c>
      <c r="AC74" t="s">
        <v>26</v>
      </c>
      <c r="AD74" s="3">
        <v>7310000000</v>
      </c>
    </row>
    <row r="75" spans="1:30" x14ac:dyDescent="0.2">
      <c r="A75" s="1" t="e" vm="74">
        <v>#VALUE!</v>
      </c>
      <c r="B75" t="str" cm="1">
        <f t="array" ref="B75">_FV(A75,"Ticker symbol",TRUE)</f>
        <v>CAH</v>
      </c>
      <c r="C75" t="str" cm="1">
        <f t="array" ref="C75">_FV(A75,"Official name",TRUE)</f>
        <v>CARDINAL HEALTH, INC.</v>
      </c>
      <c r="D75" t="str" cm="1">
        <f t="array" ref="D75">_FV(A75,"Headquarters")</f>
        <v>7000 Cardinal Pl, DUBLIN, OH, 43017 US</v>
      </c>
      <c r="E75" s="3" cm="1">
        <f t="array" ref="E75">IFERROR(_FV(A75,"Employees"), "NA")</f>
        <v>48000</v>
      </c>
      <c r="F75" t="str" cm="1">
        <f t="array" ref="F75">_FV(A75,"Industry")</f>
        <v>Pharmaceuticals</v>
      </c>
      <c r="G75" s="3" cm="1">
        <f t="array" ref="G75">IFERROR(_FV(A75,"Year incorporated",TRUE), "NA")</f>
        <v>1979</v>
      </c>
      <c r="H75" s="3" t="str" cm="1">
        <f t="array" ref="H75">_FV(A75,"Exchange")</f>
        <v>New York Stock Exchange</v>
      </c>
      <c r="I75" t="str" cm="1">
        <f t="array" ref="I75">_FV(A75,"Currency")</f>
        <v>USD</v>
      </c>
      <c r="J75" s="7" cm="1">
        <f t="array" ref="J75">_FV(A75,"Price")</f>
        <v>86.564999999999998</v>
      </c>
      <c r="K75" s="7" cm="1">
        <f t="array" ref="K75">_FV(A75,"Previous close",TRUE)</f>
        <v>90.4</v>
      </c>
      <c r="L75" s="7" cm="1">
        <f t="array" ref="L75">_FV(A75,"Change")</f>
        <v>-3.835</v>
      </c>
      <c r="M75" s="4" cm="1">
        <f t="array" ref="M75">_FV(A75,"Change (%)",TRUE)</f>
        <v>-4.2423000000000002E-2</v>
      </c>
      <c r="N75" s="7" cm="1">
        <f t="array" ref="N75">IFERROR(_FV(A75,"Open"), "NA")</f>
        <v>88.66</v>
      </c>
      <c r="O75" s="7" cm="1">
        <f t="array" ref="O75">IFERROR(_FV(A75,"High"), "NA")</f>
        <v>88.694999999999993</v>
      </c>
      <c r="P75" s="7" cm="1">
        <f t="array" ref="P75">IFERROR(_FV(A75,"Low"), "NA")</f>
        <v>85.924999999999997</v>
      </c>
      <c r="Q75" s="7" cm="1">
        <f t="array" ref="Q75">IFERROR(_FV(A75,"52 week high",TRUE),"NA")</f>
        <v>95.45</v>
      </c>
      <c r="R75" s="7" cm="1">
        <f t="array" ref="R75">IFERROR(_FV(A75,"52 week low",TRUE),"NA")</f>
        <v>64.989999999999995</v>
      </c>
      <c r="S75" s="3" cm="1">
        <f t="array" ref="S75">_FV(A75,"Shares outstanding",TRUE)</f>
        <v>250681600</v>
      </c>
      <c r="T75" s="7" cm="1">
        <f t="array" ref="T75">_FV(A75,"Volume")</f>
        <v>2244129</v>
      </c>
      <c r="U75" s="3" cm="1">
        <f t="array" ref="U75">IFERROR(_FV(A75,"Volume average",TRUE), "NA")</f>
        <v>1974811</v>
      </c>
      <c r="V75" s="5" cm="1">
        <f t="array" ref="V75">IFERROR(_FV(A75,"Beta"), "NA")</f>
        <v>0.79239999999999999</v>
      </c>
      <c r="W75" s="3" cm="1">
        <f t="array" ref="W75">_FV(A75,"Market cap",TRUE)</f>
        <v>21700252704</v>
      </c>
      <c r="X75" s="7" cm="1">
        <f t="array" ref="X75">IFERROR(_FV(A75,"P/E",TRUE), "NA")</f>
        <v>91.2136</v>
      </c>
      <c r="Y75" t="str" cm="1">
        <f t="array" ref="Y75">_FV(A75,"Instrument type",TRUE)</f>
        <v>Stock</v>
      </c>
      <c r="Z75" s="6" cm="1">
        <f t="array" ref="Z75">_FV(A75,"Last trade time",TRUE)</f>
        <v>45155.700464976566</v>
      </c>
      <c r="AA75">
        <v>-933000000</v>
      </c>
      <c r="AB75">
        <v>4717000000</v>
      </c>
      <c r="AC75">
        <v>10561000000</v>
      </c>
      <c r="AD75" s="3">
        <v>30550000000</v>
      </c>
    </row>
    <row r="76" spans="1:30" x14ac:dyDescent="0.2">
      <c r="A76" s="1" t="e" vm="75">
        <v>#VALUE!</v>
      </c>
      <c r="B76" t="str" cm="1">
        <f t="array" ref="B76">_FV(A76,"Ticker symbol",TRUE)</f>
        <v>KMX</v>
      </c>
      <c r="C76" t="str" cm="1">
        <f t="array" ref="C76">_FV(A76,"Official name",TRUE)</f>
        <v>CARMAX, INC.</v>
      </c>
      <c r="D76" t="str" cm="1">
        <f t="array" ref="D76">_FV(A76,"Headquarters")</f>
        <v>12800 Tuckahoe Creek Pkwy, RICHMOND, VA, 23238 US</v>
      </c>
      <c r="E76" s="3" cm="1">
        <f t="array" ref="E76">IFERROR(_FV(A76,"Employees"), "NA")</f>
        <v>30621</v>
      </c>
      <c r="F76" t="str" cm="1">
        <f t="array" ref="F76">_FV(A76,"Industry")</f>
        <v>Specialty Retailers</v>
      </c>
      <c r="G76" s="3" cm="1">
        <f t="array" ref="G76">IFERROR(_FV(A76,"Year incorporated",TRUE), "NA")</f>
        <v>1996</v>
      </c>
      <c r="H76" s="3" t="str" cm="1">
        <f t="array" ref="H76">_FV(A76,"Exchange")</f>
        <v>New York Stock Exchange</v>
      </c>
      <c r="I76" t="str" cm="1">
        <f t="array" ref="I76">_FV(A76,"Currency")</f>
        <v>USD</v>
      </c>
      <c r="J76" s="7" cm="1">
        <f t="array" ref="J76">_FV(A76,"Price")</f>
        <v>83.59</v>
      </c>
      <c r="K76" s="7" cm="1">
        <f t="array" ref="K76">_FV(A76,"Previous close",TRUE)</f>
        <v>84.82</v>
      </c>
      <c r="L76" s="7" cm="1">
        <f t="array" ref="L76">_FV(A76,"Change")</f>
        <v>-1.23</v>
      </c>
      <c r="M76" s="4" cm="1">
        <f t="array" ref="M76">_FV(A76,"Change (%)",TRUE)</f>
        <v>-1.4501E-2</v>
      </c>
      <c r="N76" s="7" cm="1">
        <f t="array" ref="N76">IFERROR(_FV(A76,"Open"), "NA")</f>
        <v>85.54</v>
      </c>
      <c r="O76" s="7" cm="1">
        <f t="array" ref="O76">IFERROR(_FV(A76,"High"), "NA")</f>
        <v>85.775000000000006</v>
      </c>
      <c r="P76" s="7" cm="1">
        <f t="array" ref="P76">IFERROR(_FV(A76,"Low"), "NA")</f>
        <v>82.89</v>
      </c>
      <c r="Q76" s="7" cm="1">
        <f t="array" ref="Q76">IFERROR(_FV(A76,"52 week high",TRUE),"NA")</f>
        <v>103.06</v>
      </c>
      <c r="R76" s="7" cm="1">
        <f t="array" ref="R76">IFERROR(_FV(A76,"52 week low",TRUE),"NA")</f>
        <v>52.1</v>
      </c>
      <c r="S76" s="3" cm="1">
        <f t="array" ref="S76">_FV(A76,"Shares outstanding",TRUE)</f>
        <v>158209600</v>
      </c>
      <c r="T76" s="7" cm="1">
        <f t="array" ref="T76">_FV(A76,"Volume")</f>
        <v>382831</v>
      </c>
      <c r="U76" s="3" cm="1">
        <f t="array" ref="U76">IFERROR(_FV(A76,"Volume average",TRUE), "NA")</f>
        <v>1138393</v>
      </c>
      <c r="V76" s="5" cm="1">
        <f t="array" ref="V76">IFERROR(_FV(A76,"Beta"), "NA")</f>
        <v>1.4274</v>
      </c>
      <c r="W76" s="3" cm="1">
        <f t="array" ref="W76">_FV(A76,"Market cap",TRUE)</f>
        <v>13224740464</v>
      </c>
      <c r="X76" s="7" cm="1">
        <f t="array" ref="X76">IFERROR(_FV(A76,"P/E",TRUE), "NA")</f>
        <v>29.267499999999998</v>
      </c>
      <c r="Y76" t="str" cm="1">
        <f t="array" ref="Y76">_FV(A76,"Instrument type",TRUE)</f>
        <v>Stock</v>
      </c>
      <c r="Z76" s="6" cm="1">
        <f t="array" ref="Z76">_FV(A76,"Last trade time",TRUE)</f>
        <v>45155.700431157034</v>
      </c>
      <c r="AA76">
        <v>484762000</v>
      </c>
      <c r="AB76">
        <v>314758000</v>
      </c>
      <c r="AC76">
        <v>298783000</v>
      </c>
      <c r="AD76" s="3">
        <v>1938311000</v>
      </c>
    </row>
    <row r="77" spans="1:30" x14ac:dyDescent="0.2">
      <c r="A77" s="1" t="e" vm="76">
        <v>#VALUE!</v>
      </c>
      <c r="B77" t="str" cm="1">
        <f t="array" ref="B77">_FV(A77,"Ticker symbol",TRUE)</f>
        <v>CCE</v>
      </c>
      <c r="C77" t="str" cm="1">
        <f t="array" ref="C77">_FV(A77,"Official name",TRUE)</f>
        <v>CARNEGIE CLEAN ENERGY LIMITED</v>
      </c>
      <c r="D77" t="str" cm="1">
        <f t="array" ref="D77">_FV(A77,"Headquarters")</f>
        <v>21 North Mole Drive, North Fremantle, WESTERN AUSTRALIA, 6159 AU</v>
      </c>
      <c r="E77" s="3" cm="1">
        <f t="array" ref="E77">IFERROR(_FV(A77,"Employees"), "NA")</f>
        <v>52</v>
      </c>
      <c r="F77" t="str" cm="1">
        <f t="array" ref="F77">_FV(A77,"Industry")</f>
        <v>Electrical Utilities &amp; IPPs</v>
      </c>
      <c r="G77" s="3" cm="1">
        <f t="array" ref="G77">IFERROR(_FV(A77,"Year incorporated",TRUE), "NA")</f>
        <v>1987</v>
      </c>
      <c r="H77" s="3" t="str" cm="1">
        <f t="array" ref="H77">_FV(A77,"Exchange")</f>
        <v>Australian Securities Exchange</v>
      </c>
      <c r="I77" t="str" cm="1">
        <f t="array" ref="I77">_FV(A77,"Currency")</f>
        <v>AUD</v>
      </c>
      <c r="J77" s="7" cm="1">
        <f t="array" ref="J77">_FV(A77,"Price")</f>
        <v>2E-3</v>
      </c>
      <c r="K77" s="7" cm="1">
        <f t="array" ref="K77">_FV(A77,"Previous close",TRUE)</f>
        <v>1E-3</v>
      </c>
      <c r="L77" s="7" cm="1">
        <f t="array" ref="L77">_FV(A77,"Change")</f>
        <v>1E-3</v>
      </c>
      <c r="M77" s="4" cm="1">
        <f t="array" ref="M77">_FV(A77,"Change (%)",TRUE)</f>
        <v>1</v>
      </c>
      <c r="N77" s="7" cm="1">
        <f t="array" ref="N77">IFERROR(_FV(A77,"Open"), "NA")</f>
        <v>2E-3</v>
      </c>
      <c r="O77" s="7" cm="1">
        <f t="array" ref="O77">IFERROR(_FV(A77,"High"), "NA")</f>
        <v>2E-3</v>
      </c>
      <c r="P77" s="7" cm="1">
        <f t="array" ref="P77">IFERROR(_FV(A77,"Low"), "NA")</f>
        <v>1E-3</v>
      </c>
      <c r="Q77" s="7" cm="1">
        <f t="array" ref="Q77">IFERROR(_FV(A77,"52 week high",TRUE),"NA")</f>
        <v>3.0000000000000001E-3</v>
      </c>
      <c r="R77" s="7" cm="1">
        <f t="array" ref="R77">IFERROR(_FV(A77,"52 week low",TRUE),"NA")</f>
        <v>1E-3</v>
      </c>
      <c r="S77" s="3" cm="1">
        <f t="array" ref="S77">_FV(A77,"Shares outstanding",TRUE)</f>
        <v>15642570000</v>
      </c>
      <c r="T77" s="7" cm="1">
        <f t="array" ref="T77">_FV(A77,"Volume")</f>
        <v>1633859</v>
      </c>
      <c r="U77" s="3" cm="1">
        <f t="array" ref="U77">IFERROR(_FV(A77,"Volume average",TRUE), "NA")</f>
        <v>3464970</v>
      </c>
      <c r="V77" s="5" cm="1">
        <f t="array" ref="V77">IFERROR(_FV(A77,"Beta"), "NA")</f>
        <v>1.1659999999999999</v>
      </c>
      <c r="W77" s="3" cm="1">
        <f t="array" ref="W77">_FV(A77,"Market cap",TRUE)</f>
        <v>15642570</v>
      </c>
      <c r="X77" s="7" t="str" cm="1">
        <f t="array" ref="X77">IFERROR(_FV(A77,"P/E",TRUE), "NA")</f>
        <v>NA</v>
      </c>
      <c r="Y77" t="str" cm="1">
        <f t="array" ref="Y77">_FV(A77,"Instrument type",TRUE)</f>
        <v>Stock</v>
      </c>
      <c r="Z77" s="6" cm="1">
        <f t="array" ref="Z77">_FV(A77,"Last trade time",TRUE)</f>
        <v>45155.375</v>
      </c>
      <c r="AA77" t="s">
        <v>26</v>
      </c>
      <c r="AB77" t="s">
        <v>26</v>
      </c>
      <c r="AC77" t="s">
        <v>26</v>
      </c>
      <c r="AD77" s="3" t="s">
        <v>26</v>
      </c>
    </row>
    <row r="78" spans="1:30" x14ac:dyDescent="0.2">
      <c r="A78" s="1" t="e" vm="77">
        <v>#VALUE!</v>
      </c>
      <c r="B78" t="str" cm="1">
        <f t="array" ref="B78">_FV(A78,"Ticker symbol",TRUE)</f>
        <v>CCL</v>
      </c>
      <c r="C78" t="str" cm="1">
        <f t="array" ref="C78">_FV(A78,"Official name",TRUE)</f>
        <v>CARNIVAL PLC</v>
      </c>
      <c r="D78" t="str" cm="1">
        <f t="array" ref="D78">_FV(A78,"Headquarters")</f>
        <v>Carnival House, 100 Harbour Parade, SOUTHAMPTON, HAMPSHIRE, SO15 1ST GB</v>
      </c>
      <c r="E78" s="3" cm="1">
        <f t="array" ref="E78">IFERROR(_FV(A78,"Employees"), "NA")</f>
        <v>85000</v>
      </c>
      <c r="F78" t="str" cm="1">
        <f t="array" ref="F78">_FV(A78,"Industry")</f>
        <v>Hotels &amp; Entertainment Services</v>
      </c>
      <c r="G78" s="3" cm="1">
        <f t="array" ref="G78">IFERROR(_FV(A78,"Year incorporated",TRUE), "NA")</f>
        <v>2000</v>
      </c>
      <c r="H78" s="3" t="str" cm="1">
        <f t="array" ref="H78">_FV(A78,"Exchange")</f>
        <v>London Stock Exchange</v>
      </c>
      <c r="I78" t="str" cm="1">
        <f t="array" ref="I78">_FV(A78,"Currency")</f>
        <v>GBp</v>
      </c>
      <c r="J78" s="7" cm="1">
        <f t="array" ref="J78">_FV(A78,"Price")</f>
        <v>1129.5</v>
      </c>
      <c r="K78" s="7" cm="1">
        <f t="array" ref="K78">_FV(A78,"Previous close",TRUE)</f>
        <v>1160</v>
      </c>
      <c r="L78" s="7" cm="1">
        <f t="array" ref="L78">_FV(A78,"Change")</f>
        <v>-30.5</v>
      </c>
      <c r="M78" s="4" cm="1">
        <f t="array" ref="M78">_FV(A78,"Change (%)",TRUE)</f>
        <v>-2.6293E-2</v>
      </c>
      <c r="N78" s="7" cm="1">
        <f t="array" ref="N78">IFERROR(_FV(A78,"Open"), "NA")</f>
        <v>1149.5</v>
      </c>
      <c r="O78" s="7" cm="1">
        <f t="array" ref="O78">IFERROR(_FV(A78,"High"), "NA")</f>
        <v>1149.5</v>
      </c>
      <c r="P78" s="7" cm="1">
        <f t="array" ref="P78">IFERROR(_FV(A78,"Low"), "NA")</f>
        <v>1119</v>
      </c>
      <c r="Q78" s="7" cm="1">
        <f t="array" ref="Q78">IFERROR(_FV(A78,"52 week high",TRUE),"NA")</f>
        <v>1376.6310000000001</v>
      </c>
      <c r="R78" s="7" cm="1">
        <f t="array" ref="R78">IFERROR(_FV(A78,"52 week low",TRUE),"NA")</f>
        <v>482.9</v>
      </c>
      <c r="S78" s="3" cm="1">
        <f t="array" ref="S78">_FV(A78,"Shares outstanding",TRUE)</f>
        <v>1265525000</v>
      </c>
      <c r="T78" s="7" cm="1">
        <f t="array" ref="T78">_FV(A78,"Volume")</f>
        <v>303282</v>
      </c>
      <c r="U78" s="3" cm="1">
        <f t="array" ref="U78">IFERROR(_FV(A78,"Volume average",TRUE), "NA")</f>
        <v>766680</v>
      </c>
      <c r="V78" s="5" cm="1">
        <f t="array" ref="V78">IFERROR(_FV(A78,"Beta"), "NA")</f>
        <v>2.9887999999999999</v>
      </c>
      <c r="W78" s="3" cm="1">
        <f t="array" ref="W78">_FV(A78,"Market cap",TRUE)</f>
        <v>15922750000</v>
      </c>
      <c r="X78" s="7" cm="1">
        <f t="array" ref="X78">IFERROR(_FV(A78,"P/E",TRUE), "NA")</f>
        <v>0</v>
      </c>
      <c r="Y78" t="str" cm="1">
        <f t="array" ref="Y78">_FV(A78,"Instrument type",TRUE)</f>
        <v>Stock</v>
      </c>
      <c r="Z78" s="6" cm="1">
        <f t="array" ref="Z78">_FV(A78,"Last trade time",TRUE)</f>
        <v>45155.65625</v>
      </c>
      <c r="AA78">
        <v>-6094000000</v>
      </c>
      <c r="AB78">
        <v>4029000000</v>
      </c>
      <c r="AC78">
        <v>395000000</v>
      </c>
      <c r="AD78" s="3">
        <v>10605000000</v>
      </c>
    </row>
    <row r="79" spans="1:30" x14ac:dyDescent="0.2">
      <c r="A79" s="1" t="e" vm="78">
        <v>#VALUE!</v>
      </c>
      <c r="B79" t="str" cm="1">
        <f t="array" ref="B79">_FV(A79,"Ticker symbol",TRUE)</f>
        <v>CA</v>
      </c>
      <c r="C79" t="str" cm="1">
        <f t="array" ref="C79">_FV(A79,"Official name",TRUE)</f>
        <v>Carrefour SA</v>
      </c>
      <c r="D79" t="str" cm="1">
        <f t="array" ref="D79">_FV(A79,"Headquarters")</f>
        <v>93 Avenue de Paris, MASSY, ILE-DE-FRANCE, 91300 FR</v>
      </c>
      <c r="E79" s="3" cm="1">
        <f t="array" ref="E79">IFERROR(_FV(A79,"Employees"), "NA")</f>
        <v>346666</v>
      </c>
      <c r="F79" t="str" cm="1">
        <f t="array" ref="F79">_FV(A79,"Industry")</f>
        <v>Food &amp; Drug Retailing</v>
      </c>
      <c r="G79" s="3" cm="1">
        <f t="array" ref="G79">IFERROR(_FV(A79,"Year incorporated",TRUE), "NA")</f>
        <v>1963</v>
      </c>
      <c r="H79" s="3" t="str" cm="1">
        <f t="array" ref="H79">_FV(A79,"Exchange")</f>
        <v>Euronext Paris</v>
      </c>
      <c r="I79" t="str" cm="1">
        <f t="array" ref="I79">_FV(A79,"Currency")</f>
        <v>EUR</v>
      </c>
      <c r="J79" s="7" cm="1">
        <f t="array" ref="J79">_FV(A79,"Price")</f>
        <v>18.265000000000001</v>
      </c>
      <c r="K79" s="7" cm="1">
        <f t="array" ref="K79">_FV(A79,"Previous close",TRUE)</f>
        <v>18.07</v>
      </c>
      <c r="L79" s="7" cm="1">
        <f t="array" ref="L79">_FV(A79,"Change")</f>
        <v>0.19500000000000001</v>
      </c>
      <c r="M79" s="4" cm="1">
        <f t="array" ref="M79">_FV(A79,"Change (%)",TRUE)</f>
        <v>1.0791E-2</v>
      </c>
      <c r="N79" s="7" cm="1">
        <f t="array" ref="N79">IFERROR(_FV(A79,"Open"), "NA")</f>
        <v>18</v>
      </c>
      <c r="O79" s="7" cm="1">
        <f t="array" ref="O79">IFERROR(_FV(A79,"High"), "NA")</f>
        <v>18.34</v>
      </c>
      <c r="P79" s="7" cm="1">
        <f t="array" ref="P79">IFERROR(_FV(A79,"Low"), "NA")</f>
        <v>18</v>
      </c>
      <c r="Q79" s="7" cm="1">
        <f t="array" ref="Q79">IFERROR(_FV(A79,"52 week high",TRUE),"NA")</f>
        <v>19.190000000000001</v>
      </c>
      <c r="R79" s="7" cm="1">
        <f t="array" ref="R79">IFERROR(_FV(A79,"52 week low",TRUE),"NA")</f>
        <v>13.85</v>
      </c>
      <c r="S79" s="3" cm="1">
        <f t="array" ref="S79">_FV(A79,"Shares outstanding",TRUE)</f>
        <v>719983800</v>
      </c>
      <c r="T79" s="7" cm="1">
        <f t="array" ref="T79">_FV(A79,"Volume")</f>
        <v>1501228</v>
      </c>
      <c r="U79" s="3" cm="1">
        <f t="array" ref="U79">IFERROR(_FV(A79,"Volume average",TRUE), "NA")</f>
        <v>1216800</v>
      </c>
      <c r="V79" s="5" cm="1">
        <f t="array" ref="V79">IFERROR(_FV(A79,"Beta"), "NA")</f>
        <v>0.52580000000000005</v>
      </c>
      <c r="W79" s="3" cm="1">
        <f t="array" ref="W79">_FV(A79,"Market cap",TRUE)</f>
        <v>13010110000</v>
      </c>
      <c r="X79" s="7" cm="1">
        <f t="array" ref="X79">IFERROR(_FV(A79,"P/E",TRUE), "NA")</f>
        <v>6.7146999999999997</v>
      </c>
      <c r="Y79" t="str" cm="1">
        <f t="array" ref="Y79">_FV(A79,"Instrument type",TRUE)</f>
        <v>Stock</v>
      </c>
      <c r="Z79" s="6" cm="1">
        <f t="array" ref="Z79">_FV(A79,"Last trade time",TRUE)</f>
        <v>45155.666666666664</v>
      </c>
      <c r="AA79" t="s">
        <v>26</v>
      </c>
      <c r="AB79" t="s">
        <v>26</v>
      </c>
      <c r="AC79" t="s">
        <v>26</v>
      </c>
      <c r="AD79" s="3" t="s">
        <v>26</v>
      </c>
    </row>
    <row r="80" spans="1:30" x14ac:dyDescent="0.2">
      <c r="A80" s="1" t="e" vm="79">
        <v>#VALUE!</v>
      </c>
      <c r="B80" t="str" cm="1">
        <f t="array" ref="B80">_FV(A80,"Ticker symbol",TRUE)</f>
        <v>CAT</v>
      </c>
      <c r="C80" t="str" cm="1">
        <f t="array" ref="C80">_FV(A80,"Official name",TRUE)</f>
        <v>CAT STRATEGIC METALS CORPORATION</v>
      </c>
      <c r="D80" t="str" cm="1">
        <f t="array" ref="D80">_FV(A80,"Headquarters")</f>
        <v>1010 - 789 W. Pender Street, VANCOUVER, BC, V6C 1H2 CA</v>
      </c>
      <c r="E80" s="3" t="str" cm="1">
        <f t="array" ref="E80">IFERROR(_FV(A80,"Employees"), "NA")</f>
        <v>NA</v>
      </c>
      <c r="F80" t="str" cm="1">
        <f t="array" ref="F80">_FV(A80,"Industry")</f>
        <v>Metals &amp; Mining</v>
      </c>
      <c r="G80" s="3" cm="1">
        <f t="array" ref="G80">IFERROR(_FV(A80,"Year incorporated",TRUE), "NA")</f>
        <v>2010</v>
      </c>
      <c r="H80" s="3" t="str" cm="1">
        <f t="array" ref="H80">_FV(A80,"Exchange")</f>
        <v>Canadian National Stock Exchange</v>
      </c>
      <c r="I80" t="str" cm="1">
        <f t="array" ref="I80">_FV(A80,"Currency")</f>
        <v>CAD</v>
      </c>
      <c r="J80" s="7" cm="1">
        <f t="array" ref="J80">_FV(A80,"Price")</f>
        <v>0.02</v>
      </c>
      <c r="K80" s="7" cm="1">
        <f t="array" ref="K80">_FV(A80,"Previous close",TRUE)</f>
        <v>0.02</v>
      </c>
      <c r="L80" s="7" cm="1">
        <f t="array" ref="L80">_FV(A80,"Change")</f>
        <v>0</v>
      </c>
      <c r="M80" s="4" cm="1">
        <f t="array" ref="M80">_FV(A80,"Change (%)",TRUE)</f>
        <v>0</v>
      </c>
      <c r="N80" s="7" cm="1">
        <f t="array" ref="N80">IFERROR(_FV(A80,"Open"), "NA")</f>
        <v>0.02</v>
      </c>
      <c r="O80" s="7" cm="1">
        <f t="array" ref="O80">IFERROR(_FV(A80,"High"), "NA")</f>
        <v>0.02</v>
      </c>
      <c r="P80" s="7" cm="1">
        <f t="array" ref="P80">IFERROR(_FV(A80,"Low"), "NA")</f>
        <v>0.02</v>
      </c>
      <c r="Q80" s="7" cm="1">
        <f t="array" ref="Q80">IFERROR(_FV(A80,"52 week high",TRUE),"NA")</f>
        <v>0.04</v>
      </c>
      <c r="R80" s="7" cm="1">
        <f t="array" ref="R80">IFERROR(_FV(A80,"52 week low",TRUE),"NA")</f>
        <v>5.0000000000000001E-3</v>
      </c>
      <c r="S80" s="3" cm="1">
        <f t="array" ref="S80">_FV(A80,"Shares outstanding",TRUE)</f>
        <v>272143500</v>
      </c>
      <c r="T80" s="7" cm="1">
        <f t="array" ref="T80">_FV(A80,"Volume")</f>
        <v>1854000</v>
      </c>
      <c r="U80" s="3" cm="1">
        <f t="array" ref="U80">IFERROR(_FV(A80,"Volume average",TRUE), "NA")</f>
        <v>1751940</v>
      </c>
      <c r="V80" s="5" cm="1">
        <f t="array" ref="V80">IFERROR(_FV(A80,"Beta"), "NA")</f>
        <v>0.37380000000000002</v>
      </c>
      <c r="W80" s="3" cm="1">
        <f t="array" ref="W80">_FV(A80,"Market cap",TRUE)</f>
        <v>5442870</v>
      </c>
      <c r="X80" s="7" t="str" cm="1">
        <f t="array" ref="X80">IFERROR(_FV(A80,"P/E",TRUE), "NA")</f>
        <v>NA</v>
      </c>
      <c r="Y80" t="str" cm="1">
        <f t="array" ref="Y80">_FV(A80,"Instrument type",TRUE)</f>
        <v>Stock</v>
      </c>
      <c r="Z80" s="6" cm="1">
        <f t="array" ref="Z80">_FV(A80,"Last trade time",TRUE)</f>
        <v>45155.620342395312</v>
      </c>
      <c r="AA80">
        <v>6705000000</v>
      </c>
      <c r="AB80">
        <v>7004000000</v>
      </c>
      <c r="AC80">
        <v>8856000000</v>
      </c>
      <c r="AD80" s="3">
        <v>31531000000</v>
      </c>
    </row>
    <row r="81" spans="1:30" x14ac:dyDescent="0.2">
      <c r="A81" t="e" vm="80">
        <v>#VALUE!</v>
      </c>
      <c r="B81" t="str" cm="1">
        <f t="array" ref="B81">_FV(A81,"Ticker symbol",TRUE)</f>
        <v>CNC</v>
      </c>
      <c r="C81" t="str" cm="1">
        <f t="array" ref="C81">_FV(A81,"Official name",TRUE)</f>
        <v>CENTENE CORPORATION</v>
      </c>
      <c r="D81" t="str" cm="1">
        <f t="array" ref="D81">_FV(A81,"Headquarters")</f>
        <v>7700 Forsyth Blvd, ST. LOUIS, MO, 63105-1807 US</v>
      </c>
      <c r="E81" s="3" cm="1">
        <f t="array" ref="E81">IFERROR(_FV(A81,"Employees"), "NA")</f>
        <v>74300</v>
      </c>
      <c r="F81" t="str" cm="1">
        <f t="array" ref="F81">_FV(A81,"Industry")</f>
        <v>Healthcare Providers &amp; Services</v>
      </c>
      <c r="G81" s="3" cm="1">
        <f t="array" ref="G81">IFERROR(_FV(A81,"Year incorporated",TRUE), "NA")</f>
        <v>2001</v>
      </c>
      <c r="H81" s="3" t="str" cm="1">
        <f t="array" ref="H81">_FV(A81,"Exchange")</f>
        <v>New York Stock Exchange</v>
      </c>
      <c r="I81" t="str" cm="1">
        <f t="array" ref="I81">_FV(A81,"Currency")</f>
        <v>USD</v>
      </c>
      <c r="J81" s="7" cm="1">
        <f t="array" ref="J81">_FV(A81,"Price")</f>
        <v>63.84</v>
      </c>
      <c r="K81" s="7" cm="1">
        <f t="array" ref="K81">_FV(A81,"Previous close",TRUE)</f>
        <v>64.3</v>
      </c>
      <c r="L81" s="7" cm="1">
        <f t="array" ref="L81">_FV(A81,"Change")</f>
        <v>-0.46</v>
      </c>
      <c r="M81" s="4" cm="1">
        <f t="array" ref="M81">_FV(A81,"Change (%)",TRUE)</f>
        <v>-7.1540000000000006E-3</v>
      </c>
      <c r="N81" s="7" cm="1">
        <f t="array" ref="N81">IFERROR(_FV(A81,"Open"), "NA")</f>
        <v>64.099999999999994</v>
      </c>
      <c r="O81" s="7" cm="1">
        <f t="array" ref="O81">IFERROR(_FV(A81,"High"), "NA")</f>
        <v>64.14</v>
      </c>
      <c r="P81" s="7" cm="1">
        <f t="array" ref="P81">IFERROR(_FV(A81,"Low"), "NA")</f>
        <v>62.94</v>
      </c>
      <c r="Q81" s="7" cm="1">
        <f t="array" ref="Q81">IFERROR(_FV(A81,"52 week high",TRUE),"NA")</f>
        <v>97.73</v>
      </c>
      <c r="R81" s="7" cm="1">
        <f t="array" ref="R81">IFERROR(_FV(A81,"52 week low",TRUE),"NA")</f>
        <v>61.34</v>
      </c>
      <c r="S81" s="3" cm="1">
        <f t="array" ref="S81">_FV(A81,"Shares outstanding",TRUE)</f>
        <v>541479200</v>
      </c>
      <c r="T81" s="7" cm="1">
        <f t="array" ref="T81">_FV(A81,"Volume")</f>
        <v>1305687</v>
      </c>
      <c r="U81" s="3" cm="1">
        <f t="array" ref="U81">IFERROR(_FV(A81,"Volume average",TRUE), "NA")</f>
        <v>3525544</v>
      </c>
      <c r="V81" s="5" cm="1">
        <f t="array" ref="V81">IFERROR(_FV(A81,"Beta"), "NA")</f>
        <v>0.56120000000000003</v>
      </c>
      <c r="W81" s="3" cm="1">
        <f t="array" ref="W81">_FV(A81,"Market cap",TRUE)</f>
        <v>34568032128</v>
      </c>
      <c r="X81" s="7" cm="1">
        <f t="array" ref="X81">IFERROR(_FV(A81,"P/E",TRUE), "NA")</f>
        <v>13.248100000000001</v>
      </c>
      <c r="Y81" t="str" cm="1">
        <f t="array" ref="Y81">_FV(A81,"Instrument type",TRUE)</f>
        <v>Stock</v>
      </c>
      <c r="Z81" s="6" cm="1">
        <f t="array" ref="Z81">_FV(A81,"Last trade time",TRUE)</f>
        <v>45155.700331099222</v>
      </c>
      <c r="AA81">
        <v>1202000000</v>
      </c>
      <c r="AB81">
        <v>12074000000</v>
      </c>
      <c r="AC81" t="s">
        <v>26</v>
      </c>
      <c r="AD81" s="3">
        <v>31597000000</v>
      </c>
    </row>
    <row r="82" spans="1:30" x14ac:dyDescent="0.2">
      <c r="A82" s="1" t="e" vm="81">
        <v>#VALUE!</v>
      </c>
      <c r="B82" t="str" cm="1">
        <f t="array" ref="B82">_FV(A82,"Ticker symbol",TRUE)</f>
        <v>CNP</v>
      </c>
      <c r="C82" t="str" cm="1">
        <f t="array" ref="C82">_FV(A82,"Official name",TRUE)</f>
        <v>CENTERPOINT ENERGY, INC.</v>
      </c>
      <c r="D82" t="str" cm="1">
        <f t="array" ref="D82">_FV(A82,"Headquarters")</f>
        <v>P.O. Box 1700, HOUSTON, TX, 77251-1700 US</v>
      </c>
      <c r="E82" s="3" cm="1">
        <f t="array" ref="E82">IFERROR(_FV(A82,"Employees"), "NA")</f>
        <v>8986</v>
      </c>
      <c r="F82" t="str" cm="1">
        <f t="array" ref="F82">_FV(A82,"Industry")</f>
        <v>Multiline Utilities</v>
      </c>
      <c r="G82" s="3" cm="1">
        <f t="array" ref="G82">IFERROR(_FV(A82,"Year incorporated",TRUE), "NA")</f>
        <v>2001</v>
      </c>
      <c r="H82" s="3" t="str" cm="1">
        <f t="array" ref="H82">_FV(A82,"Exchange")</f>
        <v>New York Stock Exchange</v>
      </c>
      <c r="I82" t="str" cm="1">
        <f t="array" ref="I82">_FV(A82,"Currency")</f>
        <v>USD</v>
      </c>
      <c r="J82" s="7" cm="1">
        <f t="array" ref="J82">_FV(A82,"Price")</f>
        <v>28.215</v>
      </c>
      <c r="K82" s="7" cm="1">
        <f t="array" ref="K82">_FV(A82,"Previous close",TRUE)</f>
        <v>28.11</v>
      </c>
      <c r="L82" s="7" cm="1">
        <f t="array" ref="L82">_FV(A82,"Change")</f>
        <v>0.105</v>
      </c>
      <c r="M82" s="4" cm="1">
        <f t="array" ref="M82">_FV(A82,"Change (%)",TRUE)</f>
        <v>3.735E-3</v>
      </c>
      <c r="N82" s="7" cm="1">
        <f t="array" ref="N82">IFERROR(_FV(A82,"Open"), "NA")</f>
        <v>28.15</v>
      </c>
      <c r="O82" s="7" cm="1">
        <f t="array" ref="O82">IFERROR(_FV(A82,"High"), "NA")</f>
        <v>28.35</v>
      </c>
      <c r="P82" s="7" cm="1">
        <f t="array" ref="P82">IFERROR(_FV(A82,"Low"), "NA")</f>
        <v>28.105</v>
      </c>
      <c r="Q82" s="7" cm="1">
        <f t="array" ref="Q82">IFERROR(_FV(A82,"52 week high",TRUE),"NA")</f>
        <v>33.5</v>
      </c>
      <c r="R82" s="7" cm="1">
        <f t="array" ref="R82">IFERROR(_FV(A82,"52 week low",TRUE),"NA")</f>
        <v>25.03</v>
      </c>
      <c r="S82" s="3" cm="1">
        <f t="array" ref="S82">_FV(A82,"Shares outstanding",TRUE)</f>
        <v>631184100</v>
      </c>
      <c r="T82" s="7" cm="1">
        <f t="array" ref="T82">_FV(A82,"Volume")</f>
        <v>1112387</v>
      </c>
      <c r="U82" s="3" cm="1">
        <f t="array" ref="U82">IFERROR(_FV(A82,"Volume average",TRUE), "NA")</f>
        <v>4236274</v>
      </c>
      <c r="V82" s="5" cm="1">
        <f t="array" ref="V82">IFERROR(_FV(A82,"Beta"), "NA")</f>
        <v>0.89370000000000005</v>
      </c>
      <c r="W82" s="3" cm="1">
        <f t="array" ref="W82">_FV(A82,"Market cap",TRUE)</f>
        <v>17808859381</v>
      </c>
      <c r="X82" s="7" cm="1">
        <f t="array" ref="X82">IFERROR(_FV(A82,"P/E",TRUE), "NA")</f>
        <v>24.4435</v>
      </c>
      <c r="Y82" t="str" cm="1">
        <f t="array" ref="Y82">_FV(A82,"Instrument type",TRUE)</f>
        <v>Stock</v>
      </c>
      <c r="Z82" s="6" cm="1">
        <f t="array" ref="Z82">_FV(A82,"Last trade time",TRUE)</f>
        <v>45155.700402765622</v>
      </c>
      <c r="AA82">
        <v>1057000000</v>
      </c>
      <c r="AB82">
        <v>74000000</v>
      </c>
      <c r="AC82">
        <v>889000000</v>
      </c>
      <c r="AD82" s="3">
        <v>5113000000</v>
      </c>
    </row>
    <row r="83" spans="1:30" x14ac:dyDescent="0.2">
      <c r="A83" s="1" t="e" vm="82">
        <v>#VALUE!</v>
      </c>
      <c r="B83" t="str" cm="1">
        <f t="array" ref="B83">_FV(A83,"Ticker symbol",TRUE)</f>
        <v>CF</v>
      </c>
      <c r="C83" t="str" cm="1">
        <f t="array" ref="C83">_FV(A83,"Official name",TRUE)</f>
        <v>CF INDUSTRIES HOLDINGS, INC.</v>
      </c>
      <c r="D83" t="str" cm="1">
        <f t="array" ref="D83">_FV(A83,"Headquarters")</f>
        <v>4 Parkway North, DEERFIELD, IL, 60015 US</v>
      </c>
      <c r="E83" s="3" cm="1">
        <f t="array" ref="E83">IFERROR(_FV(A83,"Employees"), "NA")</f>
        <v>2700</v>
      </c>
      <c r="F83" t="str" cm="1">
        <f t="array" ref="F83">_FV(A83,"Industry")</f>
        <v>Chemicals</v>
      </c>
      <c r="G83" s="3" cm="1">
        <f t="array" ref="G83">IFERROR(_FV(A83,"Year incorporated",TRUE), "NA")</f>
        <v>2005</v>
      </c>
      <c r="H83" s="3" t="str" cm="1">
        <f t="array" ref="H83">_FV(A83,"Exchange")</f>
        <v>New York Stock Exchange</v>
      </c>
      <c r="I83" t="str" cm="1">
        <f t="array" ref="I83">_FV(A83,"Currency")</f>
        <v>USD</v>
      </c>
      <c r="J83" s="7" cm="1">
        <f t="array" ref="J83">_FV(A83,"Price")</f>
        <v>78.260000000000005</v>
      </c>
      <c r="K83" s="7" cm="1">
        <f t="array" ref="K83">_FV(A83,"Previous close",TRUE)</f>
        <v>76.739999999999995</v>
      </c>
      <c r="L83" s="7" cm="1">
        <f t="array" ref="L83">_FV(A83,"Change")</f>
        <v>1.52</v>
      </c>
      <c r="M83" s="4" cm="1">
        <f t="array" ref="M83">_FV(A83,"Change (%)",TRUE)</f>
        <v>1.9806999999999998E-2</v>
      </c>
      <c r="N83" s="7" cm="1">
        <f t="array" ref="N83">IFERROR(_FV(A83,"Open"), "NA")</f>
        <v>77.569999999999993</v>
      </c>
      <c r="O83" s="7" cm="1">
        <f t="array" ref="O83">IFERROR(_FV(A83,"High"), "NA")</f>
        <v>78.81</v>
      </c>
      <c r="P83" s="7" cm="1">
        <f t="array" ref="P83">IFERROR(_FV(A83,"Low"), "NA")</f>
        <v>77.495000000000005</v>
      </c>
      <c r="Q83" s="7" cm="1">
        <f t="array" ref="Q83">IFERROR(_FV(A83,"52 week high",TRUE),"NA")</f>
        <v>119.59829999999999</v>
      </c>
      <c r="R83" s="7" cm="1">
        <f t="array" ref="R83">IFERROR(_FV(A83,"52 week low",TRUE),"NA")</f>
        <v>60.08</v>
      </c>
      <c r="S83" s="3" cm="1">
        <f t="array" ref="S83">_FV(A83,"Shares outstanding",TRUE)</f>
        <v>192947600</v>
      </c>
      <c r="T83" s="7" cm="1">
        <f t="array" ref="T83">_FV(A83,"Volume")</f>
        <v>701420</v>
      </c>
      <c r="U83" s="3" cm="1">
        <f t="array" ref="U83">IFERROR(_FV(A83,"Volume average",TRUE), "NA")</f>
        <v>2296269</v>
      </c>
      <c r="V83" s="5" cm="1">
        <f t="array" ref="V83">IFERROR(_FV(A83,"Beta"), "NA")</f>
        <v>1.04</v>
      </c>
      <c r="W83" s="3" cm="1">
        <f t="array" ref="W83">_FV(A83,"Market cap",TRUE)</f>
        <v>15100079176</v>
      </c>
      <c r="X83" s="7" cm="1">
        <f t="array" ref="X83">IFERROR(_FV(A83,"P/E",TRUE), "NA")</f>
        <v>6.3497000000000003</v>
      </c>
      <c r="Y83" t="str" cm="1">
        <f t="array" ref="Y83">_FV(A83,"Instrument type",TRUE)</f>
        <v>Stock</v>
      </c>
      <c r="Z83" s="6" cm="1">
        <f t="array" ref="Z83">_FV(A83,"Last trade time",TRUE)</f>
        <v>45155.700461839842</v>
      </c>
      <c r="AA83">
        <v>3346000000</v>
      </c>
      <c r="AB83">
        <v>1902000000</v>
      </c>
      <c r="AC83">
        <v>542000000</v>
      </c>
      <c r="AD83" s="3">
        <v>995000000</v>
      </c>
    </row>
    <row r="84" spans="1:30" x14ac:dyDescent="0.2">
      <c r="A84" s="1" t="e" vm="83">
        <v>#VALUE!</v>
      </c>
      <c r="B84" t="str" cm="1">
        <f t="array" ref="B84">_FV(A84,"Ticker symbol",TRUE)</f>
        <v>CHK</v>
      </c>
      <c r="C84" t="str" cm="1">
        <f t="array" ref="C84">_FV(A84,"Official name",TRUE)</f>
        <v>CHESAPEAKE ENERGY CORPORATION</v>
      </c>
      <c r="D84" t="str" cm="1">
        <f t="array" ref="D84">_FV(A84,"Headquarters")</f>
        <v>6100 N WESTERN AVE, OKLAHOMA CITY, OK, 73118 US</v>
      </c>
      <c r="E84" s="3" cm="1">
        <f t="array" ref="E84">IFERROR(_FV(A84,"Employees"), "NA")</f>
        <v>1200</v>
      </c>
      <c r="F84" t="str" cm="1">
        <f t="array" ref="F84">_FV(A84,"Industry")</f>
        <v>Oil &amp; Gas</v>
      </c>
      <c r="G84" s="3" cm="1">
        <f t="array" ref="G84">IFERROR(_FV(A84,"Year incorporated",TRUE), "NA")</f>
        <v>1996</v>
      </c>
      <c r="H84" s="3" t="str" cm="1">
        <f t="array" ref="H84">_FV(A84,"Exchange")</f>
        <v>Nasdaq Stock Market</v>
      </c>
      <c r="I84" t="str" cm="1">
        <f t="array" ref="I84">_FV(A84,"Currency")</f>
        <v>USD</v>
      </c>
      <c r="J84" s="7" cm="1">
        <f t="array" ref="J84">_FV(A84,"Price")</f>
        <v>87.424999999999997</v>
      </c>
      <c r="K84" s="7" cm="1">
        <f t="array" ref="K84">_FV(A84,"Previous close",TRUE)</f>
        <v>82.58</v>
      </c>
      <c r="L84" s="7" cm="1">
        <f t="array" ref="L84">_FV(A84,"Change")</f>
        <v>4.8449999999999998</v>
      </c>
      <c r="M84" s="4" cm="1">
        <f t="array" ref="M84">_FV(A84,"Change (%)",TRUE)</f>
        <v>5.867E-2</v>
      </c>
      <c r="N84" s="7" cm="1">
        <f t="array" ref="N84">IFERROR(_FV(A84,"Open"), "NA")</f>
        <v>87.5</v>
      </c>
      <c r="O84" s="7" cm="1">
        <f t="array" ref="O84">IFERROR(_FV(A84,"High"), "NA")</f>
        <v>88.159000000000006</v>
      </c>
      <c r="P84" s="7" cm="1">
        <f t="array" ref="P84">IFERROR(_FV(A84,"Low"), "NA")</f>
        <v>86.8</v>
      </c>
      <c r="Q84" s="7" cm="1">
        <f t="array" ref="Q84">IFERROR(_FV(A84,"52 week high",TRUE),"NA")</f>
        <v>107.31</v>
      </c>
      <c r="R84" s="7" cm="1">
        <f t="array" ref="R84">IFERROR(_FV(A84,"52 week low",TRUE),"NA")</f>
        <v>69.680000000000007</v>
      </c>
      <c r="S84" s="3" cm="1">
        <f t="array" ref="S84">_FV(A84,"Shares outstanding",TRUE)</f>
        <v>132356400</v>
      </c>
      <c r="T84" s="7" cm="1">
        <f t="array" ref="T84">_FV(A84,"Volume")</f>
        <v>5281260</v>
      </c>
      <c r="U84" s="3" cm="1">
        <f t="array" ref="U84">IFERROR(_FV(A84,"Volume average",TRUE), "NA")</f>
        <v>1420727</v>
      </c>
      <c r="V84" s="5" cm="1">
        <f t="array" ref="V84">IFERROR(_FV(A84,"Beta"), "NA")</f>
        <v>0.88300000000000001</v>
      </c>
      <c r="W84" s="3" cm="1">
        <f t="array" ref="W84">_FV(A84,"Market cap",TRUE)</f>
        <v>11571258270</v>
      </c>
      <c r="X84" s="7" cm="1">
        <f t="array" ref="X84">IFERROR(_FV(A84,"P/E",TRUE), "NA")</f>
        <v>1.9635</v>
      </c>
      <c r="Y84" t="str" cm="1">
        <f t="array" ref="Y84">_FV(A84,"Instrument type",TRUE)</f>
        <v>Stock</v>
      </c>
      <c r="Z84" s="6" cm="1">
        <f t="array" ref="Z84">_FV(A84,"Last trade time",TRUE)</f>
        <v>45155.70057306641</v>
      </c>
      <c r="AA84">
        <v>4936000000</v>
      </c>
      <c r="AB84">
        <v>130000000</v>
      </c>
      <c r="AC84">
        <v>1168000000</v>
      </c>
      <c r="AD84" s="3">
        <v>2704000000</v>
      </c>
    </row>
    <row r="85" spans="1:30" x14ac:dyDescent="0.2">
      <c r="A85" s="1" t="e" vm="84">
        <v>#VALUE!</v>
      </c>
      <c r="B85" t="str" cm="1">
        <f t="array" ref="B85">_FV(A85,"Ticker symbol",TRUE)</f>
        <v>CVX</v>
      </c>
      <c r="C85" t="str" cm="1">
        <f t="array" ref="C85">_FV(A85,"Official name",TRUE)</f>
        <v>CHEVRON CORPORATION</v>
      </c>
      <c r="D85" t="str" cm="1">
        <f t="array" ref="D85">_FV(A85,"Headquarters")</f>
        <v>6001 Bollinger Canyon Rd, SAN RAMON, CA, 94583 US</v>
      </c>
      <c r="E85" s="3" cm="1">
        <f t="array" ref="E85">IFERROR(_FV(A85,"Employees"), "NA")</f>
        <v>43846</v>
      </c>
      <c r="F85" t="str" cm="1">
        <f t="array" ref="F85">_FV(A85,"Industry")</f>
        <v>Oil &amp; Gas</v>
      </c>
      <c r="G85" s="3" cm="1">
        <f t="array" ref="G85">IFERROR(_FV(A85,"Year incorporated",TRUE), "NA")</f>
        <v>1926</v>
      </c>
      <c r="H85" s="3" t="str" cm="1">
        <f t="array" ref="H85">_FV(A85,"Exchange")</f>
        <v>New York Stock Exchange</v>
      </c>
      <c r="I85" t="str" cm="1">
        <f t="array" ref="I85">_FV(A85,"Currency")</f>
        <v>USD</v>
      </c>
      <c r="J85" s="7" cm="1">
        <f t="array" ref="J85">_FV(A85,"Price")</f>
        <v>161.43</v>
      </c>
      <c r="K85" s="7" cm="1">
        <f t="array" ref="K85">_FV(A85,"Previous close",TRUE)</f>
        <v>157.12</v>
      </c>
      <c r="L85" s="7" cm="1">
        <f t="array" ref="L85">_FV(A85,"Change")</f>
        <v>4.3099999999999996</v>
      </c>
      <c r="M85" s="4" cm="1">
        <f t="array" ref="M85">_FV(A85,"Change (%)",TRUE)</f>
        <v>2.7431000000000001E-2</v>
      </c>
      <c r="N85" s="7" cm="1">
        <f t="array" ref="N85">IFERROR(_FV(A85,"Open"), "NA")</f>
        <v>158.58000000000001</v>
      </c>
      <c r="O85" s="7" cm="1">
        <f t="array" ref="O85">IFERROR(_FV(A85,"High"), "NA")</f>
        <v>162.13999999999999</v>
      </c>
      <c r="P85" s="7" cm="1">
        <f t="array" ref="P85">IFERROR(_FV(A85,"Low"), "NA")</f>
        <v>158.58000000000001</v>
      </c>
      <c r="Q85" s="7" cm="1">
        <f t="array" ref="Q85">IFERROR(_FV(A85,"52 week high",TRUE),"NA")</f>
        <v>189.68</v>
      </c>
      <c r="R85" s="7" cm="1">
        <f t="array" ref="R85">IFERROR(_FV(A85,"52 week low",TRUE),"NA")</f>
        <v>140.46</v>
      </c>
      <c r="S85" s="3" cm="1">
        <f t="array" ref="S85">_FV(A85,"Shares outstanding",TRUE)</f>
        <v>1907598000</v>
      </c>
      <c r="T85" s="7" cm="1">
        <f t="array" ref="T85">_FV(A85,"Volume")</f>
        <v>4285885</v>
      </c>
      <c r="U85" s="3" cm="1">
        <f t="array" ref="U85">IFERROR(_FV(A85,"Volume average",TRUE), "NA")</f>
        <v>7793482</v>
      </c>
      <c r="V85" s="5" cm="1">
        <f t="array" ref="V85">IFERROR(_FV(A85,"Beta"), "NA")</f>
        <v>1.1745000000000001</v>
      </c>
      <c r="W85" s="3" cm="1">
        <f t="array" ref="W85">_FV(A85,"Market cap",TRUE)</f>
        <v>302602300000</v>
      </c>
      <c r="X85" s="7" cm="1">
        <f t="array" ref="X85">IFERROR(_FV(A85,"P/E",TRUE), "NA")</f>
        <v>9.9671000000000003</v>
      </c>
      <c r="Y85" t="str" cm="1">
        <f t="array" ref="Y85">_FV(A85,"Instrument type",TRUE)</f>
        <v>Stock</v>
      </c>
      <c r="Z85" s="6" cm="1">
        <f t="array" ref="Z85">_FV(A85,"Last trade time",TRUE)</f>
        <v>45155.700518888283</v>
      </c>
      <c r="AA85">
        <v>35465000000</v>
      </c>
      <c r="AB85">
        <v>17678000000</v>
      </c>
      <c r="AC85">
        <v>20456000000</v>
      </c>
      <c r="AD85" s="3">
        <v>34208000000</v>
      </c>
    </row>
    <row r="86" spans="1:30" x14ac:dyDescent="0.2">
      <c r="A86" s="1" t="e" vm="85">
        <v>#VALUE!</v>
      </c>
      <c r="B86" t="str" cm="1">
        <f t="array" ref="B86">_FV(A86,"Ticker symbol",TRUE)</f>
        <v>CMG</v>
      </c>
      <c r="C86" t="str" cm="1">
        <f t="array" ref="C86">_FV(A86,"Official name",TRUE)</f>
        <v>CHIPOTLE MEXICAN GRILL, INC.</v>
      </c>
      <c r="D86" t="str" cm="1">
        <f t="array" ref="D86">_FV(A86,"Headquarters")</f>
        <v>610 Newport Center Dr, Suite 1100, NEWPORT BEACH, CA, 92660 US</v>
      </c>
      <c r="E86" s="3" cm="1">
        <f t="array" ref="E86">IFERROR(_FV(A86,"Employees"), "NA")</f>
        <v>104958</v>
      </c>
      <c r="F86" t="str" cm="1">
        <f t="array" ref="F86">_FV(A86,"Industry")</f>
        <v>Hotels &amp; Entertainment Services</v>
      </c>
      <c r="G86" s="3" cm="1">
        <f t="array" ref="G86">IFERROR(_FV(A86,"Year incorporated",TRUE), "NA")</f>
        <v>1998</v>
      </c>
      <c r="H86" s="3" t="str" cm="1">
        <f t="array" ref="H86">_FV(A86,"Exchange")</f>
        <v>New York Stock Exchange</v>
      </c>
      <c r="I86" t="str" cm="1">
        <f t="array" ref="I86">_FV(A86,"Currency")</f>
        <v>USD</v>
      </c>
      <c r="J86" s="7" cm="1">
        <f t="array" ref="J86">_FV(A86,"Price")</f>
        <v>1866.35</v>
      </c>
      <c r="K86" s="7" cm="1">
        <f t="array" ref="K86">_FV(A86,"Previous close",TRUE)</f>
        <v>1866.89</v>
      </c>
      <c r="L86" s="7" cm="1">
        <f t="array" ref="L86">_FV(A86,"Change")</f>
        <v>-0.54</v>
      </c>
      <c r="M86" s="4" cm="1">
        <f t="array" ref="M86">_FV(A86,"Change (%)",TRUE)</f>
        <v>-2.8929999999999998E-4</v>
      </c>
      <c r="N86" s="7" cm="1">
        <f t="array" ref="N86">IFERROR(_FV(A86,"Open"), "NA")</f>
        <v>1866.74</v>
      </c>
      <c r="O86" s="7" cm="1">
        <f t="array" ref="O86">IFERROR(_FV(A86,"High"), "NA")</f>
        <v>1875.3150000000001</v>
      </c>
      <c r="P86" s="7" cm="1">
        <f t="array" ref="P86">IFERROR(_FV(A86,"Low"), "NA")</f>
        <v>1859.15</v>
      </c>
      <c r="Q86" s="7" cm="1">
        <f t="array" ref="Q86">IFERROR(_FV(A86,"52 week high",TRUE),"NA")</f>
        <v>2175.0100000000002</v>
      </c>
      <c r="R86" s="7" cm="1">
        <f t="array" ref="R86">IFERROR(_FV(A86,"52 week low",TRUE),"NA")</f>
        <v>1344.05</v>
      </c>
      <c r="S86" s="3" cm="1">
        <f t="array" ref="S86">_FV(A86,"Shares outstanding",TRUE)</f>
        <v>27587610</v>
      </c>
      <c r="T86" s="7" cm="1">
        <f t="array" ref="T86">_FV(A86,"Volume")</f>
        <v>102381</v>
      </c>
      <c r="U86" s="3" cm="1">
        <f t="array" ref="U86">IFERROR(_FV(A86,"Volume average",TRUE), "NA")</f>
        <v>340382</v>
      </c>
      <c r="V86" s="5" cm="1">
        <f t="array" ref="V86">IFERROR(_FV(A86,"Beta"), "NA")</f>
        <v>1.3093999999999999</v>
      </c>
      <c r="W86" s="3" cm="1">
        <f t="array" ref="W86">_FV(A86,"Market cap",TRUE)</f>
        <v>51488135923</v>
      </c>
      <c r="X86" s="7" cm="1">
        <f t="array" ref="X86">IFERROR(_FV(A86,"P/E",TRUE), "NA")</f>
        <v>46.637</v>
      </c>
      <c r="Y86" t="str" cm="1">
        <f t="array" ref="Y86">_FV(A86,"Instrument type",TRUE)</f>
        <v>Stock</v>
      </c>
      <c r="Z86" s="6" cm="1">
        <f t="array" ref="Z86">_FV(A86,"Last trade time",TRUE)</f>
        <v>45155.700497985934</v>
      </c>
      <c r="AA86">
        <v>899101000</v>
      </c>
      <c r="AB86">
        <v>384000000</v>
      </c>
      <c r="AC86">
        <v>106880000</v>
      </c>
      <c r="AD86" s="3">
        <v>921880000</v>
      </c>
    </row>
    <row r="87" spans="1:30" x14ac:dyDescent="0.2">
      <c r="A87" s="1" t="e" vm="86">
        <v>#VALUE!</v>
      </c>
      <c r="B87" t="str" cm="1">
        <f t="array" ref="B87">_FV(A87,"Ticker symbol",TRUE)</f>
        <v>CB</v>
      </c>
      <c r="C87" t="str" cm="1">
        <f t="array" ref="C87">_FV(A87,"Official name",TRUE)</f>
        <v>Chubb Ltd</v>
      </c>
      <c r="D87" t="str" cm="1">
        <f t="array" ref="D87">_FV(A87,"Headquarters")</f>
        <v>Baerengasse 32, ZUERICH, ZUERICH, 8001 CH</v>
      </c>
      <c r="E87" s="3" cm="1">
        <f t="array" ref="E87">IFERROR(_FV(A87,"Employees"), "NA")</f>
        <v>34000</v>
      </c>
      <c r="F87" t="str" cm="1">
        <f t="array" ref="F87">_FV(A87,"Industry")</f>
        <v>Insurance</v>
      </c>
      <c r="G87" s="3" cm="1">
        <f t="array" ref="G87">IFERROR(_FV(A87,"Year incorporated",TRUE), "NA")</f>
        <v>2008</v>
      </c>
      <c r="H87" s="3" t="str" cm="1">
        <f t="array" ref="H87">_FV(A87,"Exchange")</f>
        <v>New York Stock Exchange</v>
      </c>
      <c r="I87" t="str" cm="1">
        <f t="array" ref="I87">_FV(A87,"Currency")</f>
        <v>USD</v>
      </c>
      <c r="J87" s="7" cm="1">
        <f t="array" ref="J87">_FV(A87,"Price")</f>
        <v>201.08</v>
      </c>
      <c r="K87" s="7" cm="1">
        <f t="array" ref="K87">_FV(A87,"Previous close",TRUE)</f>
        <v>202.03</v>
      </c>
      <c r="L87" s="7" cm="1">
        <f t="array" ref="L87">_FV(A87,"Change")</f>
        <v>-0.95</v>
      </c>
      <c r="M87" s="4" cm="1">
        <f t="array" ref="M87">_FV(A87,"Change (%)",TRUE)</f>
        <v>-4.7020000000000005E-3</v>
      </c>
      <c r="N87" s="7" cm="1">
        <f t="array" ref="N87">IFERROR(_FV(A87,"Open"), "NA")</f>
        <v>203.12</v>
      </c>
      <c r="O87" s="7" cm="1">
        <f t="array" ref="O87">IFERROR(_FV(A87,"High"), "NA")</f>
        <v>203.54499999999999</v>
      </c>
      <c r="P87" s="7" cm="1">
        <f t="array" ref="P87">IFERROR(_FV(A87,"Low"), "NA")</f>
        <v>200.56739999999999</v>
      </c>
      <c r="Q87" s="7" cm="1">
        <f t="array" ref="Q87">IFERROR(_FV(A87,"52 week high",TRUE),"NA")</f>
        <v>231.37</v>
      </c>
      <c r="R87" s="7" cm="1">
        <f t="array" ref="R87">IFERROR(_FV(A87,"52 week low",TRUE),"NA")</f>
        <v>173.78</v>
      </c>
      <c r="S87" s="3" cm="1">
        <f t="array" ref="S87">_FV(A87,"Shares outstanding",TRUE)</f>
        <v>410735000</v>
      </c>
      <c r="T87" s="7" cm="1">
        <f t="array" ref="T87">_FV(A87,"Volume")</f>
        <v>490357</v>
      </c>
      <c r="U87" s="3" cm="1">
        <f t="array" ref="U87">IFERROR(_FV(A87,"Volume average",TRUE), "NA")</f>
        <v>1885236</v>
      </c>
      <c r="V87" s="5" cm="1">
        <f t="array" ref="V87">IFERROR(_FV(A87,"Beta"), "NA")</f>
        <v>0.65680000000000005</v>
      </c>
      <c r="W87" s="3" cm="1">
        <f t="array" ref="W87">_FV(A87,"Market cap",TRUE)</f>
        <v>82590593800</v>
      </c>
      <c r="X87" s="7" cm="1">
        <f t="array" ref="X87">IFERROR(_FV(A87,"P/E",TRUE), "NA")</f>
        <v>14.5265</v>
      </c>
      <c r="Y87" t="str" cm="1">
        <f t="array" ref="Y87">_FV(A87,"Instrument type",TRUE)</f>
        <v>Stock</v>
      </c>
      <c r="Z87" s="6" cm="1">
        <f t="array" ref="Z87">_FV(A87,"Last trade time",TRUE)</f>
        <v>45155.700196978905</v>
      </c>
      <c r="AA87">
        <v>5313000000</v>
      </c>
      <c r="AB87" t="s">
        <v>26</v>
      </c>
      <c r="AC87" t="s">
        <v>26</v>
      </c>
      <c r="AD87" s="3">
        <v>15403000000</v>
      </c>
    </row>
    <row r="88" spans="1:30" x14ac:dyDescent="0.2">
      <c r="A88" s="1" t="e" vm="87">
        <v>#VALUE!</v>
      </c>
      <c r="B88" t="str" cm="1">
        <f t="array" ref="B88">_FV(A88,"Ticker symbol",TRUE)</f>
        <v>CINF</v>
      </c>
      <c r="C88" t="str" cm="1">
        <f t="array" ref="C88">_FV(A88,"Official name",TRUE)</f>
        <v>CINCINNATI FINANCIAL CORPORATION</v>
      </c>
      <c r="D88" t="str" cm="1">
        <f t="array" ref="D88">_FV(A88,"Headquarters")</f>
        <v>6200 S Gilmore Rd, FAIRFIELD, OH, 45014 US</v>
      </c>
      <c r="E88" s="3" cm="1">
        <f t="array" ref="E88">IFERROR(_FV(A88,"Employees"), "NA")</f>
        <v>5148</v>
      </c>
      <c r="F88" t="str" cm="1">
        <f t="array" ref="F88">_FV(A88,"Industry")</f>
        <v>Insurance</v>
      </c>
      <c r="G88" s="3" cm="1">
        <f t="array" ref="G88">IFERROR(_FV(A88,"Year incorporated",TRUE), "NA")</f>
        <v>1992</v>
      </c>
      <c r="H88" s="3" t="str" cm="1">
        <f t="array" ref="H88">_FV(A88,"Exchange")</f>
        <v>Nasdaq Stock Market</v>
      </c>
      <c r="I88" t="str" cm="1">
        <f t="array" ref="I88">_FV(A88,"Currency")</f>
        <v>USD</v>
      </c>
      <c r="J88" s="7" cm="1">
        <f t="array" ref="J88">_FV(A88,"Price")</f>
        <v>105.68</v>
      </c>
      <c r="K88" s="7" cm="1">
        <f t="array" ref="K88">_FV(A88,"Previous close",TRUE)</f>
        <v>105.67</v>
      </c>
      <c r="L88" s="7" cm="1">
        <f t="array" ref="L88">_FV(A88,"Change")</f>
        <v>0.01</v>
      </c>
      <c r="M88" s="4" cm="1">
        <f t="array" ref="M88">_FV(A88,"Change (%)",TRUE)</f>
        <v>9.4629999999999994E-5</v>
      </c>
      <c r="N88" s="7" cm="1">
        <f t="array" ref="N88">IFERROR(_FV(A88,"Open"), "NA")</f>
        <v>106.3</v>
      </c>
      <c r="O88" s="7" cm="1">
        <f t="array" ref="O88">IFERROR(_FV(A88,"High"), "NA")</f>
        <v>106.425</v>
      </c>
      <c r="P88" s="7" cm="1">
        <f t="array" ref="P88">IFERROR(_FV(A88,"Low"), "NA")</f>
        <v>105.47</v>
      </c>
      <c r="Q88" s="7" cm="1">
        <f t="array" ref="Q88">IFERROR(_FV(A88,"52 week high",TRUE),"NA")</f>
        <v>130.66</v>
      </c>
      <c r="R88" s="7" cm="1">
        <f t="array" ref="R88">IFERROR(_FV(A88,"52 week low",TRUE),"NA")</f>
        <v>88.66</v>
      </c>
      <c r="S88" s="3" cm="1">
        <f t="array" ref="S88">_FV(A88,"Shares outstanding",TRUE)</f>
        <v>156856200</v>
      </c>
      <c r="T88" s="7" cm="1">
        <f t="array" ref="T88">_FV(A88,"Volume")</f>
        <v>151322</v>
      </c>
      <c r="U88" s="3" cm="1">
        <f t="array" ref="U88">IFERROR(_FV(A88,"Volume average",TRUE), "NA")</f>
        <v>742028</v>
      </c>
      <c r="V88" s="5" cm="1">
        <f t="array" ref="V88">IFERROR(_FV(A88,"Beta"), "NA")</f>
        <v>0.6169</v>
      </c>
      <c r="W88" s="3" cm="1">
        <f t="array" ref="W88">_FV(A88,"Market cap",TRUE)</f>
        <v>16576563216</v>
      </c>
      <c r="X88" s="7" cm="1">
        <f t="array" ref="X88">IFERROR(_FV(A88,"P/E",TRUE), "NA")</f>
        <v>12.2963</v>
      </c>
      <c r="Y88" t="str" cm="1">
        <f t="array" ref="Y88">_FV(A88,"Instrument type",TRUE)</f>
        <v>Stock</v>
      </c>
      <c r="Z88" s="6" cm="1">
        <f t="array" ref="Z88">_FV(A88,"Last trade time",TRUE)</f>
        <v>45155.700534628908</v>
      </c>
      <c r="AA88">
        <v>-486000000</v>
      </c>
      <c r="AB88">
        <v>1264000000</v>
      </c>
      <c r="AC88" t="s">
        <v>26</v>
      </c>
      <c r="AD88" s="3">
        <v>50000000</v>
      </c>
    </row>
    <row r="89" spans="1:30" x14ac:dyDescent="0.2">
      <c r="A89" s="1" t="e" vm="88">
        <v>#VALUE!</v>
      </c>
      <c r="B89" t="str" cm="1">
        <f t="array" ref="B89">_FV(A89,"Ticker symbol",TRUE)</f>
        <v>CTAS</v>
      </c>
      <c r="C89" t="str" cm="1">
        <f t="array" ref="C89">_FV(A89,"Official name",TRUE)</f>
        <v>CINTAS CORPORATION</v>
      </c>
      <c r="D89" t="str" cm="1">
        <f t="array" ref="D89">_FV(A89,"Headquarters")</f>
        <v>PO Box 625737, 6800 Cintas Blvd, CINCINNATI, OH, 45262 US</v>
      </c>
      <c r="E89" s="3" cm="1">
        <f t="array" ref="E89">IFERROR(_FV(A89,"Employees"), "NA")</f>
        <v>44500</v>
      </c>
      <c r="F89" t="str" cm="1">
        <f t="array" ref="F89">_FV(A89,"Industry")</f>
        <v>Professional &amp; Commercial Services</v>
      </c>
      <c r="G89" s="3" cm="1">
        <f t="array" ref="G89">IFERROR(_FV(A89,"Year incorporated",TRUE), "NA")</f>
        <v>1986</v>
      </c>
      <c r="H89" s="3" t="str" cm="1">
        <f t="array" ref="H89">_FV(A89,"Exchange")</f>
        <v>Nasdaq Stock Market</v>
      </c>
      <c r="I89" t="str" cm="1">
        <f t="array" ref="I89">_FV(A89,"Currency")</f>
        <v>USD</v>
      </c>
      <c r="J89" s="7" cm="1">
        <f t="array" ref="J89">_FV(A89,"Price")</f>
        <v>490.55500000000001</v>
      </c>
      <c r="K89" s="7" cm="1">
        <f t="array" ref="K89">_FV(A89,"Previous close",TRUE)</f>
        <v>490.27</v>
      </c>
      <c r="L89" s="7" cm="1">
        <f t="array" ref="L89">_FV(A89,"Change")</f>
        <v>0.28499999999999998</v>
      </c>
      <c r="M89" s="4" cm="1">
        <f t="array" ref="M89">_FV(A89,"Change (%)",TRUE)</f>
        <v>5.8129999999999998E-4</v>
      </c>
      <c r="N89" s="7" cm="1">
        <f t="array" ref="N89">IFERROR(_FV(A89,"Open"), "NA")</f>
        <v>489.71</v>
      </c>
      <c r="O89" s="7" cm="1">
        <f t="array" ref="O89">IFERROR(_FV(A89,"High"), "NA")</f>
        <v>492.34500000000003</v>
      </c>
      <c r="P89" s="7" cm="1">
        <f t="array" ref="P89">IFERROR(_FV(A89,"Low"), "NA")</f>
        <v>489.22500000000002</v>
      </c>
      <c r="Q89" s="7" cm="1">
        <f t="array" ref="Q89">IFERROR(_FV(A89,"52 week high",TRUE),"NA")</f>
        <v>518.71</v>
      </c>
      <c r="R89" s="7" cm="1">
        <f t="array" ref="R89">IFERROR(_FV(A89,"52 week low",TRUE),"NA")</f>
        <v>370.93</v>
      </c>
      <c r="S89" s="3" cm="1">
        <f t="array" ref="S89">_FV(A89,"Shares outstanding",TRUE)</f>
        <v>101741600</v>
      </c>
      <c r="T89" s="7" cm="1">
        <f t="array" ref="T89">_FV(A89,"Volume")</f>
        <v>90306</v>
      </c>
      <c r="U89" s="3" cm="1">
        <f t="array" ref="U89">IFERROR(_FV(A89,"Volume average",TRUE), "NA")</f>
        <v>454267</v>
      </c>
      <c r="V89" s="5" cm="1">
        <f t="array" ref="V89">IFERROR(_FV(A89,"Beta"), "NA")</f>
        <v>1.3059000000000001</v>
      </c>
      <c r="W89" s="3" cm="1">
        <f t="array" ref="W89">_FV(A89,"Market cap",TRUE)</f>
        <v>49909850588</v>
      </c>
      <c r="X89" s="7" cm="1">
        <f t="array" ref="X89">IFERROR(_FV(A89,"P/E",TRUE), "NA")</f>
        <v>37.755699999999997</v>
      </c>
      <c r="Y89" t="str" cm="1">
        <f t="array" ref="Y89">_FV(A89,"Instrument type",TRUE)</f>
        <v>Stock</v>
      </c>
      <c r="Z89" s="6" cm="1">
        <f t="array" ref="Z89">_FV(A89,"Last trade time",TRUE)</f>
        <v>45155.700376180466</v>
      </c>
      <c r="AA89">
        <v>1348010000</v>
      </c>
      <c r="AB89">
        <v>124149000</v>
      </c>
      <c r="AC89">
        <v>1152993000</v>
      </c>
      <c r="AD89" s="3">
        <v>1230062000</v>
      </c>
    </row>
    <row r="90" spans="1:30" x14ac:dyDescent="0.2">
      <c r="A90" s="1" t="e" vm="89">
        <v>#VALUE!</v>
      </c>
      <c r="B90" t="str" cm="1">
        <f t="array" ref="B90">_FV(A90,"Ticker symbol",TRUE)</f>
        <v>CSCO</v>
      </c>
      <c r="C90" t="str" cm="1">
        <f t="array" ref="C90">_FV(A90,"Official name",TRUE)</f>
        <v>CISCO SYSTEMS, INC.</v>
      </c>
      <c r="D90" t="str" cm="1">
        <f t="array" ref="D90">_FV(A90,"Headquarters")</f>
        <v>170 West Tasman Dr, SAN JOSE, CA, 95134-1706 US</v>
      </c>
      <c r="E90" s="3" cm="1">
        <f t="array" ref="E90">IFERROR(_FV(A90,"Employees"), "NA")</f>
        <v>83300</v>
      </c>
      <c r="F90" t="str" cm="1">
        <f t="array" ref="F90">_FV(A90,"Industry")</f>
        <v>Communications &amp; Networking</v>
      </c>
      <c r="G90" s="3" cm="1">
        <f t="array" ref="G90">IFERROR(_FV(A90,"Year incorporated",TRUE), "NA")</f>
        <v>2021</v>
      </c>
      <c r="H90" s="3" t="str" cm="1">
        <f t="array" ref="H90">_FV(A90,"Exchange")</f>
        <v>Nasdaq Stock Market</v>
      </c>
      <c r="I90" t="str" cm="1">
        <f t="array" ref="I90">_FV(A90,"Currency")</f>
        <v>USD</v>
      </c>
      <c r="J90" s="7" cm="1">
        <f t="array" ref="J90">_FV(A90,"Price")</f>
        <v>55.055</v>
      </c>
      <c r="K90" s="7" cm="1">
        <f t="array" ref="K90">_FV(A90,"Previous close",TRUE)</f>
        <v>52.96</v>
      </c>
      <c r="L90" s="7" cm="1">
        <f t="array" ref="L90">_FV(A90,"Change")</f>
        <v>2.0950000000000002</v>
      </c>
      <c r="M90" s="4" cm="1">
        <f t="array" ref="M90">_FV(A90,"Change (%)",TRUE)</f>
        <v>3.9558000000000003E-2</v>
      </c>
      <c r="N90" s="7" cm="1">
        <f t="array" ref="N90">IFERROR(_FV(A90,"Open"), "NA")</f>
        <v>54.44</v>
      </c>
      <c r="O90" s="7" cm="1">
        <f t="array" ref="O90">IFERROR(_FV(A90,"High"), "NA")</f>
        <v>55.835000000000001</v>
      </c>
      <c r="P90" s="7" cm="1">
        <f t="array" ref="P90">IFERROR(_FV(A90,"Low"), "NA")</f>
        <v>54.37</v>
      </c>
      <c r="Q90" s="7" cm="1">
        <f t="array" ref="Q90">IFERROR(_FV(A90,"52 week high",TRUE),"NA")</f>
        <v>55.835000000000001</v>
      </c>
      <c r="R90" s="7" cm="1">
        <f t="array" ref="R90">IFERROR(_FV(A90,"52 week low",TRUE),"NA")</f>
        <v>38.604999999999997</v>
      </c>
      <c r="S90" s="3" cm="1">
        <f t="array" ref="S90">_FV(A90,"Shares outstanding",TRUE)</f>
        <v>4075058000</v>
      </c>
      <c r="T90" s="7" cm="1">
        <f t="array" ref="T90">_FV(A90,"Volume")</f>
        <v>26890138</v>
      </c>
      <c r="U90" s="3" cm="1">
        <f t="array" ref="U90">IFERROR(_FV(A90,"Volume average",TRUE), "NA")</f>
        <v>18887420</v>
      </c>
      <c r="V90" s="5" cm="1">
        <f t="array" ref="V90">IFERROR(_FV(A90,"Beta"), "NA")</f>
        <v>0.96409999999999996</v>
      </c>
      <c r="W90" s="3" cm="1">
        <f t="array" ref="W90">_FV(A90,"Market cap",TRUE)</f>
        <v>224352318190</v>
      </c>
      <c r="X90" s="7" cm="1">
        <f t="array" ref="X90">IFERROR(_FV(A90,"P/E",TRUE), "NA")</f>
        <v>17.2456</v>
      </c>
      <c r="Y90" t="str" cm="1">
        <f t="array" ref="Y90">_FV(A90,"Instrument type",TRUE)</f>
        <v>Stock</v>
      </c>
      <c r="Z90" s="6" cm="1">
        <f t="array" ref="Z90">_FV(A90,"Last trade time",TRUE)</f>
        <v>45155.700576608593</v>
      </c>
      <c r="AA90">
        <v>11812000000</v>
      </c>
      <c r="AB90">
        <v>7079000000</v>
      </c>
      <c r="AC90">
        <v>7922000000</v>
      </c>
      <c r="AD90" s="3">
        <v>25640000000</v>
      </c>
    </row>
    <row r="91" spans="1:30" x14ac:dyDescent="0.2">
      <c r="A91" s="1" t="e" vm="90">
        <v>#VALUE!</v>
      </c>
      <c r="B91" t="str" cm="1">
        <f t="array" ref="B91">_FV(A91,"Ticker symbol",TRUE)</f>
        <v>C</v>
      </c>
      <c r="C91" t="str" cm="1">
        <f t="array" ref="C91">_FV(A91,"Official name",TRUE)</f>
        <v>CITIGROUP INC.</v>
      </c>
      <c r="D91" t="str" cm="1">
        <f t="array" ref="D91">_FV(A91,"Headquarters")</f>
        <v>388 Greenwich Street, 17th Floor, NEW YORK, NY, 10013 US</v>
      </c>
      <c r="E91" s="3" cm="1">
        <f t="array" ref="E91">IFERROR(_FV(A91,"Employees"), "NA")</f>
        <v>240000</v>
      </c>
      <c r="F91" t="str" cm="1">
        <f t="array" ref="F91">_FV(A91,"Industry")</f>
        <v>Investment Banking &amp; Investment Services</v>
      </c>
      <c r="G91" s="3" cm="1">
        <f t="array" ref="G91">IFERROR(_FV(A91,"Year incorporated",TRUE), "NA")</f>
        <v>1988</v>
      </c>
      <c r="H91" s="3" t="str" cm="1">
        <f t="array" ref="H91">_FV(A91,"Exchange")</f>
        <v>New York Stock Exchange</v>
      </c>
      <c r="I91" t="str" cm="1">
        <f t="array" ref="I91">_FV(A91,"Currency")</f>
        <v>USD</v>
      </c>
      <c r="J91" s="7" cm="1">
        <f t="array" ref="J91">_FV(A91,"Price")</f>
        <v>42.471200000000003</v>
      </c>
      <c r="K91" s="7" cm="1">
        <f t="array" ref="K91">_FV(A91,"Previous close",TRUE)</f>
        <v>42.64</v>
      </c>
      <c r="L91" s="7" cm="1">
        <f t="array" ref="L91">_FV(A91,"Change")</f>
        <v>-0.16880000000000001</v>
      </c>
      <c r="M91" s="4" cm="1">
        <f t="array" ref="M91">_FV(A91,"Change (%)",TRUE)</f>
        <v>-3.9589999999999998E-3</v>
      </c>
      <c r="N91" s="7" cm="1">
        <f t="array" ref="N91">IFERROR(_FV(A91,"Open"), "NA")</f>
        <v>42.87</v>
      </c>
      <c r="O91" s="7" cm="1">
        <f t="array" ref="O91">IFERROR(_FV(A91,"High"), "NA")</f>
        <v>43.08</v>
      </c>
      <c r="P91" s="7" cm="1">
        <f t="array" ref="P91">IFERROR(_FV(A91,"Low"), "NA")</f>
        <v>42.46</v>
      </c>
      <c r="Q91" s="7" cm="1">
        <f t="array" ref="Q91">IFERROR(_FV(A91,"52 week high",TRUE),"NA")</f>
        <v>54.02</v>
      </c>
      <c r="R91" s="7" cm="1">
        <f t="array" ref="R91">IFERROR(_FV(A91,"52 week low",TRUE),"NA")</f>
        <v>40.005000000000003</v>
      </c>
      <c r="S91" s="3" cm="1">
        <f t="array" ref="S91">_FV(A91,"Shares outstanding",TRUE)</f>
        <v>1925703000</v>
      </c>
      <c r="T91" s="7" cm="1">
        <f t="array" ref="T91">_FV(A91,"Volume")</f>
        <v>7497892</v>
      </c>
      <c r="U91" s="3" cm="1">
        <f t="array" ref="U91">IFERROR(_FV(A91,"Volume average",TRUE), "NA")</f>
        <v>17809240</v>
      </c>
      <c r="V91" s="5" cm="1">
        <f t="array" ref="V91">IFERROR(_FV(A91,"Beta"), "NA")</f>
        <v>1.5609</v>
      </c>
      <c r="W91" s="3" cm="1">
        <f t="array" ref="W91">_FV(A91,"Market cap",TRUE)</f>
        <v>81786917253</v>
      </c>
      <c r="X91" s="7" cm="1">
        <f t="array" ref="X91">IFERROR(_FV(A91,"P/E",TRUE), "NA")</f>
        <v>6.7624000000000004</v>
      </c>
      <c r="Y91" t="str" cm="1">
        <f t="array" ref="Y91">_FV(A91,"Instrument type",TRUE)</f>
        <v>Stock</v>
      </c>
      <c r="Z91" s="6" cm="1">
        <f t="array" ref="Z91">_FV(A91,"Last trade time",TRUE)</f>
        <v>45155.700455092185</v>
      </c>
      <c r="AA91">
        <v>14845000000</v>
      </c>
      <c r="AB91" t="s">
        <v>26</v>
      </c>
      <c r="AC91" t="s">
        <v>26</v>
      </c>
      <c r="AD91" s="3">
        <v>72294000000</v>
      </c>
    </row>
    <row r="92" spans="1:30" x14ac:dyDescent="0.2">
      <c r="A92" s="1" t="e" vm="91">
        <v>#VALUE!</v>
      </c>
      <c r="B92" t="str" cm="1">
        <f t="array" ref="B92">_FV(A92,"Ticker symbol",TRUE)</f>
        <v>CSX</v>
      </c>
      <c r="C92" t="str" cm="1">
        <f t="array" ref="C92">_FV(A92,"Official name",TRUE)</f>
        <v>Clean Seed Capital Group Ltd.</v>
      </c>
      <c r="D92" t="str" cm="1">
        <f t="array" ref="D92">_FV(A92,"Headquarters")</f>
        <v>7541 Conway Ave, BURNABY, BC, V5E 2P7 CA</v>
      </c>
      <c r="E92" s="3" t="str" cm="1">
        <f t="array" ref="E92">IFERROR(_FV(A92,"Employees"), "NA")</f>
        <v>NA</v>
      </c>
      <c r="F92" t="str" cm="1">
        <f t="array" ref="F92">_FV(A92,"Industry")</f>
        <v>Machinery, Equipment &amp; Components</v>
      </c>
      <c r="G92" s="3" cm="1">
        <f t="array" ref="G92">IFERROR(_FV(A92,"Year incorporated",TRUE), "NA")</f>
        <v>2010</v>
      </c>
      <c r="H92" s="3" t="str" cm="1">
        <f t="array" ref="H92">_FV(A92,"Exchange")</f>
        <v>TSX Venture Exchange</v>
      </c>
      <c r="I92" t="str" cm="1">
        <f t="array" ref="I92">_FV(A92,"Currency")</f>
        <v>CAD</v>
      </c>
      <c r="J92" s="7" cm="1">
        <f t="array" ref="J92">_FV(A92,"Price")</f>
        <v>0.13</v>
      </c>
      <c r="K92" s="7" cm="1">
        <f t="array" ref="K92">_FV(A92,"Previous close",TRUE)</f>
        <v>0.13</v>
      </c>
      <c r="L92" s="7" cm="1">
        <f t="array" ref="L92">_FV(A92,"Change")</f>
        <v>0</v>
      </c>
      <c r="M92" s="4" cm="1">
        <f t="array" ref="M92">_FV(A92,"Change (%)",TRUE)</f>
        <v>0</v>
      </c>
      <c r="N92" s="7" cm="1">
        <f t="array" ref="N92">IFERROR(_FV(A92,"Open"), "NA")</f>
        <v>0.13</v>
      </c>
      <c r="O92" s="7" cm="1">
        <f t="array" ref="O92">IFERROR(_FV(A92,"High"), "NA")</f>
        <v>0.13</v>
      </c>
      <c r="P92" s="7" cm="1">
        <f t="array" ref="P92">IFERROR(_FV(A92,"Low"), "NA")</f>
        <v>0.13</v>
      </c>
      <c r="Q92" s="7" cm="1">
        <f t="array" ref="Q92">IFERROR(_FV(A92,"52 week high",TRUE),"NA")</f>
        <v>0.35</v>
      </c>
      <c r="R92" s="7" cm="1">
        <f t="array" ref="R92">IFERROR(_FV(A92,"52 week low",TRUE),"NA")</f>
        <v>0.115</v>
      </c>
      <c r="S92" s="3" cm="1">
        <f t="array" ref="S92">_FV(A92,"Shares outstanding",TRUE)</f>
        <v>92852970</v>
      </c>
      <c r="T92" s="7" cm="1">
        <f t="array" ref="T92">_FV(A92,"Volume")</f>
        <v>5000</v>
      </c>
      <c r="U92" s="3" cm="1">
        <f t="array" ref="U92">IFERROR(_FV(A92,"Volume average",TRUE), "NA")</f>
        <v>8010</v>
      </c>
      <c r="V92" s="5" cm="1">
        <f t="array" ref="V92">IFERROR(_FV(A92,"Beta"), "NA")</f>
        <v>1.2225999999999999</v>
      </c>
      <c r="W92" s="3" cm="1">
        <f t="array" ref="W92">_FV(A92,"Market cap",TRUE)</f>
        <v>12070886</v>
      </c>
      <c r="X92" s="7" t="str" cm="1">
        <f t="array" ref="X92">IFERROR(_FV(A92,"P/E",TRUE), "NA")</f>
        <v>NA</v>
      </c>
      <c r="Y92" t="str" cm="1">
        <f t="array" ref="Y92">_FV(A92,"Instrument type",TRUE)</f>
        <v>Stock</v>
      </c>
      <c r="Z92" s="6" cm="1">
        <f t="array" ref="Z92">_FV(A92,"Last trade time",TRUE)</f>
        <v>45154.702534722222</v>
      </c>
      <c r="AA92">
        <v>4166000000</v>
      </c>
      <c r="AB92">
        <v>1958000000</v>
      </c>
      <c r="AC92">
        <v>1313000000</v>
      </c>
      <c r="AD92" s="3">
        <v>2471000000</v>
      </c>
    </row>
    <row r="93" spans="1:30" x14ac:dyDescent="0.2">
      <c r="A93" s="1" t="e" vm="92">
        <v>#VALUE!</v>
      </c>
      <c r="B93" t="str" cm="1">
        <f t="array" ref="B93">_FV(A93,"Ticker symbol",TRUE)</f>
        <v>CLF</v>
      </c>
      <c r="C93" t="str" cm="1">
        <f t="array" ref="C93">_FV(A93,"Official name",TRUE)</f>
        <v>CLEVELAND-CLIFFS INC.</v>
      </c>
      <c r="D93" t="str" cm="1">
        <f t="array" ref="D93">_FV(A93,"Headquarters")</f>
        <v>STE. 3300, 200 PUBLIC SQUARE, CLEVELAND, OH, 44114-2315 US</v>
      </c>
      <c r="E93" s="3" cm="1">
        <f t="array" ref="E93">IFERROR(_FV(A93,"Employees"), "NA")</f>
        <v>27000</v>
      </c>
      <c r="F93" t="str" cm="1">
        <f t="array" ref="F93">_FV(A93,"Industry")</f>
        <v>Metals &amp; Mining</v>
      </c>
      <c r="G93" s="3" cm="1">
        <f t="array" ref="G93">IFERROR(_FV(A93,"Year incorporated",TRUE), "NA")</f>
        <v>1985</v>
      </c>
      <c r="H93" s="3" t="str" cm="1">
        <f t="array" ref="H93">_FV(A93,"Exchange")</f>
        <v>New York Stock Exchange</v>
      </c>
      <c r="I93" t="str" cm="1">
        <f t="array" ref="I93">_FV(A93,"Currency")</f>
        <v>USD</v>
      </c>
      <c r="J93" s="7" cm="1">
        <f t="array" ref="J93">_FV(A93,"Price")</f>
        <v>15.075699999999999</v>
      </c>
      <c r="K93" s="7" cm="1">
        <f t="array" ref="K93">_FV(A93,"Previous close",TRUE)</f>
        <v>15.11</v>
      </c>
      <c r="L93" s="7" cm="1">
        <f t="array" ref="L93">_FV(A93,"Change")</f>
        <v>-3.4299999999999997E-2</v>
      </c>
      <c r="M93" s="4" cm="1">
        <f t="array" ref="M93">_FV(A93,"Change (%)",TRUE)</f>
        <v>-2.2699999999999999E-3</v>
      </c>
      <c r="N93" s="7" cm="1">
        <f t="array" ref="N93">IFERROR(_FV(A93,"Open"), "NA")</f>
        <v>15.28</v>
      </c>
      <c r="O93" s="7" cm="1">
        <f t="array" ref="O93">IFERROR(_FV(A93,"High"), "NA")</f>
        <v>15.369300000000001</v>
      </c>
      <c r="P93" s="7" cm="1">
        <f t="array" ref="P93">IFERROR(_FV(A93,"Low"), "NA")</f>
        <v>15.05</v>
      </c>
      <c r="Q93" s="7" cm="1">
        <f t="array" ref="Q93">IFERROR(_FV(A93,"52 week high",TRUE),"NA")</f>
        <v>22.83</v>
      </c>
      <c r="R93" s="7" cm="1">
        <f t="array" ref="R93">IFERROR(_FV(A93,"52 week low",TRUE),"NA")</f>
        <v>11.824999999999999</v>
      </c>
      <c r="S93" s="3" cm="1">
        <f t="array" ref="S93">_FV(A93,"Shares outstanding",TRUE)</f>
        <v>508682100</v>
      </c>
      <c r="T93" s="7" cm="1">
        <f t="array" ref="T93">_FV(A93,"Volume")</f>
        <v>3919560</v>
      </c>
      <c r="U93" s="3" cm="1">
        <f t="array" ref="U93">IFERROR(_FV(A93,"Volume average",TRUE), "NA")</f>
        <v>11366432</v>
      </c>
      <c r="V93" s="5" cm="1">
        <f t="array" ref="V93">IFERROR(_FV(A93,"Beta"), "NA")</f>
        <v>2.2185999999999999</v>
      </c>
      <c r="W93" s="3" cm="1">
        <f t="array" ref="W93">_FV(A93,"Market cap",TRUE)</f>
        <v>7668738734</v>
      </c>
      <c r="X93" s="7" cm="1">
        <f t="array" ref="X93">IFERROR(_FV(A93,"P/E",TRUE), "NA")</f>
        <v>34.444200000000002</v>
      </c>
      <c r="Y93" t="str" cm="1">
        <f t="array" ref="Y93">_FV(A93,"Instrument type",TRUE)</f>
        <v>Stock</v>
      </c>
      <c r="Z93" s="6" cm="1">
        <f t="array" ref="Z93">_FV(A93,"Last trade time",TRUE)</f>
        <v>45155.700579698438</v>
      </c>
      <c r="AA93">
        <v>1335000000</v>
      </c>
      <c r="AB93">
        <v>26000000</v>
      </c>
      <c r="AC93">
        <v>1960000000</v>
      </c>
      <c r="AD93" s="3">
        <v>3549000000</v>
      </c>
    </row>
    <row r="94" spans="1:30" x14ac:dyDescent="0.2">
      <c r="A94" s="1" t="e" vm="93">
        <v>#VALUE!</v>
      </c>
      <c r="B94" t="str" cm="1">
        <f t="array" ref="B94">_FV(A94,"Ticker symbol",TRUE)</f>
        <v>CAM</v>
      </c>
      <c r="C94" t="str" cm="1">
        <f t="array" ref="C94">_FV(A94,"Official name",TRUE)</f>
        <v>CLIME CAPITAL LIMITED</v>
      </c>
      <c r="D94" t="str" cm="1">
        <f t="array" ref="D94">_FV(A94,"Headquarters")</f>
        <v>L 13 20 Hunter St, SYDNEY, NEW SOUTH WALES, 2000 AU</v>
      </c>
      <c r="E94" s="3" t="str" cm="1">
        <f t="array" ref="E94">IFERROR(_FV(A94,"Employees"), "NA")</f>
        <v>NA</v>
      </c>
      <c r="F94" t="str" cm="1">
        <f t="array" ref="F94">_FV(A94,"Industry")</f>
        <v>Investment Banking &amp; Investment Services</v>
      </c>
      <c r="G94" s="3" cm="1">
        <f t="array" ref="G94">IFERROR(_FV(A94,"Year incorporated",TRUE), "NA")</f>
        <v>2003</v>
      </c>
      <c r="H94" s="3" t="str" cm="1">
        <f t="array" ref="H94">_FV(A94,"Exchange")</f>
        <v>Australian Securities Exchange</v>
      </c>
      <c r="I94" t="str" cm="1">
        <f t="array" ref="I94">_FV(A94,"Currency")</f>
        <v>AUD</v>
      </c>
      <c r="J94" s="7" cm="1">
        <f t="array" ref="J94">_FV(A94,"Price")</f>
        <v>0.82499999999999996</v>
      </c>
      <c r="K94" s="7" cm="1">
        <f t="array" ref="K94">_FV(A94,"Previous close",TRUE)</f>
        <v>0.82</v>
      </c>
      <c r="L94" s="7" cm="1">
        <f t="array" ref="L94">_FV(A94,"Change")</f>
        <v>5.0000000000000001E-3</v>
      </c>
      <c r="M94" s="4" cm="1">
        <f t="array" ref="M94">_FV(A94,"Change (%)",TRUE)</f>
        <v>6.0980000000000001E-3</v>
      </c>
      <c r="N94" s="7" cm="1">
        <f t="array" ref="N94">IFERROR(_FV(A94,"Open"), "NA")</f>
        <v>0.82</v>
      </c>
      <c r="O94" s="7" cm="1">
        <f t="array" ref="O94">IFERROR(_FV(A94,"High"), "NA")</f>
        <v>0.82499999999999996</v>
      </c>
      <c r="P94" s="7" cm="1">
        <f t="array" ref="P94">IFERROR(_FV(A94,"Low"), "NA")</f>
        <v>0.82</v>
      </c>
      <c r="Q94" s="7" cm="1">
        <f t="array" ref="Q94">IFERROR(_FV(A94,"52 week high",TRUE),"NA")</f>
        <v>0.89</v>
      </c>
      <c r="R94" s="7" cm="1">
        <f t="array" ref="R94">IFERROR(_FV(A94,"52 week low",TRUE),"NA")</f>
        <v>0.78</v>
      </c>
      <c r="S94" s="3" cm="1">
        <f t="array" ref="S94">_FV(A94,"Shares outstanding",TRUE)</f>
        <v>140157500</v>
      </c>
      <c r="T94" s="7" cm="1">
        <f t="array" ref="T94">_FV(A94,"Volume")</f>
        <v>25129</v>
      </c>
      <c r="U94" s="3" cm="1">
        <f t="array" ref="U94">IFERROR(_FV(A94,"Volume average",TRUE), "NA")</f>
        <v>48080</v>
      </c>
      <c r="V94" s="5" cm="1">
        <f t="array" ref="V94">IFERROR(_FV(A94,"Beta"), "NA")</f>
        <v>0.62960000000000005</v>
      </c>
      <c r="W94" s="3" cm="1">
        <f t="array" ref="W94">_FV(A94,"Market cap",TRUE)</f>
        <v>115629900</v>
      </c>
      <c r="X94" s="7" cm="1">
        <f t="array" ref="X94">IFERROR(_FV(A94,"P/E",TRUE), "NA")</f>
        <v>341.67</v>
      </c>
      <c r="Y94" t="str" cm="1">
        <f t="array" ref="Y94">_FV(A94,"Instrument type",TRUE)</f>
        <v>Stock</v>
      </c>
      <c r="Z94" s="6" cm="1">
        <f t="array" ref="Z94">_FV(A94,"Last trade time",TRUE)</f>
        <v>45155.375</v>
      </c>
      <c r="AA94" t="s">
        <v>26</v>
      </c>
      <c r="AB94" t="s">
        <v>26</v>
      </c>
      <c r="AC94" t="s">
        <v>26</v>
      </c>
      <c r="AD94" s="3" t="s">
        <v>26</v>
      </c>
    </row>
    <row r="95" spans="1:30" x14ac:dyDescent="0.2">
      <c r="A95" s="1" t="e" vm="94">
        <v>#VALUE!</v>
      </c>
      <c r="B95" t="str" cm="1">
        <f t="array" ref="B95">_FV(A95,"Ticker symbol",TRUE)</f>
        <v>CBG</v>
      </c>
      <c r="C95" t="str" cm="1">
        <f t="array" ref="C95">_FV(A95,"Official name",TRUE)</f>
        <v>CLOSE BROTHERS GROUP PLC</v>
      </c>
      <c r="D95" t="str" cm="1">
        <f t="array" ref="D95">_FV(A95,"Headquarters")</f>
        <v>10 Crown Place, LONDON, UNITED KINGDOM-NA, EC2A 4FT GB</v>
      </c>
      <c r="E95" s="3" cm="1">
        <f t="array" ref="E95">IFERROR(_FV(A95,"Employees"), "NA")</f>
        <v>4000</v>
      </c>
      <c r="F95" t="str" cm="1">
        <f t="array" ref="F95">_FV(A95,"Industry")</f>
        <v>Banking Services</v>
      </c>
      <c r="G95" s="3" cm="1">
        <f t="array" ref="G95">IFERROR(_FV(A95,"Year incorporated",TRUE), "NA")</f>
        <v>1953</v>
      </c>
      <c r="H95" s="3" t="str" cm="1">
        <f t="array" ref="H95">_FV(A95,"Exchange")</f>
        <v>London Stock Exchange</v>
      </c>
      <c r="I95" t="str" cm="1">
        <f t="array" ref="I95">_FV(A95,"Currency")</f>
        <v>GBp</v>
      </c>
      <c r="J95" s="7" cm="1">
        <f t="array" ref="J95">_FV(A95,"Price")</f>
        <v>839</v>
      </c>
      <c r="K95" s="7" cm="1">
        <f t="array" ref="K95">_FV(A95,"Previous close",TRUE)</f>
        <v>840.5</v>
      </c>
      <c r="L95" s="7" cm="1">
        <f t="array" ref="L95">_FV(A95,"Change")</f>
        <v>-1.5</v>
      </c>
      <c r="M95" s="4" cm="1">
        <f t="array" ref="M95">_FV(A95,"Change (%)",TRUE)</f>
        <v>-1.7849999999999999E-3</v>
      </c>
      <c r="N95" s="7" cm="1">
        <f t="array" ref="N95">IFERROR(_FV(A95,"Open"), "NA")</f>
        <v>837.5</v>
      </c>
      <c r="O95" s="7" cm="1">
        <f t="array" ref="O95">IFERROR(_FV(A95,"High"), "NA")</f>
        <v>848</v>
      </c>
      <c r="P95" s="7" cm="1">
        <f t="array" ref="P95">IFERROR(_FV(A95,"Low"), "NA")</f>
        <v>830</v>
      </c>
      <c r="Q95" s="7" cm="1">
        <f t="array" ref="Q95">IFERROR(_FV(A95,"52 week high",TRUE),"NA")</f>
        <v>1147.6869999999999</v>
      </c>
      <c r="R95" s="7" cm="1">
        <f t="array" ref="R95">IFERROR(_FV(A95,"52 week low",TRUE),"NA")</f>
        <v>801</v>
      </c>
      <c r="S95" s="3" cm="1">
        <f t="array" ref="S95">_FV(A95,"Shares outstanding",TRUE)</f>
        <v>150462300</v>
      </c>
      <c r="T95" s="7" cm="1">
        <f t="array" ref="T95">_FV(A95,"Volume")</f>
        <v>614234</v>
      </c>
      <c r="U95" s="3" cm="1">
        <f t="array" ref="U95">IFERROR(_FV(A95,"Volume average",TRUE), "NA")</f>
        <v>368670</v>
      </c>
      <c r="V95" s="5" cm="1">
        <f t="array" ref="V95">IFERROR(_FV(A95,"Beta"), "NA")</f>
        <v>1.1024</v>
      </c>
      <c r="W95" s="3" cm="1">
        <f t="array" ref="W95">_FV(A95,"Market cap",TRUE)</f>
        <v>1264636000</v>
      </c>
      <c r="X95" s="7" cm="1">
        <f t="array" ref="X95">IFERROR(_FV(A95,"P/E",TRUE), "NA")</f>
        <v>16.012599999999999</v>
      </c>
      <c r="Y95" t="str" cm="1">
        <f t="array" ref="Y95">_FV(A95,"Instrument type",TRUE)</f>
        <v>Stock</v>
      </c>
      <c r="Z95" s="6" cm="1">
        <f t="array" ref="Z95">_FV(A95,"Last trade time",TRUE)</f>
        <v>45155.65625</v>
      </c>
      <c r="AA95" t="s">
        <v>26</v>
      </c>
      <c r="AB95" t="s">
        <v>26</v>
      </c>
      <c r="AC95" t="s">
        <v>26</v>
      </c>
      <c r="AD95" s="3" t="s">
        <v>26</v>
      </c>
    </row>
    <row r="96" spans="1:30" x14ac:dyDescent="0.2">
      <c r="A96" s="1" t="e" vm="95">
        <v>#VALUE!</v>
      </c>
      <c r="B96" t="str" cm="1">
        <f t="array" ref="B96">_FV(A96,"Ticker symbol",TRUE)</f>
        <v>CME</v>
      </c>
      <c r="C96" t="str" cm="1">
        <f t="array" ref="C96">_FV(A96,"Official name",TRUE)</f>
        <v>CME GROUP INC.</v>
      </c>
      <c r="D96" t="str" cm="1">
        <f t="array" ref="D96">_FV(A96,"Headquarters")</f>
        <v>20 S Wacker Dr, CHICAGO, IL, 60606 US</v>
      </c>
      <c r="E96" s="3" cm="1">
        <f t="array" ref="E96">IFERROR(_FV(A96,"Employees"), "NA")</f>
        <v>3460</v>
      </c>
      <c r="F96" t="str" cm="1">
        <f t="array" ref="F96">_FV(A96,"Industry")</f>
        <v>Investment Banking &amp; Investment Services</v>
      </c>
      <c r="G96" s="3" cm="1">
        <f t="array" ref="G96">IFERROR(_FV(A96,"Year incorporated",TRUE), "NA")</f>
        <v>2001</v>
      </c>
      <c r="H96" s="3" t="str" cm="1">
        <f t="array" ref="H96">_FV(A96,"Exchange")</f>
        <v>Nasdaq Stock Market</v>
      </c>
      <c r="I96" t="str" cm="1">
        <f t="array" ref="I96">_FV(A96,"Currency")</f>
        <v>USD</v>
      </c>
      <c r="J96" s="7" cm="1">
        <f t="array" ref="J96">_FV(A96,"Price")</f>
        <v>204.91</v>
      </c>
      <c r="K96" s="7" cm="1">
        <f t="array" ref="K96">_FV(A96,"Previous close",TRUE)</f>
        <v>206</v>
      </c>
      <c r="L96" s="7" cm="1">
        <f t="array" ref="L96">_FV(A96,"Change")</f>
        <v>-1.0900000000000001</v>
      </c>
      <c r="M96" s="4" cm="1">
        <f t="array" ref="M96">_FV(A96,"Change (%)",TRUE)</f>
        <v>-5.2910000000000006E-3</v>
      </c>
      <c r="N96" s="7" cm="1">
        <f t="array" ref="N96">IFERROR(_FV(A96,"Open"), "NA")</f>
        <v>206.48</v>
      </c>
      <c r="O96" s="7" cm="1">
        <f t="array" ref="O96">IFERROR(_FV(A96,"High"), "NA")</f>
        <v>206.7</v>
      </c>
      <c r="P96" s="7" cm="1">
        <f t="array" ref="P96">IFERROR(_FV(A96,"Low"), "NA")</f>
        <v>204.34</v>
      </c>
      <c r="Q96" s="7" cm="1">
        <f t="array" ref="Q96">IFERROR(_FV(A96,"52 week high",TRUE),"NA")</f>
        <v>209.31</v>
      </c>
      <c r="R96" s="7" cm="1">
        <f t="array" ref="R96">IFERROR(_FV(A96,"52 week low",TRUE),"NA")</f>
        <v>162.25530000000001</v>
      </c>
      <c r="S96" s="3" cm="1">
        <f t="array" ref="S96">_FV(A96,"Shares outstanding",TRUE)</f>
        <v>359746200</v>
      </c>
      <c r="T96" s="7" cm="1">
        <f t="array" ref="T96">_FV(A96,"Volume")</f>
        <v>488513</v>
      </c>
      <c r="U96" s="3" cm="1">
        <f t="array" ref="U96">IFERROR(_FV(A96,"Volume average",TRUE), "NA")</f>
        <v>1478512</v>
      </c>
      <c r="V96" s="5" cm="1">
        <f t="array" ref="V96">IFERROR(_FV(A96,"Beta"), "NA")</f>
        <v>0.41610000000000003</v>
      </c>
      <c r="W96" s="3" cm="1">
        <f t="array" ref="W96">_FV(A96,"Market cap",TRUE)</f>
        <v>73715593842</v>
      </c>
      <c r="X96" s="7" cm="1">
        <f t="array" ref="X96">IFERROR(_FV(A96,"P/E",TRUE), "NA")</f>
        <v>25.157599999999999</v>
      </c>
      <c r="Y96" t="str" cm="1">
        <f t="array" ref="Y96">_FV(A96,"Instrument type",TRUE)</f>
        <v>Stock</v>
      </c>
      <c r="Z96" s="6" cm="1">
        <f t="array" ref="Z96">_FV(A96,"Last trade time",TRUE)</f>
        <v>45155.70044396953</v>
      </c>
      <c r="AA96">
        <v>2691000000</v>
      </c>
      <c r="AB96">
        <v>2720100000</v>
      </c>
      <c r="AC96">
        <v>483200000</v>
      </c>
      <c r="AD96" s="3">
        <v>137687500000</v>
      </c>
    </row>
    <row r="97" spans="1:30" x14ac:dyDescent="0.2">
      <c r="A97" s="1" t="e" vm="96">
        <v>#VALUE!</v>
      </c>
      <c r="B97" t="str" cm="1">
        <f t="array" ref="B97">_FV(A97,"Ticker symbol",TRUE)</f>
        <v>CMS</v>
      </c>
      <c r="C97" t="str" cm="1">
        <f t="array" ref="C97">_FV(A97,"Official name",TRUE)</f>
        <v>CMS ENERGY CORPORATION</v>
      </c>
      <c r="D97" t="str" cm="1">
        <f t="array" ref="D97">_FV(A97,"Headquarters")</f>
        <v>One Energy Plaza, JACKSON, MI, 49201 US</v>
      </c>
      <c r="E97" s="3" cm="1">
        <f t="array" ref="E97">IFERROR(_FV(A97,"Employees"), "NA")</f>
        <v>8560</v>
      </c>
      <c r="F97" t="str" cm="1">
        <f t="array" ref="F97">_FV(A97,"Industry")</f>
        <v>Multiline Utilities</v>
      </c>
      <c r="G97" s="3" cm="1">
        <f t="array" ref="G97">IFERROR(_FV(A97,"Year incorporated",TRUE), "NA")</f>
        <v>1987</v>
      </c>
      <c r="H97" s="3" t="str" cm="1">
        <f t="array" ref="H97">_FV(A97,"Exchange")</f>
        <v>New York Stock Exchange</v>
      </c>
      <c r="I97" t="str" cm="1">
        <f t="array" ref="I97">_FV(A97,"Currency")</f>
        <v>USD</v>
      </c>
      <c r="J97" s="7" cm="1">
        <f t="array" ref="J97">_FV(A97,"Price")</f>
        <v>56.92</v>
      </c>
      <c r="K97" s="7" cm="1">
        <f t="array" ref="K97">_FV(A97,"Previous close",TRUE)</f>
        <v>56.58</v>
      </c>
      <c r="L97" s="7" cm="1">
        <f t="array" ref="L97">_FV(A97,"Change")</f>
        <v>0.34</v>
      </c>
      <c r="M97" s="4" cm="1">
        <f t="array" ref="M97">_FV(A97,"Change (%)",TRUE)</f>
        <v>6.0089999999999996E-3</v>
      </c>
      <c r="N97" s="7" cm="1">
        <f t="array" ref="N97">IFERROR(_FV(A97,"Open"), "NA")</f>
        <v>56.51</v>
      </c>
      <c r="O97" s="7" cm="1">
        <f t="array" ref="O97">IFERROR(_FV(A97,"High"), "NA")</f>
        <v>57.17</v>
      </c>
      <c r="P97" s="7" cm="1">
        <f t="array" ref="P97">IFERROR(_FV(A97,"Low"), "NA")</f>
        <v>56.51</v>
      </c>
      <c r="Q97" s="7" cm="1">
        <f t="array" ref="Q97">IFERROR(_FV(A97,"52 week high",TRUE),"NA")</f>
        <v>71.19</v>
      </c>
      <c r="R97" s="7" cm="1">
        <f t="array" ref="R97">IFERROR(_FV(A97,"52 week low",TRUE),"NA")</f>
        <v>52.41</v>
      </c>
      <c r="S97" s="3" cm="1">
        <f t="array" ref="S97">_FV(A97,"Shares outstanding",TRUE)</f>
        <v>291726700</v>
      </c>
      <c r="T97" s="7" cm="1">
        <f t="array" ref="T97">_FV(A97,"Volume")</f>
        <v>441121</v>
      </c>
      <c r="U97" s="3" cm="1">
        <f t="array" ref="U97">IFERROR(_FV(A97,"Volume average",TRUE), "NA")</f>
        <v>1676281</v>
      </c>
      <c r="V97" s="5" cm="1">
        <f t="array" ref="V97">IFERROR(_FV(A97,"Beta"), "NA")</f>
        <v>0.3715</v>
      </c>
      <c r="W97" s="3" cm="1">
        <f t="array" ref="W97">_FV(A97,"Market cap",TRUE)</f>
        <v>16505890000</v>
      </c>
      <c r="X97" s="7" cm="1">
        <f t="array" ref="X97">IFERROR(_FV(A97,"P/E",TRUE), "NA")</f>
        <v>24.8919</v>
      </c>
      <c r="Y97" t="str" cm="1">
        <f t="array" ref="Y97">_FV(A97,"Instrument type",TRUE)</f>
        <v>Stock</v>
      </c>
      <c r="Z97" s="6" cm="1">
        <f t="array" ref="Z97">_FV(A97,"Last trade time",TRUE)</f>
        <v>45155.700384131247</v>
      </c>
      <c r="AA97">
        <v>837000000</v>
      </c>
      <c r="AB97">
        <v>164000000</v>
      </c>
      <c r="AC97">
        <v>1580000000</v>
      </c>
      <c r="AD97" s="3">
        <v>2985000000</v>
      </c>
    </row>
    <row r="98" spans="1:30" x14ac:dyDescent="0.2">
      <c r="A98" s="1" t="e" vm="97">
        <v>#VALUE!</v>
      </c>
      <c r="B98" t="str" cm="1">
        <f t="array" ref="B98">_FV(A98,"Ticker symbol",TRUE)</f>
        <v>CNX</v>
      </c>
      <c r="C98" t="str" cm="1">
        <f t="array" ref="C98">_FV(A98,"Official name",TRUE)</f>
        <v>CNX RESOURCES CORPORATION</v>
      </c>
      <c r="D98" t="str" cm="1">
        <f t="array" ref="D98">_FV(A98,"Headquarters")</f>
        <v>1000 Consol Energy Dr, CANONSBURG, PA, 15317-6506 US</v>
      </c>
      <c r="E98" s="3" cm="1">
        <f t="array" ref="E98">IFERROR(_FV(A98,"Employees"), "NA")</f>
        <v>466</v>
      </c>
      <c r="F98" t="str" cm="1">
        <f t="array" ref="F98">_FV(A98,"Industry")</f>
        <v>Oil &amp; Gas</v>
      </c>
      <c r="G98" s="3" cm="1">
        <f t="array" ref="G98">IFERROR(_FV(A98,"Year incorporated",TRUE), "NA")</f>
        <v>1991</v>
      </c>
      <c r="H98" s="3" t="str" cm="1">
        <f t="array" ref="H98">_FV(A98,"Exchange")</f>
        <v>New York Stock Exchange</v>
      </c>
      <c r="I98" t="str" cm="1">
        <f t="array" ref="I98">_FV(A98,"Currency")</f>
        <v>USD</v>
      </c>
      <c r="J98" s="7" cm="1">
        <f t="array" ref="J98">_FV(A98,"Price")</f>
        <v>22.445</v>
      </c>
      <c r="K98" s="7" cm="1">
        <f t="array" ref="K98">_FV(A98,"Previous close",TRUE)</f>
        <v>21.88</v>
      </c>
      <c r="L98" s="7" cm="1">
        <f t="array" ref="L98">_FV(A98,"Change")</f>
        <v>0.56499999999999995</v>
      </c>
      <c r="M98" s="4" cm="1">
        <f t="array" ref="M98">_FV(A98,"Change (%)",TRUE)</f>
        <v>2.5822999999999999E-2</v>
      </c>
      <c r="N98" s="7" cm="1">
        <f t="array" ref="N98">IFERROR(_FV(A98,"Open"), "NA")</f>
        <v>22.21</v>
      </c>
      <c r="O98" s="7" cm="1">
        <f t="array" ref="O98">IFERROR(_FV(A98,"High"), "NA")</f>
        <v>22.5</v>
      </c>
      <c r="P98" s="7" cm="1">
        <f t="array" ref="P98">IFERROR(_FV(A98,"Low"), "NA")</f>
        <v>22.13</v>
      </c>
      <c r="Q98" s="7" cm="1">
        <f t="array" ref="Q98">IFERROR(_FV(A98,"52 week high",TRUE),"NA")</f>
        <v>22.5</v>
      </c>
      <c r="R98" s="7" cm="1">
        <f t="array" ref="R98">IFERROR(_FV(A98,"52 week low",TRUE),"NA")</f>
        <v>14.36</v>
      </c>
      <c r="S98" s="3" cm="1">
        <f t="array" ref="S98">_FV(A98,"Shares outstanding",TRUE)</f>
        <v>161464900</v>
      </c>
      <c r="T98" s="7" cm="1">
        <f t="array" ref="T98">_FV(A98,"Volume")</f>
        <v>1086084</v>
      </c>
      <c r="U98" s="3" cm="1">
        <f t="array" ref="U98">IFERROR(_FV(A98,"Volume average",TRUE), "NA")</f>
        <v>3502474</v>
      </c>
      <c r="V98" s="5" cm="1">
        <f t="array" ref="V98">IFERROR(_FV(A98,"Beta"), "NA")</f>
        <v>1.365</v>
      </c>
      <c r="W98" s="3" cm="1">
        <f t="array" ref="W98">_FV(A98,"Market cap",TRUE)</f>
        <v>3624079680</v>
      </c>
      <c r="X98" s="7" cm="1">
        <f t="array" ref="X98">IFERROR(_FV(A98,"P/E",TRUE), "NA")</f>
        <v>2.0960999999999999</v>
      </c>
      <c r="Y98" t="str" cm="1">
        <f t="array" ref="Y98">_FV(A98,"Instrument type",TRUE)</f>
        <v>Stock</v>
      </c>
      <c r="Z98" s="6" cm="1">
        <f t="array" ref="Z98">_FV(A98,"Last trade time",TRUE)</f>
        <v>45155.700514628908</v>
      </c>
      <c r="AA98">
        <v>-142077000</v>
      </c>
      <c r="AB98">
        <v>21321000</v>
      </c>
      <c r="AC98">
        <v>348458000</v>
      </c>
      <c r="AD98" s="3">
        <v>1312804000</v>
      </c>
    </row>
    <row r="99" spans="1:30" x14ac:dyDescent="0.2">
      <c r="A99" s="1" t="e" vm="98">
        <v>#VALUE!</v>
      </c>
      <c r="B99" t="str" cm="1">
        <f t="array" ref="B99">_FV(A99,"Ticker symbol",TRUE)</f>
        <v>COH</v>
      </c>
      <c r="C99" t="str" cm="1">
        <f t="array" ref="C99">_FV(A99,"Official name",TRUE)</f>
        <v>COCHLEAR LIMITED</v>
      </c>
      <c r="D99" t="str" cm="1">
        <f t="array" ref="D99">_FV(A99,"Headquarters")</f>
        <v>1 University Avenue, Macquarie University, SYDNEY, NEW SOUTH WALES, 2109 AU</v>
      </c>
      <c r="E99" s="3" cm="1">
        <f t="array" ref="E99">IFERROR(_FV(A99,"Employees"), "NA")</f>
        <v>4800</v>
      </c>
      <c r="F99" t="str" cm="1">
        <f t="array" ref="F99">_FV(A99,"Industry")</f>
        <v>Healthcare Equipment &amp; Supplies</v>
      </c>
      <c r="G99" s="3" cm="1">
        <f t="array" ref="G99">IFERROR(_FV(A99,"Year incorporated",TRUE), "NA")</f>
        <v>1983</v>
      </c>
      <c r="H99" s="3" t="str" cm="1">
        <f t="array" ref="H99">_FV(A99,"Exchange")</f>
        <v>Australian Securities Exchange</v>
      </c>
      <c r="I99" t="str" cm="1">
        <f t="array" ref="I99">_FV(A99,"Currency")</f>
        <v>AUD</v>
      </c>
      <c r="J99" s="7" cm="1">
        <f t="array" ref="J99">_FV(A99,"Price")</f>
        <v>250.98</v>
      </c>
      <c r="K99" s="7" cm="1">
        <f t="array" ref="K99">_FV(A99,"Previous close",TRUE)</f>
        <v>246.2</v>
      </c>
      <c r="L99" s="7" cm="1">
        <f t="array" ref="L99">_FV(A99,"Change")</f>
        <v>4.78</v>
      </c>
      <c r="M99" s="4" cm="1">
        <f t="array" ref="M99">_FV(A99,"Change (%)",TRUE)</f>
        <v>1.9415000000000002E-2</v>
      </c>
      <c r="N99" s="7" cm="1">
        <f t="array" ref="N99">IFERROR(_FV(A99,"Open"), "NA")</f>
        <v>246.45</v>
      </c>
      <c r="O99" s="7" cm="1">
        <f t="array" ref="O99">IFERROR(_FV(A99,"High"), "NA")</f>
        <v>250.98</v>
      </c>
      <c r="P99" s="7" cm="1">
        <f t="array" ref="P99">IFERROR(_FV(A99,"Low"), "NA")</f>
        <v>243.4</v>
      </c>
      <c r="Q99" s="7" cm="1">
        <f t="array" ref="Q99">IFERROR(_FV(A99,"52 week high",TRUE),"NA")</f>
        <v>253.36</v>
      </c>
      <c r="R99" s="7" cm="1">
        <f t="array" ref="R99">IFERROR(_FV(A99,"52 week low",TRUE),"NA")</f>
        <v>184.62</v>
      </c>
      <c r="S99" s="3" cm="1">
        <f t="array" ref="S99">_FV(A99,"Shares outstanding",TRUE)</f>
        <v>65657750</v>
      </c>
      <c r="T99" s="7" cm="1">
        <f t="array" ref="T99">_FV(A99,"Volume")</f>
        <v>247905</v>
      </c>
      <c r="U99" s="3" cm="1">
        <f t="array" ref="U99">IFERROR(_FV(A99,"Volume average",TRUE), "NA")</f>
        <v>156310</v>
      </c>
      <c r="V99" s="5" cm="1">
        <f t="array" ref="V99">IFERROR(_FV(A99,"Beta"), "NA")</f>
        <v>0.71130000000000004</v>
      </c>
      <c r="W99" s="3" cm="1">
        <f t="array" ref="W99">_FV(A99,"Market cap",TRUE)</f>
        <v>16182670000</v>
      </c>
      <c r="X99" s="7" cm="1">
        <f t="array" ref="X99">IFERROR(_FV(A99,"P/E",TRUE), "NA")</f>
        <v>53.87</v>
      </c>
      <c r="Y99" t="str" cm="1">
        <f t="array" ref="Y99">_FV(A99,"Instrument type",TRUE)</f>
        <v>Stock</v>
      </c>
      <c r="Z99" s="6" cm="1">
        <f t="array" ref="Z99">_FV(A99,"Last trade time",TRUE)</f>
        <v>45155.375</v>
      </c>
      <c r="AA99" t="s">
        <v>26</v>
      </c>
      <c r="AB99" t="s">
        <v>26</v>
      </c>
      <c r="AC99" t="s">
        <v>26</v>
      </c>
      <c r="AD99" s="3" t="s">
        <v>26</v>
      </c>
    </row>
    <row r="100" spans="1:30" x14ac:dyDescent="0.2">
      <c r="A100" s="1" t="e" vm="99">
        <v>#VALUE!</v>
      </c>
      <c r="B100" t="str" cm="1">
        <f t="array" ref="B100">_FV(A100,"Ticker symbol",TRUE)</f>
        <v>CFN</v>
      </c>
      <c r="C100" t="str" cm="1">
        <f t="array" ref="C100">_FV(A100,"Official name",TRUE)</f>
        <v>Cofina SGPS SA</v>
      </c>
      <c r="D100" t="str" cm="1">
        <f t="array" ref="D100">_FV(A100,"Headquarters")</f>
        <v>Rua Manuel Pinto de Azevedo, 818, PORTO, PORTUGAL-NA, 4100-320 PT</v>
      </c>
      <c r="E100" s="3" cm="1">
        <f t="array" ref="E100">IFERROR(_FV(A100,"Employees"), "NA")</f>
        <v>668</v>
      </c>
      <c r="F100" t="str" cm="1">
        <f t="array" ref="F100">_FV(A100,"Industry")</f>
        <v>Media &amp; Publishing</v>
      </c>
      <c r="G100" s="3" t="str" cm="1">
        <f t="array" ref="G100">IFERROR(_FV(A100,"Year incorporated",TRUE), "NA")</f>
        <v>NA</v>
      </c>
      <c r="H100" s="3" t="str" cm="1">
        <f t="array" ref="H100">_FV(A100,"Exchange")</f>
        <v>Euronext Lisbon</v>
      </c>
      <c r="I100" t="str" cm="1">
        <f t="array" ref="I100">_FV(A100,"Currency")</f>
        <v>EUR</v>
      </c>
      <c r="J100" s="7" cm="1">
        <f t="array" ref="J100">_FV(A100,"Price")</f>
        <v>0.44400000000000001</v>
      </c>
      <c r="K100" s="7" cm="1">
        <f t="array" ref="K100">_FV(A100,"Previous close",TRUE)</f>
        <v>0.44</v>
      </c>
      <c r="L100" s="7" cm="1">
        <f t="array" ref="L100">_FV(A100,"Change")</f>
        <v>4.0000000000000001E-3</v>
      </c>
      <c r="M100" s="4" cm="1">
        <f t="array" ref="M100">_FV(A100,"Change (%)",TRUE)</f>
        <v>9.0910000000000001E-3</v>
      </c>
      <c r="N100" s="7" cm="1">
        <f t="array" ref="N100">IFERROR(_FV(A100,"Open"), "NA")</f>
        <v>0.44800000000000001</v>
      </c>
      <c r="O100" s="7" cm="1">
        <f t="array" ref="O100">IFERROR(_FV(A100,"High"), "NA")</f>
        <v>0.45600000000000002</v>
      </c>
      <c r="P100" s="7" cm="1">
        <f t="array" ref="P100">IFERROR(_FV(A100,"Low"), "NA")</f>
        <v>0.42799999999999999</v>
      </c>
      <c r="Q100" s="7" cm="1">
        <f t="array" ref="Q100">IFERROR(_FV(A100,"52 week high",TRUE),"NA")</f>
        <v>0.5</v>
      </c>
      <c r="R100" s="7" cm="1">
        <f t="array" ref="R100">IFERROR(_FV(A100,"52 week low",TRUE),"NA")</f>
        <v>0.22</v>
      </c>
      <c r="S100" s="3" cm="1">
        <f t="array" ref="S100">_FV(A100,"Shares outstanding",TRUE)</f>
        <v>102565800</v>
      </c>
      <c r="T100" s="7" cm="1">
        <f t="array" ref="T100">_FV(A100,"Volume")</f>
        <v>59782</v>
      </c>
      <c r="U100" s="3" cm="1">
        <f t="array" ref="U100">IFERROR(_FV(A100,"Volume average",TRUE), "NA")</f>
        <v>94930</v>
      </c>
      <c r="V100" s="5" cm="1">
        <f t="array" ref="V100">IFERROR(_FV(A100,"Beta"), "NA")</f>
        <v>0.80779999999999996</v>
      </c>
      <c r="W100" s="3" cm="1">
        <f t="array" ref="W100">_FV(A100,"Market cap",TRUE)</f>
        <v>45128970</v>
      </c>
      <c r="X100" s="7" cm="1">
        <f t="array" ref="X100">IFERROR(_FV(A100,"P/E",TRUE), "NA")</f>
        <v>4.3179999999999996</v>
      </c>
      <c r="Y100" t="str" cm="1">
        <f t="array" ref="Y100">_FV(A100,"Instrument type",TRUE)</f>
        <v>Stock</v>
      </c>
      <c r="Z100" s="6" cm="1">
        <f t="array" ref="Z100">_FV(A100,"Last trade time",TRUE)</f>
        <v>45155.666666666664</v>
      </c>
      <c r="AA100" t="s">
        <v>26</v>
      </c>
      <c r="AB100" t="s">
        <v>26</v>
      </c>
      <c r="AC100" t="s">
        <v>26</v>
      </c>
      <c r="AD100" s="3" t="s">
        <v>26</v>
      </c>
    </row>
    <row r="101" spans="1:30" x14ac:dyDescent="0.2">
      <c r="A101" s="1" t="e" vm="100">
        <v>#VALUE!</v>
      </c>
      <c r="B101" t="str" cm="1">
        <f t="array" ref="B101">_FV(A101,"Ticker symbol",TRUE)</f>
        <v>COG</v>
      </c>
      <c r="C101" t="str" cm="1">
        <f t="array" ref="C101">_FV(A101,"Official name",TRUE)</f>
        <v>COG FINANCIAL SERVICES LIMITED</v>
      </c>
      <c r="D101" t="str" cm="1">
        <f t="array" ref="D101">_FV(A101,"Headquarters")</f>
        <v>Chatswood, L 1 72 Archer St, CHATSWOOD, NEW SOUTH WALES, 2067 AU</v>
      </c>
      <c r="E101" s="3" t="str" cm="1">
        <f t="array" ref="E101">IFERROR(_FV(A101,"Employees"), "NA")</f>
        <v>NA</v>
      </c>
      <c r="F101" t="str" cm="1">
        <f t="array" ref="F101">_FV(A101,"Industry")</f>
        <v>Banking Services</v>
      </c>
      <c r="G101" s="3" cm="1">
        <f t="array" ref="G101">IFERROR(_FV(A101,"Year incorporated",TRUE), "NA")</f>
        <v>2002</v>
      </c>
      <c r="H101" s="3" t="str" cm="1">
        <f t="array" ref="H101">_FV(A101,"Exchange")</f>
        <v>Australian Securities Exchange</v>
      </c>
      <c r="I101" t="str" cm="1">
        <f t="array" ref="I101">_FV(A101,"Currency")</f>
        <v>AUD</v>
      </c>
      <c r="J101" s="7" cm="1">
        <f t="array" ref="J101">_FV(A101,"Price")</f>
        <v>1.375</v>
      </c>
      <c r="K101" s="7" cm="1">
        <f t="array" ref="K101">_FV(A101,"Previous close",TRUE)</f>
        <v>1.38</v>
      </c>
      <c r="L101" s="7" cm="1">
        <f t="array" ref="L101">_FV(A101,"Change")</f>
        <v>-5.0000000000000001E-3</v>
      </c>
      <c r="M101" s="4" cm="1">
        <f t="array" ref="M101">_FV(A101,"Change (%)",TRUE)</f>
        <v>-3.6229999999999999E-3</v>
      </c>
      <c r="N101" s="7" cm="1">
        <f t="array" ref="N101">IFERROR(_FV(A101,"Open"), "NA")</f>
        <v>1.38</v>
      </c>
      <c r="O101" s="7" cm="1">
        <f t="array" ref="O101">IFERROR(_FV(A101,"High"), "NA")</f>
        <v>1.38</v>
      </c>
      <c r="P101" s="7" cm="1">
        <f t="array" ref="P101">IFERROR(_FV(A101,"Low"), "NA")</f>
        <v>1.375</v>
      </c>
      <c r="Q101" s="7" cm="1">
        <f t="array" ref="Q101">IFERROR(_FV(A101,"52 week high",TRUE),"NA")</f>
        <v>1.85</v>
      </c>
      <c r="R101" s="7" cm="1">
        <f t="array" ref="R101">IFERROR(_FV(A101,"52 week low",TRUE),"NA")</f>
        <v>1.2050000000000001</v>
      </c>
      <c r="S101" s="3" cm="1">
        <f t="array" ref="S101">_FV(A101,"Shares outstanding",TRUE)</f>
        <v>190662200</v>
      </c>
      <c r="T101" s="7" cm="1">
        <f t="array" ref="T101">_FV(A101,"Volume")</f>
        <v>377</v>
      </c>
      <c r="U101" s="3" cm="1">
        <f t="array" ref="U101">IFERROR(_FV(A101,"Volume average",TRUE), "NA")</f>
        <v>34890</v>
      </c>
      <c r="V101" s="5" cm="1">
        <f t="array" ref="V101">IFERROR(_FV(A101,"Beta"), "NA")</f>
        <v>1.0144</v>
      </c>
      <c r="W101" s="3" cm="1">
        <f t="array" ref="W101">_FV(A101,"Market cap",TRUE)</f>
        <v>263113800</v>
      </c>
      <c r="X101" s="7" cm="1">
        <f t="array" ref="X101">IFERROR(_FV(A101,"P/E",TRUE), "NA")</f>
        <v>12.9</v>
      </c>
      <c r="Y101" t="str" cm="1">
        <f t="array" ref="Y101">_FV(A101,"Instrument type",TRUE)</f>
        <v>Stock</v>
      </c>
      <c r="Z101" s="6" cm="1">
        <f t="array" ref="Z101">_FV(A101,"Last trade time",TRUE)</f>
        <v>45155.375</v>
      </c>
      <c r="AA101" t="s">
        <v>26</v>
      </c>
      <c r="AB101" t="s">
        <v>26</v>
      </c>
      <c r="AC101" t="s">
        <v>26</v>
      </c>
      <c r="AD101" s="3" t="s">
        <v>26</v>
      </c>
    </row>
    <row r="102" spans="1:30" x14ac:dyDescent="0.2">
      <c r="A102" s="1" t="e" vm="101">
        <v>#VALUE!</v>
      </c>
      <c r="B102" t="str" cm="1">
        <f t="array" ref="B102">_FV(A102,"Ticker symbol",TRUE)</f>
        <v>CTSH</v>
      </c>
      <c r="C102" t="str" cm="1">
        <f t="array" ref="C102">_FV(A102,"Official name",TRUE)</f>
        <v>COGNIZANT TECHNOLOGY SOLUTIONS CORPORATION</v>
      </c>
      <c r="D102" t="str" cm="1">
        <f t="array" ref="D102">_FV(A102,"Headquarters")</f>
        <v>300 Frank W. Burr Blvd., Ste. 36, 6 Fl., TEANECK, NJ, 07666 US</v>
      </c>
      <c r="E102" s="3" cm="1">
        <f t="array" ref="E102">IFERROR(_FV(A102,"Employees"), "NA")</f>
        <v>345600</v>
      </c>
      <c r="F102" t="str" cm="1">
        <f t="array" ref="F102">_FV(A102,"Industry")</f>
        <v>Software &amp; IT Services</v>
      </c>
      <c r="G102" s="3" cm="1">
        <f t="array" ref="G102">IFERROR(_FV(A102,"Year incorporated",TRUE), "NA")</f>
        <v>1988</v>
      </c>
      <c r="H102" s="3" t="str" cm="1">
        <f t="array" ref="H102">_FV(A102,"Exchange")</f>
        <v>Nasdaq Stock Market</v>
      </c>
      <c r="I102" t="str" cm="1">
        <f t="array" ref="I102">_FV(A102,"Currency")</f>
        <v>USD</v>
      </c>
      <c r="J102" s="7" cm="1">
        <f t="array" ref="J102">_FV(A102,"Price")</f>
        <v>69.605000000000004</v>
      </c>
      <c r="K102" s="7" cm="1">
        <f t="array" ref="K102">_FV(A102,"Previous close",TRUE)</f>
        <v>69.23</v>
      </c>
      <c r="L102" s="7" cm="1">
        <f t="array" ref="L102">_FV(A102,"Change")</f>
        <v>0.375</v>
      </c>
      <c r="M102" s="4" cm="1">
        <f t="array" ref="M102">_FV(A102,"Change (%)",TRUE)</f>
        <v>5.4169999999999999E-3</v>
      </c>
      <c r="N102" s="7" cm="1">
        <f t="array" ref="N102">IFERROR(_FV(A102,"Open"), "NA")</f>
        <v>69.31</v>
      </c>
      <c r="O102" s="7" cm="1">
        <f t="array" ref="O102">IFERROR(_FV(A102,"High"), "NA")</f>
        <v>70.010000000000005</v>
      </c>
      <c r="P102" s="7" cm="1">
        <f t="array" ref="P102">IFERROR(_FV(A102,"Low"), "NA")</f>
        <v>68.89</v>
      </c>
      <c r="Q102" s="7" cm="1">
        <f t="array" ref="Q102">IFERROR(_FV(A102,"52 week high",TRUE),"NA")</f>
        <v>72.704999999999998</v>
      </c>
      <c r="R102" s="7" cm="1">
        <f t="array" ref="R102">IFERROR(_FV(A102,"52 week low",TRUE),"NA")</f>
        <v>51.33</v>
      </c>
      <c r="S102" s="3" cm="1">
        <f t="array" ref="S102">_FV(A102,"Shares outstanding",TRUE)</f>
        <v>505041400</v>
      </c>
      <c r="T102" s="7" cm="1">
        <f t="array" ref="T102">_FV(A102,"Volume")</f>
        <v>1753034</v>
      </c>
      <c r="U102" s="3" cm="1">
        <f t="array" ref="U102">IFERROR(_FV(A102,"Volume average",TRUE), "NA")</f>
        <v>4306833</v>
      </c>
      <c r="V102" s="5" cm="1">
        <f t="array" ref="V102">IFERROR(_FV(A102,"Beta"), "NA")</f>
        <v>1.0931999999999999</v>
      </c>
      <c r="W102" s="3" cm="1">
        <f t="array" ref="W102">_FV(A102,"Market cap",TRUE)</f>
        <v>35153406647</v>
      </c>
      <c r="X102" s="7" cm="1">
        <f t="array" ref="X102">IFERROR(_FV(A102,"P/E",TRUE), "NA")</f>
        <v>16.1419</v>
      </c>
      <c r="Y102" t="str" cm="1">
        <f t="array" ref="Y102">_FV(A102,"Instrument type",TRUE)</f>
        <v>Stock</v>
      </c>
      <c r="Z102" s="6" cm="1">
        <f t="array" ref="Z102">_FV(A102,"Last trade time",TRUE)</f>
        <v>45155.700525728906</v>
      </c>
      <c r="AA102">
        <v>2290000000</v>
      </c>
      <c r="AB102">
        <v>2191000000</v>
      </c>
      <c r="AC102">
        <v>4122000000</v>
      </c>
      <c r="AD102" s="3">
        <v>3347000000</v>
      </c>
    </row>
    <row r="103" spans="1:30" x14ac:dyDescent="0.2">
      <c r="A103" s="1" t="e" vm="102">
        <v>#VALUE!</v>
      </c>
      <c r="B103" t="str" cm="1">
        <f t="array" ref="B103">_FV(A103,"Ticker symbol",TRUE)</f>
        <v>CL</v>
      </c>
      <c r="C103" t="str" cm="1">
        <f t="array" ref="C103">_FV(A103,"Official name",TRUE)</f>
        <v>COLGATE-PALMOLIVE COMPANY</v>
      </c>
      <c r="D103" t="str" cm="1">
        <f t="array" ref="D103">_FV(A103,"Headquarters")</f>
        <v>300 PARK AVE, NEW YORK, NY, 10022 US</v>
      </c>
      <c r="E103" s="3" cm="1">
        <f t="array" ref="E103">IFERROR(_FV(A103,"Employees"), "NA")</f>
        <v>33800</v>
      </c>
      <c r="F103" t="str" cm="1">
        <f t="array" ref="F103">_FV(A103,"Industry")</f>
        <v>Personal &amp; Household Products &amp; Services</v>
      </c>
      <c r="G103" s="3" cm="1">
        <f t="array" ref="G103">IFERROR(_FV(A103,"Year incorporated",TRUE), "NA")</f>
        <v>1923</v>
      </c>
      <c r="H103" s="3" t="str" cm="1">
        <f t="array" ref="H103">_FV(A103,"Exchange")</f>
        <v>New York Stock Exchange</v>
      </c>
      <c r="I103" t="str" cm="1">
        <f t="array" ref="I103">_FV(A103,"Currency")</f>
        <v>USD</v>
      </c>
      <c r="J103" s="7" cm="1">
        <f t="array" ref="J103">_FV(A103,"Price")</f>
        <v>74.55</v>
      </c>
      <c r="K103" s="7" cm="1">
        <f t="array" ref="K103">_FV(A103,"Previous close",TRUE)</f>
        <v>74.42</v>
      </c>
      <c r="L103" s="7" cm="1">
        <f t="array" ref="L103">_FV(A103,"Change")</f>
        <v>0.13</v>
      </c>
      <c r="M103" s="4" cm="1">
        <f t="array" ref="M103">_FV(A103,"Change (%)",TRUE)</f>
        <v>1.7469999999999999E-3</v>
      </c>
      <c r="N103" s="7" cm="1">
        <f t="array" ref="N103">IFERROR(_FV(A103,"Open"), "NA")</f>
        <v>74.39</v>
      </c>
      <c r="O103" s="7" cm="1">
        <f t="array" ref="O103">IFERROR(_FV(A103,"High"), "NA")</f>
        <v>74.855000000000004</v>
      </c>
      <c r="P103" s="7" cm="1">
        <f t="array" ref="P103">IFERROR(_FV(A103,"Low"), "NA")</f>
        <v>74.290000000000006</v>
      </c>
      <c r="Q103" s="7" cm="1">
        <f t="array" ref="Q103">IFERROR(_FV(A103,"52 week high",TRUE),"NA")</f>
        <v>83.81</v>
      </c>
      <c r="R103" s="7" cm="1">
        <f t="array" ref="R103">IFERROR(_FV(A103,"52 week low",TRUE),"NA")</f>
        <v>67.84</v>
      </c>
      <c r="S103" s="3" cm="1">
        <f t="array" ref="S103">_FV(A103,"Shares outstanding",TRUE)</f>
        <v>826691500</v>
      </c>
      <c r="T103" s="7" cm="1">
        <f t="array" ref="T103">_FV(A103,"Volume")</f>
        <v>1126615</v>
      </c>
      <c r="U103" s="3" cm="1">
        <f t="array" ref="U103">IFERROR(_FV(A103,"Volume average",TRUE), "NA")</f>
        <v>4845712</v>
      </c>
      <c r="V103" s="5" cm="1">
        <f t="array" ref="V103">IFERROR(_FV(A103,"Beta"), "NA")</f>
        <v>0.48680000000000001</v>
      </c>
      <c r="W103" s="3" cm="1">
        <f t="array" ref="W103">_FV(A103,"Market cap",TRUE)</f>
        <v>61629851325</v>
      </c>
      <c r="X103" s="7" cm="1">
        <f t="array" ref="X103">IFERROR(_FV(A103,"P/E",TRUE), "NA")</f>
        <v>41.494700000000002</v>
      </c>
      <c r="Y103" t="str" cm="1">
        <f t="array" ref="Y103">_FV(A103,"Instrument type",TRUE)</f>
        <v>Stock</v>
      </c>
      <c r="Z103" s="6" cm="1">
        <f t="array" ref="Z103">_FV(A103,"Last trade time",TRUE)</f>
        <v>45155.700497765625</v>
      </c>
      <c r="AA103">
        <v>1785000000</v>
      </c>
      <c r="AB103">
        <v>775000000</v>
      </c>
      <c r="AC103">
        <v>1504000000</v>
      </c>
      <c r="AD103" s="3">
        <v>4004000000</v>
      </c>
    </row>
    <row r="104" spans="1:30" x14ac:dyDescent="0.2">
      <c r="A104" s="1" t="e" vm="103">
        <v>#VALUE!</v>
      </c>
      <c r="B104" t="str" cm="1">
        <f t="array" ref="B104">_FV(A104,"Ticker symbol",TRUE)</f>
        <v>TIE</v>
      </c>
      <c r="C104" t="str" cm="1">
        <f t="array" ref="C104">_FV(A104,"Official name",TRUE)</f>
        <v>Coloured Ties Capital Inc.</v>
      </c>
      <c r="D104" t="str" cm="1">
        <f t="array" ref="D104">_FV(A104,"Headquarters")</f>
        <v>1500 - 1055 West Georgia Street, VANCOUVER, BC, V6E 4N7 CA</v>
      </c>
      <c r="E104" s="3" t="str" cm="1">
        <f t="array" ref="E104">IFERROR(_FV(A104,"Employees"), "NA")</f>
        <v>NA</v>
      </c>
      <c r="F104" t="str" cm="1">
        <f t="array" ref="F104">_FV(A104,"Industry")</f>
        <v>Investment Banking &amp; Investment Services</v>
      </c>
      <c r="G104" s="3" cm="1">
        <f t="array" ref="G104">IFERROR(_FV(A104,"Year incorporated",TRUE), "NA")</f>
        <v>2008</v>
      </c>
      <c r="H104" s="3" t="str" cm="1">
        <f t="array" ref="H104">_FV(A104,"Exchange")</f>
        <v>TSX Venture Exchange</v>
      </c>
      <c r="I104" t="str" cm="1">
        <f t="array" ref="I104">_FV(A104,"Currency")</f>
        <v>CAD</v>
      </c>
      <c r="J104" s="7" cm="1">
        <f t="array" ref="J104">_FV(A104,"Price")</f>
        <v>1.03</v>
      </c>
      <c r="K104" s="7" cm="1">
        <f t="array" ref="K104">_FV(A104,"Previous close",TRUE)</f>
        <v>1.02</v>
      </c>
      <c r="L104" s="7" cm="1">
        <f t="array" ref="L104">_FV(A104,"Change")</f>
        <v>0.01</v>
      </c>
      <c r="M104" s="4" cm="1">
        <f t="array" ref="M104">_FV(A104,"Change (%)",TRUE)</f>
        <v>9.8040000000000002E-3</v>
      </c>
      <c r="N104" s="7" cm="1">
        <f t="array" ref="N104">IFERROR(_FV(A104,"Open"), "NA")</f>
        <v>1.02</v>
      </c>
      <c r="O104" s="7" cm="1">
        <f t="array" ref="O104">IFERROR(_FV(A104,"High"), "NA")</f>
        <v>1.03</v>
      </c>
      <c r="P104" s="7" cm="1">
        <f t="array" ref="P104">IFERROR(_FV(A104,"Low"), "NA")</f>
        <v>1.02</v>
      </c>
      <c r="Q104" s="7" cm="1">
        <f t="array" ref="Q104">IFERROR(_FV(A104,"52 week high",TRUE),"NA")</f>
        <v>1.25</v>
      </c>
      <c r="R104" s="7" cm="1">
        <f t="array" ref="R104">IFERROR(_FV(A104,"52 week low",TRUE),"NA")</f>
        <v>0.3</v>
      </c>
      <c r="S104" s="3" cm="1">
        <f t="array" ref="S104">_FV(A104,"Shares outstanding",TRUE)</f>
        <v>17369550</v>
      </c>
      <c r="T104" s="7" cm="1">
        <f t="array" ref="T104">_FV(A104,"Volume")</f>
        <v>2700</v>
      </c>
      <c r="U104" s="3" cm="1">
        <f t="array" ref="U104">IFERROR(_FV(A104,"Volume average",TRUE), "NA")</f>
        <v>21880</v>
      </c>
      <c r="V104" s="5" t="str" cm="1">
        <f t="array" ref="V104">IFERROR(_FV(A104,"Beta"), "NA")</f>
        <v>NA</v>
      </c>
      <c r="W104" s="3" cm="1">
        <f t="array" ref="W104">_FV(A104,"Market cap",TRUE)</f>
        <v>17766960</v>
      </c>
      <c r="X104" s="7" cm="1">
        <f t="array" ref="X104">IFERROR(_FV(A104,"P/E",TRUE), "NA")</f>
        <v>1.92</v>
      </c>
      <c r="Y104" t="str" cm="1">
        <f t="array" ref="Y104">_FV(A104,"Instrument type",TRUE)</f>
        <v>Stock</v>
      </c>
      <c r="Z104" s="6" cm="1">
        <f t="array" ref="Z104">_FV(A104,"Last trade time",TRUE)</f>
        <v>45154.795451388891</v>
      </c>
      <c r="AA104" t="s">
        <v>26</v>
      </c>
      <c r="AB104" t="s">
        <v>26</v>
      </c>
      <c r="AC104" t="s">
        <v>26</v>
      </c>
      <c r="AD104" s="3" t="s">
        <v>26</v>
      </c>
    </row>
    <row r="105" spans="1:30" x14ac:dyDescent="0.2">
      <c r="A105" s="1" t="e" vm="104">
        <v>#VALUE!</v>
      </c>
      <c r="B105" t="str" cm="1">
        <f t="array" ref="B105">_FV(A105,"Ticker symbol",TRUE)</f>
        <v>CMCSA</v>
      </c>
      <c r="C105" t="str" cm="1">
        <f t="array" ref="C105">_FV(A105,"Official name",TRUE)</f>
        <v>COMCAST CORPORATION</v>
      </c>
      <c r="D105" t="str" cm="1">
        <f t="array" ref="D105">_FV(A105,"Headquarters")</f>
        <v>1 Comcast Ctr, PHILADELPHIA, PA, 19103-2838 US</v>
      </c>
      <c r="E105" s="3" cm="1">
        <f t="array" ref="E105">IFERROR(_FV(A105,"Employees"), "NA")</f>
        <v>186000</v>
      </c>
      <c r="F105" t="str" cm="1">
        <f t="array" ref="F105">_FV(A105,"Industry")</f>
        <v>Telecommunications Services</v>
      </c>
      <c r="G105" s="3" cm="1">
        <f t="array" ref="G105">IFERROR(_FV(A105,"Year incorporated",TRUE), "NA")</f>
        <v>2001</v>
      </c>
      <c r="H105" s="3" t="str" cm="1">
        <f t="array" ref="H105">_FV(A105,"Exchange")</f>
        <v>Nasdaq Stock Market</v>
      </c>
      <c r="I105" t="str" cm="1">
        <f t="array" ref="I105">_FV(A105,"Currency")</f>
        <v>USD</v>
      </c>
      <c r="J105" s="7" cm="1">
        <f t="array" ref="J105">_FV(A105,"Price")</f>
        <v>46.704999999999998</v>
      </c>
      <c r="K105" s="7" cm="1">
        <f t="array" ref="K105">_FV(A105,"Previous close",TRUE)</f>
        <v>46.34</v>
      </c>
      <c r="L105" s="7" cm="1">
        <f t="array" ref="L105">_FV(A105,"Change")</f>
        <v>0.36499999999999999</v>
      </c>
      <c r="M105" s="4" cm="1">
        <f t="array" ref="M105">_FV(A105,"Change (%)",TRUE)</f>
        <v>7.8770000000000003E-3</v>
      </c>
      <c r="N105" s="7" cm="1">
        <f t="array" ref="N105">IFERROR(_FV(A105,"Open"), "NA")</f>
        <v>46.63</v>
      </c>
      <c r="O105" s="7" cm="1">
        <f t="array" ref="O105">IFERROR(_FV(A105,"High"), "NA")</f>
        <v>46.88</v>
      </c>
      <c r="P105" s="7" cm="1">
        <f t="array" ref="P105">IFERROR(_FV(A105,"Low"), "NA")</f>
        <v>46.45</v>
      </c>
      <c r="Q105" s="7" cm="1">
        <f t="array" ref="Q105">IFERROR(_FV(A105,"52 week high",TRUE),"NA")</f>
        <v>47.454999999999998</v>
      </c>
      <c r="R105" s="7" cm="1">
        <f t="array" ref="R105">IFERROR(_FV(A105,"52 week low",TRUE),"NA")</f>
        <v>28.39</v>
      </c>
      <c r="S105" s="3" cm="1">
        <f t="array" ref="S105">_FV(A105,"Shares outstanding",TRUE)</f>
        <v>4125133000</v>
      </c>
      <c r="T105" s="7" cm="1">
        <f t="array" ref="T105">_FV(A105,"Volume")</f>
        <v>5073107</v>
      </c>
      <c r="U105" s="3" cm="1">
        <f t="array" ref="U105">IFERROR(_FV(A105,"Volume average",TRUE), "NA")</f>
        <v>18528848</v>
      </c>
      <c r="V105" s="5" cm="1">
        <f t="array" ref="V105">IFERROR(_FV(A105,"Beta"), "NA")</f>
        <v>0.98370000000000002</v>
      </c>
      <c r="W105" s="3" cm="1">
        <f t="array" ref="W105">_FV(A105,"Market cap",TRUE)</f>
        <v>192664336765</v>
      </c>
      <c r="X105" s="7" cm="1">
        <f t="array" ref="X105">IFERROR(_FV(A105,"P/E",TRUE), "NA")</f>
        <v>29.331299999999999</v>
      </c>
      <c r="Y105" t="str" cm="1">
        <f t="array" ref="Y105">_FV(A105,"Instrument type",TRUE)</f>
        <v>Stock</v>
      </c>
      <c r="Z105" s="6" cm="1">
        <f t="array" ref="Z105">_FV(A105,"Last trade time",TRUE)</f>
        <v>45155.700498171092</v>
      </c>
      <c r="AA105">
        <v>5370000000</v>
      </c>
      <c r="AB105">
        <v>4749000000</v>
      </c>
      <c r="AC105">
        <v>12672000000</v>
      </c>
      <c r="AD105" s="3">
        <v>27887000000</v>
      </c>
    </row>
    <row r="106" spans="1:30" x14ac:dyDescent="0.2">
      <c r="A106" s="1" t="e" vm="105">
        <v>#VALUE!</v>
      </c>
      <c r="B106" t="str" cm="1">
        <f t="array" ref="B106">_FV(A106,"Ticker symbol",TRUE)</f>
        <v>CMA</v>
      </c>
      <c r="C106" t="str" cm="1">
        <f t="array" ref="C106">_FV(A106,"Official name",TRUE)</f>
        <v>COMERICA INCORPORATED</v>
      </c>
      <c r="D106" t="str" cm="1">
        <f t="array" ref="D106">_FV(A106,"Headquarters")</f>
        <v>1717 Main Street Mc6404, Attn: Kelly Gage, DALLAS, TX, 75201 US</v>
      </c>
      <c r="E106" s="3" cm="1">
        <f t="array" ref="E106">IFERROR(_FV(A106,"Employees"), "NA")</f>
        <v>7280</v>
      </c>
      <c r="F106" t="str" cm="1">
        <f t="array" ref="F106">_FV(A106,"Industry")</f>
        <v>Banking Services</v>
      </c>
      <c r="G106" s="3" cm="1">
        <f t="array" ref="G106">IFERROR(_FV(A106,"Year incorporated",TRUE), "NA")</f>
        <v>1972</v>
      </c>
      <c r="H106" s="3" t="str" cm="1">
        <f t="array" ref="H106">_FV(A106,"Exchange")</f>
        <v>New York Stock Exchange</v>
      </c>
      <c r="I106" t="str" cm="1">
        <f t="array" ref="I106">_FV(A106,"Currency")</f>
        <v>USD</v>
      </c>
      <c r="J106" s="7" cm="1">
        <f t="array" ref="J106">_FV(A106,"Price")</f>
        <v>47.23</v>
      </c>
      <c r="K106" s="7" cm="1">
        <f t="array" ref="K106">_FV(A106,"Previous close",TRUE)</f>
        <v>47.1</v>
      </c>
      <c r="L106" s="7" cm="1">
        <f t="array" ref="L106">_FV(A106,"Change")</f>
        <v>0.13</v>
      </c>
      <c r="M106" s="4" cm="1">
        <f t="array" ref="M106">_FV(A106,"Change (%)",TRUE)</f>
        <v>2.7600000000000003E-3</v>
      </c>
      <c r="N106" s="7" cm="1">
        <f t="array" ref="N106">IFERROR(_FV(A106,"Open"), "NA")</f>
        <v>47.375</v>
      </c>
      <c r="O106" s="7" cm="1">
        <f t="array" ref="O106">IFERROR(_FV(A106,"High"), "NA")</f>
        <v>47.73</v>
      </c>
      <c r="P106" s="7" cm="1">
        <f t="array" ref="P106">IFERROR(_FV(A106,"Low"), "NA")</f>
        <v>46.61</v>
      </c>
      <c r="Q106" s="7" cm="1">
        <f t="array" ref="Q106">IFERROR(_FV(A106,"52 week high",TRUE),"NA")</f>
        <v>86.59</v>
      </c>
      <c r="R106" s="7" cm="1">
        <f t="array" ref="R106">IFERROR(_FV(A106,"52 week low",TRUE),"NA")</f>
        <v>28.4</v>
      </c>
      <c r="S106" s="3" cm="1">
        <f t="array" ref="S106">_FV(A106,"Shares outstanding",TRUE)</f>
        <v>131776500</v>
      </c>
      <c r="T106" s="7" cm="1">
        <f t="array" ref="T106">_FV(A106,"Volume")</f>
        <v>470130</v>
      </c>
      <c r="U106" s="3" cm="1">
        <f t="array" ref="U106">IFERROR(_FV(A106,"Volume average",TRUE), "NA")</f>
        <v>2430003</v>
      </c>
      <c r="V106" s="5" cm="1">
        <f t="array" ref="V106">IFERROR(_FV(A106,"Beta"), "NA")</f>
        <v>1.2516</v>
      </c>
      <c r="W106" s="3" cm="1">
        <f t="array" ref="W106">_FV(A106,"Market cap",TRUE)</f>
        <v>6223804095</v>
      </c>
      <c r="X106" s="7" cm="1">
        <f t="array" ref="X106">IFERROR(_FV(A106,"P/E",TRUE), "NA")</f>
        <v>4.9189999999999996</v>
      </c>
      <c r="Y106" t="str" cm="1">
        <f t="array" ref="Y106">_FV(A106,"Instrument type",TRUE)</f>
        <v>Stock</v>
      </c>
      <c r="Z106" s="6" cm="1">
        <f t="array" ref="Z106">_FV(A106,"Last trade time",TRUE)</f>
        <v>45155.700436110936</v>
      </c>
      <c r="AA106">
        <v>1151000000</v>
      </c>
      <c r="AB106" t="s">
        <v>26</v>
      </c>
      <c r="AC106" t="s">
        <v>26</v>
      </c>
      <c r="AD106" s="3">
        <v>2593000000</v>
      </c>
    </row>
    <row r="107" spans="1:30" x14ac:dyDescent="0.2">
      <c r="A107" s="1" t="e" vm="106">
        <v>#VALUE!</v>
      </c>
      <c r="B107" t="str" cm="1">
        <f t="array" ref="B107">_FV(A107,"Ticker symbol",TRUE)</f>
        <v>POM</v>
      </c>
      <c r="C107" t="str" cm="1">
        <f t="array" ref="C107">_FV(A107,"Official name",TRUE)</f>
        <v>Compagnie Plastic Omnium SE</v>
      </c>
      <c r="D107" t="str" cm="1">
        <f t="array" ref="D107">_FV(A107,"Headquarters")</f>
        <v>19 Boulevard Jules Carteret, LYON, AUVERGNE-RHONE-ALPES, 69007 FR</v>
      </c>
      <c r="E107" s="3" cm="1">
        <f t="array" ref="E107">IFERROR(_FV(A107,"Employees"), "NA")</f>
        <v>30220</v>
      </c>
      <c r="F107" t="str" cm="1">
        <f t="array" ref="F107">_FV(A107,"Industry")</f>
        <v>Automobiles &amp; Auto Parts</v>
      </c>
      <c r="G107" s="3" cm="1">
        <f t="array" ref="G107">IFERROR(_FV(A107,"Year incorporated",TRUE), "NA")</f>
        <v>1955</v>
      </c>
      <c r="H107" s="3" t="str" cm="1">
        <f t="array" ref="H107">_FV(A107,"Exchange")</f>
        <v>Euronext Paris</v>
      </c>
      <c r="I107" t="str" cm="1">
        <f t="array" ref="I107">_FV(A107,"Currency")</f>
        <v>EUR</v>
      </c>
      <c r="J107" s="7" cm="1">
        <f t="array" ref="J107">_FV(A107,"Price")</f>
        <v>16.38</v>
      </c>
      <c r="K107" s="7" cm="1">
        <f t="array" ref="K107">_FV(A107,"Previous close",TRUE)</f>
        <v>16.53</v>
      </c>
      <c r="L107" s="7" cm="1">
        <f t="array" ref="L107">_FV(A107,"Change")</f>
        <v>-0.15</v>
      </c>
      <c r="M107" s="4" cm="1">
        <f t="array" ref="M107">_FV(A107,"Change (%)",TRUE)</f>
        <v>-9.0740000000000005E-3</v>
      </c>
      <c r="N107" s="7" cm="1">
        <f t="array" ref="N107">IFERROR(_FV(A107,"Open"), "NA")</f>
        <v>16.45</v>
      </c>
      <c r="O107" s="7" cm="1">
        <f t="array" ref="O107">IFERROR(_FV(A107,"High"), "NA")</f>
        <v>16.45</v>
      </c>
      <c r="P107" s="7" cm="1">
        <f t="array" ref="P107">IFERROR(_FV(A107,"Low"), "NA")</f>
        <v>16.27</v>
      </c>
      <c r="Q107" s="7" cm="1">
        <f t="array" ref="Q107">IFERROR(_FV(A107,"52 week high",TRUE),"NA")</f>
        <v>20.100000000000001</v>
      </c>
      <c r="R107" s="7" cm="1">
        <f t="array" ref="R107">IFERROR(_FV(A107,"52 week low",TRUE),"NA")</f>
        <v>12.92</v>
      </c>
      <c r="S107" s="3" cm="1">
        <f t="array" ref="S107">_FV(A107,"Shares outstanding",TRUE)</f>
        <v>145522200</v>
      </c>
      <c r="T107" s="7" cm="1">
        <f t="array" ref="T107">_FV(A107,"Volume")</f>
        <v>37717</v>
      </c>
      <c r="U107" s="3" cm="1">
        <f t="array" ref="U107">IFERROR(_FV(A107,"Volume average",TRUE), "NA")</f>
        <v>66410</v>
      </c>
      <c r="V107" s="5" cm="1">
        <f t="array" ref="V107">IFERROR(_FV(A107,"Beta"), "NA")</f>
        <v>1.8129999999999999</v>
      </c>
      <c r="W107" s="3" cm="1">
        <f t="array" ref="W107">_FV(A107,"Market cap",TRUE)</f>
        <v>2405481000</v>
      </c>
      <c r="X107" s="7" cm="1">
        <f t="array" ref="X107">IFERROR(_FV(A107,"P/E",TRUE), "NA")</f>
        <v>14.572900000000001</v>
      </c>
      <c r="Y107" t="str" cm="1">
        <f t="array" ref="Y107">_FV(A107,"Instrument type",TRUE)</f>
        <v>Stock</v>
      </c>
      <c r="Z107" s="6" cm="1">
        <f t="array" ref="Z107">_FV(A107,"Last trade time",TRUE)</f>
        <v>45155.666666666664</v>
      </c>
      <c r="AA107" t="s">
        <v>26</v>
      </c>
      <c r="AB107" t="s">
        <v>26</v>
      </c>
      <c r="AC107" t="s">
        <v>26</v>
      </c>
      <c r="AD107" s="3" t="s">
        <v>26</v>
      </c>
    </row>
    <row r="108" spans="1:30" x14ac:dyDescent="0.2">
      <c r="A108" s="1" t="e" vm="107">
        <v>#VALUE!</v>
      </c>
      <c r="B108" t="str" cm="1">
        <f t="array" ref="B108">_FV(A108,"Ticker symbol",TRUE)</f>
        <v>CAG</v>
      </c>
      <c r="C108" t="str" cm="1">
        <f t="array" ref="C108">_FV(A108,"Official name",TRUE)</f>
        <v>CONAGRA BRANDS, INC.</v>
      </c>
      <c r="D108" t="str" cm="1">
        <f t="array" ref="D108">_FV(A108,"Headquarters")</f>
        <v>222 Merchandise Mart Plz Ste 1300, CHICAGO, IL, 60654-1103 US</v>
      </c>
      <c r="E108" s="3" cm="1">
        <f t="array" ref="E108">IFERROR(_FV(A108,"Employees"), "NA")</f>
        <v>18600</v>
      </c>
      <c r="F108" t="str" cm="1">
        <f t="array" ref="F108">_FV(A108,"Industry")</f>
        <v>Food &amp; Tobacco</v>
      </c>
      <c r="G108" s="3" cm="1">
        <f t="array" ref="G108">IFERROR(_FV(A108,"Year incorporated",TRUE), "NA")</f>
        <v>1975</v>
      </c>
      <c r="H108" s="3" t="str" cm="1">
        <f t="array" ref="H108">_FV(A108,"Exchange")</f>
        <v>New York Stock Exchange</v>
      </c>
      <c r="I108" t="str" cm="1">
        <f t="array" ref="I108">_FV(A108,"Currency")</f>
        <v>USD</v>
      </c>
      <c r="J108" s="7" cm="1">
        <f t="array" ref="J108">_FV(A108,"Price")</f>
        <v>30.094999999999999</v>
      </c>
      <c r="K108" s="7" cm="1">
        <f t="array" ref="K108">_FV(A108,"Previous close",TRUE)</f>
        <v>30.03</v>
      </c>
      <c r="L108" s="7" cm="1">
        <f t="array" ref="L108">_FV(A108,"Change")</f>
        <v>6.5000000000000002E-2</v>
      </c>
      <c r="M108" s="4" cm="1">
        <f t="array" ref="M108">_FV(A108,"Change (%)",TRUE)</f>
        <v>2.1649999999999998E-3</v>
      </c>
      <c r="N108" s="7" cm="1">
        <f t="array" ref="N108">IFERROR(_FV(A108,"Open"), "NA")</f>
        <v>30.094999999999999</v>
      </c>
      <c r="O108" s="7" cm="1">
        <f t="array" ref="O108">IFERROR(_FV(A108,"High"), "NA")</f>
        <v>30.15</v>
      </c>
      <c r="P108" s="7" cm="1">
        <f t="array" ref="P108">IFERROR(_FV(A108,"Low"), "NA")</f>
        <v>29.852</v>
      </c>
      <c r="Q108" s="7" cm="1">
        <f t="array" ref="Q108">IFERROR(_FV(A108,"52 week high",TRUE),"NA")</f>
        <v>41.3</v>
      </c>
      <c r="R108" s="7" cm="1">
        <f t="array" ref="R108">IFERROR(_FV(A108,"52 week low",TRUE),"NA")</f>
        <v>29.852</v>
      </c>
      <c r="S108" s="3" cm="1">
        <f t="array" ref="S108">_FV(A108,"Shares outstanding",TRUE)</f>
        <v>477866800</v>
      </c>
      <c r="T108" s="7" cm="1">
        <f t="array" ref="T108">_FV(A108,"Volume")</f>
        <v>1105785</v>
      </c>
      <c r="U108" s="3" cm="1">
        <f t="array" ref="U108">IFERROR(_FV(A108,"Volume average",TRUE), "NA")</f>
        <v>4172318</v>
      </c>
      <c r="V108" s="5" cm="1">
        <f t="array" ref="V108">IFERROR(_FV(A108,"Beta"), "NA")</f>
        <v>0.54110000000000003</v>
      </c>
      <c r="W108" s="3" cm="1">
        <f t="array" ref="W108">_FV(A108,"Market cap",TRUE)</f>
        <v>14381401346</v>
      </c>
      <c r="X108" s="7" cm="1">
        <f t="array" ref="X108">IFERROR(_FV(A108,"P/E",TRUE), "NA")</f>
        <v>21.0913</v>
      </c>
      <c r="Y108" t="str" cm="1">
        <f t="array" ref="Y108">_FV(A108,"Instrument type",TRUE)</f>
        <v>Stock</v>
      </c>
      <c r="Z108" s="6" cm="1">
        <f t="array" ref="Z108">_FV(A108,"Last trade time",TRUE)</f>
        <v>45155.7004704625</v>
      </c>
      <c r="AA108">
        <v>683600000</v>
      </c>
      <c r="AB108">
        <v>93900000</v>
      </c>
      <c r="AC108">
        <v>965400000</v>
      </c>
      <c r="AD108" s="3">
        <v>4440700000</v>
      </c>
    </row>
    <row r="109" spans="1:30" x14ac:dyDescent="0.2">
      <c r="A109" s="1" t="e" vm="108">
        <v>#VALUE!</v>
      </c>
      <c r="B109" t="str" cm="1">
        <f t="array" ref="B109">_FV(A109,"Ticker symbol",TRUE)</f>
        <v>COP</v>
      </c>
      <c r="C109" t="str" cm="1">
        <f t="array" ref="C109">_FV(A109,"Official name",TRUE)</f>
        <v>CONOCOPHILLIPS</v>
      </c>
      <c r="D109" t="str" cm="1">
        <f t="array" ref="D109">_FV(A109,"Headquarters")</f>
        <v>925 N. Eldridge Parkway, HOUSTON, TX, 77079-2703 US</v>
      </c>
      <c r="E109" s="3" cm="1">
        <f t="array" ref="E109">IFERROR(_FV(A109,"Employees"), "NA")</f>
        <v>9700</v>
      </c>
      <c r="F109" t="str" cm="1">
        <f t="array" ref="F109">_FV(A109,"Industry")</f>
        <v>Oil &amp; Gas</v>
      </c>
      <c r="G109" s="3" cm="1">
        <f t="array" ref="G109">IFERROR(_FV(A109,"Year incorporated",TRUE), "NA")</f>
        <v>2001</v>
      </c>
      <c r="H109" s="3" t="str" cm="1">
        <f t="array" ref="H109">_FV(A109,"Exchange")</f>
        <v>New York Stock Exchange</v>
      </c>
      <c r="I109" t="str" cm="1">
        <f t="array" ref="I109">_FV(A109,"Currency")</f>
        <v>USD</v>
      </c>
      <c r="J109" s="7" cm="1">
        <f t="array" ref="J109">_FV(A109,"Price")</f>
        <v>117.51</v>
      </c>
      <c r="K109" s="7" cm="1">
        <f t="array" ref="K109">_FV(A109,"Previous close",TRUE)</f>
        <v>114.64</v>
      </c>
      <c r="L109" s="7" cm="1">
        <f t="array" ref="L109">_FV(A109,"Change")</f>
        <v>2.87</v>
      </c>
      <c r="M109" s="4" cm="1">
        <f t="array" ref="M109">_FV(A109,"Change (%)",TRUE)</f>
        <v>2.5034999999999998E-2</v>
      </c>
      <c r="N109" s="7" cm="1">
        <f t="array" ref="N109">IFERROR(_FV(A109,"Open"), "NA")</f>
        <v>116.49</v>
      </c>
      <c r="O109" s="7" cm="1">
        <f t="array" ref="O109">IFERROR(_FV(A109,"High"), "NA")</f>
        <v>117.87</v>
      </c>
      <c r="P109" s="7" cm="1">
        <f t="array" ref="P109">IFERROR(_FV(A109,"Low"), "NA")</f>
        <v>116.25</v>
      </c>
      <c r="Q109" s="7" cm="1">
        <f t="array" ref="Q109">IFERROR(_FV(A109,"52 week high",TRUE),"NA")</f>
        <v>138.49</v>
      </c>
      <c r="R109" s="7" cm="1">
        <f t="array" ref="R109">IFERROR(_FV(A109,"52 week low",TRUE),"NA")</f>
        <v>91.533799999999999</v>
      </c>
      <c r="S109" s="3" cm="1">
        <f t="array" ref="S109">_FV(A109,"Shares outstanding",TRUE)</f>
        <v>1197491000</v>
      </c>
      <c r="T109" s="7" cm="1">
        <f t="array" ref="T109">_FV(A109,"Volume")</f>
        <v>1634711</v>
      </c>
      <c r="U109" s="3" cm="1">
        <f t="array" ref="U109">IFERROR(_FV(A109,"Volume average",TRUE), "NA")</f>
        <v>4571351</v>
      </c>
      <c r="V109" s="5" cm="1">
        <f t="array" ref="V109">IFERROR(_FV(A109,"Beta"), "NA")</f>
        <v>1.3243</v>
      </c>
      <c r="W109" s="3" cm="1">
        <f t="array" ref="W109">_FV(A109,"Market cap",TRUE)</f>
        <v>137280300000</v>
      </c>
      <c r="X109" s="7" cm="1">
        <f t="array" ref="X109">IFERROR(_FV(A109,"P/E",TRUE), "NA")</f>
        <v>11.0177</v>
      </c>
      <c r="Y109" t="str" cm="1">
        <f t="array" ref="Y109">_FV(A109,"Instrument type",TRUE)</f>
        <v>Stock</v>
      </c>
      <c r="Z109" s="6" cm="1">
        <f t="array" ref="Z109">_FV(A109,"Last trade time",TRUE)</f>
        <v>45155.700530034374</v>
      </c>
      <c r="AA109">
        <v>18680000000</v>
      </c>
      <c r="AB109">
        <v>6458000000</v>
      </c>
      <c r="AC109">
        <v>7088000000</v>
      </c>
      <c r="AD109" s="3">
        <v>12847000000</v>
      </c>
    </row>
    <row r="110" spans="1:30" x14ac:dyDescent="0.2">
      <c r="A110" s="1" t="e" vm="109">
        <v>#VALUE!</v>
      </c>
      <c r="B110" t="str" cm="1">
        <f t="array" ref="B110">_FV(A110,"Ticker symbol",TRUE)</f>
        <v>ED</v>
      </c>
      <c r="C110" t="str" cm="1">
        <f t="array" ref="C110">_FV(A110,"Official name",TRUE)</f>
        <v>CONSOLIDATED EDISON, INC.</v>
      </c>
      <c r="D110" t="str" cm="1">
        <f t="array" ref="D110">_FV(A110,"Headquarters")</f>
        <v>4 Irving Place, NEW YORK, NY, 10003 US</v>
      </c>
      <c r="E110" s="3" cm="1">
        <f t="array" ref="E110">IFERROR(_FV(A110,"Employees"), "NA")</f>
        <v>14319</v>
      </c>
      <c r="F110" t="str" cm="1">
        <f t="array" ref="F110">_FV(A110,"Industry")</f>
        <v>Electrical Utilities &amp; IPPs</v>
      </c>
      <c r="G110" s="3" cm="1">
        <f t="array" ref="G110">IFERROR(_FV(A110,"Year incorporated",TRUE), "NA")</f>
        <v>1997</v>
      </c>
      <c r="H110" s="3" t="str" cm="1">
        <f t="array" ref="H110">_FV(A110,"Exchange")</f>
        <v>New York Stock Exchange</v>
      </c>
      <c r="I110" t="str" cm="1">
        <f t="array" ref="I110">_FV(A110,"Currency")</f>
        <v>USD</v>
      </c>
      <c r="J110" s="7" cm="1">
        <f t="array" ref="J110">_FV(A110,"Price")</f>
        <v>89.01</v>
      </c>
      <c r="K110" s="7" cm="1">
        <f t="array" ref="K110">_FV(A110,"Previous close",TRUE)</f>
        <v>88.83</v>
      </c>
      <c r="L110" s="7" cm="1">
        <f t="array" ref="L110">_FV(A110,"Change")</f>
        <v>0.18</v>
      </c>
      <c r="M110" s="4" cm="1">
        <f t="array" ref="M110">_FV(A110,"Change (%)",TRUE)</f>
        <v>2.026E-3</v>
      </c>
      <c r="N110" s="7" cm="1">
        <f t="array" ref="N110">IFERROR(_FV(A110,"Open"), "NA")</f>
        <v>88.8</v>
      </c>
      <c r="O110" s="7" cm="1">
        <f t="array" ref="O110">IFERROR(_FV(A110,"High"), "NA")</f>
        <v>89.555000000000007</v>
      </c>
      <c r="P110" s="7" cm="1">
        <f t="array" ref="P110">IFERROR(_FV(A110,"Low"), "NA")</f>
        <v>88.45</v>
      </c>
      <c r="Q110" s="7" cm="1">
        <f t="array" ref="Q110">IFERROR(_FV(A110,"52 week high",TRUE),"NA")</f>
        <v>102.21</v>
      </c>
      <c r="R110" s="7" cm="1">
        <f t="array" ref="R110">IFERROR(_FV(A110,"52 week low",TRUE),"NA")</f>
        <v>78.099999999999994</v>
      </c>
      <c r="S110" s="3" cm="1">
        <f t="array" ref="S110">_FV(A110,"Shares outstanding",TRUE)</f>
        <v>344923600</v>
      </c>
      <c r="T110" s="7" cm="1">
        <f t="array" ref="T110">_FV(A110,"Volume")</f>
        <v>452626</v>
      </c>
      <c r="U110" s="3" cm="1">
        <f t="array" ref="U110">IFERROR(_FV(A110,"Volume average",TRUE), "NA")</f>
        <v>1820616</v>
      </c>
      <c r="V110" s="5" cm="1">
        <f t="array" ref="V110">IFERROR(_FV(A110,"Beta"), "NA")</f>
        <v>0.37430000000000002</v>
      </c>
      <c r="W110" s="3" cm="1">
        <f t="array" ref="W110">_FV(A110,"Market cap",TRUE)</f>
        <v>30701649636</v>
      </c>
      <c r="X110" s="7" cm="1">
        <f t="array" ref="X110">IFERROR(_FV(A110,"P/E",TRUE), "NA")</f>
        <v>12.777200000000001</v>
      </c>
      <c r="Y110" t="str" cm="1">
        <f t="array" ref="Y110">_FV(A110,"Instrument type",TRUE)</f>
        <v>Stock</v>
      </c>
      <c r="Z110" s="6" cm="1">
        <f t="array" ref="Z110">_FV(A110,"Last trade time",TRUE)</f>
        <v>45155.700480231251</v>
      </c>
      <c r="AA110">
        <v>1660000000</v>
      </c>
      <c r="AB110">
        <v>1282000000</v>
      </c>
      <c r="AC110">
        <v>2192000000</v>
      </c>
      <c r="AD110" s="3">
        <v>11336000000</v>
      </c>
    </row>
    <row r="111" spans="1:30" x14ac:dyDescent="0.2">
      <c r="A111" s="1" t="e" vm="110">
        <v>#VALUE!</v>
      </c>
      <c r="B111" t="str" cm="1">
        <f t="array" ref="B111">_FV(A111,"Ticker symbol",TRUE)</f>
        <v>STZ</v>
      </c>
      <c r="C111" t="str" cm="1">
        <f t="array" ref="C111">_FV(A111,"Official name",TRUE)</f>
        <v>CONSTELLATION BRANDS, INC.</v>
      </c>
      <c r="D111" t="str" cm="1">
        <f t="array" ref="D111">_FV(A111,"Headquarters")</f>
        <v>207 High Point Drive, Building 100, VICTOR, NY, 14564 US</v>
      </c>
      <c r="E111" s="3" cm="1">
        <f t="array" ref="E111">IFERROR(_FV(A111,"Employees"), "NA")</f>
        <v>10700</v>
      </c>
      <c r="F111" t="str" cm="1">
        <f t="array" ref="F111">_FV(A111,"Industry")</f>
        <v>Beverages</v>
      </c>
      <c r="G111" s="3" cm="1">
        <f t="array" ref="G111">IFERROR(_FV(A111,"Year incorporated",TRUE), "NA")</f>
        <v>1972</v>
      </c>
      <c r="H111" s="3" t="str" cm="1">
        <f t="array" ref="H111">_FV(A111,"Exchange")</f>
        <v>New York Stock Exchange</v>
      </c>
      <c r="I111" t="str" cm="1">
        <f t="array" ref="I111">_FV(A111,"Currency")</f>
        <v>USD</v>
      </c>
      <c r="J111" s="7" cm="1">
        <f t="array" ref="J111">_FV(A111,"Price")</f>
        <v>260.95</v>
      </c>
      <c r="K111" s="7" cm="1">
        <f t="array" ref="K111">_FV(A111,"Previous close",TRUE)</f>
        <v>262.82</v>
      </c>
      <c r="L111" s="7" cm="1">
        <f t="array" ref="L111">_FV(A111,"Change")</f>
        <v>-1.87</v>
      </c>
      <c r="M111" s="4" cm="1">
        <f t="array" ref="M111">_FV(A111,"Change (%)",TRUE)</f>
        <v>-7.1149999999999998E-3</v>
      </c>
      <c r="N111" s="7" cm="1">
        <f t="array" ref="N111">IFERROR(_FV(A111,"Open"), "NA")</f>
        <v>262.82</v>
      </c>
      <c r="O111" s="7" cm="1">
        <f t="array" ref="O111">IFERROR(_FV(A111,"High"), "NA")</f>
        <v>263.30340000000001</v>
      </c>
      <c r="P111" s="7" cm="1">
        <f t="array" ref="P111">IFERROR(_FV(A111,"Low"), "NA")</f>
        <v>260.76</v>
      </c>
      <c r="Q111" s="7" cm="1">
        <f t="array" ref="Q111">IFERROR(_FV(A111,"52 week high",TRUE),"NA")</f>
        <v>273.64999999999998</v>
      </c>
      <c r="R111" s="7" cm="1">
        <f t="array" ref="R111">IFERROR(_FV(A111,"52 week low",TRUE),"NA")</f>
        <v>208.12</v>
      </c>
      <c r="S111" s="3" cm="1">
        <f t="array" ref="S111">_FV(A111,"Shares outstanding",TRUE)</f>
        <v>183300700</v>
      </c>
      <c r="T111" s="7" cm="1">
        <f t="array" ref="T111">_FV(A111,"Volume")</f>
        <v>243831</v>
      </c>
      <c r="U111" s="3" cm="1">
        <f t="array" ref="U111">IFERROR(_FV(A111,"Volume average",TRUE), "NA")</f>
        <v>972680</v>
      </c>
      <c r="V111" s="5" cm="1">
        <f t="array" ref="V111">IFERROR(_FV(A111,"Beta"), "NA")</f>
        <v>1.0424</v>
      </c>
      <c r="W111" s="3" cm="1">
        <f t="array" ref="W111">_FV(A111,"Market cap",TRUE)</f>
        <v>47832317665</v>
      </c>
      <c r="X111" s="7" cm="1">
        <f t="array" ref="X111">IFERROR(_FV(A111,"P/E",TRUE), "NA")</f>
        <v>608.33489999999995</v>
      </c>
      <c r="Y111" t="str" cm="1">
        <f t="array" ref="Y111">_FV(A111,"Instrument type",TRUE)</f>
        <v>Stock</v>
      </c>
      <c r="Z111" s="6" cm="1">
        <f t="array" ref="Z111">_FV(A111,"Last trade time",TRUE)</f>
        <v>45155.70033810156</v>
      </c>
      <c r="AA111">
        <v>-71000000</v>
      </c>
      <c r="AB111">
        <v>133500000</v>
      </c>
      <c r="AC111">
        <v>901600000</v>
      </c>
      <c r="AD111" s="3">
        <v>2968300000</v>
      </c>
    </row>
    <row r="112" spans="1:30" x14ac:dyDescent="0.2">
      <c r="A112" s="1" t="e" vm="111">
        <v>#VALUE!</v>
      </c>
      <c r="B112" t="str" cm="1">
        <f t="array" ref="B112">_FV(A112,"Ticker symbol",TRUE)</f>
        <v>GLW</v>
      </c>
      <c r="C112" t="str" cm="1">
        <f t="array" ref="C112">_FV(A112,"Official name",TRUE)</f>
        <v>CORNING INCORPORATED</v>
      </c>
      <c r="D112" t="str" cm="1">
        <f t="array" ref="D112">_FV(A112,"Headquarters")</f>
        <v>One Riverfront Plaza, CORNING, NY, 14831-0001 US</v>
      </c>
      <c r="E112" s="3" cm="1">
        <f t="array" ref="E112">IFERROR(_FV(A112,"Employees"), "NA")</f>
        <v>57500</v>
      </c>
      <c r="F112" t="str" cm="1">
        <f t="array" ref="F112">_FV(A112,"Industry")</f>
        <v>Electronic Equipment &amp; Parts</v>
      </c>
      <c r="G112" s="3" cm="1">
        <f t="array" ref="G112">IFERROR(_FV(A112,"Year incorporated",TRUE), "NA")</f>
        <v>1936</v>
      </c>
      <c r="H112" s="3" t="str" cm="1">
        <f t="array" ref="H112">_FV(A112,"Exchange")</f>
        <v>New York Stock Exchange</v>
      </c>
      <c r="I112" t="str" cm="1">
        <f t="array" ref="I112">_FV(A112,"Currency")</f>
        <v>USD</v>
      </c>
      <c r="J112" s="7" cm="1">
        <f t="array" ref="J112">_FV(A112,"Price")</f>
        <v>32.174999999999997</v>
      </c>
      <c r="K112" s="7" cm="1">
        <f t="array" ref="K112">_FV(A112,"Previous close",TRUE)</f>
        <v>31.75</v>
      </c>
      <c r="L112" s="7" cm="1">
        <f t="array" ref="L112">_FV(A112,"Change")</f>
        <v>0.42499999999999999</v>
      </c>
      <c r="M112" s="4" cm="1">
        <f t="array" ref="M112">_FV(A112,"Change (%)",TRUE)</f>
        <v>1.3386E-2</v>
      </c>
      <c r="N112" s="7" cm="1">
        <f t="array" ref="N112">IFERROR(_FV(A112,"Open"), "NA")</f>
        <v>31.96</v>
      </c>
      <c r="O112" s="7" cm="1">
        <f t="array" ref="O112">IFERROR(_FV(A112,"High"), "NA")</f>
        <v>32.24</v>
      </c>
      <c r="P112" s="7" cm="1">
        <f t="array" ref="P112">IFERROR(_FV(A112,"Low"), "NA")</f>
        <v>31.94</v>
      </c>
      <c r="Q112" s="7" cm="1">
        <f t="array" ref="Q112">IFERROR(_FV(A112,"52 week high",TRUE),"NA")</f>
        <v>37.1</v>
      </c>
      <c r="R112" s="7" cm="1">
        <f t="array" ref="R112">IFERROR(_FV(A112,"52 week low",TRUE),"NA")</f>
        <v>28.98</v>
      </c>
      <c r="S112" s="3" cm="1">
        <f t="array" ref="S112">_FV(A112,"Shares outstanding",TRUE)</f>
        <v>852981900</v>
      </c>
      <c r="T112" s="7" cm="1">
        <f t="array" ref="T112">_FV(A112,"Volume")</f>
        <v>785260</v>
      </c>
      <c r="U112" s="3" cm="1">
        <f t="array" ref="U112">IFERROR(_FV(A112,"Volume average",TRUE), "NA")</f>
        <v>4598021</v>
      </c>
      <c r="V112" s="5" cm="1">
        <f t="array" ref="V112">IFERROR(_FV(A112,"Beta"), "NA")</f>
        <v>1.0638000000000001</v>
      </c>
      <c r="W112" s="3" cm="1">
        <f t="array" ref="W112">_FV(A112,"Market cap",TRUE)</f>
        <v>27444692632</v>
      </c>
      <c r="X112" s="7" cm="1">
        <f t="array" ref="X112">IFERROR(_FV(A112,"P/E",TRUE), "NA")</f>
        <v>43.34</v>
      </c>
      <c r="Y112" t="str" cm="1">
        <f t="array" ref="Y112">_FV(A112,"Instrument type",TRUE)</f>
        <v>Stock</v>
      </c>
      <c r="Z112" s="6" cm="1">
        <f t="array" ref="Z112">_FV(A112,"Last trade time",TRUE)</f>
        <v>45155.700367476566</v>
      </c>
      <c r="AA112">
        <v>1316000000</v>
      </c>
      <c r="AB112">
        <v>1671000000</v>
      </c>
      <c r="AC112">
        <v>1721000000</v>
      </c>
      <c r="AD112" s="3">
        <v>5175000000</v>
      </c>
    </row>
    <row r="113" spans="1:30" x14ac:dyDescent="0.2">
      <c r="A113" s="1" t="e" vm="112">
        <v>#VALUE!</v>
      </c>
      <c r="B113" t="str" cm="1">
        <f t="array" ref="B113">_FV(A113,"Ticker symbol",TRUE)</f>
        <v>COST</v>
      </c>
      <c r="C113" t="str" cm="1">
        <f t="array" ref="C113">_FV(A113,"Official name",TRUE)</f>
        <v>COSTCO WHOLESALE CORPORATION</v>
      </c>
      <c r="D113" t="str" cm="1">
        <f t="array" ref="D113">_FV(A113,"Headquarters")</f>
        <v>999 Lake Dr, ISSAQUAH, WA, 98027- US</v>
      </c>
      <c r="E113" s="3" cm="1">
        <f t="array" ref="E113">IFERROR(_FV(A113,"Employees"), "NA")</f>
        <v>304000</v>
      </c>
      <c r="F113" t="str" cm="1">
        <f t="array" ref="F113">_FV(A113,"Industry")</f>
        <v>Diversified Retail</v>
      </c>
      <c r="G113" s="3" cm="1">
        <f t="array" ref="G113">IFERROR(_FV(A113,"Year incorporated",TRUE), "NA")</f>
        <v>1987</v>
      </c>
      <c r="H113" s="3" t="str" cm="1">
        <f t="array" ref="H113">_FV(A113,"Exchange")</f>
        <v>Nasdaq Stock Market</v>
      </c>
      <c r="I113" t="str" cm="1">
        <f t="array" ref="I113">_FV(A113,"Currency")</f>
        <v>USD</v>
      </c>
      <c r="J113" s="7" cm="1">
        <f t="array" ref="J113">_FV(A113,"Price")</f>
        <v>554.25</v>
      </c>
      <c r="K113" s="7" cm="1">
        <f t="array" ref="K113">_FV(A113,"Previous close",TRUE)</f>
        <v>559.04999999999995</v>
      </c>
      <c r="L113" s="7" cm="1">
        <f t="array" ref="L113">_FV(A113,"Change")</f>
        <v>-4.8</v>
      </c>
      <c r="M113" s="4" cm="1">
        <f t="array" ref="M113">_FV(A113,"Change (%)",TRUE)</f>
        <v>-8.5859999999999999E-3</v>
      </c>
      <c r="N113" s="7" cm="1">
        <f t="array" ref="N113">IFERROR(_FV(A113,"Open"), "NA")</f>
        <v>559.47</v>
      </c>
      <c r="O113" s="7" cm="1">
        <f t="array" ref="O113">IFERROR(_FV(A113,"High"), "NA")</f>
        <v>560.41999999999996</v>
      </c>
      <c r="P113" s="7" cm="1">
        <f t="array" ref="P113">IFERROR(_FV(A113,"Low"), "NA")</f>
        <v>551</v>
      </c>
      <c r="Q113" s="7" cm="1">
        <f t="array" ref="Q113">IFERROR(_FV(A113,"52 week high",TRUE),"NA")</f>
        <v>571.16</v>
      </c>
      <c r="R113" s="7" cm="1">
        <f t="array" ref="R113">IFERROR(_FV(A113,"52 week low",TRUE),"NA")</f>
        <v>447.9</v>
      </c>
      <c r="S113" s="3" cm="1">
        <f t="array" ref="S113">_FV(A113,"Shares outstanding",TRUE)</f>
        <v>443148500</v>
      </c>
      <c r="T113" s="7" cm="1">
        <f t="array" ref="T113">_FV(A113,"Volume")</f>
        <v>661362</v>
      </c>
      <c r="U113" s="3" cm="1">
        <f t="array" ref="U113">IFERROR(_FV(A113,"Volume average",TRUE), "NA")</f>
        <v>1588053</v>
      </c>
      <c r="V113" s="5" cm="1">
        <f t="array" ref="V113">IFERROR(_FV(A113,"Beta"), "NA")</f>
        <v>0.78549999999999998</v>
      </c>
      <c r="W113" s="3" cm="1">
        <f t="array" ref="W113">_FV(A113,"Market cap",TRUE)</f>
        <v>245615056125</v>
      </c>
      <c r="X113" s="7" cm="1">
        <f t="array" ref="X113">IFERROR(_FV(A113,"P/E",TRUE), "NA")</f>
        <v>41.418199999999999</v>
      </c>
      <c r="Y113" t="str" cm="1">
        <f t="array" ref="Y113">_FV(A113,"Instrument type",TRUE)</f>
        <v>Stock</v>
      </c>
      <c r="Z113" s="6" cm="1">
        <f t="array" ref="Z113">_FV(A113,"Last trade time",TRUE)</f>
        <v>45155.700586515624</v>
      </c>
      <c r="AA113">
        <v>5844000000</v>
      </c>
      <c r="AB113">
        <v>10203000000</v>
      </c>
      <c r="AC113">
        <v>2241000000</v>
      </c>
      <c r="AD113" s="3">
        <v>31998000000</v>
      </c>
    </row>
    <row r="114" spans="1:30" x14ac:dyDescent="0.2">
      <c r="A114" s="1" t="e" vm="113">
        <v>#VALUE!</v>
      </c>
      <c r="B114" t="str" cm="1">
        <f t="array" ref="B114">_FV(A114,"Ticker symbol",TRUE)</f>
        <v>COV</v>
      </c>
      <c r="C114" t="str" cm="1">
        <f t="array" ref="C114">_FV(A114,"Official name",TRUE)</f>
        <v>Covalon Technologies Ltd.</v>
      </c>
      <c r="D114" t="str" cm="1">
        <f t="array" ref="D114">_FV(A114,"Headquarters")</f>
        <v>1660 Tech Avenue, Unit 5, MISSISSAUGA, ON, L4W 5S7 CA</v>
      </c>
      <c r="E114" s="3" t="str" cm="1">
        <f t="array" ref="E114">IFERROR(_FV(A114,"Employees"), "NA")</f>
        <v>NA</v>
      </c>
      <c r="F114" t="str" cm="1">
        <f t="array" ref="F114">_FV(A114,"Industry")</f>
        <v>Biotechnology &amp; Medical Research</v>
      </c>
      <c r="G114" s="3" cm="1">
        <f t="array" ref="G114">IFERROR(_FV(A114,"Year incorporated",TRUE), "NA")</f>
        <v>2004</v>
      </c>
      <c r="H114" s="3" t="str" cm="1">
        <f t="array" ref="H114">_FV(A114,"Exchange")</f>
        <v>TSX Venture Exchange</v>
      </c>
      <c r="I114" t="str" cm="1">
        <f t="array" ref="I114">_FV(A114,"Currency")</f>
        <v>CAD</v>
      </c>
      <c r="J114" s="7" cm="1">
        <f t="array" ref="J114">_FV(A114,"Price")</f>
        <v>1.75</v>
      </c>
      <c r="K114" s="7" cm="1">
        <f t="array" ref="K114">_FV(A114,"Previous close",TRUE)</f>
        <v>1.74</v>
      </c>
      <c r="L114" s="7" cm="1">
        <f t="array" ref="L114">_FV(A114,"Change")</f>
        <v>0.01</v>
      </c>
      <c r="M114" s="4" cm="1">
        <f t="array" ref="M114">_FV(A114,"Change (%)",TRUE)</f>
        <v>5.7469999999999995E-3</v>
      </c>
      <c r="N114" s="7" cm="1">
        <f t="array" ref="N114">IFERROR(_FV(A114,"Open"), "NA")</f>
        <v>1.75</v>
      </c>
      <c r="O114" s="7" cm="1">
        <f t="array" ref="O114">IFERROR(_FV(A114,"High"), "NA")</f>
        <v>1.75</v>
      </c>
      <c r="P114" s="7" cm="1">
        <f t="array" ref="P114">IFERROR(_FV(A114,"Low"), "NA")</f>
        <v>1.75</v>
      </c>
      <c r="Q114" s="7" cm="1">
        <f t="array" ref="Q114">IFERROR(_FV(A114,"52 week high",TRUE),"NA")</f>
        <v>2.74</v>
      </c>
      <c r="R114" s="7" cm="1">
        <f t="array" ref="R114">IFERROR(_FV(A114,"52 week low",TRUE),"NA")</f>
        <v>1.45</v>
      </c>
      <c r="S114" s="3" cm="1">
        <f t="array" ref="S114">_FV(A114,"Shares outstanding",TRUE)</f>
        <v>25067680</v>
      </c>
      <c r="T114" s="7" cm="1">
        <f t="array" ref="T114">_FV(A114,"Volume")</f>
        <v>1200</v>
      </c>
      <c r="U114" s="3" cm="1">
        <f t="array" ref="U114">IFERROR(_FV(A114,"Volume average",TRUE), "NA")</f>
        <v>190</v>
      </c>
      <c r="V114" s="5" cm="1">
        <f t="array" ref="V114">IFERROR(_FV(A114,"Beta"), "NA")</f>
        <v>0.92869999999999997</v>
      </c>
      <c r="W114" s="3" cm="1">
        <f t="array" ref="W114">_FV(A114,"Market cap",TRUE)</f>
        <v>43868440</v>
      </c>
      <c r="X114" s="7" t="str" cm="1">
        <f t="array" ref="X114">IFERROR(_FV(A114,"P/E",TRUE), "NA")</f>
        <v>NA</v>
      </c>
      <c r="Y114" t="str" cm="1">
        <f t="array" ref="Y114">_FV(A114,"Instrument type",TRUE)</f>
        <v>Stock</v>
      </c>
      <c r="Z114" s="6" cm="1">
        <f t="array" ref="Z114">_FV(A114,"Last trade time",TRUE)</f>
        <v>45155.646331018521</v>
      </c>
      <c r="AA114" t="s">
        <v>26</v>
      </c>
      <c r="AB114" t="s">
        <v>26</v>
      </c>
      <c r="AC114" t="s">
        <v>26</v>
      </c>
      <c r="AD114" s="3" t="s">
        <v>26</v>
      </c>
    </row>
    <row r="115" spans="1:30" x14ac:dyDescent="0.2">
      <c r="A115" s="1" t="e" vm="114">
        <v>#VALUE!</v>
      </c>
      <c r="B115" t="str" cm="1">
        <f t="array" ref="B115">_FV(A115,"Ticker symbol",TRUE)</f>
        <v>CTL</v>
      </c>
      <c r="C115" t="str" cm="1">
        <f t="array" ref="C115">_FV(A115,"Official name",TRUE)</f>
        <v>CREATIVE TECHNOLOGY LTD.</v>
      </c>
      <c r="D115" t="str" cm="1">
        <f t="array" ref="D115">_FV(A115,"Headquarters")</f>
        <v>31, International Business Park, #03-01, Lobby C, Creative Resource, 609921 SG</v>
      </c>
      <c r="E115" s="3" cm="1">
        <f t="array" ref="E115">IFERROR(_FV(A115,"Employees"), "NA")</f>
        <v>4900</v>
      </c>
      <c r="F115" t="str" cm="1">
        <f t="array" ref="F115">_FV(A115,"Industry")</f>
        <v>Computers, Phones &amp; Household Electronics</v>
      </c>
      <c r="G115" s="3" cm="1">
        <f t="array" ref="G115">IFERROR(_FV(A115,"Year incorporated",TRUE), "NA")</f>
        <v>1983</v>
      </c>
      <c r="H115" s="3" t="str" cm="1">
        <f t="array" ref="H115">_FV(A115,"Exchange")</f>
        <v>Deutsche Boerse AG</v>
      </c>
      <c r="I115" t="str" cm="1">
        <f t="array" ref="I115">_FV(A115,"Currency")</f>
        <v>EUR</v>
      </c>
      <c r="J115" s="7" cm="1">
        <f t="array" ref="J115">_FV(A115,"Price")</f>
        <v>0.77</v>
      </c>
      <c r="K115" s="7" cm="1">
        <f t="array" ref="K115">_FV(A115,"Previous close",TRUE)</f>
        <v>0.78500000000000003</v>
      </c>
      <c r="L115" s="7" cm="1">
        <f t="array" ref="L115">_FV(A115,"Change")</f>
        <v>-1.4999999999999999E-2</v>
      </c>
      <c r="M115" s="4" cm="1">
        <f t="array" ref="M115">_FV(A115,"Change (%)",TRUE)</f>
        <v>-1.9108E-2</v>
      </c>
      <c r="N115" s="7" cm="1">
        <f t="array" ref="N115">IFERROR(_FV(A115,"Open"), "NA")</f>
        <v>0.77</v>
      </c>
      <c r="O115" s="7" cm="1">
        <f t="array" ref="O115">IFERROR(_FV(A115,"High"), "NA")</f>
        <v>0.77</v>
      </c>
      <c r="P115" s="7" cm="1">
        <f t="array" ref="P115">IFERROR(_FV(A115,"Low"), "NA")</f>
        <v>0.77</v>
      </c>
      <c r="Q115" s="7" cm="1">
        <f t="array" ref="Q115">IFERROR(_FV(A115,"52 week high",TRUE),"NA")</f>
        <v>5.69</v>
      </c>
      <c r="R115" s="7" cm="1">
        <f t="array" ref="R115">IFERROR(_FV(A115,"52 week low",TRUE),"NA")</f>
        <v>0.70499999999999996</v>
      </c>
      <c r="S115" s="3" cm="1">
        <f t="array" ref="S115">_FV(A115,"Shares outstanding",TRUE)</f>
        <v>75000000</v>
      </c>
      <c r="T115" s="7" cm="1">
        <f t="array" ref="T115">_FV(A115,"Volume")</f>
        <v>400</v>
      </c>
      <c r="U115" s="3" cm="1">
        <f t="array" ref="U115">IFERROR(_FV(A115,"Volume average",TRUE), "NA")</f>
        <v>22140</v>
      </c>
      <c r="V115" s="5" cm="1">
        <f t="array" ref="V115">IFERROR(_FV(A115,"Beta"), "NA")</f>
        <v>1.2737000000000001</v>
      </c>
      <c r="W115" s="3" cm="1">
        <f t="array" ref="W115">_FV(A115,"Market cap",TRUE)</f>
        <v>90000000</v>
      </c>
      <c r="X115" s="7" cm="1">
        <f t="array" ref="X115">IFERROR(_FV(A115,"P/E",TRUE), "NA")</f>
        <v>5.91</v>
      </c>
      <c r="Y115" t="str" cm="1">
        <f t="array" ref="Y115">_FV(A115,"Instrument type",TRUE)</f>
        <v>Stock</v>
      </c>
      <c r="Z115" s="6" cm="1">
        <f t="array" ref="Z115">_FV(A115,"Last trade time",TRUE)</f>
        <v>45155.681250000001</v>
      </c>
      <c r="AA115" t="s">
        <v>26</v>
      </c>
      <c r="AB115" t="s">
        <v>26</v>
      </c>
      <c r="AC115" t="s">
        <v>26</v>
      </c>
      <c r="AD115" s="3" t="s">
        <v>26</v>
      </c>
    </row>
    <row r="116" spans="1:30" x14ac:dyDescent="0.2">
      <c r="A116" s="1" t="e" vm="115">
        <v>#VALUE!</v>
      </c>
      <c r="B116" t="str" cm="1">
        <f t="array" ref="B116">_FV(A116,"Ticker symbol",TRUE)</f>
        <v>CCI</v>
      </c>
      <c r="C116" t="str" cm="1">
        <f t="array" ref="C116">_FV(A116,"Official name",TRUE)</f>
        <v>CROWN CASTLE INC.</v>
      </c>
      <c r="D116" t="str" cm="1">
        <f t="array" ref="D116">_FV(A116,"Headquarters")</f>
        <v>8020 Katy Freeway, HOUSTON, TX, 77024 US</v>
      </c>
      <c r="E116" s="3" cm="1">
        <f t="array" ref="E116">IFERROR(_FV(A116,"Employees"), "NA")</f>
        <v>5000</v>
      </c>
      <c r="F116" t="str" cm="1">
        <f t="array" ref="F116">_FV(A116,"Industry")</f>
        <v>Residential &amp; Commercial REIT</v>
      </c>
      <c r="G116" s="3" cm="1">
        <f t="array" ref="G116">IFERROR(_FV(A116,"Year incorporated",TRUE), "NA")</f>
        <v>2014</v>
      </c>
      <c r="H116" s="3" t="str" cm="1">
        <f t="array" ref="H116">_FV(A116,"Exchange")</f>
        <v>New York Stock Exchange</v>
      </c>
      <c r="I116" t="str" cm="1">
        <f t="array" ref="I116">_FV(A116,"Currency")</f>
        <v>USD</v>
      </c>
      <c r="J116" s="7" cm="1">
        <f t="array" ref="J116">_FV(A116,"Price")</f>
        <v>100.795</v>
      </c>
      <c r="K116" s="7" cm="1">
        <f t="array" ref="K116">_FV(A116,"Previous close",TRUE)</f>
        <v>99.85</v>
      </c>
      <c r="L116" s="7" cm="1">
        <f t="array" ref="L116">_FV(A116,"Change")</f>
        <v>0.94499999999999995</v>
      </c>
      <c r="M116" s="4" cm="1">
        <f t="array" ref="M116">_FV(A116,"Change (%)",TRUE)</f>
        <v>9.4640000000000002E-3</v>
      </c>
      <c r="N116" s="7" cm="1">
        <f t="array" ref="N116">IFERROR(_FV(A116,"Open"), "NA")</f>
        <v>100.77</v>
      </c>
      <c r="O116" s="7" cm="1">
        <f t="array" ref="O116">IFERROR(_FV(A116,"High"), "NA")</f>
        <v>101.315</v>
      </c>
      <c r="P116" s="7" cm="1">
        <f t="array" ref="P116">IFERROR(_FV(A116,"Low"), "NA")</f>
        <v>99.894000000000005</v>
      </c>
      <c r="Q116" s="7" cm="1">
        <f t="array" ref="Q116">IFERROR(_FV(A116,"52 week high",TRUE),"NA")</f>
        <v>182.905</v>
      </c>
      <c r="R116" s="7" cm="1">
        <f t="array" ref="R116">IFERROR(_FV(A116,"52 week low",TRUE),"NA")</f>
        <v>99.15</v>
      </c>
      <c r="S116" s="3" cm="1">
        <f t="array" ref="S116">_FV(A116,"Shares outstanding",TRUE)</f>
        <v>433678500</v>
      </c>
      <c r="T116" s="7" cm="1">
        <f t="array" ref="T116">_FV(A116,"Volume")</f>
        <v>1281358</v>
      </c>
      <c r="U116" s="3" cm="1">
        <f t="array" ref="U116">IFERROR(_FV(A116,"Volume average",TRUE), "NA")</f>
        <v>3326722</v>
      </c>
      <c r="V116" s="5" cm="1">
        <f t="array" ref="V116">IFERROR(_FV(A116,"Beta"), "NA")</f>
        <v>0.64800000000000002</v>
      </c>
      <c r="W116" s="3" cm="1">
        <f t="array" ref="W116">_FV(A116,"Market cap",TRUE)</f>
        <v>43712624407</v>
      </c>
      <c r="X116" s="7" cm="1">
        <f t="array" ref="X116">IFERROR(_FV(A116,"P/E",TRUE), "NA")</f>
        <v>25.401399999999999</v>
      </c>
      <c r="Y116" t="str" cm="1">
        <f t="array" ref="Y116">_FV(A116,"Instrument type",TRUE)</f>
        <v>Stock</v>
      </c>
      <c r="Z116" s="6" cm="1">
        <f t="array" ref="Z116">_FV(A116,"Last trade time",TRUE)</f>
        <v>45155.700504628905</v>
      </c>
      <c r="AA116">
        <v>1675000000</v>
      </c>
      <c r="AB116">
        <v>156000000</v>
      </c>
      <c r="AC116">
        <v>593000000</v>
      </c>
      <c r="AD116" s="3">
        <v>2731000000</v>
      </c>
    </row>
    <row r="117" spans="1:30" x14ac:dyDescent="0.2">
      <c r="A117" s="1" t="e" vm="116">
        <v>#VALUE!</v>
      </c>
      <c r="B117" t="str" cm="1">
        <f t="array" ref="B117">_FV(A117,"Ticker symbol",TRUE)</f>
        <v>CMI</v>
      </c>
      <c r="C117" t="str" cm="1">
        <f t="array" ref="C117">_FV(A117,"Official name",TRUE)</f>
        <v>CUMMINS INC.</v>
      </c>
      <c r="D117" t="str" cm="1">
        <f t="array" ref="D117">_FV(A117,"Headquarters")</f>
        <v>BOX 3005 MAIL CODE 60207, 500 JACKSON ST, COLUMBUS, IN, 47202-3005 US</v>
      </c>
      <c r="E117" s="3" cm="1">
        <f t="array" ref="E117">IFERROR(_FV(A117,"Employees"), "NA")</f>
        <v>73600</v>
      </c>
      <c r="F117" t="str" cm="1">
        <f t="array" ref="F117">_FV(A117,"Industry")</f>
        <v>Automobiles &amp; Auto Parts</v>
      </c>
      <c r="G117" s="3" cm="1">
        <f t="array" ref="G117">IFERROR(_FV(A117,"Year incorporated",TRUE), "NA")</f>
        <v>1919</v>
      </c>
      <c r="H117" s="3" t="str" cm="1">
        <f t="array" ref="H117">_FV(A117,"Exchange")</f>
        <v>New York Stock Exchange</v>
      </c>
      <c r="I117" t="str" cm="1">
        <f t="array" ref="I117">_FV(A117,"Currency")</f>
        <v>USD</v>
      </c>
      <c r="J117" s="7" cm="1">
        <f t="array" ref="J117">_FV(A117,"Price")</f>
        <v>234.41</v>
      </c>
      <c r="K117" s="7" cm="1">
        <f t="array" ref="K117">_FV(A117,"Previous close",TRUE)</f>
        <v>232.34</v>
      </c>
      <c r="L117" s="7" cm="1">
        <f t="array" ref="L117">_FV(A117,"Change")</f>
        <v>2.0699999999999998</v>
      </c>
      <c r="M117" s="4" cm="1">
        <f t="array" ref="M117">_FV(A117,"Change (%)",TRUE)</f>
        <v>8.9090000000000003E-3</v>
      </c>
      <c r="N117" s="7" cm="1">
        <f t="array" ref="N117">IFERROR(_FV(A117,"Open"), "NA")</f>
        <v>233.22</v>
      </c>
      <c r="O117" s="7" cm="1">
        <f t="array" ref="O117">IFERROR(_FV(A117,"High"), "NA")</f>
        <v>235.05</v>
      </c>
      <c r="P117" s="7" cm="1">
        <f t="array" ref="P117">IFERROR(_FV(A117,"Low"), "NA")</f>
        <v>233.22</v>
      </c>
      <c r="Q117" s="7" cm="1">
        <f t="array" ref="Q117">IFERROR(_FV(A117,"52 week high",TRUE),"NA")</f>
        <v>265.27999999999997</v>
      </c>
      <c r="R117" s="7" cm="1">
        <f t="array" ref="R117">IFERROR(_FV(A117,"52 week low",TRUE),"NA")</f>
        <v>200.39500000000001</v>
      </c>
      <c r="S117" s="3" cm="1">
        <f t="array" ref="S117">_FV(A117,"Shares outstanding",TRUE)</f>
        <v>141647100</v>
      </c>
      <c r="T117" s="7" cm="1">
        <f t="array" ref="T117">_FV(A117,"Volume")</f>
        <v>136219</v>
      </c>
      <c r="U117" s="3" cm="1">
        <f t="array" ref="U117">IFERROR(_FV(A117,"Volume average",TRUE), "NA")</f>
        <v>867925</v>
      </c>
      <c r="V117" s="5" cm="1">
        <f t="array" ref="V117">IFERROR(_FV(A117,"Beta"), "NA")</f>
        <v>1.0736000000000001</v>
      </c>
      <c r="W117" s="3" cm="1">
        <f t="array" ref="W117">_FV(A117,"Market cap",TRUE)</f>
        <v>33203496711</v>
      </c>
      <c r="X117" s="7" cm="1">
        <f t="array" ref="X117">IFERROR(_FV(A117,"P/E",TRUE), "NA")</f>
        <v>17.3184</v>
      </c>
      <c r="Y117" t="str" cm="1">
        <f t="array" ref="Y117">_FV(A117,"Instrument type",TRUE)</f>
        <v>Stock</v>
      </c>
      <c r="Z117" s="6" cm="1">
        <f t="array" ref="Z117">_FV(A117,"Last trade time",TRUE)</f>
        <v>45155.7002315625</v>
      </c>
      <c r="AA117">
        <v>2151000000</v>
      </c>
      <c r="AB117">
        <v>2101000000</v>
      </c>
      <c r="AC117">
        <v>5202000000</v>
      </c>
      <c r="AD117" s="3">
        <v>11421000000</v>
      </c>
    </row>
    <row r="118" spans="1:30" x14ac:dyDescent="0.2">
      <c r="A118" s="1" t="e" vm="117">
        <v>#VALUE!</v>
      </c>
      <c r="B118" t="str" cm="1">
        <f t="array" ref="B118">_FV(A118,"Ticker symbol",TRUE)</f>
        <v>CVC</v>
      </c>
      <c r="C118" t="str" cm="1">
        <f t="array" ref="C118">_FV(A118,"Official name",TRUE)</f>
        <v>CVC LIMITED</v>
      </c>
      <c r="D118" t="str" cm="1">
        <f t="array" ref="D118">_FV(A118,"Headquarters")</f>
        <v>L 37 1 Macquarie Pl, SYDNEY, NEW SOUTH WALES, 2000 AU</v>
      </c>
      <c r="E118" s="3" cm="1">
        <f t="array" ref="E118">IFERROR(_FV(A118,"Employees"), "NA")</f>
        <v>10</v>
      </c>
      <c r="F118" t="str" cm="1">
        <f t="array" ref="F118">_FV(A118,"Industry")</f>
        <v>Banking Services</v>
      </c>
      <c r="G118" s="3" cm="1">
        <f t="array" ref="G118">IFERROR(_FV(A118,"Year incorporated",TRUE), "NA")</f>
        <v>1984</v>
      </c>
      <c r="H118" s="3" t="str" cm="1">
        <f t="array" ref="H118">_FV(A118,"Exchange")</f>
        <v>Australian Securities Exchange</v>
      </c>
      <c r="I118" t="str" cm="1">
        <f t="array" ref="I118">_FV(A118,"Currency")</f>
        <v>AUD</v>
      </c>
      <c r="J118" s="7" cm="1">
        <f t="array" ref="J118">_FV(A118,"Price")</f>
        <v>2.5</v>
      </c>
      <c r="K118" s="7" cm="1">
        <f t="array" ref="K118">_FV(A118,"Previous close",TRUE)</f>
        <v>2.5</v>
      </c>
      <c r="L118" s="7" cm="1">
        <f t="array" ref="L118">_FV(A118,"Change")</f>
        <v>0</v>
      </c>
      <c r="M118" s="4" cm="1">
        <f t="array" ref="M118">_FV(A118,"Change (%)",TRUE)</f>
        <v>0</v>
      </c>
      <c r="N118" s="7" cm="1">
        <f t="array" ref="N118">IFERROR(_FV(A118,"Open"), "NA")</f>
        <v>2.5</v>
      </c>
      <c r="O118" s="7" cm="1">
        <f t="array" ref="O118">IFERROR(_FV(A118,"High"), "NA")</f>
        <v>2.5</v>
      </c>
      <c r="P118" s="7" cm="1">
        <f t="array" ref="P118">IFERROR(_FV(A118,"Low"), "NA")</f>
        <v>2.5</v>
      </c>
      <c r="Q118" s="7" cm="1">
        <f t="array" ref="Q118">IFERROR(_FV(A118,"52 week high",TRUE),"NA")</f>
        <v>2.5499999999999998</v>
      </c>
      <c r="R118" s="7" cm="1">
        <f t="array" ref="R118">IFERROR(_FV(A118,"52 week low",TRUE),"NA")</f>
        <v>1.85</v>
      </c>
      <c r="S118" s="3" cm="1">
        <f t="array" ref="S118">_FV(A118,"Shares outstanding",TRUE)</f>
        <v>116824100</v>
      </c>
      <c r="T118" s="7" cm="1">
        <f t="array" ref="T118">_FV(A118,"Volume")</f>
        <v>5006</v>
      </c>
      <c r="U118" s="3" cm="1">
        <f t="array" ref="U118">IFERROR(_FV(A118,"Volume average",TRUE), "NA")</f>
        <v>16450</v>
      </c>
      <c r="V118" s="5" cm="1">
        <f t="array" ref="V118">IFERROR(_FV(A118,"Beta"), "NA")</f>
        <v>0.64700000000000002</v>
      </c>
      <c r="W118" s="3" cm="1">
        <f t="array" ref="W118">_FV(A118,"Market cap",TRUE)</f>
        <v>292060200</v>
      </c>
      <c r="X118" s="7" t="str" cm="1">
        <f t="array" ref="X118">IFERROR(_FV(A118,"P/E",TRUE), "NA")</f>
        <v>NA</v>
      </c>
      <c r="Y118" t="str" cm="1">
        <f t="array" ref="Y118">_FV(A118,"Instrument type",TRUE)</f>
        <v>Stock</v>
      </c>
      <c r="Z118" s="6" cm="1">
        <f t="array" ref="Z118">_FV(A118,"Last trade time",TRUE)</f>
        <v>45155.375</v>
      </c>
      <c r="AA118" t="s">
        <v>26</v>
      </c>
      <c r="AB118" t="s">
        <v>26</v>
      </c>
      <c r="AC118" t="s">
        <v>26</v>
      </c>
      <c r="AD118" s="3" t="s">
        <v>26</v>
      </c>
    </row>
    <row r="119" spans="1:30" x14ac:dyDescent="0.2">
      <c r="A119" s="1" t="e" vm="118">
        <v>#VALUE!</v>
      </c>
      <c r="B119" t="str" cm="1">
        <f t="array" ref="B119">_FV(A119,"Ticker symbol",TRUE)</f>
        <v>CVS</v>
      </c>
      <c r="C119" t="str" cm="1">
        <f t="array" ref="C119">_FV(A119,"Official name",TRUE)</f>
        <v>CVS HEALTH CORPORATION</v>
      </c>
      <c r="D119" t="str" cm="1">
        <f t="array" ref="D119">_FV(A119,"Headquarters")</f>
        <v>1 Cvs Dr, WOONSOCKET, RI, 02895-6146 US</v>
      </c>
      <c r="E119" s="3" cm="1">
        <f t="array" ref="E119">IFERROR(_FV(A119,"Employees"), "NA")</f>
        <v>300000</v>
      </c>
      <c r="F119" t="str" cm="1">
        <f t="array" ref="F119">_FV(A119,"Industry")</f>
        <v>Healthcare Providers &amp; Services</v>
      </c>
      <c r="G119" s="3" cm="1">
        <f t="array" ref="G119">IFERROR(_FV(A119,"Year incorporated",TRUE), "NA")</f>
        <v>1996</v>
      </c>
      <c r="H119" s="3" t="str" cm="1">
        <f t="array" ref="H119">_FV(A119,"Exchange")</f>
        <v>New York Stock Exchange</v>
      </c>
      <c r="I119" t="str" cm="1">
        <f t="array" ref="I119">_FV(A119,"Currency")</f>
        <v>USD</v>
      </c>
      <c r="J119" s="7" cm="1">
        <f t="array" ref="J119">_FV(A119,"Price")</f>
        <v>65.92</v>
      </c>
      <c r="K119" s="7" cm="1">
        <f t="array" ref="K119">_FV(A119,"Previous close",TRUE)</f>
        <v>72.72</v>
      </c>
      <c r="L119" s="7" cm="1">
        <f t="array" ref="L119">_FV(A119,"Change")</f>
        <v>-6.8</v>
      </c>
      <c r="M119" s="4" cm="1">
        <f t="array" ref="M119">_FV(A119,"Change (%)",TRUE)</f>
        <v>-9.3508999999999995E-2</v>
      </c>
      <c r="N119" s="7" cm="1">
        <f t="array" ref="N119">IFERROR(_FV(A119,"Open"), "NA")</f>
        <v>68.3</v>
      </c>
      <c r="O119" s="7" cm="1">
        <f t="array" ref="O119">IFERROR(_FV(A119,"High"), "NA")</f>
        <v>69.989999999999995</v>
      </c>
      <c r="P119" s="7" cm="1">
        <f t="array" ref="P119">IFERROR(_FV(A119,"Low"), "NA")</f>
        <v>64.620099999999994</v>
      </c>
      <c r="Q119" s="7" cm="1">
        <f t="array" ref="Q119">IFERROR(_FV(A119,"52 week high",TRUE),"NA")</f>
        <v>106.51</v>
      </c>
      <c r="R119" s="7" cm="1">
        <f t="array" ref="R119">IFERROR(_FV(A119,"52 week low",TRUE),"NA")</f>
        <v>64.620099999999994</v>
      </c>
      <c r="S119" s="3" cm="1">
        <f t="array" ref="S119">_FV(A119,"Shares outstanding",TRUE)</f>
        <v>1284399000</v>
      </c>
      <c r="T119" s="7" cm="1">
        <f t="array" ref="T119">_FV(A119,"Volume")</f>
        <v>24522778</v>
      </c>
      <c r="U119" s="3" cm="1">
        <f t="array" ref="U119">IFERROR(_FV(A119,"Volume average",TRUE), "NA")</f>
        <v>9009841</v>
      </c>
      <c r="V119" s="5" cm="1">
        <f t="array" ref="V119">IFERROR(_FV(A119,"Beta"), "NA")</f>
        <v>0.59499999999999997</v>
      </c>
      <c r="W119" s="3" cm="1">
        <f t="array" ref="W119">_FV(A119,"Market cap",TRUE)</f>
        <v>84667582080</v>
      </c>
      <c r="X119" s="7" cm="1">
        <f t="array" ref="X119">IFERROR(_FV(A119,"P/E",TRUE), "NA")</f>
        <v>31.9251</v>
      </c>
      <c r="Y119" t="str" cm="1">
        <f t="array" ref="Y119">_FV(A119,"Instrument type",TRUE)</f>
        <v>Stock</v>
      </c>
      <c r="Z119" s="6" cm="1">
        <f t="array" ref="Z119">_FV(A119,"Last trade time",TRUE)</f>
        <v>45155.70060486094</v>
      </c>
      <c r="AA119">
        <v>4149000000</v>
      </c>
      <c r="AB119">
        <v>12945000000</v>
      </c>
      <c r="AC119">
        <v>8983000000</v>
      </c>
      <c r="AD119" s="3">
        <v>69736000000</v>
      </c>
    </row>
    <row r="120" spans="1:30" x14ac:dyDescent="0.2">
      <c r="A120" s="1" t="e" vm="119">
        <v>#VALUE!</v>
      </c>
      <c r="B120" t="str" cm="1">
        <f t="array" ref="B120">_FV(A120,"Ticker symbol",TRUE)</f>
        <v>DHI</v>
      </c>
      <c r="C120" t="str" cm="1">
        <f t="array" ref="C120">_FV(A120,"Official name",TRUE)</f>
        <v>D.R. HORTON, INC.</v>
      </c>
      <c r="D120" t="str" cm="1">
        <f t="array" ref="D120">_FV(A120,"Headquarters")</f>
        <v>1341 Horton Cir, ARLINGTON, TX, 76011-4310 US</v>
      </c>
      <c r="E120" s="3" cm="1">
        <f t="array" ref="E120">IFERROR(_FV(A120,"Employees"), "NA")</f>
        <v>13237</v>
      </c>
      <c r="F120" t="str" cm="1">
        <f t="array" ref="F120">_FV(A120,"Industry")</f>
        <v>Homebuilding &amp; Construction Supplies</v>
      </c>
      <c r="G120" s="3" cm="1">
        <f t="array" ref="G120">IFERROR(_FV(A120,"Year incorporated",TRUE), "NA")</f>
        <v>1991</v>
      </c>
      <c r="H120" s="3" t="str" cm="1">
        <f t="array" ref="H120">_FV(A120,"Exchange")</f>
        <v>New York Stock Exchange</v>
      </c>
      <c r="I120" t="str" cm="1">
        <f t="array" ref="I120">_FV(A120,"Currency")</f>
        <v>USD</v>
      </c>
      <c r="J120" s="7" cm="1">
        <f t="array" ref="J120">_FV(A120,"Price")</f>
        <v>119.30500000000001</v>
      </c>
      <c r="K120" s="7" cm="1">
        <f t="array" ref="K120">_FV(A120,"Previous close",TRUE)</f>
        <v>122.69</v>
      </c>
      <c r="L120" s="7" cm="1">
        <f t="array" ref="L120">_FV(A120,"Change")</f>
        <v>-3.3849999999999998</v>
      </c>
      <c r="M120" s="4" cm="1">
        <f t="array" ref="M120">_FV(A120,"Change (%)",TRUE)</f>
        <v>-2.759E-2</v>
      </c>
      <c r="N120" s="7" cm="1">
        <f t="array" ref="N120">IFERROR(_FV(A120,"Open"), "NA")</f>
        <v>123.39</v>
      </c>
      <c r="O120" s="7" cm="1">
        <f t="array" ref="O120">IFERROR(_FV(A120,"High"), "NA")</f>
        <v>123.77</v>
      </c>
      <c r="P120" s="7" cm="1">
        <f t="array" ref="P120">IFERROR(_FV(A120,"Low"), "NA")</f>
        <v>118.58</v>
      </c>
      <c r="Q120" s="7" cm="1">
        <f t="array" ref="Q120">IFERROR(_FV(A120,"52 week high",TRUE),"NA")</f>
        <v>132.29990000000001</v>
      </c>
      <c r="R120" s="7" cm="1">
        <f t="array" ref="R120">IFERROR(_FV(A120,"52 week low",TRUE),"NA")</f>
        <v>66.010000000000005</v>
      </c>
      <c r="S120" s="3" cm="1">
        <f t="array" ref="S120">_FV(A120,"Shares outstanding",TRUE)</f>
        <v>338296600</v>
      </c>
      <c r="T120" s="7" cm="1">
        <f t="array" ref="T120">_FV(A120,"Volume")</f>
        <v>1796544</v>
      </c>
      <c r="U120" s="3" cm="1">
        <f t="array" ref="U120">IFERROR(_FV(A120,"Volume average",TRUE), "NA")</f>
        <v>2953838</v>
      </c>
      <c r="V120" s="5" cm="1">
        <f t="array" ref="V120">IFERROR(_FV(A120,"Beta"), "NA")</f>
        <v>1.5439000000000001</v>
      </c>
      <c r="W120" s="3" cm="1">
        <f t="array" ref="W120">_FV(A120,"Market cap",TRUE)</f>
        <v>40360475863</v>
      </c>
      <c r="X120" s="7" cm="1">
        <f t="array" ref="X120">IFERROR(_FV(A120,"P/E",TRUE), "NA")</f>
        <v>8.7248999999999999</v>
      </c>
      <c r="Y120" t="str" cm="1">
        <f t="array" ref="Y120">_FV(A120,"Instrument type",TRUE)</f>
        <v>Stock</v>
      </c>
      <c r="Z120" s="6" cm="1">
        <f t="array" ref="Z120">_FV(A120,"Last trade time",TRUE)</f>
        <v>45155.700543286715</v>
      </c>
      <c r="AA120">
        <v>5857500000</v>
      </c>
      <c r="AB120">
        <v>2540500000</v>
      </c>
      <c r="AC120" t="s">
        <v>26</v>
      </c>
      <c r="AD120" s="3">
        <v>6605400000</v>
      </c>
    </row>
    <row r="121" spans="1:30" x14ac:dyDescent="0.2">
      <c r="A121" s="1" t="e" vm="120">
        <v>#VALUE!</v>
      </c>
      <c r="B121" t="str" cm="1">
        <f t="array" ref="B121">_FV(A121,"Ticker symbol",TRUE)</f>
        <v>DHR</v>
      </c>
      <c r="C121" t="str" cm="1">
        <f t="array" ref="C121">_FV(A121,"Official name",TRUE)</f>
        <v>DANAHER CORPORATION</v>
      </c>
      <c r="D121" t="str" cm="1">
        <f t="array" ref="D121">_FV(A121,"Headquarters")</f>
        <v>2200 Pennsylvania Ave NW Ste 800W, WASHINGTON, DC, 20037-1701 US</v>
      </c>
      <c r="E121" s="3" cm="1">
        <f t="array" ref="E121">IFERROR(_FV(A121,"Employees"), "NA")</f>
        <v>79000</v>
      </c>
      <c r="F121" t="str" cm="1">
        <f t="array" ref="F121">_FV(A121,"Industry")</f>
        <v>Healthcare Equipment &amp; Supplies</v>
      </c>
      <c r="G121" s="3" cm="1">
        <f t="array" ref="G121">IFERROR(_FV(A121,"Year incorporated",TRUE), "NA")</f>
        <v>1986</v>
      </c>
      <c r="H121" s="3" t="str" cm="1">
        <f t="array" ref="H121">_FV(A121,"Exchange")</f>
        <v>New York Stock Exchange</v>
      </c>
      <c r="I121" t="str" cm="1">
        <f t="array" ref="I121">_FV(A121,"Currency")</f>
        <v>USD</v>
      </c>
      <c r="J121" s="7" cm="1">
        <f t="array" ref="J121">_FV(A121,"Price")</f>
        <v>252.89</v>
      </c>
      <c r="K121" s="7" cm="1">
        <f t="array" ref="K121">_FV(A121,"Previous close",TRUE)</f>
        <v>252.79</v>
      </c>
      <c r="L121" s="7" cm="1">
        <f t="array" ref="L121">_FV(A121,"Change")</f>
        <v>0.1</v>
      </c>
      <c r="M121" s="4" cm="1">
        <f t="array" ref="M121">_FV(A121,"Change (%)",TRUE)</f>
        <v>3.9559999999999997E-4</v>
      </c>
      <c r="N121" s="7" cm="1">
        <f t="array" ref="N121">IFERROR(_FV(A121,"Open"), "NA")</f>
        <v>253.01</v>
      </c>
      <c r="O121" s="7" cm="1">
        <f t="array" ref="O121">IFERROR(_FV(A121,"High"), "NA")</f>
        <v>253.94</v>
      </c>
      <c r="P121" s="7" cm="1">
        <f t="array" ref="P121">IFERROR(_FV(A121,"Low"), "NA")</f>
        <v>252.375</v>
      </c>
      <c r="Q121" s="7" cm="1">
        <f t="array" ref="Q121">IFERROR(_FV(A121,"52 week high",TRUE),"NA")</f>
        <v>300.72000000000003</v>
      </c>
      <c r="R121" s="7" cm="1">
        <f t="array" ref="R121">IFERROR(_FV(A121,"52 week low",TRUE),"NA")</f>
        <v>221.22</v>
      </c>
      <c r="S121" s="3" cm="1">
        <f t="array" ref="S121">_FV(A121,"Shares outstanding",TRUE)</f>
        <v>738352100</v>
      </c>
      <c r="T121" s="7" cm="1">
        <f t="array" ref="T121">_FV(A121,"Volume")</f>
        <v>762960</v>
      </c>
      <c r="U121" s="3" cm="1">
        <f t="array" ref="U121">IFERROR(_FV(A121,"Volume average",TRUE), "NA")</f>
        <v>3104992</v>
      </c>
      <c r="V121" s="5" cm="1">
        <f t="array" ref="V121">IFERROR(_FV(A121,"Beta"), "NA")</f>
        <v>0.80249999999999999</v>
      </c>
      <c r="W121" s="3" cm="1">
        <f t="array" ref="W121">_FV(A121,"Market cap",TRUE)</f>
        <v>186721862569</v>
      </c>
      <c r="X121" s="7" cm="1">
        <f t="array" ref="X121">IFERROR(_FV(A121,"P/E",TRUE), "NA")</f>
        <v>29.651</v>
      </c>
      <c r="Y121" t="str" cm="1">
        <f t="array" ref="Y121">_FV(A121,"Instrument type",TRUE)</f>
        <v>Stock</v>
      </c>
      <c r="Z121" s="6" cm="1">
        <f t="array" ref="Z121">_FV(A121,"Last trade time",TRUE)</f>
        <v>45155.700442383597</v>
      </c>
      <c r="AA121">
        <v>7209000000</v>
      </c>
      <c r="AB121">
        <v>5995000000</v>
      </c>
      <c r="AC121">
        <v>5008000000</v>
      </c>
      <c r="AD121" s="3">
        <v>8389000000</v>
      </c>
    </row>
    <row r="122" spans="1:30" x14ac:dyDescent="0.2">
      <c r="A122" s="1" t="e" vm="121">
        <v>#VALUE!</v>
      </c>
      <c r="B122" t="str" cm="1">
        <f t="array" ref="B122">_FV(A122,"Ticker symbol",TRUE)</f>
        <v>DRI</v>
      </c>
      <c r="C122" t="str" cm="1">
        <f t="array" ref="C122">_FV(A122,"Official name",TRUE)</f>
        <v>DARDEN RESTAURANTS, INC.</v>
      </c>
      <c r="D122" t="str" cm="1">
        <f t="array" ref="D122">_FV(A122,"Headquarters")</f>
        <v>1000 Darden Center Dr, ORLANDO, FL, 32837 US</v>
      </c>
      <c r="E122" s="3" cm="1">
        <f t="array" ref="E122">IFERROR(_FV(A122,"Employees"), "NA")</f>
        <v>187384</v>
      </c>
      <c r="F122" t="str" cm="1">
        <f t="array" ref="F122">_FV(A122,"Industry")</f>
        <v>Hotels &amp; Entertainment Services</v>
      </c>
      <c r="G122" s="3" cm="1">
        <f t="array" ref="G122">IFERROR(_FV(A122,"Year incorporated",TRUE), "NA")</f>
        <v>1995</v>
      </c>
      <c r="H122" s="3" t="str" cm="1">
        <f t="array" ref="H122">_FV(A122,"Exchange")</f>
        <v>New York Stock Exchange</v>
      </c>
      <c r="I122" t="str" cm="1">
        <f t="array" ref="I122">_FV(A122,"Currency")</f>
        <v>USD</v>
      </c>
      <c r="J122" s="7" cm="1">
        <f t="array" ref="J122">_FV(A122,"Price")</f>
        <v>160.035</v>
      </c>
      <c r="K122" s="7" cm="1">
        <f t="array" ref="K122">_FV(A122,"Previous close",TRUE)</f>
        <v>160.32</v>
      </c>
      <c r="L122" s="7" cm="1">
        <f t="array" ref="L122">_FV(A122,"Change")</f>
        <v>-0.28499999999999998</v>
      </c>
      <c r="M122" s="4" cm="1">
        <f t="array" ref="M122">_FV(A122,"Change (%)",TRUE)</f>
        <v>-1.7780000000000001E-3</v>
      </c>
      <c r="N122" s="7" cm="1">
        <f t="array" ref="N122">IFERROR(_FV(A122,"Open"), "NA")</f>
        <v>161.06</v>
      </c>
      <c r="O122" s="7" cm="1">
        <f t="array" ref="O122">IFERROR(_FV(A122,"High"), "NA")</f>
        <v>161.495</v>
      </c>
      <c r="P122" s="7" cm="1">
        <f t="array" ref="P122">IFERROR(_FV(A122,"Low"), "NA")</f>
        <v>159.69</v>
      </c>
      <c r="Q122" s="7" cm="1">
        <f t="array" ref="Q122">IFERROR(_FV(A122,"52 week high",TRUE),"NA")</f>
        <v>173.06</v>
      </c>
      <c r="R122" s="7" cm="1">
        <f t="array" ref="R122">IFERROR(_FV(A122,"52 week low",TRUE),"NA")</f>
        <v>120.2</v>
      </c>
      <c r="S122" s="3" cm="1">
        <f t="array" ref="S122">_FV(A122,"Shares outstanding",TRUE)</f>
        <v>120873300</v>
      </c>
      <c r="T122" s="7" cm="1">
        <f t="array" ref="T122">_FV(A122,"Volume")</f>
        <v>390731</v>
      </c>
      <c r="U122" s="3" cm="1">
        <f t="array" ref="U122">IFERROR(_FV(A122,"Volume average",TRUE), "NA")</f>
        <v>1078393</v>
      </c>
      <c r="V122" s="5" cm="1">
        <f t="array" ref="V122">IFERROR(_FV(A122,"Beta"), "NA")</f>
        <v>1.2256</v>
      </c>
      <c r="W122" s="3" cm="1">
        <f t="array" ref="W122">_FV(A122,"Market cap",TRUE)</f>
        <v>19343958565</v>
      </c>
      <c r="X122" s="7" cm="1">
        <f t="array" ref="X122">IFERROR(_FV(A122,"P/E",TRUE), "NA")</f>
        <v>20.005500000000001</v>
      </c>
      <c r="Y122" t="str" cm="1">
        <f t="array" ref="Y122">_FV(A122,"Instrument type",TRUE)</f>
        <v>Stock</v>
      </c>
      <c r="Z122" s="6" cm="1">
        <f t="array" ref="Z122">_FV(A122,"Last trade time",TRUE)</f>
        <v>45155.700467291404</v>
      </c>
      <c r="AA122">
        <v>981900000</v>
      </c>
      <c r="AB122">
        <v>367800000</v>
      </c>
      <c r="AC122">
        <v>80200000</v>
      </c>
      <c r="AD122" s="3">
        <v>1937400000</v>
      </c>
    </row>
    <row r="123" spans="1:30" x14ac:dyDescent="0.2">
      <c r="A123" s="1" t="e" vm="122">
        <v>#VALUE!</v>
      </c>
      <c r="B123" t="str" cm="1">
        <f t="array" ref="B123">_FV(A123,"Ticker symbol",TRUE)</f>
        <v>DVA</v>
      </c>
      <c r="C123" t="str" cm="1">
        <f t="array" ref="C123">_FV(A123,"Official name",TRUE)</f>
        <v>DAVITA INC.</v>
      </c>
      <c r="D123" t="str" cm="1">
        <f t="array" ref="D123">_FV(A123,"Headquarters")</f>
        <v>2000 16th St, DENVER, CO, 80202-5117 US</v>
      </c>
      <c r="E123" s="3" cm="1">
        <f t="array" ref="E123">IFERROR(_FV(A123,"Employees"), "NA")</f>
        <v>70000</v>
      </c>
      <c r="F123" t="str" cm="1">
        <f t="array" ref="F123">_FV(A123,"Industry")</f>
        <v>Healthcare Providers &amp; Services</v>
      </c>
      <c r="G123" s="3" cm="1">
        <f t="array" ref="G123">IFERROR(_FV(A123,"Year incorporated",TRUE), "NA")</f>
        <v>1994</v>
      </c>
      <c r="H123" s="3" t="str" cm="1">
        <f t="array" ref="H123">_FV(A123,"Exchange")</f>
        <v>New York Stock Exchange</v>
      </c>
      <c r="I123" t="str" cm="1">
        <f t="array" ref="I123">_FV(A123,"Currency")</f>
        <v>USD</v>
      </c>
      <c r="J123" s="7" cm="1">
        <f t="array" ref="J123">_FV(A123,"Price")</f>
        <v>101.15</v>
      </c>
      <c r="K123" s="7" cm="1">
        <f t="array" ref="K123">_FV(A123,"Previous close",TRUE)</f>
        <v>104.29</v>
      </c>
      <c r="L123" s="7" cm="1">
        <f t="array" ref="L123">_FV(A123,"Change")</f>
        <v>-3.14</v>
      </c>
      <c r="M123" s="4" cm="1">
        <f t="array" ref="M123">_FV(A123,"Change (%)",TRUE)</f>
        <v>-3.0108000000000003E-2</v>
      </c>
      <c r="N123" s="7" cm="1">
        <f t="array" ref="N123">IFERROR(_FV(A123,"Open"), "NA")</f>
        <v>103.9</v>
      </c>
      <c r="O123" s="7" cm="1">
        <f t="array" ref="O123">IFERROR(_FV(A123,"High"), "NA")</f>
        <v>104.21</v>
      </c>
      <c r="P123" s="7" cm="1">
        <f t="array" ref="P123">IFERROR(_FV(A123,"Low"), "NA")</f>
        <v>100.93</v>
      </c>
      <c r="Q123" s="7" cm="1">
        <f t="array" ref="Q123">IFERROR(_FV(A123,"52 week high",TRUE),"NA")</f>
        <v>116.97</v>
      </c>
      <c r="R123" s="7" cm="1">
        <f t="array" ref="R123">IFERROR(_FV(A123,"52 week low",TRUE),"NA")</f>
        <v>65.28</v>
      </c>
      <c r="S123" s="3" cm="1">
        <f t="array" ref="S123">_FV(A123,"Shares outstanding",TRUE)</f>
        <v>91271000</v>
      </c>
      <c r="T123" s="7" cm="1">
        <f t="array" ref="T123">_FV(A123,"Volume")</f>
        <v>234663</v>
      </c>
      <c r="U123" s="3" cm="1">
        <f t="array" ref="U123">IFERROR(_FV(A123,"Volume average",TRUE), "NA")</f>
        <v>678748</v>
      </c>
      <c r="V123" s="5" cm="1">
        <f t="array" ref="V123">IFERROR(_FV(A123,"Beta"), "NA")</f>
        <v>0.93379999999999996</v>
      </c>
      <c r="W123" s="3" cm="1">
        <f t="array" ref="W123">_FV(A123,"Market cap",TRUE)</f>
        <v>9232061650</v>
      </c>
      <c r="X123" s="7" cm="1">
        <f t="array" ref="X123">IFERROR(_FV(A123,"P/E",TRUE), "NA")</f>
        <v>21.341200000000001</v>
      </c>
      <c r="Y123" t="str" cm="1">
        <f t="array" ref="Y123">_FV(A123,"Instrument type",TRUE)</f>
        <v>Stock</v>
      </c>
      <c r="Z123" s="6" cm="1">
        <f t="array" ref="Z123">_FV(A123,"Last trade time",TRUE)</f>
        <v>45155.700416503903</v>
      </c>
      <c r="AA123">
        <v>560400000</v>
      </c>
      <c r="AB123">
        <v>244086000</v>
      </c>
      <c r="AC123">
        <v>2132070000</v>
      </c>
      <c r="AD123" s="3">
        <v>2619747000</v>
      </c>
    </row>
    <row r="124" spans="1:30" x14ac:dyDescent="0.2">
      <c r="A124" s="1" t="e" vm="123">
        <v>#VALUE!</v>
      </c>
      <c r="B124" t="str" cm="1">
        <f t="array" ref="B124">_FV(A124,"Ticker symbol",TRUE)</f>
        <v>DE</v>
      </c>
      <c r="C124" t="str" cm="1">
        <f t="array" ref="C124">_FV(A124,"Official name",TRUE)</f>
        <v>DEERE &amp; COMPANY</v>
      </c>
      <c r="D124" t="str" cm="1">
        <f t="array" ref="D124">_FV(A124,"Headquarters")</f>
        <v>One John Deere Place, MOLINE, IL, 61265-8098 US</v>
      </c>
      <c r="E124" s="3" cm="1">
        <f t="array" ref="E124">IFERROR(_FV(A124,"Employees"), "NA")</f>
        <v>82200</v>
      </c>
      <c r="F124" t="str" cm="1">
        <f t="array" ref="F124">_FV(A124,"Industry")</f>
        <v>Machinery, Equipment &amp; Components</v>
      </c>
      <c r="G124" s="3" cm="1">
        <f t="array" ref="G124">IFERROR(_FV(A124,"Year incorporated",TRUE), "NA")</f>
        <v>1958</v>
      </c>
      <c r="H124" s="3" t="str" cm="1">
        <f t="array" ref="H124">_FV(A124,"Exchange")</f>
        <v>New York Stock Exchange</v>
      </c>
      <c r="I124" t="str" cm="1">
        <f t="array" ref="I124">_FV(A124,"Currency")</f>
        <v>USD</v>
      </c>
      <c r="J124" s="7" cm="1">
        <f t="array" ref="J124">_FV(A124,"Price")</f>
        <v>422.7</v>
      </c>
      <c r="K124" s="7" cm="1">
        <f t="array" ref="K124">_FV(A124,"Previous close",TRUE)</f>
        <v>423.94</v>
      </c>
      <c r="L124" s="7" cm="1">
        <f t="array" ref="L124">_FV(A124,"Change")</f>
        <v>-1.24</v>
      </c>
      <c r="M124" s="4" cm="1">
        <f t="array" ref="M124">_FV(A124,"Change (%)",TRUE)</f>
        <v>-2.9249999999999996E-3</v>
      </c>
      <c r="N124" s="7" cm="1">
        <f t="array" ref="N124">IFERROR(_FV(A124,"Open"), "NA")</f>
        <v>422.44</v>
      </c>
      <c r="O124" s="7" cm="1">
        <f t="array" ref="O124">IFERROR(_FV(A124,"High"), "NA")</f>
        <v>425.41719999999998</v>
      </c>
      <c r="P124" s="7" cm="1">
        <f t="array" ref="P124">IFERROR(_FV(A124,"Low"), "NA")</f>
        <v>415.77</v>
      </c>
      <c r="Q124" s="7" cm="1">
        <f t="array" ref="Q124">IFERROR(_FV(A124,"52 week high",TRUE),"NA")</f>
        <v>450</v>
      </c>
      <c r="R124" s="7" cm="1">
        <f t="array" ref="R124">IFERROR(_FV(A124,"52 week low",TRUE),"NA")</f>
        <v>328.62</v>
      </c>
      <c r="S124" s="3" cm="1">
        <f t="array" ref="S124">_FV(A124,"Shares outstanding",TRUE)</f>
        <v>293192100</v>
      </c>
      <c r="T124" s="7" cm="1">
        <f t="array" ref="T124">_FV(A124,"Volume")</f>
        <v>1051792</v>
      </c>
      <c r="U124" s="3" cm="1">
        <f t="array" ref="U124">IFERROR(_FV(A124,"Volume average",TRUE), "NA")</f>
        <v>1310024</v>
      </c>
      <c r="V124" s="5" cm="1">
        <f t="array" ref="V124">IFERROR(_FV(A124,"Beta"), "NA")</f>
        <v>1.071</v>
      </c>
      <c r="W124" s="3" cm="1">
        <f t="array" ref="W124">_FV(A124,"Market cap",TRUE)</f>
        <v>123932300670</v>
      </c>
      <c r="X124" s="7" cm="1">
        <f t="array" ref="X124">IFERROR(_FV(A124,"P/E",TRUE), "NA")</f>
        <v>14.2295</v>
      </c>
      <c r="Y124" t="str" cm="1">
        <f t="array" ref="Y124">_FV(A124,"Instrument type",TRUE)</f>
        <v>Stock</v>
      </c>
      <c r="Z124" s="6" cm="1">
        <f t="array" ref="Z124">_FV(A124,"Last trade time",TRUE)</f>
        <v>45155.700506365625</v>
      </c>
      <c r="AA124">
        <v>7131000000</v>
      </c>
      <c r="AB124">
        <v>4774000000</v>
      </c>
      <c r="AC124">
        <v>6410000000</v>
      </c>
      <c r="AD124" s="3">
        <v>32568000000</v>
      </c>
    </row>
    <row r="125" spans="1:30" x14ac:dyDescent="0.2">
      <c r="A125" s="1" t="e" vm="124">
        <v>#VALUE!</v>
      </c>
      <c r="B125" t="str" cm="1">
        <f t="array" ref="B125">_FV(A125,"Ticker symbol",TRUE)</f>
        <v>DELL</v>
      </c>
      <c r="C125" t="str" cm="1">
        <f t="array" ref="C125">_FV(A125,"Official name",TRUE)</f>
        <v>DELL TECHNOLOGIES INC.</v>
      </c>
      <c r="D125" t="str" cm="1">
        <f t="array" ref="D125">_FV(A125,"Headquarters")</f>
        <v>ONE DELL WAY, ROUND ROCK, TX, 78682 US</v>
      </c>
      <c r="E125" s="3" cm="1">
        <f t="array" ref="E125">IFERROR(_FV(A125,"Employees"), "NA")</f>
        <v>133000</v>
      </c>
      <c r="F125" t="str" cm="1">
        <f t="array" ref="F125">_FV(A125,"Industry")</f>
        <v>Computers, Phones &amp; Household Electronics</v>
      </c>
      <c r="G125" s="3" cm="1">
        <f t="array" ref="G125">IFERROR(_FV(A125,"Year incorporated",TRUE), "NA")</f>
        <v>2013</v>
      </c>
      <c r="H125" s="3" t="str" cm="1">
        <f t="array" ref="H125">_FV(A125,"Exchange")</f>
        <v>New York Stock Exchange</v>
      </c>
      <c r="I125" t="str" cm="1">
        <f t="array" ref="I125">_FV(A125,"Currency")</f>
        <v>USD</v>
      </c>
      <c r="J125" s="7" cm="1">
        <f t="array" ref="J125">_FV(A125,"Price")</f>
        <v>55.46</v>
      </c>
      <c r="K125" s="7" cm="1">
        <f t="array" ref="K125">_FV(A125,"Previous close",TRUE)</f>
        <v>55.22</v>
      </c>
      <c r="L125" s="7" cm="1">
        <f t="array" ref="L125">_FV(A125,"Change")</f>
        <v>0.24</v>
      </c>
      <c r="M125" s="4" cm="1">
        <f t="array" ref="M125">_FV(A125,"Change (%)",TRUE)</f>
        <v>4.346E-3</v>
      </c>
      <c r="N125" s="7" cm="1">
        <f t="array" ref="N125">IFERROR(_FV(A125,"Open"), "NA")</f>
        <v>55.27</v>
      </c>
      <c r="O125" s="7" cm="1">
        <f t="array" ref="O125">IFERROR(_FV(A125,"High"), "NA")</f>
        <v>55.564999999999998</v>
      </c>
      <c r="P125" s="7" cm="1">
        <f t="array" ref="P125">IFERROR(_FV(A125,"Low"), "NA")</f>
        <v>54.625</v>
      </c>
      <c r="Q125" s="7" cm="1">
        <f t="array" ref="Q125">IFERROR(_FV(A125,"52 week high",TRUE),"NA")</f>
        <v>58.72</v>
      </c>
      <c r="R125" s="7" cm="1">
        <f t="array" ref="R125">IFERROR(_FV(A125,"52 week low",TRUE),"NA")</f>
        <v>32.895000000000003</v>
      </c>
      <c r="S125" s="3" cm="1">
        <f t="array" ref="S125">_FV(A125,"Shares outstanding",TRUE)</f>
        <v>729869100</v>
      </c>
      <c r="T125" s="7" cm="1">
        <f t="array" ref="T125">_FV(A125,"Volume")</f>
        <v>1691660</v>
      </c>
      <c r="U125" s="3" cm="1">
        <f t="array" ref="U125">IFERROR(_FV(A125,"Volume average",TRUE), "NA")</f>
        <v>3435709</v>
      </c>
      <c r="V125" s="5" cm="1">
        <f t="array" ref="V125">IFERROR(_FV(A125,"Beta"), "NA")</f>
        <v>0.99809999999999999</v>
      </c>
      <c r="W125" s="3" cm="1">
        <f t="array" ref="W125">_FV(A125,"Market cap",TRUE)</f>
        <v>40478540286</v>
      </c>
      <c r="X125" s="7" cm="1">
        <f t="array" ref="X125">IFERROR(_FV(A125,"P/E",TRUE), "NA")</f>
        <v>20.785299999999999</v>
      </c>
      <c r="Y125" t="str" cm="1">
        <f t="array" ref="Y125">_FV(A125,"Instrument type",TRUE)</f>
        <v>Stock</v>
      </c>
      <c r="Z125" s="6" cm="1">
        <f t="array" ref="Z125">_FV(A125,"Last trade time",TRUE)</f>
        <v>45155.700528680471</v>
      </c>
      <c r="AA125">
        <v>2442000000</v>
      </c>
      <c r="AB125">
        <v>8607000000</v>
      </c>
      <c r="AC125">
        <v>12482000000</v>
      </c>
      <c r="AD125" s="3">
        <v>51654000000</v>
      </c>
    </row>
    <row r="126" spans="1:30" x14ac:dyDescent="0.2">
      <c r="A126" s="1" t="e" vm="125">
        <v>#VALUE!</v>
      </c>
      <c r="B126" t="str" cm="1">
        <f t="array" ref="B126">_FV(A126,"Ticker symbol",TRUE)</f>
        <v>XRAY</v>
      </c>
      <c r="C126" t="str" cm="1">
        <f t="array" ref="C126">_FV(A126,"Official name",TRUE)</f>
        <v>DENTSPLY SIRONA INC.</v>
      </c>
      <c r="D126" t="str" cm="1">
        <f t="array" ref="D126">_FV(A126,"Headquarters")</f>
        <v>Suite 60W, 221 West Philadelphia Street, YORK, PA, 28277-3607 US</v>
      </c>
      <c r="E126" s="3" cm="1">
        <f t="array" ref="E126">IFERROR(_FV(A126,"Employees"), "NA")</f>
        <v>15000</v>
      </c>
      <c r="F126" t="str" cm="1">
        <f t="array" ref="F126">_FV(A126,"Industry")</f>
        <v>Healthcare Equipment &amp; Supplies</v>
      </c>
      <c r="G126" s="3" cm="1">
        <f t="array" ref="G126">IFERROR(_FV(A126,"Year incorporated",TRUE), "NA")</f>
        <v>1983</v>
      </c>
      <c r="H126" s="3" t="str" cm="1">
        <f t="array" ref="H126">_FV(A126,"Exchange")</f>
        <v>Nasdaq Stock Market</v>
      </c>
      <c r="I126" t="str" cm="1">
        <f t="array" ref="I126">_FV(A126,"Currency")</f>
        <v>USD</v>
      </c>
      <c r="J126" s="7" cm="1">
        <f t="array" ref="J126">_FV(A126,"Price")</f>
        <v>37.380000000000003</v>
      </c>
      <c r="K126" s="7" cm="1">
        <f t="array" ref="K126">_FV(A126,"Previous close",TRUE)</f>
        <v>37.340000000000003</v>
      </c>
      <c r="L126" s="7" cm="1">
        <f t="array" ref="L126">_FV(A126,"Change")</f>
        <v>0.04</v>
      </c>
      <c r="M126" s="4" cm="1">
        <f t="array" ref="M126">_FV(A126,"Change (%)",TRUE)</f>
        <v>1.0709999999999999E-3</v>
      </c>
      <c r="N126" s="7" cm="1">
        <f t="array" ref="N126">IFERROR(_FV(A126,"Open"), "NA")</f>
        <v>37.35</v>
      </c>
      <c r="O126" s="7" cm="1">
        <f t="array" ref="O126">IFERROR(_FV(A126,"High"), "NA")</f>
        <v>37.685000000000002</v>
      </c>
      <c r="P126" s="7" cm="1">
        <f t="array" ref="P126">IFERROR(_FV(A126,"Low"), "NA")</f>
        <v>37.284999999999997</v>
      </c>
      <c r="Q126" s="7" cm="1">
        <f t="array" ref="Q126">IFERROR(_FV(A126,"52 week high",TRUE),"NA")</f>
        <v>43.24</v>
      </c>
      <c r="R126" s="7" cm="1">
        <f t="array" ref="R126">IFERROR(_FV(A126,"52 week low",TRUE),"NA")</f>
        <v>26.48</v>
      </c>
      <c r="S126" s="3" cm="1">
        <f t="array" ref="S126">_FV(A126,"Shares outstanding",TRUE)</f>
        <v>211716000</v>
      </c>
      <c r="T126" s="7" cm="1">
        <f t="array" ref="T126">_FV(A126,"Volume")</f>
        <v>384345</v>
      </c>
      <c r="U126" s="3" cm="1">
        <f t="array" ref="U126">IFERROR(_FV(A126,"Volume average",TRUE), "NA")</f>
        <v>1473570</v>
      </c>
      <c r="V126" s="5" cm="1">
        <f t="array" ref="V126">IFERROR(_FV(A126,"Beta"), "NA")</f>
        <v>0.97689999999999999</v>
      </c>
      <c r="W126" s="3" cm="1">
        <f t="array" ref="W126">_FV(A126,"Market cap",TRUE)</f>
        <v>7913944080</v>
      </c>
      <c r="X126" s="7" cm="1">
        <f t="array" ref="X126">IFERROR(_FV(A126,"P/E",TRUE), "NA")</f>
        <v>19.718499999999999</v>
      </c>
      <c r="Y126" t="str" cm="1">
        <f t="array" ref="Y126">_FV(A126,"Instrument type",TRUE)</f>
        <v>Stock</v>
      </c>
      <c r="Z126" s="6" cm="1">
        <f t="array" ref="Z126">_FV(A126,"Last trade time",TRUE)</f>
        <v>45155.700482800785</v>
      </c>
      <c r="AA126">
        <v>-950000000</v>
      </c>
      <c r="AB126">
        <v>365000000</v>
      </c>
      <c r="AC126">
        <v>632000000</v>
      </c>
      <c r="AD126" s="3">
        <v>1170000000</v>
      </c>
    </row>
    <row r="127" spans="1:30" x14ac:dyDescent="0.2">
      <c r="A127" s="1" t="e" vm="126">
        <v>#VALUE!</v>
      </c>
      <c r="B127" t="str" cm="1">
        <f t="array" ref="B127">_FV(A127,"Ticker symbol",TRUE)</f>
        <v>DVN</v>
      </c>
      <c r="C127" t="str" cm="1">
        <f t="array" ref="C127">_FV(A127,"Official name",TRUE)</f>
        <v>DEVON ENERGY CORPORATION</v>
      </c>
      <c r="D127" t="str" cm="1">
        <f t="array" ref="D127">_FV(A127,"Headquarters")</f>
        <v>333 W Sheridan Ave, OKLAHOMA CITY, OK, 73102 US</v>
      </c>
      <c r="E127" s="3" cm="1">
        <f t="array" ref="E127">IFERROR(_FV(A127,"Employees"), "NA")</f>
        <v>1800</v>
      </c>
      <c r="F127" t="str" cm="1">
        <f t="array" ref="F127">_FV(A127,"Industry")</f>
        <v>Oil &amp; Gas</v>
      </c>
      <c r="G127" s="3" cm="1">
        <f t="array" ref="G127">IFERROR(_FV(A127,"Year incorporated",TRUE), "NA")</f>
        <v>1999</v>
      </c>
      <c r="H127" s="3" t="str" cm="1">
        <f t="array" ref="H127">_FV(A127,"Exchange")</f>
        <v>New York Stock Exchange</v>
      </c>
      <c r="I127" t="str" cm="1">
        <f t="array" ref="I127">_FV(A127,"Currency")</f>
        <v>USD</v>
      </c>
      <c r="J127" s="7" cm="1">
        <f t="array" ref="J127">_FV(A127,"Price")</f>
        <v>49.314999999999998</v>
      </c>
      <c r="K127" s="7" cm="1">
        <f t="array" ref="K127">_FV(A127,"Previous close",TRUE)</f>
        <v>48.52</v>
      </c>
      <c r="L127" s="7" cm="1">
        <f t="array" ref="L127">_FV(A127,"Change")</f>
        <v>0.79500000000000004</v>
      </c>
      <c r="M127" s="4" cm="1">
        <f t="array" ref="M127">_FV(A127,"Change (%)",TRUE)</f>
        <v>1.6385E-2</v>
      </c>
      <c r="N127" s="7" cm="1">
        <f t="array" ref="N127">IFERROR(_FV(A127,"Open"), "NA")</f>
        <v>49.25</v>
      </c>
      <c r="O127" s="7" cm="1">
        <f t="array" ref="O127">IFERROR(_FV(A127,"High"), "NA")</f>
        <v>49.82</v>
      </c>
      <c r="P127" s="7" cm="1">
        <f t="array" ref="P127">IFERROR(_FV(A127,"Low"), "NA")</f>
        <v>49.164999999999999</v>
      </c>
      <c r="Q127" s="7" cm="1">
        <f t="array" ref="Q127">IFERROR(_FV(A127,"52 week high",TRUE),"NA")</f>
        <v>78.819999999999993</v>
      </c>
      <c r="R127" s="7" cm="1">
        <f t="array" ref="R127">IFERROR(_FV(A127,"52 week low",TRUE),"NA")</f>
        <v>44.03</v>
      </c>
      <c r="S127" s="3" cm="1">
        <f t="array" ref="S127">_FV(A127,"Shares outstanding",TRUE)</f>
        <v>640700000</v>
      </c>
      <c r="T127" s="7" cm="1">
        <f t="array" ref="T127">_FV(A127,"Volume")</f>
        <v>3207590</v>
      </c>
      <c r="U127" s="3" cm="1">
        <f t="array" ref="U127">IFERROR(_FV(A127,"Volume average",TRUE), "NA")</f>
        <v>8333506</v>
      </c>
      <c r="V127" s="5" cm="1">
        <f t="array" ref="V127">IFERROR(_FV(A127,"Beta"), "NA")</f>
        <v>2.3721000000000001</v>
      </c>
      <c r="W127" s="3" cm="1">
        <f t="array" ref="W127">_FV(A127,"Market cap",TRUE)</f>
        <v>31596120500</v>
      </c>
      <c r="X127" s="7" cm="1">
        <f t="array" ref="X127">IFERROR(_FV(A127,"P/E",TRUE), "NA")</f>
        <v>6.6337000000000002</v>
      </c>
      <c r="Y127" t="str" cm="1">
        <f t="array" ref="Y127">_FV(A127,"Instrument type",TRUE)</f>
        <v>Stock</v>
      </c>
      <c r="Z127" s="6" cm="1">
        <f t="array" ref="Z127">_FV(A127,"Last trade time",TRUE)</f>
        <v>45155.700546400003</v>
      </c>
      <c r="AA127">
        <v>6015000000</v>
      </c>
      <c r="AB127">
        <v>1454000000</v>
      </c>
      <c r="AC127">
        <v>1734000000</v>
      </c>
      <c r="AD127" s="3">
        <v>3105000000</v>
      </c>
    </row>
    <row r="128" spans="1:30" x14ac:dyDescent="0.2">
      <c r="A128" s="1" t="e" vm="127">
        <v>#VALUE!</v>
      </c>
      <c r="B128" t="str" cm="1">
        <f t="array" ref="B128">_FV(A128,"Ticker symbol",TRUE)</f>
        <v>DO</v>
      </c>
      <c r="C128" t="str" cm="1">
        <f t="array" ref="C128">_FV(A128,"Official name",TRUE)</f>
        <v>DIAMOND OFFSHORE DRILLING, INC.</v>
      </c>
      <c r="D128" t="str" cm="1">
        <f t="array" ref="D128">_FV(A128,"Headquarters")</f>
        <v>15415 Katy Freeway, 15415 Katy Freeway, HOUSTON, TX, 77094 US</v>
      </c>
      <c r="E128" s="3" cm="1">
        <f t="array" ref="E128">IFERROR(_FV(A128,"Employees"), "NA")</f>
        <v>2100</v>
      </c>
      <c r="F128" t="str" cm="1">
        <f t="array" ref="F128">_FV(A128,"Industry")</f>
        <v>Oil &amp; Gas Related Equipment and Services</v>
      </c>
      <c r="G128" s="3" cm="1">
        <f t="array" ref="G128">IFERROR(_FV(A128,"Year incorporated",TRUE), "NA")</f>
        <v>1989</v>
      </c>
      <c r="H128" s="3" t="str" cm="1">
        <f t="array" ref="H128">_FV(A128,"Exchange")</f>
        <v>New York Stock Exchange</v>
      </c>
      <c r="I128" t="str" cm="1">
        <f t="array" ref="I128">_FV(A128,"Currency")</f>
        <v>USD</v>
      </c>
      <c r="J128" s="7" cm="1">
        <f t="array" ref="J128">_FV(A128,"Price")</f>
        <v>15.25</v>
      </c>
      <c r="K128" s="7" cm="1">
        <f t="array" ref="K128">_FV(A128,"Previous close",TRUE)</f>
        <v>15.07</v>
      </c>
      <c r="L128" s="7" cm="1">
        <f t="array" ref="L128">_FV(A128,"Change")</f>
        <v>0.18</v>
      </c>
      <c r="M128" s="4" cm="1">
        <f t="array" ref="M128">_FV(A128,"Change (%)",TRUE)</f>
        <v>1.1944E-2</v>
      </c>
      <c r="N128" s="7" cm="1">
        <f t="array" ref="N128">IFERROR(_FV(A128,"Open"), "NA")</f>
        <v>15.33</v>
      </c>
      <c r="O128" s="7" cm="1">
        <f t="array" ref="O128">IFERROR(_FV(A128,"High"), "NA")</f>
        <v>15.39</v>
      </c>
      <c r="P128" s="7" cm="1">
        <f t="array" ref="P128">IFERROR(_FV(A128,"Low"), "NA")</f>
        <v>15.14</v>
      </c>
      <c r="Q128" s="7" cm="1">
        <f t="array" ref="Q128">IFERROR(_FV(A128,"52 week high",TRUE),"NA")</f>
        <v>16.523399999999999</v>
      </c>
      <c r="R128" s="7" cm="1">
        <f t="array" ref="R128">IFERROR(_FV(A128,"52 week low",TRUE),"NA")</f>
        <v>6.12</v>
      </c>
      <c r="S128" s="3" cm="1">
        <f t="array" ref="S128">_FV(A128,"Shares outstanding",TRUE)</f>
        <v>102322000</v>
      </c>
      <c r="T128" s="7" cm="1">
        <f t="array" ref="T128">_FV(A128,"Volume")</f>
        <v>168128</v>
      </c>
      <c r="U128" s="3" cm="1">
        <f t="array" ref="U128">IFERROR(_FV(A128,"Volume average",TRUE), "NA")</f>
        <v>1108943</v>
      </c>
      <c r="V128" s="5" t="str" cm="1">
        <f t="array" ref="V128">IFERROR(_FV(A128,"Beta"), "NA")</f>
        <v>NA</v>
      </c>
      <c r="W128" s="3" cm="1">
        <f t="array" ref="W128">_FV(A128,"Market cap",TRUE)</f>
        <v>1560410500</v>
      </c>
      <c r="X128" s="7" cm="1">
        <f t="array" ref="X128">IFERROR(_FV(A128,"P/E",TRUE), "NA")</f>
        <v>7.9485999999999999</v>
      </c>
      <c r="Y128" t="str" cm="1">
        <f t="array" ref="Y128">_FV(A128,"Instrument type",TRUE)</f>
        <v>Stock</v>
      </c>
      <c r="Z128" s="6" cm="1">
        <f t="array" ref="Z128">_FV(A128,"Last trade time",TRUE)</f>
        <v>45155.699318529689</v>
      </c>
      <c r="AA128">
        <v>-103211000</v>
      </c>
      <c r="AB128">
        <v>63041000</v>
      </c>
      <c r="AC128">
        <v>150548000</v>
      </c>
      <c r="AD128" s="3">
        <v>261661000</v>
      </c>
    </row>
    <row r="129" spans="1:30" x14ac:dyDescent="0.2">
      <c r="A129" s="1" t="e" vm="128">
        <v>#VALUE!</v>
      </c>
      <c r="B129" t="str" cm="1">
        <f t="array" ref="B129">_FV(A129,"Ticker symbol",TRUE)</f>
        <v>DFS</v>
      </c>
      <c r="C129" t="str" cm="1">
        <f t="array" ref="C129">_FV(A129,"Official name",TRUE)</f>
        <v>DISCOVER FINANCIAL SERVICES</v>
      </c>
      <c r="D129" t="str" cm="1">
        <f t="array" ref="D129">_FV(A129,"Headquarters")</f>
        <v>2500 Lake Cook Rd, RIVERWOODS, IL, 60015 US</v>
      </c>
      <c r="E129" s="3" cm="1">
        <f t="array" ref="E129">IFERROR(_FV(A129,"Employees"), "NA")</f>
        <v>20200</v>
      </c>
      <c r="F129" t="str" cm="1">
        <f t="array" ref="F129">_FV(A129,"Industry")</f>
        <v>Banking Services</v>
      </c>
      <c r="G129" s="3" cm="1">
        <f t="array" ref="G129">IFERROR(_FV(A129,"Year incorporated",TRUE), "NA")</f>
        <v>1960</v>
      </c>
      <c r="H129" s="3" t="str" cm="1">
        <f t="array" ref="H129">_FV(A129,"Exchange")</f>
        <v>New York Stock Exchange</v>
      </c>
      <c r="I129" t="str" cm="1">
        <f t="array" ref="I129">_FV(A129,"Currency")</f>
        <v>USD</v>
      </c>
      <c r="J129" s="7" cm="1">
        <f t="array" ref="J129">_FV(A129,"Price")</f>
        <v>93.52</v>
      </c>
      <c r="K129" s="7" cm="1">
        <f t="array" ref="K129">_FV(A129,"Previous close",TRUE)</f>
        <v>90.26</v>
      </c>
      <c r="L129" s="7" cm="1">
        <f t="array" ref="L129">_FV(A129,"Change")</f>
        <v>3.26</v>
      </c>
      <c r="M129" s="4" cm="1">
        <f t="array" ref="M129">_FV(A129,"Change (%)",TRUE)</f>
        <v>3.6118000000000004E-2</v>
      </c>
      <c r="N129" s="7" cm="1">
        <f t="array" ref="N129">IFERROR(_FV(A129,"Open"), "NA")</f>
        <v>93.22</v>
      </c>
      <c r="O129" s="7" cm="1">
        <f t="array" ref="O129">IFERROR(_FV(A129,"High"), "NA")</f>
        <v>93.7</v>
      </c>
      <c r="P129" s="7" cm="1">
        <f t="array" ref="P129">IFERROR(_FV(A129,"Low"), "NA")</f>
        <v>91.67</v>
      </c>
      <c r="Q129" s="7" cm="1">
        <f t="array" ref="Q129">IFERROR(_FV(A129,"52 week high",TRUE),"NA")</f>
        <v>122.5</v>
      </c>
      <c r="R129" s="7" cm="1">
        <f t="array" ref="R129">IFERROR(_FV(A129,"52 week low",TRUE),"NA")</f>
        <v>87.644000000000005</v>
      </c>
      <c r="S129" s="3" cm="1">
        <f t="array" ref="S129">_FV(A129,"Shares outstanding",TRUE)</f>
        <v>249948000</v>
      </c>
      <c r="T129" s="7" cm="1">
        <f t="array" ref="T129">_FV(A129,"Volume")</f>
        <v>4238157</v>
      </c>
      <c r="U129" s="3" cm="1">
        <f t="array" ref="U129">IFERROR(_FV(A129,"Volume average",TRUE), "NA")</f>
        <v>2739595</v>
      </c>
      <c r="V129" s="5" cm="1">
        <f t="array" ref="V129">IFERROR(_FV(A129,"Beta"), "NA")</f>
        <v>1.4359</v>
      </c>
      <c r="W129" s="3" cm="1">
        <f t="array" ref="W129">_FV(A129,"Market cap",TRUE)</f>
        <v>23375136960</v>
      </c>
      <c r="X129" s="7" cm="1">
        <f t="array" ref="X129">IFERROR(_FV(A129,"P/E",TRUE), "NA")</f>
        <v>6.2454000000000001</v>
      </c>
      <c r="Y129" t="str" cm="1">
        <f t="array" ref="Y129">_FV(A129,"Instrument type",TRUE)</f>
        <v>Stock</v>
      </c>
      <c r="Z129" s="6" cm="1">
        <f t="array" ref="Z129">_FV(A129,"Last trade time",TRUE)</f>
        <v>45155.700437904685</v>
      </c>
      <c r="AA129">
        <v>4392000000</v>
      </c>
      <c r="AB129" t="s">
        <v>26</v>
      </c>
      <c r="AC129" t="s">
        <v>26</v>
      </c>
      <c r="AD129" s="3">
        <v>5618000000</v>
      </c>
    </row>
    <row r="130" spans="1:30" x14ac:dyDescent="0.2">
      <c r="A130" s="1" t="e" vm="129">
        <v>#VALUE!</v>
      </c>
      <c r="B130" t="str" cm="1">
        <f t="array" ref="B130">_FV(A130,"Ticker symbol",TRUE)</f>
        <v>DF</v>
      </c>
      <c r="C130" t="str" cm="1">
        <f t="array" ref="C130">_FV(A130,"Official name",TRUE)</f>
        <v>Dividend 15 Split Corp. II</v>
      </c>
      <c r="D130" t="str" cm="1">
        <f t="array" ref="D130">_FV(A130,"Headquarters")</f>
        <v>200 Front Street West, Suite 2510, TORONTO, ON, M5V 3K2 CA</v>
      </c>
      <c r="E130" s="3" cm="1">
        <f t="array" ref="E130">IFERROR(_FV(A130,"Employees"), "NA")</f>
        <v>0</v>
      </c>
      <c r="F130" t="str" cm="1">
        <f t="array" ref="F130">_FV(A130,"Industry")</f>
        <v>Investment Banking &amp; Investment Services</v>
      </c>
      <c r="G130" s="3" cm="1">
        <f t="array" ref="G130">IFERROR(_FV(A130,"Year incorporated",TRUE), "NA")</f>
        <v>2006</v>
      </c>
      <c r="H130" s="3" t="str" cm="1">
        <f t="array" ref="H130">_FV(A130,"Exchange")</f>
        <v>Toronto Stock Exchange</v>
      </c>
      <c r="I130" t="str" cm="1">
        <f t="array" ref="I130">_FV(A130,"Currency")</f>
        <v>CAD</v>
      </c>
      <c r="J130" s="7" cm="1">
        <f t="array" ref="J130">_FV(A130,"Price")</f>
        <v>3.68</v>
      </c>
      <c r="K130" s="7" cm="1">
        <f t="array" ref="K130">_FV(A130,"Previous close",TRUE)</f>
        <v>3.72</v>
      </c>
      <c r="L130" s="7" cm="1">
        <f t="array" ref="L130">_FV(A130,"Change")</f>
        <v>-0.04</v>
      </c>
      <c r="M130" s="4" cm="1">
        <f t="array" ref="M130">_FV(A130,"Change (%)",TRUE)</f>
        <v>-1.0752999999999999E-2</v>
      </c>
      <c r="N130" s="7" cm="1">
        <f t="array" ref="N130">IFERROR(_FV(A130,"Open"), "NA")</f>
        <v>3.68</v>
      </c>
      <c r="O130" s="7" cm="1">
        <f t="array" ref="O130">IFERROR(_FV(A130,"High"), "NA")</f>
        <v>3.72</v>
      </c>
      <c r="P130" s="7" cm="1">
        <f t="array" ref="P130">IFERROR(_FV(A130,"Low"), "NA")</f>
        <v>3.68</v>
      </c>
      <c r="Q130" s="7" cm="1">
        <f t="array" ref="Q130">IFERROR(_FV(A130,"52 week high",TRUE),"NA")</f>
        <v>5.05</v>
      </c>
      <c r="R130" s="7" cm="1">
        <f t="array" ref="R130">IFERROR(_FV(A130,"52 week low",TRUE),"NA")</f>
        <v>3.33</v>
      </c>
      <c r="S130" s="3" cm="1">
        <f t="array" ref="S130">_FV(A130,"Shares outstanding",TRUE)</f>
        <v>31069050</v>
      </c>
      <c r="T130" s="7" cm="1">
        <f t="array" ref="T130">_FV(A130,"Volume")</f>
        <v>7523</v>
      </c>
      <c r="U130" s="3" cm="1">
        <f t="array" ref="U130">IFERROR(_FV(A130,"Volume average",TRUE), "NA")</f>
        <v>17970</v>
      </c>
      <c r="V130" s="5" cm="1">
        <f t="array" ref="V130">IFERROR(_FV(A130,"Beta"), "NA")</f>
        <v>2.4437000000000002</v>
      </c>
      <c r="W130" s="3" cm="1">
        <f t="array" ref="W130">_FV(A130,"Market cap",TRUE)</f>
        <v>115902300</v>
      </c>
      <c r="X130" s="7" t="str" cm="1">
        <f t="array" ref="X130">IFERROR(_FV(A130,"P/E",TRUE), "NA")</f>
        <v>NA</v>
      </c>
      <c r="Y130" t="str" cm="1">
        <f t="array" ref="Y130">_FV(A130,"Instrument type",TRUE)</f>
        <v>Stock</v>
      </c>
      <c r="Z130" s="6" cm="1">
        <f t="array" ref="Z130">_FV(A130,"Last trade time",TRUE)</f>
        <v>45155.680810185186</v>
      </c>
      <c r="AA130" t="s">
        <v>26</v>
      </c>
      <c r="AB130" t="s">
        <v>26</v>
      </c>
      <c r="AC130" t="s">
        <v>26</v>
      </c>
      <c r="AD130" s="3" t="s">
        <v>26</v>
      </c>
    </row>
    <row r="131" spans="1:30" x14ac:dyDescent="0.2">
      <c r="A131" s="1" t="e" vm="130">
        <v>#VALUE!</v>
      </c>
      <c r="B131" t="str" cm="1">
        <f t="array" ref="B131">_FV(A131,"Ticker symbol",TRUE)</f>
        <v>DLTR</v>
      </c>
      <c r="C131" t="str" cm="1">
        <f t="array" ref="C131">_FV(A131,"Official name",TRUE)</f>
        <v>DOLLAR TREE, INC.</v>
      </c>
      <c r="D131" t="str" cm="1">
        <f t="array" ref="D131">_FV(A131,"Headquarters")</f>
        <v>N/A, 500 Volvo Parkway, CHESAPEAKE, VA, 23320 US</v>
      </c>
      <c r="E131" s="3" cm="1">
        <f t="array" ref="E131">IFERROR(_FV(A131,"Employees"), "NA")</f>
        <v>65025</v>
      </c>
      <c r="F131" t="str" cm="1">
        <f t="array" ref="F131">_FV(A131,"Industry")</f>
        <v>Diversified Retail</v>
      </c>
      <c r="G131" s="3" cm="1">
        <f t="array" ref="G131">IFERROR(_FV(A131,"Year incorporated",TRUE), "NA")</f>
        <v>2008</v>
      </c>
      <c r="H131" s="3" t="str" cm="1">
        <f t="array" ref="H131">_FV(A131,"Exchange")</f>
        <v>Nasdaq Stock Market</v>
      </c>
      <c r="I131" t="str" cm="1">
        <f t="array" ref="I131">_FV(A131,"Currency")</f>
        <v>USD</v>
      </c>
      <c r="J131" s="7" cm="1">
        <f t="array" ref="J131">_FV(A131,"Price")</f>
        <v>144.29</v>
      </c>
      <c r="K131" s="7" cm="1">
        <f t="array" ref="K131">_FV(A131,"Previous close",TRUE)</f>
        <v>144.25</v>
      </c>
      <c r="L131" s="7" cm="1">
        <f t="array" ref="L131">_FV(A131,"Change")</f>
        <v>0.04</v>
      </c>
      <c r="M131" s="4" cm="1">
        <f t="array" ref="M131">_FV(A131,"Change (%)",TRUE)</f>
        <v>2.7730000000000002E-4</v>
      </c>
      <c r="N131" s="7" cm="1">
        <f t="array" ref="N131">IFERROR(_FV(A131,"Open"), "NA")</f>
        <v>144.26</v>
      </c>
      <c r="O131" s="7" cm="1">
        <f t="array" ref="O131">IFERROR(_FV(A131,"High"), "NA")</f>
        <v>145.48500000000001</v>
      </c>
      <c r="P131" s="7" cm="1">
        <f t="array" ref="P131">IFERROR(_FV(A131,"Low"), "NA")</f>
        <v>143.54</v>
      </c>
      <c r="Q131" s="7" cm="1">
        <f t="array" ref="Q131">IFERROR(_FV(A131,"52 week high",TRUE),"NA")</f>
        <v>170.36</v>
      </c>
      <c r="R131" s="7" cm="1">
        <f t="array" ref="R131">IFERROR(_FV(A131,"52 week low",TRUE),"NA")</f>
        <v>128.85</v>
      </c>
      <c r="S131" s="3" cm="1">
        <f t="array" ref="S131">_FV(A131,"Shares outstanding",TRUE)</f>
        <v>220385400</v>
      </c>
      <c r="T131" s="7" cm="1">
        <f t="array" ref="T131">_FV(A131,"Volume")</f>
        <v>342535</v>
      </c>
      <c r="U131" s="3" cm="1">
        <f t="array" ref="U131">IFERROR(_FV(A131,"Volume average",TRUE), "NA")</f>
        <v>1596627</v>
      </c>
      <c r="V131" s="5" cm="1">
        <f t="array" ref="V131">IFERROR(_FV(A131,"Beta"), "NA")</f>
        <v>0.71319999999999995</v>
      </c>
      <c r="W131" s="3" cm="1">
        <f t="array" ref="W131">_FV(A131,"Market cap",TRUE)</f>
        <v>31799409366</v>
      </c>
      <c r="X131" s="7" cm="1">
        <f t="array" ref="X131">IFERROR(_FV(A131,"P/E",TRUE), "NA")</f>
        <v>23.3338</v>
      </c>
      <c r="Y131" t="str" cm="1">
        <f t="array" ref="Y131">_FV(A131,"Instrument type",TRUE)</f>
        <v>Stock</v>
      </c>
      <c r="Z131" s="6" cm="1">
        <f t="array" ref="Z131">_FV(A131,"Last trade time",TRUE)</f>
        <v>45155.700481608597</v>
      </c>
      <c r="AA131">
        <v>1615400000</v>
      </c>
      <c r="AB131">
        <v>642800000</v>
      </c>
      <c r="AC131" t="s">
        <v>26</v>
      </c>
      <c r="AD131" s="3">
        <v>4225200000</v>
      </c>
    </row>
    <row r="132" spans="1:30" x14ac:dyDescent="0.2">
      <c r="A132" s="1" t="e" vm="131">
        <v>#VALUE!</v>
      </c>
      <c r="B132" t="str" cm="1">
        <f t="array" ref="B132">_FV(A132,"Ticker symbol",TRUE)</f>
        <v>D</v>
      </c>
      <c r="C132" t="str" cm="1">
        <f t="array" ref="C132">_FV(A132,"Official name",TRUE)</f>
        <v>Dominion Energy, Inc.</v>
      </c>
      <c r="D132" t="str" cm="1">
        <f t="array" ref="D132">_FV(A132,"Headquarters")</f>
        <v>120 Tredegar St, RICHMOND, VA, 23219-4306 US</v>
      </c>
      <c r="E132" s="3" cm="1">
        <f t="array" ref="E132">IFERROR(_FV(A132,"Employees"), "NA")</f>
        <v>17200</v>
      </c>
      <c r="F132" t="str" cm="1">
        <f t="array" ref="F132">_FV(A132,"Industry")</f>
        <v>Electrical Utilities &amp; IPPs</v>
      </c>
      <c r="G132" s="3" cm="1">
        <f t="array" ref="G132">IFERROR(_FV(A132,"Year incorporated",TRUE), "NA")</f>
        <v>1983</v>
      </c>
      <c r="H132" s="3" t="str" cm="1">
        <f t="array" ref="H132">_FV(A132,"Exchange")</f>
        <v>New York Stock Exchange</v>
      </c>
      <c r="I132" t="str" cm="1">
        <f t="array" ref="I132">_FV(A132,"Currency")</f>
        <v>USD</v>
      </c>
      <c r="J132" s="7" cm="1">
        <f t="array" ref="J132">_FV(A132,"Price")</f>
        <v>48.465000000000003</v>
      </c>
      <c r="K132" s="7" cm="1">
        <f t="array" ref="K132">_FV(A132,"Previous close",TRUE)</f>
        <v>48.08</v>
      </c>
      <c r="L132" s="7" cm="1">
        <f t="array" ref="L132">_FV(A132,"Change")</f>
        <v>0.38500000000000001</v>
      </c>
      <c r="M132" s="4" cm="1">
        <f t="array" ref="M132">_FV(A132,"Change (%)",TRUE)</f>
        <v>8.0070000000000002E-3</v>
      </c>
      <c r="N132" s="7" cm="1">
        <f t="array" ref="N132">IFERROR(_FV(A132,"Open"), "NA")</f>
        <v>47.975000000000001</v>
      </c>
      <c r="O132" s="7" cm="1">
        <f t="array" ref="O132">IFERROR(_FV(A132,"High"), "NA")</f>
        <v>48.84</v>
      </c>
      <c r="P132" s="7" cm="1">
        <f t="array" ref="P132">IFERROR(_FV(A132,"Low"), "NA")</f>
        <v>47.84</v>
      </c>
      <c r="Q132" s="7" cm="1">
        <f t="array" ref="Q132">IFERROR(_FV(A132,"52 week high",TRUE),"NA")</f>
        <v>86.28</v>
      </c>
      <c r="R132" s="7" cm="1">
        <f t="array" ref="R132">IFERROR(_FV(A132,"52 week low",TRUE),"NA")</f>
        <v>47.734999999999999</v>
      </c>
      <c r="S132" s="3" cm="1">
        <f t="array" ref="S132">_FV(A132,"Shares outstanding",TRUE)</f>
        <v>836772900</v>
      </c>
      <c r="T132" s="7" cm="1">
        <f t="array" ref="T132">_FV(A132,"Volume")</f>
        <v>1234897</v>
      </c>
      <c r="U132" s="3" cm="1">
        <f t="array" ref="U132">IFERROR(_FV(A132,"Volume average",TRUE), "NA")</f>
        <v>3722369</v>
      </c>
      <c r="V132" s="5" cm="1">
        <f t="array" ref="V132">IFERROR(_FV(A132,"Beta"), "NA")</f>
        <v>0.47710000000000002</v>
      </c>
      <c r="W132" s="3" cm="1">
        <f t="array" ref="W132">_FV(A132,"Market cap",TRUE)</f>
        <v>40554198598</v>
      </c>
      <c r="X132" s="7" cm="1">
        <f t="array" ref="X132">IFERROR(_FV(A132,"P/E",TRUE), "NA")</f>
        <v>17.825900000000001</v>
      </c>
      <c r="Y132" t="str" cm="1">
        <f t="array" ref="Y132">_FV(A132,"Instrument type",TRUE)</f>
        <v>Stock</v>
      </c>
      <c r="Z132" s="6" cm="1">
        <f t="array" ref="Z132">_FV(A132,"Last trade time",TRUE)</f>
        <v>45155.700470682816</v>
      </c>
      <c r="AA132">
        <v>994000000</v>
      </c>
      <c r="AB132">
        <v>153000000</v>
      </c>
      <c r="AC132">
        <v>2952000000</v>
      </c>
      <c r="AD132" s="3">
        <v>13450000000</v>
      </c>
    </row>
    <row r="133" spans="1:30" x14ac:dyDescent="0.2">
      <c r="A133" s="1" t="e" vm="132">
        <v>#VALUE!</v>
      </c>
      <c r="B133" t="str" cm="1">
        <f t="array" ref="B133">_FV(A133,"Ticker symbol",TRUE)</f>
        <v>DV</v>
      </c>
      <c r="C133" t="str" cm="1">
        <f t="array" ref="C133">_FV(A133,"Official name",TRUE)</f>
        <v>DoubleVerify Holdings Inc</v>
      </c>
      <c r="D133" t="str" cm="1">
        <f t="array" ref="D133">_FV(A133,"Headquarters")</f>
        <v>462 Broadway, NEW YORK, NY, 10013 US</v>
      </c>
      <c r="E133" s="3" cm="1">
        <f t="array" ref="E133">IFERROR(_FV(A133,"Employees"), "NA")</f>
        <v>348</v>
      </c>
      <c r="F133" t="str" cm="1">
        <f t="array" ref="F133">_FV(A133,"Industry")</f>
        <v>Software &amp; IT Services</v>
      </c>
      <c r="G133" s="3" cm="1">
        <f t="array" ref="G133">IFERROR(_FV(A133,"Year incorporated",TRUE), "NA")</f>
        <v>2017</v>
      </c>
      <c r="H133" s="3" t="str" cm="1">
        <f t="array" ref="H133">_FV(A133,"Exchange")</f>
        <v>New York Stock Exchange</v>
      </c>
      <c r="I133" t="str" cm="1">
        <f t="array" ref="I133">_FV(A133,"Currency")</f>
        <v>USD</v>
      </c>
      <c r="J133" s="7" cm="1">
        <f t="array" ref="J133">_FV(A133,"Price")</f>
        <v>32.54</v>
      </c>
      <c r="K133" s="7" cm="1">
        <f t="array" ref="K133">_FV(A133,"Previous close",TRUE)</f>
        <v>32.840000000000003</v>
      </c>
      <c r="L133" s="7" cm="1">
        <f t="array" ref="L133">_FV(A133,"Change")</f>
        <v>-0.3</v>
      </c>
      <c r="M133" s="4" cm="1">
        <f t="array" ref="M133">_FV(A133,"Change (%)",TRUE)</f>
        <v>-9.134999999999999E-3</v>
      </c>
      <c r="N133" s="7" cm="1">
        <f t="array" ref="N133">IFERROR(_FV(A133,"Open"), "NA")</f>
        <v>32.840000000000003</v>
      </c>
      <c r="O133" s="7" cm="1">
        <f t="array" ref="O133">IFERROR(_FV(A133,"High"), "NA")</f>
        <v>32.86</v>
      </c>
      <c r="P133" s="7" cm="1">
        <f t="array" ref="P133">IFERROR(_FV(A133,"Low"), "NA")</f>
        <v>32.21</v>
      </c>
      <c r="Q133" s="7" cm="1">
        <f t="array" ref="Q133">IFERROR(_FV(A133,"52 week high",TRUE),"NA")</f>
        <v>42.51</v>
      </c>
      <c r="R133" s="7" cm="1">
        <f t="array" ref="R133">IFERROR(_FV(A133,"52 week low",TRUE),"NA")</f>
        <v>20.38</v>
      </c>
      <c r="S133" s="3" cm="1">
        <f t="array" ref="S133">_FV(A133,"Shares outstanding",TRUE)</f>
        <v>167403200</v>
      </c>
      <c r="T133" s="7" cm="1">
        <f t="array" ref="T133">_FV(A133,"Volume")</f>
        <v>232361</v>
      </c>
      <c r="U133" s="3" cm="1">
        <f t="array" ref="U133">IFERROR(_FV(A133,"Volume average",TRUE), "NA")</f>
        <v>2247086</v>
      </c>
      <c r="V133" s="5" cm="1">
        <f t="array" ref="V133">IFERROR(_FV(A133,"Beta"), "NA")</f>
        <v>1.58</v>
      </c>
      <c r="W133" s="3" cm="1">
        <f t="array" ref="W133">_FV(A133,"Market cap",TRUE)</f>
        <v>5447300128</v>
      </c>
      <c r="X133" s="7" cm="1">
        <f t="array" ref="X133">IFERROR(_FV(A133,"P/E",TRUE), "NA")</f>
        <v>105.5033</v>
      </c>
      <c r="Y133" t="str" cm="1">
        <f t="array" ref="Y133">_FV(A133,"Instrument type",TRUE)</f>
        <v>Stock</v>
      </c>
      <c r="Z133" s="6" cm="1">
        <f t="array" ref="Z133">_FV(A133,"Last trade time",TRUE)</f>
        <v>45155.700533796095</v>
      </c>
      <c r="AA133">
        <v>43268000</v>
      </c>
      <c r="AB133">
        <v>267813000</v>
      </c>
      <c r="AC133">
        <v>167122000</v>
      </c>
      <c r="AD133" s="3">
        <v>68910000</v>
      </c>
    </row>
    <row r="134" spans="1:30" x14ac:dyDescent="0.2">
      <c r="A134" s="1" t="e" vm="133">
        <v>#VALUE!</v>
      </c>
      <c r="B134" t="str" cm="1">
        <f t="array" ref="B134">_FV(A134,"Ticker symbol",TRUE)</f>
        <v>DOV</v>
      </c>
      <c r="C134" t="str" cm="1">
        <f t="array" ref="C134">_FV(A134,"Official name",TRUE)</f>
        <v>DOVER CORPORATION</v>
      </c>
      <c r="D134" t="str" cm="1">
        <f t="array" ref="D134">_FV(A134,"Headquarters")</f>
        <v>SUITE 200, 3005 HIGHLAND PARKWAY, DOWNERS GROVE, IL, 60515 US</v>
      </c>
      <c r="E134" s="3" cm="1">
        <f t="array" ref="E134">IFERROR(_FV(A134,"Employees"), "NA")</f>
        <v>25000</v>
      </c>
      <c r="F134" t="str" cm="1">
        <f t="array" ref="F134">_FV(A134,"Industry")</f>
        <v>Machinery, Equipment &amp; Components</v>
      </c>
      <c r="G134" s="3" cm="1">
        <f t="array" ref="G134">IFERROR(_FV(A134,"Year incorporated",TRUE), "NA")</f>
        <v>1947</v>
      </c>
      <c r="H134" s="3" t="str" cm="1">
        <f t="array" ref="H134">_FV(A134,"Exchange")</f>
        <v>New York Stock Exchange</v>
      </c>
      <c r="I134" t="str" cm="1">
        <f t="array" ref="I134">_FV(A134,"Currency")</f>
        <v>USD</v>
      </c>
      <c r="J134" s="7" cm="1">
        <f t="array" ref="J134">_FV(A134,"Price")</f>
        <v>140.67500000000001</v>
      </c>
      <c r="K134" s="7" cm="1">
        <f t="array" ref="K134">_FV(A134,"Previous close",TRUE)</f>
        <v>139.01</v>
      </c>
      <c r="L134" s="7" cm="1">
        <f t="array" ref="L134">_FV(A134,"Change")</f>
        <v>1.665</v>
      </c>
      <c r="M134" s="4" cm="1">
        <f t="array" ref="M134">_FV(A134,"Change (%)",TRUE)</f>
        <v>1.1977999999999999E-2</v>
      </c>
      <c r="N134" s="7" cm="1">
        <f t="array" ref="N134">IFERROR(_FV(A134,"Open"), "NA")</f>
        <v>139.97</v>
      </c>
      <c r="O134" s="7" cm="1">
        <f t="array" ref="O134">IFERROR(_FV(A134,"High"), "NA")</f>
        <v>140.84</v>
      </c>
      <c r="P134" s="7" cm="1">
        <f t="array" ref="P134">IFERROR(_FV(A134,"Low"), "NA")</f>
        <v>139.16999999999999</v>
      </c>
      <c r="Q134" s="7" cm="1">
        <f t="array" ref="Q134">IFERROR(_FV(A134,"52 week high",TRUE),"NA")</f>
        <v>160.66</v>
      </c>
      <c r="R134" s="7" cm="1">
        <f t="array" ref="R134">IFERROR(_FV(A134,"52 week low",TRUE),"NA")</f>
        <v>114.49</v>
      </c>
      <c r="S134" s="3" cm="1">
        <f t="array" ref="S134">_FV(A134,"Shares outstanding",TRUE)</f>
        <v>139873800</v>
      </c>
      <c r="T134" s="7" cm="1">
        <f t="array" ref="T134">_FV(A134,"Volume")</f>
        <v>322351</v>
      </c>
      <c r="U134" s="3" cm="1">
        <f t="array" ref="U134">IFERROR(_FV(A134,"Volume average",TRUE), "NA")</f>
        <v>970987</v>
      </c>
      <c r="V134" s="5" cm="1">
        <f t="array" ref="V134">IFERROR(_FV(A134,"Beta"), "NA")</f>
        <v>1.3393999999999999</v>
      </c>
      <c r="W134" s="3" cm="1">
        <f t="array" ref="W134">_FV(A134,"Market cap",TRUE)</f>
        <v>19676746815</v>
      </c>
      <c r="X134" s="7" cm="1">
        <f t="array" ref="X134">IFERROR(_FV(A134,"P/E",TRUE), "NA")</f>
        <v>19.2728</v>
      </c>
      <c r="Y134" t="str" cm="1">
        <f t="array" ref="Y134">_FV(A134,"Instrument type",TRUE)</f>
        <v>Stock</v>
      </c>
      <c r="Z134" s="6" cm="1">
        <f t="array" ref="Z134">_FV(A134,"Last trade time",TRUE)</f>
        <v>45155.700280763282</v>
      </c>
      <c r="AA134" t="s">
        <v>26</v>
      </c>
      <c r="AB134">
        <v>380868000</v>
      </c>
      <c r="AC134">
        <v>1527945000</v>
      </c>
      <c r="AD134" s="3">
        <v>2773274000</v>
      </c>
    </row>
    <row r="135" spans="1:30" x14ac:dyDescent="0.2">
      <c r="A135" s="1" t="e" vm="134">
        <v>#VALUE!</v>
      </c>
      <c r="B135" t="str" cm="1">
        <f t="array" ref="B135">_FV(A135,"Ticker symbol",TRUE)</f>
        <v>DOW</v>
      </c>
      <c r="C135" t="str" cm="1">
        <f t="array" ref="C135">_FV(A135,"Official name",TRUE)</f>
        <v>Dow Inc.</v>
      </c>
      <c r="D135" t="str" cm="1">
        <f t="array" ref="D135">_FV(A135,"Headquarters")</f>
        <v>2211 H H Dow Way, MIDLAND, MI, 48642-4815 US</v>
      </c>
      <c r="E135" s="3" cm="1">
        <f t="array" ref="E135">IFERROR(_FV(A135,"Employees"), "NA")</f>
        <v>37800</v>
      </c>
      <c r="F135" t="str" cm="1">
        <f t="array" ref="F135">_FV(A135,"Industry")</f>
        <v>Chemicals</v>
      </c>
      <c r="G135" s="3" cm="1">
        <f t="array" ref="G135">IFERROR(_FV(A135,"Year incorporated",TRUE), "NA")</f>
        <v>2018</v>
      </c>
      <c r="H135" s="3" t="str" cm="1">
        <f t="array" ref="H135">_FV(A135,"Exchange")</f>
        <v>New York Stock Exchange</v>
      </c>
      <c r="I135" t="str" cm="1">
        <f t="array" ref="I135">_FV(A135,"Currency")</f>
        <v>USD</v>
      </c>
      <c r="J135" s="7" cm="1">
        <f t="array" ref="J135">_FV(A135,"Price")</f>
        <v>54.155000000000001</v>
      </c>
      <c r="K135" s="7" cm="1">
        <f t="array" ref="K135">_FV(A135,"Previous close",TRUE)</f>
        <v>53.32</v>
      </c>
      <c r="L135" s="7" cm="1">
        <f t="array" ref="L135">_FV(A135,"Change")</f>
        <v>0.83499999999999996</v>
      </c>
      <c r="M135" s="4" cm="1">
        <f t="array" ref="M135">_FV(A135,"Change (%)",TRUE)</f>
        <v>1.566E-2</v>
      </c>
      <c r="N135" s="7" cm="1">
        <f t="array" ref="N135">IFERROR(_FV(A135,"Open"), "NA")</f>
        <v>53.87</v>
      </c>
      <c r="O135" s="7" cm="1">
        <f t="array" ref="O135">IFERROR(_FV(A135,"High"), "NA")</f>
        <v>54.66</v>
      </c>
      <c r="P135" s="7" cm="1">
        <f t="array" ref="P135">IFERROR(_FV(A135,"Low"), "NA")</f>
        <v>53.77</v>
      </c>
      <c r="Q135" s="7" cm="1">
        <f t="array" ref="Q135">IFERROR(_FV(A135,"52 week high",TRUE),"NA")</f>
        <v>60.875</v>
      </c>
      <c r="R135" s="7" cm="1">
        <f t="array" ref="R135">IFERROR(_FV(A135,"52 week low",TRUE),"NA")</f>
        <v>42.91</v>
      </c>
      <c r="S135" s="3" cm="1">
        <f t="array" ref="S135">_FV(A135,"Shares outstanding",TRUE)</f>
        <v>703074600</v>
      </c>
      <c r="T135" s="7" cm="1">
        <f t="array" ref="T135">_FV(A135,"Volume")</f>
        <v>1717344</v>
      </c>
      <c r="U135" s="3" cm="1">
        <f t="array" ref="U135">IFERROR(_FV(A135,"Volume average",TRUE), "NA")</f>
        <v>4889591</v>
      </c>
      <c r="V135" s="5" cm="1">
        <f t="array" ref="V135">IFERROR(_FV(A135,"Beta"), "NA")</f>
        <v>1.3429</v>
      </c>
      <c r="W135" s="3" cm="1">
        <f t="array" ref="W135">_FV(A135,"Market cap",TRUE)</f>
        <v>38075004963</v>
      </c>
      <c r="X135" s="7" cm="1">
        <f t="array" ref="X135">IFERROR(_FV(A135,"P/E",TRUE), "NA")</f>
        <v>22.010400000000001</v>
      </c>
      <c r="Y135" t="str" cm="1">
        <f t="array" ref="Y135">_FV(A135,"Instrument type",TRUE)</f>
        <v>Stock</v>
      </c>
      <c r="Z135" s="6" cm="1">
        <f t="array" ref="Z135">_FV(A135,"Last trade time",TRUE)</f>
        <v>45155.700488818751</v>
      </c>
      <c r="AA135">
        <v>4582000000</v>
      </c>
      <c r="AB135">
        <v>3886000000</v>
      </c>
      <c r="AC135">
        <v>5713000000</v>
      </c>
      <c r="AD135" s="3">
        <v>11331000000</v>
      </c>
    </row>
    <row r="136" spans="1:30" x14ac:dyDescent="0.2">
      <c r="A136" s="1" t="e" vm="135">
        <v>#VALUE!</v>
      </c>
      <c r="B136" t="str" cm="1">
        <f t="array" ref="B136">_FV(A136,"Ticker symbol",TRUE)</f>
        <v>DTE</v>
      </c>
      <c r="C136" t="str" cm="1">
        <f t="array" ref="C136">_FV(A136,"Official name",TRUE)</f>
        <v>DTE ENERGY COMPANY</v>
      </c>
      <c r="D136" t="str" cm="1">
        <f t="array" ref="D136">_FV(A136,"Headquarters")</f>
        <v>One Energy Plaza, DETROIT, MI, 48226 US</v>
      </c>
      <c r="E136" s="3" cm="1">
        <f t="array" ref="E136">IFERROR(_FV(A136,"Employees"), "NA")</f>
        <v>10250</v>
      </c>
      <c r="F136" t="str" cm="1">
        <f t="array" ref="F136">_FV(A136,"Industry")</f>
        <v>Electrical Utilities &amp; IPPs</v>
      </c>
      <c r="G136" s="3" cm="1">
        <f t="array" ref="G136">IFERROR(_FV(A136,"Year incorporated",TRUE), "NA")</f>
        <v>1995</v>
      </c>
      <c r="H136" s="3" t="str" cm="1">
        <f t="array" ref="H136">_FV(A136,"Exchange")</f>
        <v>New York Stock Exchange</v>
      </c>
      <c r="I136" t="str" cm="1">
        <f t="array" ref="I136">_FV(A136,"Currency")</f>
        <v>USD</v>
      </c>
      <c r="J136" s="7" cm="1">
        <f t="array" ref="J136">_FV(A136,"Price")</f>
        <v>105.3</v>
      </c>
      <c r="K136" s="7" cm="1">
        <f t="array" ref="K136">_FV(A136,"Previous close",TRUE)</f>
        <v>104.75</v>
      </c>
      <c r="L136" s="7" cm="1">
        <f t="array" ref="L136">_FV(A136,"Change")</f>
        <v>0.55000000000000004</v>
      </c>
      <c r="M136" s="4" cm="1">
        <f t="array" ref="M136">_FV(A136,"Change (%)",TRUE)</f>
        <v>5.2510000000000005E-3</v>
      </c>
      <c r="N136" s="7" cm="1">
        <f t="array" ref="N136">IFERROR(_FV(A136,"Open"), "NA")</f>
        <v>105.05</v>
      </c>
      <c r="O136" s="7" cm="1">
        <f t="array" ref="O136">IFERROR(_FV(A136,"High"), "NA")</f>
        <v>105.9</v>
      </c>
      <c r="P136" s="7" cm="1">
        <f t="array" ref="P136">IFERROR(_FV(A136,"Low"), "NA")</f>
        <v>104.84</v>
      </c>
      <c r="Q136" s="7" cm="1">
        <f t="array" ref="Q136">IFERROR(_FV(A136,"52 week high",TRUE),"NA")</f>
        <v>136.63</v>
      </c>
      <c r="R136" s="7" cm="1">
        <f t="array" ref="R136">IFERROR(_FV(A136,"52 week low",TRUE),"NA")</f>
        <v>100.64</v>
      </c>
      <c r="S136" s="3" cm="1">
        <f t="array" ref="S136">_FV(A136,"Shares outstanding",TRUE)</f>
        <v>206175600</v>
      </c>
      <c r="T136" s="7" cm="1">
        <f t="array" ref="T136">_FV(A136,"Volume")</f>
        <v>198155</v>
      </c>
      <c r="U136" s="3" cm="1">
        <f t="array" ref="U136">IFERROR(_FV(A136,"Volume average",TRUE), "NA")</f>
        <v>1005822</v>
      </c>
      <c r="V136" s="5" cm="1">
        <f t="array" ref="V136">IFERROR(_FV(A136,"Beta"), "NA")</f>
        <v>0.62</v>
      </c>
      <c r="W136" s="3" cm="1">
        <f t="array" ref="W136">_FV(A136,"Market cap",TRUE)</f>
        <v>21710290680</v>
      </c>
      <c r="X136" s="7" cm="1">
        <f t="array" ref="X136">IFERROR(_FV(A136,"P/E",TRUE), "NA")</f>
        <v>16.309000000000001</v>
      </c>
      <c r="Y136" t="str" cm="1">
        <f t="array" ref="Y136">_FV(A136,"Instrument type",TRUE)</f>
        <v>Stock</v>
      </c>
      <c r="Z136" s="6" cm="1">
        <f t="array" ref="Z136">_FV(A136,"Last trade time",TRUE)</f>
        <v>45155.700462279689</v>
      </c>
      <c r="AA136">
        <v>1083000000</v>
      </c>
      <c r="AB136">
        <v>33000000</v>
      </c>
      <c r="AC136">
        <v>2038000000</v>
      </c>
      <c r="AD136" s="3">
        <v>5173000000</v>
      </c>
    </row>
    <row r="137" spans="1:30" x14ac:dyDescent="0.2">
      <c r="A137" s="1" t="e" vm="136">
        <v>#VALUE!</v>
      </c>
      <c r="B137" t="str" cm="1">
        <f t="array" ref="B137">_FV(A137,"Ticker symbol",TRUE)</f>
        <v>DUK</v>
      </c>
      <c r="C137" t="str" cm="1">
        <f t="array" ref="C137">_FV(A137,"Official name",TRUE)</f>
        <v>DUKE ENERGY CORPORATION</v>
      </c>
      <c r="D137" t="str" cm="1">
        <f t="array" ref="D137">_FV(A137,"Headquarters")</f>
        <v>422 S Church St, CHARLOTTE, NC, 28242 US</v>
      </c>
      <c r="E137" s="3" cm="1">
        <f t="array" ref="E137">IFERROR(_FV(A137,"Employees"), "NA")</f>
        <v>27859</v>
      </c>
      <c r="F137" t="str" cm="1">
        <f t="array" ref="F137">_FV(A137,"Industry")</f>
        <v>Electrical Utilities &amp; IPPs</v>
      </c>
      <c r="G137" s="3" cm="1">
        <f t="array" ref="G137">IFERROR(_FV(A137,"Year incorporated",TRUE), "NA")</f>
        <v>2005</v>
      </c>
      <c r="H137" s="3" t="str" cm="1">
        <f t="array" ref="H137">_FV(A137,"Exchange")</f>
        <v>New York Stock Exchange</v>
      </c>
      <c r="I137" t="str" cm="1">
        <f t="array" ref="I137">_FV(A137,"Currency")</f>
        <v>USD</v>
      </c>
      <c r="J137" s="7" cm="1">
        <f t="array" ref="J137">_FV(A137,"Price")</f>
        <v>91.39</v>
      </c>
      <c r="K137" s="7" cm="1">
        <f t="array" ref="K137">_FV(A137,"Previous close",TRUE)</f>
        <v>90.674999999999997</v>
      </c>
      <c r="L137" s="7" cm="1">
        <f t="array" ref="L137">_FV(A137,"Change")</f>
        <v>0.71499999999999997</v>
      </c>
      <c r="M137" s="4" cm="1">
        <f t="array" ref="M137">_FV(A137,"Change (%)",TRUE)</f>
        <v>7.8849999999999996E-3</v>
      </c>
      <c r="N137" s="7" cm="1">
        <f t="array" ref="N137">IFERROR(_FV(A137,"Open"), "NA")</f>
        <v>91.35</v>
      </c>
      <c r="O137" s="7" cm="1">
        <f t="array" ref="O137">IFERROR(_FV(A137,"High"), "NA")</f>
        <v>92.188400000000001</v>
      </c>
      <c r="P137" s="7" cm="1">
        <f t="array" ref="P137">IFERROR(_FV(A137,"Low"), "NA")</f>
        <v>90.72</v>
      </c>
      <c r="Q137" s="7" cm="1">
        <f t="array" ref="Q137">IFERROR(_FV(A137,"52 week high",TRUE),"NA")</f>
        <v>113.67</v>
      </c>
      <c r="R137" s="7" cm="1">
        <f t="array" ref="R137">IFERROR(_FV(A137,"52 week low",TRUE),"NA")</f>
        <v>83.76</v>
      </c>
      <c r="S137" s="3" cm="1">
        <f t="array" ref="S137">_FV(A137,"Shares outstanding",TRUE)</f>
        <v>770707500</v>
      </c>
      <c r="T137" s="7" cm="1">
        <f t="array" ref="T137">_FV(A137,"Volume")</f>
        <v>1097307</v>
      </c>
      <c r="U137" s="3" cm="1">
        <f t="array" ref="U137">IFERROR(_FV(A137,"Volume average",TRUE), "NA")</f>
        <v>2744469</v>
      </c>
      <c r="V137" s="5" cm="1">
        <f t="array" ref="V137">IFERROR(_FV(A137,"Beta"), "NA")</f>
        <v>0.43120000000000003</v>
      </c>
      <c r="W137" s="3" cm="1">
        <f t="array" ref="W137">_FV(A137,"Market cap",TRUE)</f>
        <v>70673880000</v>
      </c>
      <c r="X137" s="7" cm="1">
        <f t="array" ref="X137">IFERROR(_FV(A137,"P/E",TRUE), "NA")</f>
        <v>18.869900000000001</v>
      </c>
      <c r="Y137" t="str" cm="1">
        <f t="array" ref="Y137">_FV(A137,"Instrument type",TRUE)</f>
        <v>Stock</v>
      </c>
      <c r="Z137" s="6" cm="1">
        <f t="array" ref="Z137">_FV(A137,"Last trade time",TRUE)</f>
        <v>45155.700458599218</v>
      </c>
      <c r="AA137">
        <v>2550000000</v>
      </c>
      <c r="AB137">
        <v>409000000</v>
      </c>
      <c r="AC137">
        <v>4415000000</v>
      </c>
      <c r="AD137" s="3">
        <v>18873000000</v>
      </c>
    </row>
    <row r="138" spans="1:30" x14ac:dyDescent="0.2">
      <c r="A138" s="1" t="e" vm="137">
        <v>#VALUE!</v>
      </c>
      <c r="B138" t="str" cm="1">
        <f t="array" ref="B138">_FV(A138,"Ticker symbol",TRUE)</f>
        <v>DNB</v>
      </c>
      <c r="C138" t="str" cm="1">
        <f t="array" ref="C138">_FV(A138,"Official name",TRUE)</f>
        <v>DUN &amp; BRADSTREET HOLDINGS, INC.</v>
      </c>
      <c r="D138" t="str" cm="1">
        <f t="array" ref="D138">_FV(A138,"Headquarters")</f>
        <v>5335 Gate Parkway, JACKSONVILLE, FL, 32256 US</v>
      </c>
      <c r="E138" s="3" cm="1">
        <f t="array" ref="E138">IFERROR(_FV(A138,"Employees"), "NA")</f>
        <v>6355</v>
      </c>
      <c r="F138" t="str" cm="1">
        <f t="array" ref="F138">_FV(A138,"Industry")</f>
        <v>Professional &amp; Commercial Services</v>
      </c>
      <c r="G138" s="3" cm="1">
        <f t="array" ref="G138">IFERROR(_FV(A138,"Year incorporated",TRUE), "NA")</f>
        <v>2018</v>
      </c>
      <c r="H138" s="3" t="str" cm="1">
        <f t="array" ref="H138">_FV(A138,"Exchange")</f>
        <v>New York Stock Exchange</v>
      </c>
      <c r="I138" t="str" cm="1">
        <f t="array" ref="I138">_FV(A138,"Currency")</f>
        <v>USD</v>
      </c>
      <c r="J138" s="7" cm="1">
        <f t="array" ref="J138">_FV(A138,"Price")</f>
        <v>10.625</v>
      </c>
      <c r="K138" s="7" cm="1">
        <f t="array" ref="K138">_FV(A138,"Previous close",TRUE)</f>
        <v>10.71</v>
      </c>
      <c r="L138" s="7" cm="1">
        <f t="array" ref="L138">_FV(A138,"Change")</f>
        <v>-8.5000000000000006E-2</v>
      </c>
      <c r="M138" s="4" cm="1">
        <f t="array" ref="M138">_FV(A138,"Change (%)",TRUE)</f>
        <v>-7.9369999999999996E-3</v>
      </c>
      <c r="N138" s="7" cm="1">
        <f t="array" ref="N138">IFERROR(_FV(A138,"Open"), "NA")</f>
        <v>10.77</v>
      </c>
      <c r="O138" s="7" cm="1">
        <f t="array" ref="O138">IFERROR(_FV(A138,"High"), "NA")</f>
        <v>10.78</v>
      </c>
      <c r="P138" s="7" cm="1">
        <f t="array" ref="P138">IFERROR(_FV(A138,"Low"), "NA")</f>
        <v>10.578799999999999</v>
      </c>
      <c r="Q138" s="7" cm="1">
        <f t="array" ref="Q138">IFERROR(_FV(A138,"52 week high",TRUE),"NA")</f>
        <v>16.5</v>
      </c>
      <c r="R138" s="7" cm="1">
        <f t="array" ref="R138">IFERROR(_FV(A138,"52 week low",TRUE),"NA")</f>
        <v>9.5</v>
      </c>
      <c r="S138" s="3" cm="1">
        <f t="array" ref="S138">_FV(A138,"Shares outstanding",TRUE)</f>
        <v>439226000</v>
      </c>
      <c r="T138" s="7" cm="1">
        <f t="array" ref="T138">_FV(A138,"Volume")</f>
        <v>331654</v>
      </c>
      <c r="U138" s="3" cm="1">
        <f t="array" ref="U138">IFERROR(_FV(A138,"Volume average",TRUE), "NA")</f>
        <v>2742339</v>
      </c>
      <c r="V138" s="5" cm="1">
        <f t="array" ref="V138">IFERROR(_FV(A138,"Beta"), "NA")</f>
        <v>0.93700000000000006</v>
      </c>
      <c r="W138" s="3" cm="1">
        <f t="array" ref="W138">_FV(A138,"Market cap",TRUE)</f>
        <v>4666776250</v>
      </c>
      <c r="X138" s="7" cm="1">
        <f t="array" ref="X138">IFERROR(_FV(A138,"P/E",TRUE), "NA")</f>
        <v>0</v>
      </c>
      <c r="Y138" t="str" cm="1">
        <f t="array" ref="Y138">_FV(A138,"Instrument type",TRUE)</f>
        <v>Stock</v>
      </c>
      <c r="Z138" s="6" cm="1">
        <f t="array" ref="Z138">_FV(A138,"Last trade time",TRUE)</f>
        <v>45155.700160034372</v>
      </c>
      <c r="AA138">
        <v>-2300000</v>
      </c>
      <c r="AB138">
        <v>208400000</v>
      </c>
      <c r="AC138">
        <v>277800000</v>
      </c>
      <c r="AD138" s="3">
        <v>1102600000</v>
      </c>
    </row>
    <row r="139" spans="1:30" x14ac:dyDescent="0.2">
      <c r="A139" s="1" t="e" vm="138">
        <v>#VALUE!</v>
      </c>
      <c r="B139" t="str" cm="1">
        <f t="array" ref="B139">_FV(A139,"Ticker symbol",TRUE)</f>
        <v>DD</v>
      </c>
      <c r="C139" t="str" cm="1">
        <f t="array" ref="C139">_FV(A139,"Official name",TRUE)</f>
        <v>DuPont de Nemours, Inc.</v>
      </c>
      <c r="D139" t="str" cm="1">
        <f t="array" ref="D139">_FV(A139,"Headquarters")</f>
        <v>974 Centre Rd Bldg 730, WILMINGTON, DE, 19805 US</v>
      </c>
      <c r="E139" s="3" cm="1">
        <f t="array" ref="E139">IFERROR(_FV(A139,"Employees"), "NA")</f>
        <v>23000</v>
      </c>
      <c r="F139" t="str" cm="1">
        <f t="array" ref="F139">_FV(A139,"Industry")</f>
        <v>Chemicals</v>
      </c>
      <c r="G139" s="3" cm="1">
        <f t="array" ref="G139">IFERROR(_FV(A139,"Year incorporated",TRUE), "NA")</f>
        <v>2015</v>
      </c>
      <c r="H139" s="3" t="str" cm="1">
        <f t="array" ref="H139">_FV(A139,"Exchange")</f>
        <v>New York Stock Exchange</v>
      </c>
      <c r="I139" t="str" cm="1">
        <f t="array" ref="I139">_FV(A139,"Currency")</f>
        <v>USD</v>
      </c>
      <c r="J139" s="7" cm="1">
        <f t="array" ref="J139">_FV(A139,"Price")</f>
        <v>75.42</v>
      </c>
      <c r="K139" s="7" cm="1">
        <f t="array" ref="K139">_FV(A139,"Previous close",TRUE)</f>
        <v>74.760000000000005</v>
      </c>
      <c r="L139" s="7" cm="1">
        <f t="array" ref="L139">_FV(A139,"Change")</f>
        <v>0.66</v>
      </c>
      <c r="M139" s="4" cm="1">
        <f t="array" ref="M139">_FV(A139,"Change (%)",TRUE)</f>
        <v>8.8280000000000008E-3</v>
      </c>
      <c r="N139" s="7" cm="1">
        <f t="array" ref="N139">IFERROR(_FV(A139,"Open"), "NA")</f>
        <v>75.31</v>
      </c>
      <c r="O139" s="7" cm="1">
        <f t="array" ref="O139">IFERROR(_FV(A139,"High"), "NA")</f>
        <v>76</v>
      </c>
      <c r="P139" s="7" cm="1">
        <f t="array" ref="P139">IFERROR(_FV(A139,"Low"), "NA")</f>
        <v>74.98</v>
      </c>
      <c r="Q139" s="7" cm="1">
        <f t="array" ref="Q139">IFERROR(_FV(A139,"52 week high",TRUE),"NA")</f>
        <v>78.739999999999995</v>
      </c>
      <c r="R139" s="7" cm="1">
        <f t="array" ref="R139">IFERROR(_FV(A139,"52 week low",TRUE),"NA")</f>
        <v>49.52</v>
      </c>
      <c r="S139" s="3" cm="1">
        <f t="array" ref="S139">_FV(A139,"Shares outstanding",TRUE)</f>
        <v>459061000</v>
      </c>
      <c r="T139" s="7" cm="1">
        <f t="array" ref="T139">_FV(A139,"Volume")</f>
        <v>1204226</v>
      </c>
      <c r="U139" s="3" cm="1">
        <f t="array" ref="U139">IFERROR(_FV(A139,"Volume average",TRUE), "NA")</f>
        <v>2705333</v>
      </c>
      <c r="V139" s="5" cm="1">
        <f t="array" ref="V139">IFERROR(_FV(A139,"Beta"), "NA")</f>
        <v>1.4208000000000001</v>
      </c>
      <c r="W139" s="3" cm="1">
        <f t="array" ref="W139">_FV(A139,"Market cap",TRUE)</f>
        <v>34622380620</v>
      </c>
      <c r="X139" s="7" cm="1">
        <f t="array" ref="X139">IFERROR(_FV(A139,"P/E",TRUE), "NA")</f>
        <v>36.909799999999997</v>
      </c>
      <c r="Y139" t="str" cm="1">
        <f t="array" ref="Y139">_FV(A139,"Instrument type",TRUE)</f>
        <v>Stock</v>
      </c>
      <c r="Z139" s="6" cm="1">
        <f t="array" ref="Z139">_FV(A139,"Last trade time",TRUE)</f>
        <v>45155.700521238279</v>
      </c>
      <c r="AA139">
        <v>5868000000</v>
      </c>
      <c r="AB139">
        <v>3662000000</v>
      </c>
      <c r="AC139">
        <v>2518000000</v>
      </c>
      <c r="AD139" s="3" t="s">
        <v>26</v>
      </c>
    </row>
    <row r="140" spans="1:30" x14ac:dyDescent="0.2">
      <c r="A140" s="1" t="e" vm="139">
        <v>#VALUE!</v>
      </c>
      <c r="B140" t="str" cm="1">
        <f t="array" ref="B140">_FV(A140,"Ticker symbol",TRUE)</f>
        <v>EMN</v>
      </c>
      <c r="C140" t="str" cm="1">
        <f t="array" ref="C140">_FV(A140,"Official name",TRUE)</f>
        <v>EASTMAN CHEMICAL COMPANY</v>
      </c>
      <c r="D140" t="str" cm="1">
        <f t="array" ref="D140">_FV(A140,"Headquarters")</f>
        <v>200 South Wilcox Drive, Po Box 511, KINGSPORT, TN, 37660 US</v>
      </c>
      <c r="E140" s="3" cm="1">
        <f t="array" ref="E140">IFERROR(_FV(A140,"Employees"), "NA")</f>
        <v>14500</v>
      </c>
      <c r="F140" t="str" cm="1">
        <f t="array" ref="F140">_FV(A140,"Industry")</f>
        <v>Chemicals</v>
      </c>
      <c r="G140" s="3" cm="1">
        <f t="array" ref="G140">IFERROR(_FV(A140,"Year incorporated",TRUE), "NA")</f>
        <v>1993</v>
      </c>
      <c r="H140" s="3" t="str" cm="1">
        <f t="array" ref="H140">_FV(A140,"Exchange")</f>
        <v>New York Stock Exchange</v>
      </c>
      <c r="I140" t="str" cm="1">
        <f t="array" ref="I140">_FV(A140,"Currency")</f>
        <v>USD</v>
      </c>
      <c r="J140" s="7" cm="1">
        <f t="array" ref="J140">_FV(A140,"Price")</f>
        <v>83.094999999999999</v>
      </c>
      <c r="K140" s="7" cm="1">
        <f t="array" ref="K140">_FV(A140,"Previous close",TRUE)</f>
        <v>81.290000000000006</v>
      </c>
      <c r="L140" s="7" cm="1">
        <f t="array" ref="L140">_FV(A140,"Change")</f>
        <v>1.8049999999999999</v>
      </c>
      <c r="M140" s="4" cm="1">
        <f t="array" ref="M140">_FV(A140,"Change (%)",TRUE)</f>
        <v>2.2204000000000002E-2</v>
      </c>
      <c r="N140" s="7" cm="1">
        <f t="array" ref="N140">IFERROR(_FV(A140,"Open"), "NA")</f>
        <v>81.53</v>
      </c>
      <c r="O140" s="7" cm="1">
        <f t="array" ref="O140">IFERROR(_FV(A140,"High"), "NA")</f>
        <v>83.3</v>
      </c>
      <c r="P140" s="7" cm="1">
        <f t="array" ref="P140">IFERROR(_FV(A140,"Low"), "NA")</f>
        <v>81.375</v>
      </c>
      <c r="Q140" s="7" cm="1">
        <f t="array" ref="Q140">IFERROR(_FV(A140,"52 week high",TRUE),"NA")</f>
        <v>101.25</v>
      </c>
      <c r="R140" s="7" cm="1">
        <f t="array" ref="R140">IFERROR(_FV(A140,"52 week low",TRUE),"NA")</f>
        <v>69.91</v>
      </c>
      <c r="S140" s="3" cm="1">
        <f t="array" ref="S140">_FV(A140,"Shares outstanding",TRUE)</f>
        <v>118555700</v>
      </c>
      <c r="T140" s="7" cm="1">
        <f t="array" ref="T140">_FV(A140,"Volume")</f>
        <v>288249</v>
      </c>
      <c r="U140" s="3" cm="1">
        <f t="array" ref="U140">IFERROR(_FV(A140,"Volume average",TRUE), "NA")</f>
        <v>898814</v>
      </c>
      <c r="V140" s="5" cm="1">
        <f t="array" ref="V140">IFERROR(_FV(A140,"Beta"), "NA")</f>
        <v>1.5270999999999999</v>
      </c>
      <c r="W140" s="3" cm="1">
        <f t="array" ref="W140">_FV(A140,"Market cap",TRUE)</f>
        <v>9851385891</v>
      </c>
      <c r="X140" s="7" cm="1">
        <f t="array" ref="X140">IFERROR(_FV(A140,"P/E",TRUE), "NA")</f>
        <v>13.8645</v>
      </c>
      <c r="Y140" t="str" cm="1">
        <f t="array" ref="Y140">_FV(A140,"Instrument type",TRUE)</f>
        <v>Stock</v>
      </c>
      <c r="Z140" s="6" cm="1">
        <f t="array" ref="Z140">_FV(A140,"Last trade time",TRUE)</f>
        <v>45155.700556226562</v>
      </c>
      <c r="AA140">
        <v>793000000</v>
      </c>
      <c r="AB140">
        <v>493000000</v>
      </c>
      <c r="AC140">
        <v>1050000000</v>
      </c>
      <c r="AD140" s="3" t="s">
        <v>26</v>
      </c>
    </row>
    <row r="141" spans="1:30" x14ac:dyDescent="0.2">
      <c r="A141" s="1" t="e" vm="140">
        <v>#VALUE!</v>
      </c>
      <c r="B141" t="str" cm="1">
        <f t="array" ref="B141">_FV(A141,"Ticker symbol",TRUE)</f>
        <v>ETN</v>
      </c>
      <c r="C141" t="str" cm="1">
        <f t="array" ref="C141">_FV(A141,"Official name",TRUE)</f>
        <v>EATON CORPORATION PUBLIC LIMITED COMPANY</v>
      </c>
      <c r="D141" t="str" cm="1">
        <f t="array" ref="D141">_FV(A141,"Headquarters")</f>
        <v>Eaton Hse, 30 Pembroke Road, DUBLIN, IRELAND-NA IE</v>
      </c>
      <c r="E141" s="3" cm="1">
        <f t="array" ref="E141">IFERROR(_FV(A141,"Employees"), "NA")</f>
        <v>92000</v>
      </c>
      <c r="F141" t="str" cm="1">
        <f t="array" ref="F141">_FV(A141,"Industry")</f>
        <v>Machinery, Equipment &amp; Components</v>
      </c>
      <c r="G141" s="3" cm="1">
        <f t="array" ref="G141">IFERROR(_FV(A141,"Year incorporated",TRUE), "NA")</f>
        <v>2012</v>
      </c>
      <c r="H141" s="3" t="str" cm="1">
        <f t="array" ref="H141">_FV(A141,"Exchange")</f>
        <v>New York Stock Exchange</v>
      </c>
      <c r="I141" t="str" cm="1">
        <f t="array" ref="I141">_FV(A141,"Currency")</f>
        <v>USD</v>
      </c>
      <c r="J141" s="7" cm="1">
        <f t="array" ref="J141">_FV(A141,"Price")</f>
        <v>216.29499999999999</v>
      </c>
      <c r="K141" s="7" cm="1">
        <f t="array" ref="K141">_FV(A141,"Previous close",TRUE)</f>
        <v>216.09</v>
      </c>
      <c r="L141" s="7" cm="1">
        <f t="array" ref="L141">_FV(A141,"Change")</f>
        <v>0.20499999999999999</v>
      </c>
      <c r="M141" s="4" cm="1">
        <f t="array" ref="M141">_FV(A141,"Change (%)",TRUE)</f>
        <v>9.4869999999999991E-4</v>
      </c>
      <c r="N141" s="7" cm="1">
        <f t="array" ref="N141">IFERROR(_FV(A141,"Open"), "NA")</f>
        <v>217.77</v>
      </c>
      <c r="O141" s="7" cm="1">
        <f t="array" ref="O141">IFERROR(_FV(A141,"High"), "NA")</f>
        <v>218.465</v>
      </c>
      <c r="P141" s="7" cm="1">
        <f t="array" ref="P141">IFERROR(_FV(A141,"Low"), "NA")</f>
        <v>215.57</v>
      </c>
      <c r="Q141" s="7" cm="1">
        <f t="array" ref="Q141">IFERROR(_FV(A141,"52 week high",TRUE),"NA")</f>
        <v>225.76</v>
      </c>
      <c r="R141" s="7" cm="1">
        <f t="array" ref="R141">IFERROR(_FV(A141,"52 week low",TRUE),"NA")</f>
        <v>129.85</v>
      </c>
      <c r="S141" s="3" cm="1">
        <f t="array" ref="S141">_FV(A141,"Shares outstanding",TRUE)</f>
        <v>399000000</v>
      </c>
      <c r="T141" s="7" cm="1">
        <f t="array" ref="T141">_FV(A141,"Volume")</f>
        <v>471594</v>
      </c>
      <c r="U141" s="3" cm="1">
        <f t="array" ref="U141">IFERROR(_FV(A141,"Volume average",TRUE), "NA")</f>
        <v>2052580</v>
      </c>
      <c r="V141" s="5" cm="1">
        <f t="array" ref="V141">IFERROR(_FV(A141,"Beta"), "NA")</f>
        <v>1.1126</v>
      </c>
      <c r="W141" s="3" cm="1">
        <f t="array" ref="W141">_FV(A141,"Market cap",TRUE)</f>
        <v>86301705000</v>
      </c>
      <c r="X141" s="7" cm="1">
        <f t="array" ref="X141">IFERROR(_FV(A141,"P/E",TRUE), "NA")</f>
        <v>31.9359</v>
      </c>
      <c r="Y141" t="str" cm="1">
        <f t="array" ref="Y141">_FV(A141,"Instrument type",TRUE)</f>
        <v>Stock</v>
      </c>
      <c r="Z141" s="6" cm="1">
        <f t="array" ref="Z141">_FV(A141,"Last trade time",TRUE)</f>
        <v>45155.7004189</v>
      </c>
      <c r="AA141" t="s">
        <v>26</v>
      </c>
      <c r="AB141" t="s">
        <v>26</v>
      </c>
      <c r="AC141">
        <v>4076000000</v>
      </c>
      <c r="AD141" s="3">
        <v>6360000000</v>
      </c>
    </row>
    <row r="142" spans="1:30" x14ac:dyDescent="0.2">
      <c r="A142" s="1" t="e" vm="141">
        <v>#VALUE!</v>
      </c>
      <c r="B142" t="str" cm="1">
        <f t="array" ref="B142">_FV(A142,"Ticker symbol",TRUE)</f>
        <v>EBAY</v>
      </c>
      <c r="C142" t="str" cm="1">
        <f t="array" ref="C142">_FV(A142,"Official name",TRUE)</f>
        <v>EBAY INC.</v>
      </c>
      <c r="D142" t="str" cm="1">
        <f t="array" ref="D142">_FV(A142,"Headquarters")</f>
        <v>2025 Hamilton Avenue, SAN JOSE, CA, 95125 US</v>
      </c>
      <c r="E142" s="3" cm="1">
        <f t="array" ref="E142">IFERROR(_FV(A142,"Employees"), "NA")</f>
        <v>11600</v>
      </c>
      <c r="F142" t="str" cm="1">
        <f t="array" ref="F142">_FV(A142,"Industry")</f>
        <v>Software &amp; IT Services</v>
      </c>
      <c r="G142" s="3" cm="1">
        <f t="array" ref="G142">IFERROR(_FV(A142,"Year incorporated",TRUE), "NA")</f>
        <v>1998</v>
      </c>
      <c r="H142" s="3" t="str" cm="1">
        <f t="array" ref="H142">_FV(A142,"Exchange")</f>
        <v>Nasdaq Stock Market</v>
      </c>
      <c r="I142" t="str" cm="1">
        <f t="array" ref="I142">_FV(A142,"Currency")</f>
        <v>USD</v>
      </c>
      <c r="J142" s="7" cm="1">
        <f t="array" ref="J142">_FV(A142,"Price")</f>
        <v>43.185000000000002</v>
      </c>
      <c r="K142" s="7" cm="1">
        <f t="array" ref="K142">_FV(A142,"Previous close",TRUE)</f>
        <v>42.93</v>
      </c>
      <c r="L142" s="7" cm="1">
        <f t="array" ref="L142">_FV(A142,"Change")</f>
        <v>0.255</v>
      </c>
      <c r="M142" s="4" cm="1">
        <f t="array" ref="M142">_FV(A142,"Change (%)",TRUE)</f>
        <v>5.94E-3</v>
      </c>
      <c r="N142" s="7" cm="1">
        <f t="array" ref="N142">IFERROR(_FV(A142,"Open"), "NA")</f>
        <v>43.31</v>
      </c>
      <c r="O142" s="7" cm="1">
        <f t="array" ref="O142">IFERROR(_FV(A142,"High"), "NA")</f>
        <v>43.39</v>
      </c>
      <c r="P142" s="7" cm="1">
        <f t="array" ref="P142">IFERROR(_FV(A142,"Low"), "NA")</f>
        <v>42.8</v>
      </c>
      <c r="Q142" s="7" cm="1">
        <f t="array" ref="Q142">IFERROR(_FV(A142,"52 week high",TRUE),"NA")</f>
        <v>52.23</v>
      </c>
      <c r="R142" s="7" cm="1">
        <f t="array" ref="R142">IFERROR(_FV(A142,"52 week low",TRUE),"NA")</f>
        <v>35.92</v>
      </c>
      <c r="S142" s="3" cm="1">
        <f t="array" ref="S142">_FV(A142,"Shares outstanding",TRUE)</f>
        <v>532157400</v>
      </c>
      <c r="T142" s="7" cm="1">
        <f t="array" ref="T142">_FV(A142,"Volume")</f>
        <v>1155217</v>
      </c>
      <c r="U142" s="3" cm="1">
        <f t="array" ref="U142">IFERROR(_FV(A142,"Volume average",TRUE), "NA")</f>
        <v>5964667</v>
      </c>
      <c r="V142" s="5" cm="1">
        <f t="array" ref="V142">IFERROR(_FV(A142,"Beta"), "NA")</f>
        <v>1.3519000000000001</v>
      </c>
      <c r="W142" s="3" cm="1">
        <f t="array" ref="W142">_FV(A142,"Market cap",TRUE)</f>
        <v>22981217319</v>
      </c>
      <c r="X142" s="7" cm="1">
        <f t="array" ref="X142">IFERROR(_FV(A142,"P/E",TRUE), "NA")</f>
        <v>17.310099999999998</v>
      </c>
      <c r="Y142" t="str" cm="1">
        <f t="array" ref="Y142">_FV(A142,"Instrument type",TRUE)</f>
        <v>Stock</v>
      </c>
      <c r="Z142" s="6" cm="1">
        <f t="array" ref="Z142">_FV(A142,"Last trade time",TRUE)</f>
        <v>45155.700580485936</v>
      </c>
      <c r="AA142" t="s">
        <v>26</v>
      </c>
      <c r="AB142">
        <v>2154000000</v>
      </c>
      <c r="AC142">
        <v>90000000</v>
      </c>
      <c r="AD142" s="3">
        <v>4271000000</v>
      </c>
    </row>
    <row r="143" spans="1:30" x14ac:dyDescent="0.2">
      <c r="A143" s="1" t="e" vm="142">
        <v>#VALUE!</v>
      </c>
      <c r="B143" t="str" cm="1">
        <f t="array" ref="B143">_FV(A143,"Ticker symbol",TRUE)</f>
        <v>ECL</v>
      </c>
      <c r="C143" t="str" cm="1">
        <f t="array" ref="C143">_FV(A143,"Official name",TRUE)</f>
        <v>ECOLAB INC.</v>
      </c>
      <c r="D143" t="str" cm="1">
        <f t="array" ref="D143">_FV(A143,"Headquarters")</f>
        <v>1 Ecolab Place, SAINT PAUL, MN, 55102 US</v>
      </c>
      <c r="E143" s="3" cm="1">
        <f t="array" ref="E143">IFERROR(_FV(A143,"Employees"), "NA")</f>
        <v>47000</v>
      </c>
      <c r="F143" t="str" cm="1">
        <f t="array" ref="F143">_FV(A143,"Industry")</f>
        <v>Chemicals</v>
      </c>
      <c r="G143" s="3" cm="1">
        <f t="array" ref="G143">IFERROR(_FV(A143,"Year incorporated",TRUE), "NA")</f>
        <v>1924</v>
      </c>
      <c r="H143" s="3" t="str" cm="1">
        <f t="array" ref="H143">_FV(A143,"Exchange")</f>
        <v>New York Stock Exchange</v>
      </c>
      <c r="I143" t="str" cm="1">
        <f t="array" ref="I143">_FV(A143,"Currency")</f>
        <v>USD</v>
      </c>
      <c r="J143" s="7" cm="1">
        <f t="array" ref="J143">_FV(A143,"Price")</f>
        <v>182.32</v>
      </c>
      <c r="K143" s="7" cm="1">
        <f t="array" ref="K143">_FV(A143,"Previous close",TRUE)</f>
        <v>182.3</v>
      </c>
      <c r="L143" s="7" cm="1">
        <f t="array" ref="L143">_FV(A143,"Change")</f>
        <v>0.02</v>
      </c>
      <c r="M143" s="4" cm="1">
        <f t="array" ref="M143">_FV(A143,"Change (%)",TRUE)</f>
        <v>1.0970000000000001E-4</v>
      </c>
      <c r="N143" s="7" cm="1">
        <f t="array" ref="N143">IFERROR(_FV(A143,"Open"), "NA")</f>
        <v>182.72</v>
      </c>
      <c r="O143" s="7" cm="1">
        <f t="array" ref="O143">IFERROR(_FV(A143,"High"), "NA")</f>
        <v>184.1</v>
      </c>
      <c r="P143" s="7" cm="1">
        <f t="array" ref="P143">IFERROR(_FV(A143,"Low"), "NA")</f>
        <v>182.185</v>
      </c>
      <c r="Q143" s="7" cm="1">
        <f t="array" ref="Q143">IFERROR(_FV(A143,"52 week high",TRUE),"NA")</f>
        <v>191.41</v>
      </c>
      <c r="R143" s="7" cm="1">
        <f t="array" ref="R143">IFERROR(_FV(A143,"52 week low",TRUE),"NA")</f>
        <v>131.04</v>
      </c>
      <c r="S143" s="3" cm="1">
        <f t="array" ref="S143">_FV(A143,"Shares outstanding",TRUE)</f>
        <v>285033900</v>
      </c>
      <c r="T143" s="7" cm="1">
        <f t="array" ref="T143">_FV(A143,"Volume")</f>
        <v>216864</v>
      </c>
      <c r="U143" s="3" cm="1">
        <f t="array" ref="U143">IFERROR(_FV(A143,"Volume average",TRUE), "NA")</f>
        <v>1059586</v>
      </c>
      <c r="V143" s="5" cm="1">
        <f t="array" ref="V143">IFERROR(_FV(A143,"Beta"), "NA")</f>
        <v>1.0189999999999999</v>
      </c>
      <c r="W143" s="3" cm="1">
        <f t="array" ref="W143">_FV(A143,"Market cap",TRUE)</f>
        <v>51967380648</v>
      </c>
      <c r="X143" s="7" cm="1">
        <f t="array" ref="X143">IFERROR(_FV(A143,"P/E",TRUE), "NA")</f>
        <v>44.3904</v>
      </c>
      <c r="Y143" t="str" cm="1">
        <f t="array" ref="Y143">_FV(A143,"Instrument type",TRUE)</f>
        <v>Stock</v>
      </c>
      <c r="Z143" s="6" cm="1">
        <f t="array" ref="Z143">_FV(A143,"Last trade time",TRUE)</f>
        <v>45155.700522615625</v>
      </c>
      <c r="AA143">
        <v>1091700000</v>
      </c>
      <c r="AB143">
        <v>598600000</v>
      </c>
      <c r="AC143">
        <v>2698100000</v>
      </c>
      <c r="AD143" s="3" t="s">
        <v>26</v>
      </c>
    </row>
    <row r="144" spans="1:30" x14ac:dyDescent="0.2">
      <c r="A144" s="1" t="e" vm="143">
        <v>#VALUE!</v>
      </c>
      <c r="B144" t="str" cm="1">
        <f t="array" ref="B144">_FV(A144,"Ticker symbol",TRUE)</f>
        <v>EIX</v>
      </c>
      <c r="C144" t="str" cm="1">
        <f t="array" ref="C144">_FV(A144,"Official name",TRUE)</f>
        <v>EDISON INTERNATIONAL</v>
      </c>
      <c r="D144" t="str" cm="1">
        <f t="array" ref="D144">_FV(A144,"Headquarters")</f>
        <v>PO Box 800, 2244 Walnut Grove Ave, ROSEMEAD, CA, 91770 US</v>
      </c>
      <c r="E144" s="3" cm="1">
        <f t="array" ref="E144">IFERROR(_FV(A144,"Employees"), "NA")</f>
        <v>13388</v>
      </c>
      <c r="F144" t="str" cm="1">
        <f t="array" ref="F144">_FV(A144,"Industry")</f>
        <v>Electrical Utilities &amp; IPPs</v>
      </c>
      <c r="G144" s="3" cm="1">
        <f t="array" ref="G144">IFERROR(_FV(A144,"Year incorporated",TRUE), "NA")</f>
        <v>1987</v>
      </c>
      <c r="H144" s="3" t="str" cm="1">
        <f t="array" ref="H144">_FV(A144,"Exchange")</f>
        <v>New York Stock Exchange</v>
      </c>
      <c r="I144" t="str" cm="1">
        <f t="array" ref="I144">_FV(A144,"Currency")</f>
        <v>USD</v>
      </c>
      <c r="J144" s="7" cm="1">
        <f t="array" ref="J144">_FV(A144,"Price")</f>
        <v>69.7</v>
      </c>
      <c r="K144" s="7" cm="1">
        <f t="array" ref="K144">_FV(A144,"Previous close",TRUE)</f>
        <v>69.16</v>
      </c>
      <c r="L144" s="7" cm="1">
        <f t="array" ref="L144">_FV(A144,"Change")</f>
        <v>0.54</v>
      </c>
      <c r="M144" s="4" cm="1">
        <f t="array" ref="M144">_FV(A144,"Change (%)",TRUE)</f>
        <v>7.8080000000000007E-3</v>
      </c>
      <c r="N144" s="7" cm="1">
        <f t="array" ref="N144">IFERROR(_FV(A144,"Open"), "NA")</f>
        <v>69.319999999999993</v>
      </c>
      <c r="O144" s="7" cm="1">
        <f t="array" ref="O144">IFERROR(_FV(A144,"High"), "NA")</f>
        <v>70.099999999999994</v>
      </c>
      <c r="P144" s="7" cm="1">
        <f t="array" ref="P144">IFERROR(_FV(A144,"Low"), "NA")</f>
        <v>69.010000000000005</v>
      </c>
      <c r="Q144" s="7" cm="1">
        <f t="array" ref="Q144">IFERROR(_FV(A144,"52 week high",TRUE),"NA")</f>
        <v>74.92</v>
      </c>
      <c r="R144" s="7" cm="1">
        <f t="array" ref="R144">IFERROR(_FV(A144,"52 week low",TRUE),"NA")</f>
        <v>54.45</v>
      </c>
      <c r="S144" s="3" cm="1">
        <f t="array" ref="S144">_FV(A144,"Shares outstanding",TRUE)</f>
        <v>383288800</v>
      </c>
      <c r="T144" s="7" cm="1">
        <f t="array" ref="T144">_FV(A144,"Volume")</f>
        <v>408531</v>
      </c>
      <c r="U144" s="3" cm="1">
        <f t="array" ref="U144">IFERROR(_FV(A144,"Volume average",TRUE), "NA")</f>
        <v>1366662</v>
      </c>
      <c r="V144" s="5" cm="1">
        <f t="array" ref="V144">IFERROR(_FV(A144,"Beta"), "NA")</f>
        <v>0.82479999999999998</v>
      </c>
      <c r="W144" s="3" cm="1">
        <f t="array" ref="W144">_FV(A144,"Market cap",TRUE)</f>
        <v>26715229360</v>
      </c>
      <c r="X144" s="7" cm="1">
        <f t="array" ref="X144">IFERROR(_FV(A144,"P/E",TRUE), "NA")</f>
        <v>36.519399999999997</v>
      </c>
      <c r="Y144" t="str" cm="1">
        <f t="array" ref="Y144">_FV(A144,"Instrument type",TRUE)</f>
        <v>Stock</v>
      </c>
      <c r="Z144" s="6" cm="1">
        <f t="array" ref="Z144">_FV(A144,"Last trade time",TRUE)</f>
        <v>45155.700458541403</v>
      </c>
      <c r="AA144">
        <v>824000000</v>
      </c>
      <c r="AB144">
        <v>914000000</v>
      </c>
      <c r="AC144">
        <v>1695000000</v>
      </c>
      <c r="AD144" s="3" t="s">
        <v>26</v>
      </c>
    </row>
    <row r="145" spans="1:30" x14ac:dyDescent="0.2">
      <c r="A145" s="1" t="e" vm="144">
        <v>#VALUE!</v>
      </c>
      <c r="B145" t="str" cm="1">
        <f t="array" ref="B145">_FV(A145,"Ticker symbol",TRUE)</f>
        <v>EW</v>
      </c>
      <c r="C145" t="str" cm="1">
        <f t="array" ref="C145">_FV(A145,"Official name",TRUE)</f>
        <v>EDWARDS LIFESCIENCES CORPORATION</v>
      </c>
      <c r="D145" t="str" cm="1">
        <f t="array" ref="D145">_FV(A145,"Headquarters")</f>
        <v>One Edwards Way, IRVINE, CA, 92614 US</v>
      </c>
      <c r="E145" s="3" cm="1">
        <f t="array" ref="E145">IFERROR(_FV(A145,"Employees"), "NA")</f>
        <v>17300</v>
      </c>
      <c r="F145" t="str" cm="1">
        <f t="array" ref="F145">_FV(A145,"Industry")</f>
        <v>Healthcare Equipment &amp; Supplies</v>
      </c>
      <c r="G145" s="3" cm="1">
        <f t="array" ref="G145">IFERROR(_FV(A145,"Year incorporated",TRUE), "NA")</f>
        <v>1999</v>
      </c>
      <c r="H145" s="3" t="str" cm="1">
        <f t="array" ref="H145">_FV(A145,"Exchange")</f>
        <v>New York Stock Exchange</v>
      </c>
      <c r="I145" t="str" cm="1">
        <f t="array" ref="I145">_FV(A145,"Currency")</f>
        <v>USD</v>
      </c>
      <c r="J145" s="7" cm="1">
        <f t="array" ref="J145">_FV(A145,"Price")</f>
        <v>77.7</v>
      </c>
      <c r="K145" s="7" cm="1">
        <f t="array" ref="K145">_FV(A145,"Previous close",TRUE)</f>
        <v>78.790000000000006</v>
      </c>
      <c r="L145" s="7" cm="1">
        <f t="array" ref="L145">_FV(A145,"Change")</f>
        <v>-1.0900000000000001</v>
      </c>
      <c r="M145" s="4" cm="1">
        <f t="array" ref="M145">_FV(A145,"Change (%)",TRUE)</f>
        <v>-1.3833999999999999E-2</v>
      </c>
      <c r="N145" s="7" cm="1">
        <f t="array" ref="N145">IFERROR(_FV(A145,"Open"), "NA")</f>
        <v>78.694999999999993</v>
      </c>
      <c r="O145" s="7" cm="1">
        <f t="array" ref="O145">IFERROR(_FV(A145,"High"), "NA")</f>
        <v>78.77</v>
      </c>
      <c r="P145" s="7" cm="1">
        <f t="array" ref="P145">IFERROR(_FV(A145,"Low"), "NA")</f>
        <v>77.64</v>
      </c>
      <c r="Q145" s="7" cm="1">
        <f t="array" ref="Q145">IFERROR(_FV(A145,"52 week high",TRUE),"NA")</f>
        <v>102.12</v>
      </c>
      <c r="R145" s="7" cm="1">
        <f t="array" ref="R145">IFERROR(_FV(A145,"52 week low",TRUE),"NA")</f>
        <v>67.13</v>
      </c>
      <c r="S145" s="3" cm="1">
        <f t="array" ref="S145">_FV(A145,"Shares outstanding",TRUE)</f>
        <v>607916300</v>
      </c>
      <c r="T145" s="7" cm="1">
        <f t="array" ref="T145">_FV(A145,"Volume")</f>
        <v>865101</v>
      </c>
      <c r="U145" s="3" cm="1">
        <f t="array" ref="U145">IFERROR(_FV(A145,"Volume average",TRUE), "NA")</f>
        <v>3556610</v>
      </c>
      <c r="V145" s="5" cm="1">
        <f t="array" ref="V145">IFERROR(_FV(A145,"Beta"), "NA")</f>
        <v>1.0233000000000001</v>
      </c>
      <c r="W145" s="3" cm="1">
        <f t="array" ref="W145">_FV(A145,"Market cap",TRUE)</f>
        <v>47235096510</v>
      </c>
      <c r="X145" s="7" cm="1">
        <f t="array" ref="X145">IFERROR(_FV(A145,"P/E",TRUE), "NA")</f>
        <v>34.905200000000001</v>
      </c>
      <c r="Y145" t="str" cm="1">
        <f t="array" ref="Y145">_FV(A145,"Instrument type",TRUE)</f>
        <v>Stock</v>
      </c>
      <c r="Z145" s="6" cm="1">
        <f t="array" ref="Z145">_FV(A145,"Last trade time",TRUE)</f>
        <v>45155.700471955468</v>
      </c>
      <c r="AA145" t="s">
        <v>26</v>
      </c>
      <c r="AB145">
        <v>769000000</v>
      </c>
      <c r="AC145">
        <v>643000000</v>
      </c>
      <c r="AD145" s="3">
        <v>1022400000</v>
      </c>
    </row>
    <row r="146" spans="1:30" x14ac:dyDescent="0.2">
      <c r="A146" s="1" t="e" vm="145">
        <v>#VALUE!</v>
      </c>
      <c r="B146" t="str" cm="1">
        <f t="array" ref="B146">_FV(A146,"Ticker symbol",TRUE)</f>
        <v>EA</v>
      </c>
      <c r="C146" t="str" cm="1">
        <f t="array" ref="C146">_FV(A146,"Official name",TRUE)</f>
        <v>ELECTRONIC ARTS INC.</v>
      </c>
      <c r="D146" t="str" cm="1">
        <f t="array" ref="D146">_FV(A146,"Headquarters")</f>
        <v>209 Redwood Shores Pkwy, REDWOOD CITY, CA, 94065 US</v>
      </c>
      <c r="E146" s="3" cm="1">
        <f t="array" ref="E146">IFERROR(_FV(A146,"Employees"), "NA")</f>
        <v>13400</v>
      </c>
      <c r="F146" t="str" cm="1">
        <f t="array" ref="F146">_FV(A146,"Industry")</f>
        <v>Software &amp; IT Services</v>
      </c>
      <c r="G146" s="3" cm="1">
        <f t="array" ref="G146">IFERROR(_FV(A146,"Year incorporated",TRUE), "NA")</f>
        <v>1991</v>
      </c>
      <c r="H146" s="3" t="str" cm="1">
        <f t="array" ref="H146">_FV(A146,"Exchange")</f>
        <v>Nasdaq Stock Market</v>
      </c>
      <c r="I146" t="str" cm="1">
        <f t="array" ref="I146">_FV(A146,"Currency")</f>
        <v>USD</v>
      </c>
      <c r="J146" s="7" cm="1">
        <f t="array" ref="J146">_FV(A146,"Price")</f>
        <v>119.11</v>
      </c>
      <c r="K146" s="7" cm="1">
        <f t="array" ref="K146">_FV(A146,"Previous close",TRUE)</f>
        <v>120.68</v>
      </c>
      <c r="L146" s="7" cm="1">
        <f t="array" ref="L146">_FV(A146,"Change")</f>
        <v>-1.57</v>
      </c>
      <c r="M146" s="4" cm="1">
        <f t="array" ref="M146">_FV(A146,"Change (%)",TRUE)</f>
        <v>-1.3009999999999999E-2</v>
      </c>
      <c r="N146" s="7" cm="1">
        <f t="array" ref="N146">IFERROR(_FV(A146,"Open"), "NA")</f>
        <v>120.33</v>
      </c>
      <c r="O146" s="7" cm="1">
        <f t="array" ref="O146">IFERROR(_FV(A146,"High"), "NA")</f>
        <v>120.54</v>
      </c>
      <c r="P146" s="7" cm="1">
        <f t="array" ref="P146">IFERROR(_FV(A146,"Low"), "NA")</f>
        <v>118.95</v>
      </c>
      <c r="Q146" s="7" cm="1">
        <f t="array" ref="Q146">IFERROR(_FV(A146,"52 week high",TRUE),"NA")</f>
        <v>140.30000000000001</v>
      </c>
      <c r="R146" s="7" cm="1">
        <f t="array" ref="R146">IFERROR(_FV(A146,"52 week low",TRUE),"NA")</f>
        <v>108.53</v>
      </c>
      <c r="S146" s="3" cm="1">
        <f t="array" ref="S146">_FV(A146,"Shares outstanding",TRUE)</f>
        <v>270911700</v>
      </c>
      <c r="T146" s="7" cm="1">
        <f t="array" ref="T146">_FV(A146,"Volume")</f>
        <v>623264</v>
      </c>
      <c r="U146" s="3" cm="1">
        <f t="array" ref="U146">IFERROR(_FV(A146,"Volume average",TRUE), "NA")</f>
        <v>2275711</v>
      </c>
      <c r="V146" s="5" cm="1">
        <f t="array" ref="V146">IFERROR(_FV(A146,"Beta"), "NA")</f>
        <v>0.90269999999999995</v>
      </c>
      <c r="W146" s="3" cm="1">
        <f t="array" ref="W146">_FV(A146,"Market cap",TRUE)</f>
        <v>32268292587</v>
      </c>
      <c r="X146" s="7" cm="1">
        <f t="array" ref="X146">IFERROR(_FV(A146,"P/E",TRUE), "NA")</f>
        <v>37.342700000000001</v>
      </c>
      <c r="Y146" t="str" cm="1">
        <f t="array" ref="Y146">_FV(A146,"Instrument type",TRUE)</f>
        <v>Stock</v>
      </c>
      <c r="Z146" s="6" cm="1">
        <f t="array" ref="Z146">_FV(A146,"Last trade time",TRUE)</f>
        <v>45155.70049414297</v>
      </c>
      <c r="AA146" t="s">
        <v>26</v>
      </c>
      <c r="AB146">
        <v>2424000000</v>
      </c>
      <c r="AC146">
        <v>684000000</v>
      </c>
      <c r="AD146" s="3">
        <v>3285000000</v>
      </c>
    </row>
    <row r="147" spans="1:30" x14ac:dyDescent="0.2">
      <c r="A147" s="1" t="e" vm="146">
        <v>#VALUE!</v>
      </c>
      <c r="B147" t="str" cm="1">
        <f t="array" ref="B147">_FV(A147,"Ticker symbol",TRUE)</f>
        <v>LLY</v>
      </c>
      <c r="C147" t="str" cm="1">
        <f t="array" ref="C147">_FV(A147,"Official name",TRUE)</f>
        <v>ELI LILLY AND COMPANY</v>
      </c>
      <c r="D147" t="str" cm="1">
        <f t="array" ref="D147">_FV(A147,"Headquarters")</f>
        <v>Lilly Corporate Ctr, Drop Code 1094, Lilly Corporate Ctr, INDIANAPOLIS, IN, 46285-0001 US</v>
      </c>
      <c r="E147" s="3" cm="1">
        <f t="array" ref="E147">IFERROR(_FV(A147,"Employees"), "NA")</f>
        <v>39000</v>
      </c>
      <c r="F147" t="str" cm="1">
        <f t="array" ref="F147">_FV(A147,"Industry")</f>
        <v>Pharmaceuticals</v>
      </c>
      <c r="G147" s="3" cm="1">
        <f t="array" ref="G147">IFERROR(_FV(A147,"Year incorporated",TRUE), "NA")</f>
        <v>1901</v>
      </c>
      <c r="H147" s="3" t="str" cm="1">
        <f t="array" ref="H147">_FV(A147,"Exchange")</f>
        <v>New York Stock Exchange</v>
      </c>
      <c r="I147" t="str" cm="1">
        <f t="array" ref="I147">_FV(A147,"Currency")</f>
        <v>USD</v>
      </c>
      <c r="J147" s="7" cm="1">
        <f t="array" ref="J147">_FV(A147,"Price")</f>
        <v>544.77</v>
      </c>
      <c r="K147" s="7" cm="1">
        <f t="array" ref="K147">_FV(A147,"Previous close",TRUE)</f>
        <v>546.24</v>
      </c>
      <c r="L147" s="7" cm="1">
        <f t="array" ref="L147">_FV(A147,"Change")</f>
        <v>-1.47</v>
      </c>
      <c r="M147" s="4" cm="1">
        <f t="array" ref="M147">_FV(A147,"Change (%)",TRUE)</f>
        <v>-2.6910000000000002E-3</v>
      </c>
      <c r="N147" s="7" cm="1">
        <f t="array" ref="N147">IFERROR(_FV(A147,"Open"), "NA")</f>
        <v>542.88</v>
      </c>
      <c r="O147" s="7" cm="1">
        <f t="array" ref="O147">IFERROR(_FV(A147,"High"), "NA")</f>
        <v>548.80499999999995</v>
      </c>
      <c r="P147" s="7" cm="1">
        <f t="array" ref="P147">IFERROR(_FV(A147,"Low"), "NA")</f>
        <v>542.35</v>
      </c>
      <c r="Q147" s="7" cm="1">
        <f t="array" ref="Q147">IFERROR(_FV(A147,"52 week high",TRUE),"NA")</f>
        <v>552.87</v>
      </c>
      <c r="R147" s="7" cm="1">
        <f t="array" ref="R147">IFERROR(_FV(A147,"52 week low",TRUE),"NA")</f>
        <v>296.32</v>
      </c>
      <c r="S147" s="3" cm="1">
        <f t="array" ref="S147">_FV(A147,"Shares outstanding",TRUE)</f>
        <v>949295200</v>
      </c>
      <c r="T147" s="7" cm="1">
        <f t="array" ref="T147">_FV(A147,"Volume")</f>
        <v>927288</v>
      </c>
      <c r="U147" s="3" cm="1">
        <f t="array" ref="U147">IFERROR(_FV(A147,"Volume average",TRUE), "NA")</f>
        <v>3045528</v>
      </c>
      <c r="V147" s="5" cm="1">
        <f t="array" ref="V147">IFERROR(_FV(A147,"Beta"), "NA")</f>
        <v>0.31330000000000002</v>
      </c>
      <c r="W147" s="3" cm="1">
        <f t="array" ref="W147">_FV(A147,"Market cap",TRUE)</f>
        <v>517147546104</v>
      </c>
      <c r="X147" s="7" cm="1">
        <f t="array" ref="X147">IFERROR(_FV(A147,"P/E",TRUE), "NA")</f>
        <v>75.891400000000004</v>
      </c>
      <c r="Y147" t="str" cm="1">
        <f t="array" ref="Y147">_FV(A147,"Instrument type",TRUE)</f>
        <v>Stock</v>
      </c>
      <c r="Z147" s="6" cm="1">
        <f t="array" ref="Z147">_FV(A147,"Last trade time",TRUE)</f>
        <v>45155.700433830469</v>
      </c>
      <c r="AA147">
        <v>6244800000</v>
      </c>
      <c r="AB147">
        <v>2067000000</v>
      </c>
      <c r="AC147">
        <v>6896000000</v>
      </c>
      <c r="AD147" s="3" t="s">
        <v>26</v>
      </c>
    </row>
    <row r="148" spans="1:30" x14ac:dyDescent="0.2">
      <c r="A148" s="1" t="e" vm="147">
        <v>#VALUE!</v>
      </c>
      <c r="B148" t="str" cm="1">
        <f t="array" ref="B148">_FV(A148,"Ticker symbol",TRUE)</f>
        <v>EMR</v>
      </c>
      <c r="C148" t="str" cm="1">
        <f t="array" ref="C148">_FV(A148,"Official name",TRUE)</f>
        <v>EMERSON ELECTRIC CO.</v>
      </c>
      <c r="D148" t="str" cm="1">
        <f t="array" ref="D148">_FV(A148,"Headquarters")</f>
        <v>Po Box 4100, 8000 W Florissant Ave, ST. LOUIS, MO, 63136-8506 US</v>
      </c>
      <c r="E148" s="3" cm="1">
        <f t="array" ref="E148">IFERROR(_FV(A148,"Employees"), "NA")</f>
        <v>85500</v>
      </c>
      <c r="F148" t="str" cm="1">
        <f t="array" ref="F148">_FV(A148,"Industry")</f>
        <v>Machinery, Equipment &amp; Components</v>
      </c>
      <c r="G148" s="3" cm="1">
        <f t="array" ref="G148">IFERROR(_FV(A148,"Year incorporated",TRUE), "NA")</f>
        <v>1890</v>
      </c>
      <c r="H148" s="3" t="str" cm="1">
        <f t="array" ref="H148">_FV(A148,"Exchange")</f>
        <v>New York Stock Exchange</v>
      </c>
      <c r="I148" t="str" cm="1">
        <f t="array" ref="I148">_FV(A148,"Currency")</f>
        <v>USD</v>
      </c>
      <c r="J148" s="7" cm="1">
        <f t="array" ref="J148">_FV(A148,"Price")</f>
        <v>96.58</v>
      </c>
      <c r="K148" s="7" cm="1">
        <f t="array" ref="K148">_FV(A148,"Previous close",TRUE)</f>
        <v>96.01</v>
      </c>
      <c r="L148" s="7" cm="1">
        <f t="array" ref="L148">_FV(A148,"Change")</f>
        <v>0.56999999999999995</v>
      </c>
      <c r="M148" s="4" cm="1">
        <f t="array" ref="M148">_FV(A148,"Change (%)",TRUE)</f>
        <v>5.9370000000000004E-3</v>
      </c>
      <c r="N148" s="7" cm="1">
        <f t="array" ref="N148">IFERROR(_FV(A148,"Open"), "NA")</f>
        <v>96.28</v>
      </c>
      <c r="O148" s="7" cm="1">
        <f t="array" ref="O148">IFERROR(_FV(A148,"High"), "NA")</f>
        <v>97.31</v>
      </c>
      <c r="P148" s="7" cm="1">
        <f t="array" ref="P148">IFERROR(_FV(A148,"Low"), "NA")</f>
        <v>96.28</v>
      </c>
      <c r="Q148" s="7" cm="1">
        <f t="array" ref="Q148">IFERROR(_FV(A148,"52 week high",TRUE),"NA")</f>
        <v>99.654499999999999</v>
      </c>
      <c r="R148" s="7" cm="1">
        <f t="array" ref="R148">IFERROR(_FV(A148,"52 week low",TRUE),"NA")</f>
        <v>72.405000000000001</v>
      </c>
      <c r="S148" s="3" cm="1">
        <f t="array" ref="S148">_FV(A148,"Shares outstanding",TRUE)</f>
        <v>571500000</v>
      </c>
      <c r="T148" s="7" cm="1">
        <f t="array" ref="T148">_FV(A148,"Volume")</f>
        <v>917753</v>
      </c>
      <c r="U148" s="3" cm="1">
        <f t="array" ref="U148">IFERROR(_FV(A148,"Volume average",TRUE), "NA")</f>
        <v>2503827</v>
      </c>
      <c r="V148" s="5" cm="1">
        <f t="array" ref="V148">IFERROR(_FV(A148,"Beta"), "NA")</f>
        <v>1.3935</v>
      </c>
      <c r="W148" s="3" cm="1">
        <f t="array" ref="W148">_FV(A148,"Market cap",TRUE)</f>
        <v>55195470000</v>
      </c>
      <c r="X148" s="7" cm="1">
        <f t="array" ref="X148">IFERROR(_FV(A148,"P/E",TRUE), "NA")</f>
        <v>25.5288</v>
      </c>
      <c r="Y148" t="str" cm="1">
        <f t="array" ref="Y148">_FV(A148,"Instrument type",TRUE)</f>
        <v>Stock</v>
      </c>
      <c r="Z148" s="6" cm="1">
        <f t="array" ref="Z148">_FV(A148,"Last trade time",TRUE)</f>
        <v>45155.700498147657</v>
      </c>
      <c r="AA148">
        <v>3231000000</v>
      </c>
      <c r="AB148" t="s">
        <v>26</v>
      </c>
      <c r="AC148">
        <v>4407000000</v>
      </c>
      <c r="AD148" s="3" t="s">
        <v>26</v>
      </c>
    </row>
    <row r="149" spans="1:30" x14ac:dyDescent="0.2">
      <c r="A149" s="1" t="e" vm="148">
        <v>#VALUE!</v>
      </c>
      <c r="B149" t="str" cm="1">
        <f t="array" ref="B149">_FV(A149,"Ticker symbol",TRUE)</f>
        <v>ETR</v>
      </c>
      <c r="C149" t="str" cm="1">
        <f t="array" ref="C149">_FV(A149,"Official name",TRUE)</f>
        <v>ENTERGY CORPORATION</v>
      </c>
      <c r="D149" t="str" cm="1">
        <f t="array" ref="D149">_FV(A149,"Headquarters")</f>
        <v>639 Loyola Ave, NEW ORLEANS, LA, 70113 US</v>
      </c>
      <c r="E149" s="3" cm="1">
        <f t="array" ref="E149">IFERROR(_FV(A149,"Employees"), "NA")</f>
        <v>11707</v>
      </c>
      <c r="F149" t="str" cm="1">
        <f t="array" ref="F149">_FV(A149,"Industry")</f>
        <v>Electrical Utilities &amp; IPPs</v>
      </c>
      <c r="G149" s="3" cm="1">
        <f t="array" ref="G149">IFERROR(_FV(A149,"Year incorporated",TRUE), "NA")</f>
        <v>1992</v>
      </c>
      <c r="H149" s="3" t="str" cm="1">
        <f t="array" ref="H149">_FV(A149,"Exchange")</f>
        <v>New York Stock Exchange</v>
      </c>
      <c r="I149" t="str" cm="1">
        <f t="array" ref="I149">_FV(A149,"Currency")</f>
        <v>USD</v>
      </c>
      <c r="J149" s="7" cm="1">
        <f t="array" ref="J149">_FV(A149,"Price")</f>
        <v>96.02</v>
      </c>
      <c r="K149" s="7" cm="1">
        <f t="array" ref="K149">_FV(A149,"Previous close",TRUE)</f>
        <v>95.58</v>
      </c>
      <c r="L149" s="7" cm="1">
        <f t="array" ref="L149">_FV(A149,"Change")</f>
        <v>0.44</v>
      </c>
      <c r="M149" s="4" cm="1">
        <f t="array" ref="M149">_FV(A149,"Change (%)",TRUE)</f>
        <v>4.6029999999999995E-3</v>
      </c>
      <c r="N149" s="7" cm="1">
        <f t="array" ref="N149">IFERROR(_FV(A149,"Open"), "NA")</f>
        <v>95.38</v>
      </c>
      <c r="O149" s="7" cm="1">
        <f t="array" ref="O149">IFERROR(_FV(A149,"High"), "NA")</f>
        <v>96.629900000000006</v>
      </c>
      <c r="P149" s="7" cm="1">
        <f t="array" ref="P149">IFERROR(_FV(A149,"Low"), "NA")</f>
        <v>95.31</v>
      </c>
      <c r="Q149" s="7" cm="1">
        <f t="array" ref="Q149">IFERROR(_FV(A149,"52 week high",TRUE),"NA")</f>
        <v>122.11</v>
      </c>
      <c r="R149" s="7" cm="1">
        <f t="array" ref="R149">IFERROR(_FV(A149,"52 week low",TRUE),"NA")</f>
        <v>94.16</v>
      </c>
      <c r="S149" s="3" cm="1">
        <f t="array" ref="S149">_FV(A149,"Shares outstanding",TRUE)</f>
        <v>211455600</v>
      </c>
      <c r="T149" s="7" cm="1">
        <f t="array" ref="T149">_FV(A149,"Volume")</f>
        <v>331859</v>
      </c>
      <c r="U149" s="3" cm="1">
        <f t="array" ref="U149">IFERROR(_FV(A149,"Volume average",TRUE), "NA")</f>
        <v>1488493</v>
      </c>
      <c r="V149" s="5" cm="1">
        <f t="array" ref="V149">IFERROR(_FV(A149,"Beta"), "NA")</f>
        <v>0.6522</v>
      </c>
      <c r="W149" s="3" cm="1">
        <f t="array" ref="W149">_FV(A149,"Market cap",TRUE)</f>
        <v>20303966712</v>
      </c>
      <c r="X149" s="7" cm="1">
        <f t="array" ref="X149">IFERROR(_FV(A149,"P/E",TRUE), "NA")</f>
        <v>14.5632</v>
      </c>
      <c r="Y149" t="str" cm="1">
        <f t="array" ref="Y149">_FV(A149,"Instrument type",TRUE)</f>
        <v>Stock</v>
      </c>
      <c r="Z149" s="6" cm="1">
        <f t="array" ref="Z149">_FV(A149,"Last trade time",TRUE)</f>
        <v>45155.700554270312</v>
      </c>
      <c r="AA149" t="s">
        <v>26</v>
      </c>
      <c r="AB149" t="s">
        <v>26</v>
      </c>
      <c r="AC149" t="s">
        <v>26</v>
      </c>
      <c r="AD149" s="3" t="s">
        <v>26</v>
      </c>
    </row>
    <row r="150" spans="1:30" x14ac:dyDescent="0.2">
      <c r="A150" s="1" t="e" vm="149">
        <v>#VALUE!</v>
      </c>
      <c r="B150" t="str" cm="1">
        <f t="array" ref="B150">_FV(A150,"Ticker symbol",TRUE)</f>
        <v>EOG</v>
      </c>
      <c r="C150" t="str" cm="1">
        <f t="array" ref="C150">_FV(A150,"Official name",TRUE)</f>
        <v>EOG RESOURCES, INC.</v>
      </c>
      <c r="D150" t="str" cm="1">
        <f t="array" ref="D150">_FV(A150,"Headquarters")</f>
        <v>1111 Bagby, Sky Lobby 2, HOUSTON, TX, 77002 US</v>
      </c>
      <c r="E150" s="3" cm="1">
        <f t="array" ref="E150">IFERROR(_FV(A150,"Employees"), "NA")</f>
        <v>2850</v>
      </c>
      <c r="F150" t="str" cm="1">
        <f t="array" ref="F150">_FV(A150,"Industry")</f>
        <v>Oil &amp; Gas</v>
      </c>
      <c r="G150" s="3" cm="1">
        <f t="array" ref="G150">IFERROR(_FV(A150,"Year incorporated",TRUE), "NA")</f>
        <v>1985</v>
      </c>
      <c r="H150" s="3" t="str" cm="1">
        <f t="array" ref="H150">_FV(A150,"Exchange")</f>
        <v>New York Stock Exchange</v>
      </c>
      <c r="I150" t="str" cm="1">
        <f t="array" ref="I150">_FV(A150,"Currency")</f>
        <v>USD</v>
      </c>
      <c r="J150" s="7" cm="1">
        <f t="array" ref="J150">_FV(A150,"Price")</f>
        <v>130.6</v>
      </c>
      <c r="K150" s="7" cm="1">
        <f t="array" ref="K150">_FV(A150,"Previous close",TRUE)</f>
        <v>128.6</v>
      </c>
      <c r="L150" s="7" cm="1">
        <f t="array" ref="L150">_FV(A150,"Change")</f>
        <v>2</v>
      </c>
      <c r="M150" s="4" cm="1">
        <f t="array" ref="M150">_FV(A150,"Change (%)",TRUE)</f>
        <v>1.5552E-2</v>
      </c>
      <c r="N150" s="7" cm="1">
        <f t="array" ref="N150">IFERROR(_FV(A150,"Open"), "NA")</f>
        <v>130.36500000000001</v>
      </c>
      <c r="O150" s="7" cm="1">
        <f t="array" ref="O150">IFERROR(_FV(A150,"High"), "NA")</f>
        <v>131.4</v>
      </c>
      <c r="P150" s="7" cm="1">
        <f t="array" ref="P150">IFERROR(_FV(A150,"Low"), "NA")</f>
        <v>130</v>
      </c>
      <c r="Q150" s="7" cm="1">
        <f t="array" ref="Q150">IFERROR(_FV(A150,"52 week high",TRUE),"NA")</f>
        <v>147.7389</v>
      </c>
      <c r="R150" s="7" cm="1">
        <f t="array" ref="R150">IFERROR(_FV(A150,"52 week low",TRUE),"NA")</f>
        <v>98.521699999999996</v>
      </c>
      <c r="S150" s="3" cm="1">
        <f t="array" ref="S150">_FV(A150,"Shares outstanding",TRUE)</f>
        <v>582260900</v>
      </c>
      <c r="T150" s="7" cm="1">
        <f t="array" ref="T150">_FV(A150,"Volume")</f>
        <v>824401</v>
      </c>
      <c r="U150" s="3" cm="1">
        <f t="array" ref="U150">IFERROR(_FV(A150,"Volume average",TRUE), "NA")</f>
        <v>2797755</v>
      </c>
      <c r="V150" s="5" cm="1">
        <f t="array" ref="V150">IFERROR(_FV(A150,"Beta"), "NA")</f>
        <v>1.5577000000000001</v>
      </c>
      <c r="W150" s="3" cm="1">
        <f t="array" ref="W150">_FV(A150,"Market cap",TRUE)</f>
        <v>76043273540</v>
      </c>
      <c r="X150" s="7" cm="1">
        <f t="array" ref="X150">IFERROR(_FV(A150,"P/E",TRUE), "NA")</f>
        <v>8.6618999999999993</v>
      </c>
      <c r="Y150" t="str" cm="1">
        <f t="array" ref="Y150">_FV(A150,"Instrument type",TRUE)</f>
        <v>Stock</v>
      </c>
      <c r="Z150" s="6" cm="1">
        <f t="array" ref="Z150">_FV(A150,"Last trade time",TRUE)</f>
        <v>45155.700372789062</v>
      </c>
      <c r="AA150" t="s">
        <v>26</v>
      </c>
      <c r="AB150">
        <v>5972000000</v>
      </c>
      <c r="AC150">
        <v>2774000000</v>
      </c>
      <c r="AD150" s="3">
        <v>5513000000</v>
      </c>
    </row>
    <row r="151" spans="1:30" x14ac:dyDescent="0.2">
      <c r="A151" s="1" t="e" vm="150">
        <v>#VALUE!</v>
      </c>
      <c r="B151" t="str" cm="1">
        <f t="array" ref="B151">_FV(A151,"Ticker symbol",TRUE)</f>
        <v>EQT</v>
      </c>
      <c r="C151" t="str" cm="1">
        <f t="array" ref="C151">_FV(A151,"Official name",TRUE)</f>
        <v>EQT CORPORATION</v>
      </c>
      <c r="D151" t="str" cm="1">
        <f t="array" ref="D151">_FV(A151,"Headquarters")</f>
        <v>SUITE 1700, 625 LIBERTY AVENUE, PITTSBURGH, PA, 15222 US</v>
      </c>
      <c r="E151" s="3" cm="1">
        <f t="array" ref="E151">IFERROR(_FV(A151,"Employees"), "NA")</f>
        <v>744</v>
      </c>
      <c r="F151" t="str" cm="1">
        <f t="array" ref="F151">_FV(A151,"Industry")</f>
        <v>Oil &amp; Gas</v>
      </c>
      <c r="G151" s="3" cm="1">
        <f t="array" ref="G151">IFERROR(_FV(A151,"Year incorporated",TRUE), "NA")</f>
        <v>2008</v>
      </c>
      <c r="H151" s="3" t="str" cm="1">
        <f t="array" ref="H151">_FV(A151,"Exchange")</f>
        <v>New York Stock Exchange</v>
      </c>
      <c r="I151" t="str" cm="1">
        <f t="array" ref="I151">_FV(A151,"Currency")</f>
        <v>USD</v>
      </c>
      <c r="J151" s="7" cm="1">
        <f t="array" ref="J151">_FV(A151,"Price")</f>
        <v>43.387</v>
      </c>
      <c r="K151" s="7" cm="1">
        <f t="array" ref="K151">_FV(A151,"Previous close",TRUE)</f>
        <v>41.98</v>
      </c>
      <c r="L151" s="7" cm="1">
        <f t="array" ref="L151">_FV(A151,"Change")</f>
        <v>1.407</v>
      </c>
      <c r="M151" s="4" cm="1">
        <f t="array" ref="M151">_FV(A151,"Change (%)",TRUE)</f>
        <v>3.3515999999999997E-2</v>
      </c>
      <c r="N151" s="7" cm="1">
        <f t="array" ref="N151">IFERROR(_FV(A151,"Open"), "NA")</f>
        <v>42.895000000000003</v>
      </c>
      <c r="O151" s="7" cm="1">
        <f t="array" ref="O151">IFERROR(_FV(A151,"High"), "NA")</f>
        <v>43.47</v>
      </c>
      <c r="P151" s="7" cm="1">
        <f t="array" ref="P151">IFERROR(_FV(A151,"Low"), "NA")</f>
        <v>42.27</v>
      </c>
      <c r="Q151" s="7" cm="1">
        <f t="array" ref="Q151">IFERROR(_FV(A151,"52 week high",TRUE),"NA")</f>
        <v>51.97</v>
      </c>
      <c r="R151" s="7" cm="1">
        <f t="array" ref="R151">IFERROR(_FV(A151,"52 week low",TRUE),"NA")</f>
        <v>28.105</v>
      </c>
      <c r="S151" s="3" cm="1">
        <f t="array" ref="S151">_FV(A151,"Shares outstanding",TRUE)</f>
        <v>361657700</v>
      </c>
      <c r="T151" s="7" cm="1">
        <f t="array" ref="T151">_FV(A151,"Volume")</f>
        <v>2816509</v>
      </c>
      <c r="U151" s="3" cm="1">
        <f t="array" ref="U151">IFERROR(_FV(A151,"Volume average",TRUE), "NA")</f>
        <v>5881538</v>
      </c>
      <c r="V151" s="5" cm="1">
        <f t="array" ref="V151">IFERROR(_FV(A151,"Beta"), "NA")</f>
        <v>1.2316</v>
      </c>
      <c r="W151" s="3" cm="1">
        <f t="array" ref="W151">_FV(A151,"Market cap",TRUE)</f>
        <v>15691242629</v>
      </c>
      <c r="X151" s="7" cm="1">
        <f t="array" ref="X151">IFERROR(_FV(A151,"P/E",TRUE), "NA")</f>
        <v>5.2073999999999998</v>
      </c>
      <c r="Y151" t="str" cm="1">
        <f t="array" ref="Y151">_FV(A151,"Instrument type",TRUE)</f>
        <v>Stock</v>
      </c>
      <c r="Z151" s="6" cm="1">
        <f t="array" ref="Z151">_FV(A151,"Last trade time",TRUE)</f>
        <v>45155.700541446095</v>
      </c>
      <c r="AA151" t="s">
        <v>26</v>
      </c>
      <c r="AB151">
        <v>1458644000</v>
      </c>
      <c r="AC151">
        <v>1608089000</v>
      </c>
      <c r="AD151" s="3" t="s">
        <v>26</v>
      </c>
    </row>
    <row r="152" spans="1:30" x14ac:dyDescent="0.2">
      <c r="A152" s="1" t="e" vm="151">
        <v>#VALUE!</v>
      </c>
      <c r="B152" t="str" cm="1">
        <f t="array" ref="B152">_FV(A152,"Ticker symbol",TRUE)</f>
        <v>EFX</v>
      </c>
      <c r="C152" t="str" cm="1">
        <f t="array" ref="C152">_FV(A152,"Official name",TRUE)</f>
        <v>EQUIFAX INC.</v>
      </c>
      <c r="D152" t="str" cm="1">
        <f t="array" ref="D152">_FV(A152,"Headquarters")</f>
        <v>1550 Peachtree St NW, ATLANTA, GA, 30309-2402 US</v>
      </c>
      <c r="E152" s="3" cm="1">
        <f t="array" ref="E152">IFERROR(_FV(A152,"Employees"), "NA")</f>
        <v>14000</v>
      </c>
      <c r="F152" t="str" cm="1">
        <f t="array" ref="F152">_FV(A152,"Industry")</f>
        <v>Professional &amp; Commercial Services</v>
      </c>
      <c r="G152" s="3" cm="1">
        <f t="array" ref="G152">IFERROR(_FV(A152,"Year incorporated",TRUE), "NA")</f>
        <v>1913</v>
      </c>
      <c r="H152" s="3" t="str" cm="1">
        <f t="array" ref="H152">_FV(A152,"Exchange")</f>
        <v>New York Stock Exchange</v>
      </c>
      <c r="I152" t="str" cm="1">
        <f t="array" ref="I152">_FV(A152,"Currency")</f>
        <v>USD</v>
      </c>
      <c r="J152" s="7" cm="1">
        <f t="array" ref="J152">_FV(A152,"Price")</f>
        <v>191.685</v>
      </c>
      <c r="K152" s="7" cm="1">
        <f t="array" ref="K152">_FV(A152,"Previous close",TRUE)</f>
        <v>193.35</v>
      </c>
      <c r="L152" s="7" cm="1">
        <f t="array" ref="L152">_FV(A152,"Change")</f>
        <v>-1.665</v>
      </c>
      <c r="M152" s="4" cm="1">
        <f t="array" ref="M152">_FV(A152,"Change (%)",TRUE)</f>
        <v>-8.6110000000000006E-3</v>
      </c>
      <c r="N152" s="7" cm="1">
        <f t="array" ref="N152">IFERROR(_FV(A152,"Open"), "NA")</f>
        <v>193.76</v>
      </c>
      <c r="O152" s="7" cm="1">
        <f t="array" ref="O152">IFERROR(_FV(A152,"High"), "NA")</f>
        <v>193.76</v>
      </c>
      <c r="P152" s="7" cm="1">
        <f t="array" ref="P152">IFERROR(_FV(A152,"Low"), "NA")</f>
        <v>190.64500000000001</v>
      </c>
      <c r="Q152" s="7" cm="1">
        <f t="array" ref="Q152">IFERROR(_FV(A152,"52 week high",TRUE),"NA")</f>
        <v>240.35</v>
      </c>
      <c r="R152" s="7" cm="1">
        <f t="array" ref="R152">IFERROR(_FV(A152,"52 week low",TRUE),"NA")</f>
        <v>145.97999999999999</v>
      </c>
      <c r="S152" s="3" cm="1">
        <f t="array" ref="S152">_FV(A152,"Shares outstanding",TRUE)</f>
        <v>122720100</v>
      </c>
      <c r="T152" s="7" cm="1">
        <f t="array" ref="T152">_FV(A152,"Volume")</f>
        <v>141591</v>
      </c>
      <c r="U152" s="3" cm="1">
        <f t="array" ref="U152">IFERROR(_FV(A152,"Volume average",TRUE), "NA")</f>
        <v>1188972</v>
      </c>
      <c r="V152" s="5" cm="1">
        <f t="array" ref="V152">IFERROR(_FV(A152,"Beta"), "NA")</f>
        <v>1.4530000000000001</v>
      </c>
      <c r="W152" s="3" cm="1">
        <f t="array" ref="W152">_FV(A152,"Market cap",TRUE)</f>
        <v>23523602368</v>
      </c>
      <c r="X152" s="7" cm="1">
        <f t="array" ref="X152">IFERROR(_FV(A152,"P/E",TRUE), "NA")</f>
        <v>45.508600000000001</v>
      </c>
      <c r="Y152" t="str" cm="1">
        <f t="array" ref="Y152">_FV(A152,"Instrument type",TRUE)</f>
        <v>Stock</v>
      </c>
      <c r="Z152" s="6" cm="1">
        <f t="array" ref="Z152">_FV(A152,"Last trade time",TRUE)</f>
        <v>45155.700369050785</v>
      </c>
      <c r="AA152">
        <v>696200000</v>
      </c>
      <c r="AB152" t="s">
        <v>26</v>
      </c>
      <c r="AC152">
        <v>857700000</v>
      </c>
      <c r="AD152" s="3" t="s">
        <v>26</v>
      </c>
    </row>
    <row r="153" spans="1:30" x14ac:dyDescent="0.2">
      <c r="A153" s="1" t="e" vm="152">
        <v>#VALUE!</v>
      </c>
      <c r="B153" t="str" cm="1">
        <f t="array" ref="B153">_FV(A153,"Ticker symbol",TRUE)</f>
        <v>EQR</v>
      </c>
      <c r="C153" t="str" cm="1">
        <f t="array" ref="C153">_FV(A153,"Official name",TRUE)</f>
        <v>EQUITY RESIDENTIAL</v>
      </c>
      <c r="D153" t="str" cm="1">
        <f t="array" ref="D153">_FV(A153,"Headquarters")</f>
        <v>Equity Residential, Two North Riverside Plaza, Suite 400, CHICAGO, IL, 60606 US</v>
      </c>
      <c r="E153" s="3" cm="1">
        <f t="array" ref="E153">IFERROR(_FV(A153,"Employees"), "NA")</f>
        <v>2400</v>
      </c>
      <c r="F153" t="str" cm="1">
        <f t="array" ref="F153">_FV(A153,"Industry")</f>
        <v>Residential &amp; Commercial REIT</v>
      </c>
      <c r="G153" s="3" cm="1">
        <f t="array" ref="G153">IFERROR(_FV(A153,"Year incorporated",TRUE), "NA")</f>
        <v>1992</v>
      </c>
      <c r="H153" s="3" t="str" cm="1">
        <f t="array" ref="H153">_FV(A153,"Exchange")</f>
        <v>Deutsche Boerse AG</v>
      </c>
      <c r="I153" t="str" cm="1">
        <f t="array" ref="I153">_FV(A153,"Currency")</f>
        <v>EUR</v>
      </c>
      <c r="J153" s="7" cm="1">
        <f t="array" ref="J153">_FV(A153,"Price")</f>
        <v>59</v>
      </c>
      <c r="K153" s="7" cm="1">
        <f t="array" ref="K153">_FV(A153,"Previous close",TRUE)</f>
        <v>59</v>
      </c>
      <c r="L153" s="7" cm="1">
        <f t="array" ref="L153">_FV(A153,"Change")</f>
        <v>0</v>
      </c>
      <c r="M153" s="4" cm="1">
        <f t="array" ref="M153">_FV(A153,"Change (%)",TRUE)</f>
        <v>0</v>
      </c>
      <c r="N153" s="7" cm="1">
        <f t="array" ref="N153">IFERROR(_FV(A153,"Open"), "NA")</f>
        <v>58.5</v>
      </c>
      <c r="O153" s="7" cm="1">
        <f t="array" ref="O153">IFERROR(_FV(A153,"High"), "NA")</f>
        <v>59</v>
      </c>
      <c r="P153" s="7" cm="1">
        <f t="array" ref="P153">IFERROR(_FV(A153,"Low"), "NA")</f>
        <v>58</v>
      </c>
      <c r="Q153" s="7" cm="1">
        <f t="array" ref="Q153">IFERROR(_FV(A153,"52 week high",TRUE),"NA")</f>
        <v>87</v>
      </c>
      <c r="R153" s="7" cm="1">
        <f t="array" ref="R153">IFERROR(_FV(A153,"52 week low",TRUE),"NA")</f>
        <v>39</v>
      </c>
      <c r="S153" s="3" cm="1">
        <f t="array" ref="S153">_FV(A153,"Shares outstanding",TRUE)</f>
        <v>379032400</v>
      </c>
      <c r="T153" s="7" cm="1">
        <f t="array" ref="T153">_FV(A153,"Volume")</f>
        <v>40</v>
      </c>
      <c r="U153" s="3" cm="1">
        <f t="array" ref="U153">IFERROR(_FV(A153,"Volume average",TRUE), "NA")</f>
        <v>1436470</v>
      </c>
      <c r="V153" s="5" cm="1">
        <f t="array" ref="V153">IFERROR(_FV(A153,"Beta"), "NA")</f>
        <v>0.83930000000000005</v>
      </c>
      <c r="W153" s="3" cm="1">
        <f t="array" ref="W153">_FV(A153,"Market cap",TRUE)</f>
        <v>24201220000</v>
      </c>
      <c r="X153" s="7" cm="1">
        <f t="array" ref="X153">IFERROR(_FV(A153,"P/E",TRUE), "NA")</f>
        <v>28.57</v>
      </c>
      <c r="Y153" t="str" cm="1">
        <f t="array" ref="Y153">_FV(A153,"Instrument type",TRUE)</f>
        <v>Stock</v>
      </c>
      <c r="Z153" s="6" cm="1">
        <f t="array" ref="Z153">_FV(A153,"Last trade time",TRUE)</f>
        <v>45155.685416666667</v>
      </c>
      <c r="AA153" t="s">
        <v>26</v>
      </c>
      <c r="AB153">
        <v>53869000</v>
      </c>
      <c r="AC153" t="s">
        <v>26</v>
      </c>
      <c r="AD153" s="3" t="s">
        <v>26</v>
      </c>
    </row>
    <row r="154" spans="1:30" x14ac:dyDescent="0.2">
      <c r="A154" s="1" t="e" vm="153">
        <v>#VALUE!</v>
      </c>
      <c r="B154" t="str" cm="1">
        <f t="array" ref="B154">_FV(A154,"Ticker symbol",TRUE)</f>
        <v>EXC</v>
      </c>
      <c r="C154" t="str" cm="1">
        <f t="array" ref="C154">_FV(A154,"Official name",TRUE)</f>
        <v>EXELON CORPORATION</v>
      </c>
      <c r="D154" t="str" cm="1">
        <f t="array" ref="D154">_FV(A154,"Headquarters")</f>
        <v>PO BOX 805398, CHICAGO, IL, 60680-5398 US</v>
      </c>
      <c r="E154" s="3" cm="1">
        <f t="array" ref="E154">IFERROR(_FV(A154,"Employees"), "NA")</f>
        <v>19063</v>
      </c>
      <c r="F154" t="str" cm="1">
        <f t="array" ref="F154">_FV(A154,"Industry")</f>
        <v>Electrical Utilities &amp; IPPs</v>
      </c>
      <c r="G154" s="3" cm="1">
        <f t="array" ref="G154">IFERROR(_FV(A154,"Year incorporated",TRUE), "NA")</f>
        <v>1999</v>
      </c>
      <c r="H154" s="3" t="str" cm="1">
        <f t="array" ref="H154">_FV(A154,"Exchange")</f>
        <v>Nasdaq Stock Market</v>
      </c>
      <c r="I154" t="str" cm="1">
        <f t="array" ref="I154">_FV(A154,"Currency")</f>
        <v>USD</v>
      </c>
      <c r="J154" s="7" cm="1">
        <f t="array" ref="J154">_FV(A154,"Price")</f>
        <v>40.130000000000003</v>
      </c>
      <c r="K154" s="7" cm="1">
        <f t="array" ref="K154">_FV(A154,"Previous close",TRUE)</f>
        <v>39.81</v>
      </c>
      <c r="L154" s="7" cm="1">
        <f t="array" ref="L154">_FV(A154,"Change")</f>
        <v>0.32</v>
      </c>
      <c r="M154" s="4" cm="1">
        <f t="array" ref="M154">_FV(A154,"Change (%)",TRUE)</f>
        <v>8.038E-3</v>
      </c>
      <c r="N154" s="7" cm="1">
        <f t="array" ref="N154">IFERROR(_FV(A154,"Open"), "NA")</f>
        <v>39.880000000000003</v>
      </c>
      <c r="O154" s="7" cm="1">
        <f t="array" ref="O154">IFERROR(_FV(A154,"High"), "NA")</f>
        <v>40.305</v>
      </c>
      <c r="P154" s="7" cm="1">
        <f t="array" ref="P154">IFERROR(_FV(A154,"Low"), "NA")</f>
        <v>39.79</v>
      </c>
      <c r="Q154" s="7" cm="1">
        <f t="array" ref="Q154">IFERROR(_FV(A154,"52 week high",TRUE),"NA")</f>
        <v>46.71</v>
      </c>
      <c r="R154" s="7" cm="1">
        <f t="array" ref="R154">IFERROR(_FV(A154,"52 week low",TRUE),"NA")</f>
        <v>35.185000000000002</v>
      </c>
      <c r="S154" s="3" cm="1">
        <f t="array" ref="S154">_FV(A154,"Shares outstanding",TRUE)</f>
        <v>995219200</v>
      </c>
      <c r="T154" s="7" cm="1">
        <f t="array" ref="T154">_FV(A154,"Volume")</f>
        <v>1415420</v>
      </c>
      <c r="U154" s="3" cm="1">
        <f t="array" ref="U154">IFERROR(_FV(A154,"Volume average",TRUE), "NA")</f>
        <v>5612210</v>
      </c>
      <c r="V154" s="5" cm="1">
        <f t="array" ref="V154">IFERROR(_FV(A154,"Beta"), "NA")</f>
        <v>0.55010000000000003</v>
      </c>
      <c r="W154" s="3" cm="1">
        <f t="array" ref="W154">_FV(A154,"Market cap",TRUE)</f>
        <v>39938146496</v>
      </c>
      <c r="X154" s="7" cm="1">
        <f t="array" ref="X154">IFERROR(_FV(A154,"P/E",TRUE), "NA")</f>
        <v>18.661100000000001</v>
      </c>
      <c r="Y154" t="str" cm="1">
        <f t="array" ref="Y154">_FV(A154,"Instrument type",TRUE)</f>
        <v>Stock</v>
      </c>
      <c r="Z154" s="6" cm="1">
        <f t="array" ref="Z154">_FV(A154,"Last trade time",TRUE)</f>
        <v>45155.700494085155</v>
      </c>
      <c r="AA154" t="s">
        <v>26</v>
      </c>
      <c r="AB154">
        <v>407000000</v>
      </c>
      <c r="AC154">
        <v>2217000000</v>
      </c>
      <c r="AD154" s="3">
        <v>10611000000</v>
      </c>
    </row>
    <row r="155" spans="1:30" x14ac:dyDescent="0.2">
      <c r="A155" s="1" t="e" vm="154">
        <v>#VALUE!</v>
      </c>
      <c r="B155" t="str" cm="1">
        <f t="array" ref="B155">_FV(A155,"Ticker symbol",TRUE)</f>
        <v>EXPE</v>
      </c>
      <c r="C155" t="str" cm="1">
        <f t="array" ref="C155">_FV(A155,"Official name",TRUE)</f>
        <v>EXPEDIA GROUP, INC.</v>
      </c>
      <c r="D155" t="str" cm="1">
        <f t="array" ref="D155">_FV(A155,"Headquarters")</f>
        <v>1111 Expedia Group Way W, SEATTLE, WA, 98119-1111 US</v>
      </c>
      <c r="E155" s="3" cm="1">
        <f t="array" ref="E155">IFERROR(_FV(A155,"Employees"), "NA")</f>
        <v>16500</v>
      </c>
      <c r="F155" t="str" cm="1">
        <f t="array" ref="F155">_FV(A155,"Industry")</f>
        <v>Hotels &amp; Entertainment Services</v>
      </c>
      <c r="G155" s="3" cm="1">
        <f t="array" ref="G155">IFERROR(_FV(A155,"Year incorporated",TRUE), "NA")</f>
        <v>2005</v>
      </c>
      <c r="H155" s="3" t="str" cm="1">
        <f t="array" ref="H155">_FV(A155,"Exchange")</f>
        <v>Nasdaq Stock Market</v>
      </c>
      <c r="I155" t="str" cm="1">
        <f t="array" ref="I155">_FV(A155,"Currency")</f>
        <v>USD</v>
      </c>
      <c r="J155" s="7" cm="1">
        <f t="array" ref="J155">_FV(A155,"Price")</f>
        <v>106.7</v>
      </c>
      <c r="K155" s="7" cm="1">
        <f t="array" ref="K155">_FV(A155,"Previous close",TRUE)</f>
        <v>107.14</v>
      </c>
      <c r="L155" s="7" cm="1">
        <f t="array" ref="L155">_FV(A155,"Change")</f>
        <v>-0.44</v>
      </c>
      <c r="M155" s="4" cm="1">
        <f t="array" ref="M155">_FV(A155,"Change (%)",TRUE)</f>
        <v>-4.1070000000000004E-3</v>
      </c>
      <c r="N155" s="7" cm="1">
        <f t="array" ref="N155">IFERROR(_FV(A155,"Open"), "NA")</f>
        <v>108</v>
      </c>
      <c r="O155" s="7" cm="1">
        <f t="array" ref="O155">IFERROR(_FV(A155,"High"), "NA")</f>
        <v>108</v>
      </c>
      <c r="P155" s="7" cm="1">
        <f t="array" ref="P155">IFERROR(_FV(A155,"Low"), "NA")</f>
        <v>105.575</v>
      </c>
      <c r="Q155" s="7" cm="1">
        <f t="array" ref="Q155">IFERROR(_FV(A155,"52 week high",TRUE),"NA")</f>
        <v>124.95</v>
      </c>
      <c r="R155" s="7" cm="1">
        <f t="array" ref="R155">IFERROR(_FV(A155,"52 week low",TRUE),"NA")</f>
        <v>82.39</v>
      </c>
      <c r="S155" s="3" cm="1">
        <f t="array" ref="S155">_FV(A155,"Shares outstanding",TRUE)</f>
        <v>143364600</v>
      </c>
      <c r="T155" s="7" cm="1">
        <f t="array" ref="T155">_FV(A155,"Volume")</f>
        <v>1408260</v>
      </c>
      <c r="U155" s="3" cm="1">
        <f t="array" ref="U155">IFERROR(_FV(A155,"Volume average",TRUE), "NA")</f>
        <v>2842411</v>
      </c>
      <c r="V155" s="5" cm="1">
        <f t="array" ref="V155">IFERROR(_FV(A155,"Beta"), "NA")</f>
        <v>1.6405000000000001</v>
      </c>
      <c r="W155" s="3" cm="1">
        <f t="array" ref="W155">_FV(A155,"Market cap",TRUE)</f>
        <v>15360090000</v>
      </c>
      <c r="X155" s="7" cm="1">
        <f t="array" ref="X155">IFERROR(_FV(A155,"P/E",TRUE), "NA")</f>
        <v>18.8842</v>
      </c>
      <c r="Y155" t="str" cm="1">
        <f t="array" ref="Y155">_FV(A155,"Instrument type",TRUE)</f>
        <v>Stock</v>
      </c>
      <c r="Z155" s="6" cm="1">
        <f t="array" ref="Z155">_FV(A155,"Last trade time",TRUE)</f>
        <v>45155.70053092578</v>
      </c>
      <c r="AA155" t="s">
        <v>26</v>
      </c>
      <c r="AB155">
        <v>4096000000</v>
      </c>
      <c r="AC155">
        <v>2078000000</v>
      </c>
      <c r="AD155" s="3" t="s">
        <v>26</v>
      </c>
    </row>
    <row r="156" spans="1:30" x14ac:dyDescent="0.2">
      <c r="A156" s="1" t="e" vm="155">
        <v>#VALUE!</v>
      </c>
      <c r="B156" t="str" cm="1">
        <f t="array" ref="B156">_FV(A156,"Ticker symbol",TRUE)</f>
        <v>EXPD</v>
      </c>
      <c r="C156" t="str" cm="1">
        <f t="array" ref="C156">_FV(A156,"Official name",TRUE)</f>
        <v>EXPEDITORS INTERNATIONAL OF WASHINGTON, INC</v>
      </c>
      <c r="D156" t="str" cm="1">
        <f t="array" ref="D156">_FV(A156,"Headquarters")</f>
        <v>1015 Third Avenue, SEATTLE, WA, 98104 US</v>
      </c>
      <c r="E156" s="3" cm="1">
        <f t="array" ref="E156">IFERROR(_FV(A156,"Employees"), "NA")</f>
        <v>19900</v>
      </c>
      <c r="F156" t="str" cm="1">
        <f t="array" ref="F156">_FV(A156,"Industry")</f>
        <v>Freight &amp; Logistics Services</v>
      </c>
      <c r="G156" s="3" cm="1">
        <f t="array" ref="G156">IFERROR(_FV(A156,"Year incorporated",TRUE), "NA")</f>
        <v>1979</v>
      </c>
      <c r="H156" s="3" t="str" cm="1">
        <f t="array" ref="H156">_FV(A156,"Exchange")</f>
        <v>Nasdaq Stock Market</v>
      </c>
      <c r="I156" t="str" cm="1">
        <f t="array" ref="I156">_FV(A156,"Currency")</f>
        <v>USD</v>
      </c>
      <c r="J156" s="7" cm="1">
        <f t="array" ref="J156">_FV(A156,"Price")</f>
        <v>114.91</v>
      </c>
      <c r="K156" s="7" cm="1">
        <f t="array" ref="K156">_FV(A156,"Previous close",TRUE)</f>
        <v>114.12</v>
      </c>
      <c r="L156" s="7" cm="1">
        <f t="array" ref="L156">_FV(A156,"Change")</f>
        <v>0.79</v>
      </c>
      <c r="M156" s="4" cm="1">
        <f t="array" ref="M156">_FV(A156,"Change (%)",TRUE)</f>
        <v>6.9230000000000003E-3</v>
      </c>
      <c r="N156" s="7" cm="1">
        <f t="array" ref="N156">IFERROR(_FV(A156,"Open"), "NA")</f>
        <v>114.79</v>
      </c>
      <c r="O156" s="7" cm="1">
        <f t="array" ref="O156">IFERROR(_FV(A156,"High"), "NA")</f>
        <v>115.08</v>
      </c>
      <c r="P156" s="7" cm="1">
        <f t="array" ref="P156">IFERROR(_FV(A156,"Low"), "NA")</f>
        <v>114.13</v>
      </c>
      <c r="Q156" s="7" cm="1">
        <f t="array" ref="Q156">IFERROR(_FV(A156,"52 week high",TRUE),"NA")</f>
        <v>128.04499999999999</v>
      </c>
      <c r="R156" s="7" cm="1">
        <f t="array" ref="R156">IFERROR(_FV(A156,"52 week low",TRUE),"NA")</f>
        <v>86.08</v>
      </c>
      <c r="S156" s="3" cm="1">
        <f t="array" ref="S156">_FV(A156,"Shares outstanding",TRUE)</f>
        <v>147222000</v>
      </c>
      <c r="T156" s="7" cm="1">
        <f t="array" ref="T156">_FV(A156,"Volume")</f>
        <v>216407</v>
      </c>
      <c r="U156" s="3" cm="1">
        <f t="array" ref="U156">IFERROR(_FV(A156,"Volume average",TRUE), "NA")</f>
        <v>869128</v>
      </c>
      <c r="V156" s="5" cm="1">
        <f t="array" ref="V156">IFERROR(_FV(A156,"Beta"), "NA")</f>
        <v>1.0167999999999999</v>
      </c>
      <c r="W156" s="3" cm="1">
        <f t="array" ref="W156">_FV(A156,"Market cap",TRUE)</f>
        <v>16917280020</v>
      </c>
      <c r="X156" s="7" cm="1">
        <f t="array" ref="X156">IFERROR(_FV(A156,"P/E",TRUE), "NA")</f>
        <v>17.1023</v>
      </c>
      <c r="Y156" t="str" cm="1">
        <f t="array" ref="Y156">_FV(A156,"Instrument type",TRUE)</f>
        <v>Stock</v>
      </c>
      <c r="Z156" s="6" cm="1">
        <f t="array" ref="Z156">_FV(A156,"Last trade time",TRUE)</f>
        <v>45155.700470161719</v>
      </c>
      <c r="AA156">
        <v>1357399000</v>
      </c>
      <c r="AB156" t="s">
        <v>26</v>
      </c>
      <c r="AC156">
        <v>2107645000</v>
      </c>
      <c r="AD156" s="3" t="s">
        <v>26</v>
      </c>
    </row>
    <row r="157" spans="1:30" x14ac:dyDescent="0.2">
      <c r="A157" s="1" t="e" vm="156">
        <v>#VALUE!</v>
      </c>
      <c r="B157" t="str" cm="1">
        <f t="array" ref="B157">_FV(A157,"Ticker symbol",TRUE)</f>
        <v>XOM</v>
      </c>
      <c r="C157" t="str" cm="1">
        <f t="array" ref="C157">_FV(A157,"Official name",TRUE)</f>
        <v>EXXON MOBIL CORPORATION</v>
      </c>
      <c r="D157" t="str" cm="1">
        <f t="array" ref="D157">_FV(A157,"Headquarters")</f>
        <v>22777 SPRINGWOODS VILLAGE PARKWAY, SPRING, TX, 77389-1425 US</v>
      </c>
      <c r="E157" s="3" cm="1">
        <f t="array" ref="E157">IFERROR(_FV(A157,"Employees"), "NA")</f>
        <v>62000</v>
      </c>
      <c r="F157" t="str" cm="1">
        <f t="array" ref="F157">_FV(A157,"Industry")</f>
        <v>Oil &amp; Gas</v>
      </c>
      <c r="G157" s="3" cm="1">
        <f t="array" ref="G157">IFERROR(_FV(A157,"Year incorporated",TRUE), "NA")</f>
        <v>1882</v>
      </c>
      <c r="H157" s="3" t="str" cm="1">
        <f t="array" ref="H157">_FV(A157,"Exchange")</f>
        <v>New York Stock Exchange</v>
      </c>
      <c r="I157" t="str" cm="1">
        <f t="array" ref="I157">_FV(A157,"Currency")</f>
        <v>USD</v>
      </c>
      <c r="J157" s="7" cm="1">
        <f t="array" ref="J157">_FV(A157,"Price")</f>
        <v>109.485</v>
      </c>
      <c r="K157" s="7" cm="1">
        <f t="array" ref="K157">_FV(A157,"Previous close",TRUE)</f>
        <v>106.34</v>
      </c>
      <c r="L157" s="7" cm="1">
        <f t="array" ref="L157">_FV(A157,"Change")</f>
        <v>3.145</v>
      </c>
      <c r="M157" s="4" cm="1">
        <f t="array" ref="M157">_FV(A157,"Change (%)",TRUE)</f>
        <v>2.9575000000000001E-2</v>
      </c>
      <c r="N157" s="7" cm="1">
        <f t="array" ref="N157">IFERROR(_FV(A157,"Open"), "NA")</f>
        <v>107.6</v>
      </c>
      <c r="O157" s="7" cm="1">
        <f t="array" ref="O157">IFERROR(_FV(A157,"High"), "NA")</f>
        <v>110.145</v>
      </c>
      <c r="P157" s="7" cm="1">
        <f t="array" ref="P157">IFERROR(_FV(A157,"Low"), "NA")</f>
        <v>107.6</v>
      </c>
      <c r="Q157" s="7" cm="1">
        <f t="array" ref="Q157">IFERROR(_FV(A157,"52 week high",TRUE),"NA")</f>
        <v>119.92</v>
      </c>
      <c r="R157" s="7" cm="1">
        <f t="array" ref="R157">IFERROR(_FV(A157,"52 week low",TRUE),"NA")</f>
        <v>83.89</v>
      </c>
      <c r="S157" s="3" cm="1">
        <f t="array" ref="S157">_FV(A157,"Shares outstanding",TRUE)</f>
        <v>4003193000</v>
      </c>
      <c r="T157" s="7" cm="1">
        <f t="array" ref="T157">_FV(A157,"Volume")</f>
        <v>7691747</v>
      </c>
      <c r="U157" s="3" cm="1">
        <f t="array" ref="U157">IFERROR(_FV(A157,"Volume average",TRUE), "NA")</f>
        <v>17041634</v>
      </c>
      <c r="V157" s="5" cm="1">
        <f t="array" ref="V157">IFERROR(_FV(A157,"Beta"), "NA")</f>
        <v>1.0778000000000001</v>
      </c>
      <c r="W157" s="3" cm="1">
        <f t="array" ref="W157">_FV(A157,"Market cap",TRUE)</f>
        <v>438289585605</v>
      </c>
      <c r="X157" s="7" cm="1">
        <f t="array" ref="X157">IFERROR(_FV(A157,"P/E",TRUE), "NA")</f>
        <v>8.5103000000000009</v>
      </c>
      <c r="Y157" t="str" cm="1">
        <f t="array" ref="Y157">_FV(A157,"Instrument type",TRUE)</f>
        <v>Stock</v>
      </c>
      <c r="Z157" s="6" cm="1">
        <f t="array" ref="Z157">_FV(A157,"Last trade time",TRUE)</f>
        <v>45155.700509259259</v>
      </c>
      <c r="AA157" t="s">
        <v>26</v>
      </c>
      <c r="AB157">
        <v>29640000000</v>
      </c>
      <c r="AC157" t="s">
        <v>26</v>
      </c>
      <c r="AD157" s="3" t="s">
        <v>26</v>
      </c>
    </row>
    <row r="158" spans="1:30" x14ac:dyDescent="0.2">
      <c r="A158" s="1" t="e" vm="157">
        <v>#VALUE!</v>
      </c>
      <c r="B158" t="str" cm="1">
        <f t="array" ref="B158">_FV(A158,"Ticker symbol",TRUE)</f>
        <v>FFIV</v>
      </c>
      <c r="C158" t="str" cm="1">
        <f t="array" ref="C158">_FV(A158,"Official name",TRUE)</f>
        <v>F5, INC.</v>
      </c>
      <c r="D158" t="str" cm="1">
        <f t="array" ref="D158">_FV(A158,"Headquarters")</f>
        <v>801 5Th Avenue, SEATTLE, WA, 98104 US</v>
      </c>
      <c r="E158" s="3" cm="1">
        <f t="array" ref="E158">IFERROR(_FV(A158,"Employees"), "NA")</f>
        <v>7089</v>
      </c>
      <c r="F158" t="str" cm="1">
        <f t="array" ref="F158">_FV(A158,"Industry")</f>
        <v>Software &amp; IT Services</v>
      </c>
      <c r="G158" s="3" cm="1">
        <f t="array" ref="G158">IFERROR(_FV(A158,"Year incorporated",TRUE), "NA")</f>
        <v>1996</v>
      </c>
      <c r="H158" s="3" t="str" cm="1">
        <f t="array" ref="H158">_FV(A158,"Exchange")</f>
        <v>Nasdaq Stock Market</v>
      </c>
      <c r="I158" t="str" cm="1">
        <f t="array" ref="I158">_FV(A158,"Currency")</f>
        <v>USD</v>
      </c>
      <c r="J158" s="7" cm="1">
        <f t="array" ref="J158">_FV(A158,"Price")</f>
        <v>155.80000000000001</v>
      </c>
      <c r="K158" s="7" cm="1">
        <f t="array" ref="K158">_FV(A158,"Previous close",TRUE)</f>
        <v>155.6</v>
      </c>
      <c r="L158" s="7" cm="1">
        <f t="array" ref="L158">_FV(A158,"Change")</f>
        <v>0.2</v>
      </c>
      <c r="M158" s="4" cm="1">
        <f t="array" ref="M158">_FV(A158,"Change (%)",TRUE)</f>
        <v>1.2850000000000001E-3</v>
      </c>
      <c r="N158" s="7" cm="1">
        <f t="array" ref="N158">IFERROR(_FV(A158,"Open"), "NA")</f>
        <v>157.12</v>
      </c>
      <c r="O158" s="7" cm="1">
        <f t="array" ref="O158">IFERROR(_FV(A158,"High"), "NA")</f>
        <v>157.4579</v>
      </c>
      <c r="P158" s="7" cm="1">
        <f t="array" ref="P158">IFERROR(_FV(A158,"Low"), "NA")</f>
        <v>155.595</v>
      </c>
      <c r="Q158" s="7" cm="1">
        <f t="array" ref="Q158">IFERROR(_FV(A158,"52 week high",TRUE),"NA")</f>
        <v>174.37870000000001</v>
      </c>
      <c r="R158" s="7" cm="1">
        <f t="array" ref="R158">IFERROR(_FV(A158,"52 week low",TRUE),"NA")</f>
        <v>127.05</v>
      </c>
      <c r="S158" s="3" cm="1">
        <f t="array" ref="S158">_FV(A158,"Shares outstanding",TRUE)</f>
        <v>59306420</v>
      </c>
      <c r="T158" s="7" cm="1">
        <f t="array" ref="T158">_FV(A158,"Volume")</f>
        <v>95984</v>
      </c>
      <c r="U158" s="3" cm="1">
        <f t="array" ref="U158">IFERROR(_FV(A158,"Volume average",TRUE), "NA")</f>
        <v>634075</v>
      </c>
      <c r="V158" s="5" cm="1">
        <f t="array" ref="V158">IFERROR(_FV(A158,"Beta"), "NA")</f>
        <v>1.0625</v>
      </c>
      <c r="W158" s="3" cm="1">
        <f t="array" ref="W158">_FV(A158,"Market cap",TRUE)</f>
        <v>9239940236</v>
      </c>
      <c r="X158" s="7" cm="1">
        <f t="array" ref="X158">IFERROR(_FV(A158,"P/E",TRUE), "NA")</f>
        <v>28.3095</v>
      </c>
      <c r="Y158" t="str" cm="1">
        <f t="array" ref="Y158">_FV(A158,"Instrument type",TRUE)</f>
        <v>Stock</v>
      </c>
      <c r="Z158" s="6" cm="1">
        <f t="array" ref="Z158">_FV(A158,"Last trade time",TRUE)</f>
        <v>45155.70050267344</v>
      </c>
      <c r="AA158" t="s">
        <v>26</v>
      </c>
      <c r="AB158">
        <v>758012000</v>
      </c>
      <c r="AC158">
        <v>789686000</v>
      </c>
      <c r="AD158" s="3">
        <v>1839951000</v>
      </c>
    </row>
    <row r="159" spans="1:30" x14ac:dyDescent="0.2">
      <c r="A159" s="1" t="e" vm="158">
        <v>#VALUE!</v>
      </c>
      <c r="B159" t="str" cm="1">
        <f t="array" ref="B159">_FV(A159,"Ticker symbol",TRUE)</f>
        <v>FAST</v>
      </c>
      <c r="C159" t="str" cm="1">
        <f t="array" ref="C159">_FV(A159,"Official name",TRUE)</f>
        <v>Fastenal Company</v>
      </c>
      <c r="D159" t="str" cm="1">
        <f t="array" ref="D159">_FV(A159,"Headquarters")</f>
        <v>2001 Theurer Blvd, WINONA, MN, 55987 US</v>
      </c>
      <c r="E159" s="3" cm="1">
        <f t="array" ref="E159">IFERROR(_FV(A159,"Employees"), "NA")</f>
        <v>20631</v>
      </c>
      <c r="F159" t="str" cm="1">
        <f t="array" ref="F159">_FV(A159,"Industry")</f>
        <v>Machinery, Equipment &amp; Components</v>
      </c>
      <c r="G159" s="3" cm="1">
        <f t="array" ref="G159">IFERROR(_FV(A159,"Year incorporated",TRUE), "NA")</f>
        <v>1968</v>
      </c>
      <c r="H159" s="3" t="str" cm="1">
        <f t="array" ref="H159">_FV(A159,"Exchange")</f>
        <v>Nasdaq Stock Market</v>
      </c>
      <c r="I159" t="str" cm="1">
        <f t="array" ref="I159">_FV(A159,"Currency")</f>
        <v>USD</v>
      </c>
      <c r="J159" s="7" cm="1">
        <f t="array" ref="J159">_FV(A159,"Price")</f>
        <v>57.505000000000003</v>
      </c>
      <c r="K159" s="7" cm="1">
        <f t="array" ref="K159">_FV(A159,"Previous close",TRUE)</f>
        <v>57.04</v>
      </c>
      <c r="L159" s="7" cm="1">
        <f t="array" ref="L159">_FV(A159,"Change")</f>
        <v>0.46500000000000002</v>
      </c>
      <c r="M159" s="4" cm="1">
        <f t="array" ref="M159">_FV(A159,"Change (%)",TRUE)</f>
        <v>8.1519999999999995E-3</v>
      </c>
      <c r="N159" s="7" cm="1">
        <f t="array" ref="N159">IFERROR(_FV(A159,"Open"), "NA")</f>
        <v>57.25</v>
      </c>
      <c r="O159" s="7" cm="1">
        <f t="array" ref="O159">IFERROR(_FV(A159,"High"), "NA")</f>
        <v>57.59</v>
      </c>
      <c r="P159" s="7" cm="1">
        <f t="array" ref="P159">IFERROR(_FV(A159,"Low"), "NA")</f>
        <v>57.12</v>
      </c>
      <c r="Q159" s="7" cm="1">
        <f t="array" ref="Q159">IFERROR(_FV(A159,"52 week high",TRUE),"NA")</f>
        <v>59.43</v>
      </c>
      <c r="R159" s="7" cm="1">
        <f t="array" ref="R159">IFERROR(_FV(A159,"52 week low",TRUE),"NA")</f>
        <v>43.73</v>
      </c>
      <c r="S159" s="3" cm="1">
        <f t="array" ref="S159">_FV(A159,"Shares outstanding",TRUE)</f>
        <v>571333000</v>
      </c>
      <c r="T159" s="7" cm="1">
        <f t="array" ref="T159">_FV(A159,"Volume")</f>
        <v>1379451</v>
      </c>
      <c r="U159" s="3" cm="1">
        <f t="array" ref="U159">IFERROR(_FV(A159,"Volume average",TRUE), "NA")</f>
        <v>3357345</v>
      </c>
      <c r="V159" s="5" cm="1">
        <f t="array" ref="V159">IFERROR(_FV(A159,"Beta"), "NA")</f>
        <v>1.1485000000000001</v>
      </c>
      <c r="W159" s="3" cm="1">
        <f t="array" ref="W159">_FV(A159,"Market cap",TRUE)</f>
        <v>32854504165</v>
      </c>
      <c r="X159" s="7" cm="1">
        <f t="array" ref="X159">IFERROR(_FV(A159,"P/E",TRUE), "NA")</f>
        <v>29.1081</v>
      </c>
      <c r="Y159" t="str" cm="1">
        <f t="array" ref="Y159">_FV(A159,"Instrument type",TRUE)</f>
        <v>Stock</v>
      </c>
      <c r="Z159" s="6" cm="1">
        <f t="array" ref="Z159">_FV(A159,"Last trade time",TRUE)</f>
        <v>45155.700429154691</v>
      </c>
      <c r="AA159" t="s">
        <v>26</v>
      </c>
      <c r="AB159">
        <v>230100000</v>
      </c>
      <c r="AC159">
        <v>1013200000</v>
      </c>
      <c r="AD159" s="3" t="s">
        <v>26</v>
      </c>
    </row>
    <row r="160" spans="1:30" x14ac:dyDescent="0.2">
      <c r="A160" s="1" t="e" vm="159">
        <v>#VALUE!</v>
      </c>
      <c r="B160" t="str" cm="1">
        <f t="array" ref="B160">_FV(A160,"Ticker symbol",TRUE)</f>
        <v>FDX</v>
      </c>
      <c r="C160" t="str" cm="1">
        <f t="array" ref="C160">_FV(A160,"Official name",TRUE)</f>
        <v>FEDEX CORPORATION</v>
      </c>
      <c r="D160" t="str" cm="1">
        <f t="array" ref="D160">_FV(A160,"Headquarters")</f>
        <v>942 South Shady Grove Road, MEMPHIS, TN, 38120-4117 US</v>
      </c>
      <c r="E160" s="3" cm="1">
        <f t="array" ref="E160">IFERROR(_FV(A160,"Employees"), "NA")</f>
        <v>328000</v>
      </c>
      <c r="F160" t="str" cm="1">
        <f t="array" ref="F160">_FV(A160,"Industry")</f>
        <v>Freight &amp; Logistics Services</v>
      </c>
      <c r="G160" s="3" cm="1">
        <f t="array" ref="G160">IFERROR(_FV(A160,"Year incorporated",TRUE), "NA")</f>
        <v>1997</v>
      </c>
      <c r="H160" s="3" t="str" cm="1">
        <f t="array" ref="H160">_FV(A160,"Exchange")</f>
        <v>New York Stock Exchange</v>
      </c>
      <c r="I160" t="str" cm="1">
        <f t="array" ref="I160">_FV(A160,"Currency")</f>
        <v>USD</v>
      </c>
      <c r="J160" s="7" cm="1">
        <f t="array" ref="J160">_FV(A160,"Price")</f>
        <v>264.83859999999999</v>
      </c>
      <c r="K160" s="7" cm="1">
        <f t="array" ref="K160">_FV(A160,"Previous close",TRUE)</f>
        <v>265.07</v>
      </c>
      <c r="L160" s="7" cm="1">
        <f t="array" ref="L160">_FV(A160,"Change")</f>
        <v>-0.23139999999999999</v>
      </c>
      <c r="M160" s="4" cm="1">
        <f t="array" ref="M160">_FV(A160,"Change (%)",TRUE)</f>
        <v>-8.7300000000000008E-4</v>
      </c>
      <c r="N160" s="7" cm="1">
        <f t="array" ref="N160">IFERROR(_FV(A160,"Open"), "NA")</f>
        <v>265.18</v>
      </c>
      <c r="O160" s="7" cm="1">
        <f t="array" ref="O160">IFERROR(_FV(A160,"High"), "NA")</f>
        <v>266.88</v>
      </c>
      <c r="P160" s="7" cm="1">
        <f t="array" ref="P160">IFERROR(_FV(A160,"Low"), "NA")</f>
        <v>264.51</v>
      </c>
      <c r="Q160" s="7" cm="1">
        <f t="array" ref="Q160">IFERROR(_FV(A160,"52 week high",TRUE),"NA")</f>
        <v>270.95</v>
      </c>
      <c r="R160" s="7" cm="1">
        <f t="array" ref="R160">IFERROR(_FV(A160,"52 week low",TRUE),"NA")</f>
        <v>141.91929999999999</v>
      </c>
      <c r="S160" s="3" cm="1">
        <f t="array" ref="S160">_FV(A160,"Shares outstanding",TRUE)</f>
        <v>251510400</v>
      </c>
      <c r="T160" s="7" cm="1">
        <f t="array" ref="T160">_FV(A160,"Volume")</f>
        <v>561304</v>
      </c>
      <c r="U160" s="3" cm="1">
        <f t="array" ref="U160">IFERROR(_FV(A160,"Volume average",TRUE), "NA")</f>
        <v>1713328</v>
      </c>
      <c r="V160" s="5" cm="1">
        <f t="array" ref="V160">IFERROR(_FV(A160,"Beta"), "NA")</f>
        <v>1.3607</v>
      </c>
      <c r="W160" s="3" cm="1">
        <f t="array" ref="W160">_FV(A160,"Market cap",TRUE)</f>
        <v>66609662221</v>
      </c>
      <c r="X160" s="7" cm="1">
        <f t="array" ref="X160">IFERROR(_FV(A160,"P/E",TRUE), "NA")</f>
        <v>17.074200000000001</v>
      </c>
      <c r="Y160" t="str" cm="1">
        <f t="array" ref="Y160">_FV(A160,"Instrument type",TRUE)</f>
        <v>Stock</v>
      </c>
      <c r="Z160" s="6" cm="1">
        <f t="array" ref="Z160">_FV(A160,"Last trade time",TRUE)</f>
        <v>45155.700498078128</v>
      </c>
      <c r="AA160" t="s">
        <v>26</v>
      </c>
      <c r="AB160" t="s">
        <v>26</v>
      </c>
      <c r="AC160">
        <v>10188000000</v>
      </c>
      <c r="AD160" s="3" t="s">
        <v>26</v>
      </c>
    </row>
    <row r="161" spans="1:30" x14ac:dyDescent="0.2">
      <c r="A161" s="1" t="e" vm="160">
        <v>#VALUE!</v>
      </c>
      <c r="B161" t="str" cm="1">
        <f t="array" ref="B161">_FV(A161,"Ticker symbol",TRUE)</f>
        <v>FIS</v>
      </c>
      <c r="C161" t="str" cm="1">
        <f t="array" ref="C161">_FV(A161,"Official name",TRUE)</f>
        <v>FIDELITY NATIONAL INFORMATION SERVICES, INC.</v>
      </c>
      <c r="D161" t="str" cm="1">
        <f t="array" ref="D161">_FV(A161,"Headquarters")</f>
        <v>347 Riverside Avenue, JACKSONVILLE, FL, 32202 US</v>
      </c>
      <c r="E161" s="3" cm="1">
        <f t="array" ref="E161">IFERROR(_FV(A161,"Employees"), "NA")</f>
        <v>69000</v>
      </c>
      <c r="F161" t="str" cm="1">
        <f t="array" ref="F161">_FV(A161,"Industry")</f>
        <v>Financial Technology (Fintech) &amp; Infrastructure</v>
      </c>
      <c r="G161" s="3" cm="1">
        <f t="array" ref="G161">IFERROR(_FV(A161,"Year incorporated",TRUE), "NA")</f>
        <v>2001</v>
      </c>
      <c r="H161" s="3" t="str" cm="1">
        <f t="array" ref="H161">_FV(A161,"Exchange")</f>
        <v>New York Stock Exchange</v>
      </c>
      <c r="I161" t="str" cm="1">
        <f t="array" ref="I161">_FV(A161,"Currency")</f>
        <v>USD</v>
      </c>
      <c r="J161" s="7" cm="1">
        <f t="array" ref="J161">_FV(A161,"Price")</f>
        <v>56.34</v>
      </c>
      <c r="K161" s="7" cm="1">
        <f t="array" ref="K161">_FV(A161,"Previous close",TRUE)</f>
        <v>55.81</v>
      </c>
      <c r="L161" s="7" cm="1">
        <f t="array" ref="L161">_FV(A161,"Change")</f>
        <v>0.53</v>
      </c>
      <c r="M161" s="4" cm="1">
        <f t="array" ref="M161">_FV(A161,"Change (%)",TRUE)</f>
        <v>9.4970000000000002E-3</v>
      </c>
      <c r="N161" s="7" cm="1">
        <f t="array" ref="N161">IFERROR(_FV(A161,"Open"), "NA")</f>
        <v>55.85</v>
      </c>
      <c r="O161" s="7" cm="1">
        <f t="array" ref="O161">IFERROR(_FV(A161,"High"), "NA")</f>
        <v>56.734999999999999</v>
      </c>
      <c r="P161" s="7" cm="1">
        <f t="array" ref="P161">IFERROR(_FV(A161,"Low"), "NA")</f>
        <v>55.674999999999997</v>
      </c>
      <c r="Q161" s="7" cm="1">
        <f t="array" ref="Q161">IFERROR(_FV(A161,"52 week high",TRUE),"NA")</f>
        <v>102.39</v>
      </c>
      <c r="R161" s="7" cm="1">
        <f t="array" ref="R161">IFERROR(_FV(A161,"52 week low",TRUE),"NA")</f>
        <v>48.57</v>
      </c>
      <c r="S161" s="3" cm="1">
        <f t="array" ref="S161">_FV(A161,"Shares outstanding",TRUE)</f>
        <v>592465500</v>
      </c>
      <c r="T161" s="7" cm="1">
        <f t="array" ref="T161">_FV(A161,"Volume")</f>
        <v>1419096</v>
      </c>
      <c r="U161" s="3" cm="1">
        <f t="array" ref="U161">IFERROR(_FV(A161,"Volume average",TRUE), "NA")</f>
        <v>3769290</v>
      </c>
      <c r="V161" s="5" cm="1">
        <f t="array" ref="V161">IFERROR(_FV(A161,"Beta"), "NA")</f>
        <v>0.8397</v>
      </c>
      <c r="W161" s="3" cm="1">
        <f t="array" ref="W161">_FV(A161,"Market cap",TRUE)</f>
        <v>33379506270</v>
      </c>
      <c r="X161" s="7" cm="1">
        <f t="array" ref="X161">IFERROR(_FV(A161,"P/E",TRUE), "NA")</f>
        <v>49.230499999999999</v>
      </c>
      <c r="Y161" t="str" cm="1">
        <f t="array" ref="Y161">_FV(A161,"Instrument type",TRUE)</f>
        <v>Stock</v>
      </c>
      <c r="Z161" s="6" cm="1">
        <f t="array" ref="Z161">_FV(A161,"Last trade time",TRUE)</f>
        <v>45155.700548911722</v>
      </c>
      <c r="AA161" t="s">
        <v>26</v>
      </c>
      <c r="AB161" t="s">
        <v>26</v>
      </c>
      <c r="AC161" t="s">
        <v>26</v>
      </c>
      <c r="AD161" s="3" t="s">
        <v>26</v>
      </c>
    </row>
    <row r="162" spans="1:30" x14ac:dyDescent="0.2">
      <c r="A162" s="1" t="e" vm="161">
        <v>#VALUE!</v>
      </c>
      <c r="B162" t="str" cm="1">
        <f t="array" ref="B162">_FV(A162,"Ticker symbol",TRUE)</f>
        <v>FITB</v>
      </c>
      <c r="C162" t="str" cm="1">
        <f t="array" ref="C162">_FV(A162,"Official name",TRUE)</f>
        <v>FIFTH THIRD BANCORP</v>
      </c>
      <c r="D162" t="str" cm="1">
        <f t="array" ref="D162">_FV(A162,"Headquarters")</f>
        <v>38 Fountain Square Plaza, CINCINNATI, OH, 45263 US</v>
      </c>
      <c r="E162" s="3" cm="1">
        <f t="array" ref="E162">IFERROR(_FV(A162,"Employees"), "NA")</f>
        <v>19225</v>
      </c>
      <c r="F162" t="str" cm="1">
        <f t="array" ref="F162">_FV(A162,"Industry")</f>
        <v>Banking Services</v>
      </c>
      <c r="G162" s="3" cm="1">
        <f t="array" ref="G162">IFERROR(_FV(A162,"Year incorporated",TRUE), "NA")</f>
        <v>1974</v>
      </c>
      <c r="H162" s="3" t="str" cm="1">
        <f t="array" ref="H162">_FV(A162,"Exchange")</f>
        <v>Nasdaq Stock Market</v>
      </c>
      <c r="I162" t="str" cm="1">
        <f t="array" ref="I162">_FV(A162,"Currency")</f>
        <v>USD</v>
      </c>
      <c r="J162" s="7" cm="1">
        <f t="array" ref="J162">_FV(A162,"Price")</f>
        <v>25.835000000000001</v>
      </c>
      <c r="K162" s="7" cm="1">
        <f t="array" ref="K162">_FV(A162,"Previous close",TRUE)</f>
        <v>25.74</v>
      </c>
      <c r="L162" s="7" cm="1">
        <f t="array" ref="L162">_FV(A162,"Change")</f>
        <v>9.5000000000000001E-2</v>
      </c>
      <c r="M162" s="4" cm="1">
        <f t="array" ref="M162">_FV(A162,"Change (%)",TRUE)</f>
        <v>3.6909999999999998E-3</v>
      </c>
      <c r="N162" s="7" cm="1">
        <f t="array" ref="N162">IFERROR(_FV(A162,"Open"), "NA")</f>
        <v>25.79</v>
      </c>
      <c r="O162" s="7" cm="1">
        <f t="array" ref="O162">IFERROR(_FV(A162,"High"), "NA")</f>
        <v>26.07</v>
      </c>
      <c r="P162" s="7" cm="1">
        <f t="array" ref="P162">IFERROR(_FV(A162,"Low"), "NA")</f>
        <v>25.76</v>
      </c>
      <c r="Q162" s="7" cm="1">
        <f t="array" ref="Q162">IFERROR(_FV(A162,"52 week high",TRUE),"NA")</f>
        <v>38.055</v>
      </c>
      <c r="R162" s="7" cm="1">
        <f t="array" ref="R162">IFERROR(_FV(A162,"52 week low",TRUE),"NA")</f>
        <v>22.11</v>
      </c>
      <c r="S162" s="3" cm="1">
        <f t="array" ref="S162">_FV(A162,"Shares outstanding",TRUE)</f>
        <v>680888700</v>
      </c>
      <c r="T162" s="7" cm="1">
        <f t="array" ref="T162">_FV(A162,"Volume")</f>
        <v>1830909</v>
      </c>
      <c r="U162" s="3" cm="1">
        <f t="array" ref="U162">IFERROR(_FV(A162,"Volume average",TRUE), "NA")</f>
        <v>4899436</v>
      </c>
      <c r="V162" s="5" cm="1">
        <f t="array" ref="V162">IFERROR(_FV(A162,"Beta"), "NA")</f>
        <v>1.2316</v>
      </c>
      <c r="W162" s="3" cm="1">
        <f t="array" ref="W162">_FV(A162,"Market cap",TRUE)</f>
        <v>17590759564</v>
      </c>
      <c r="X162" s="7" cm="1">
        <f t="array" ref="X162">IFERROR(_FV(A162,"P/E",TRUE), "NA")</f>
        <v>7.3277000000000001</v>
      </c>
      <c r="Y162" t="str" cm="1">
        <f t="array" ref="Y162">_FV(A162,"Instrument type",TRUE)</f>
        <v>Stock</v>
      </c>
      <c r="Z162" s="6" cm="1">
        <f t="array" ref="Z162">_FV(A162,"Last trade time",TRUE)</f>
        <v>45155.700407164062</v>
      </c>
      <c r="AA162" t="s">
        <v>26</v>
      </c>
      <c r="AB162" t="s">
        <v>26</v>
      </c>
      <c r="AC162" t="s">
        <v>26</v>
      </c>
      <c r="AD162" s="3" t="s">
        <v>26</v>
      </c>
    </row>
    <row r="163" spans="1:30" x14ac:dyDescent="0.2">
      <c r="A163" s="1" t="e" vm="162">
        <v>#VALUE!</v>
      </c>
      <c r="B163" t="str" cm="1">
        <f t="array" ref="B163">_FV(A163,"Ticker symbol",TRUE)</f>
        <v>FHN</v>
      </c>
      <c r="C163" t="str" cm="1">
        <f t="array" ref="C163">_FV(A163,"Official name",TRUE)</f>
        <v>FIRST HORIZON CORPORATION</v>
      </c>
      <c r="D163" t="str" cm="1">
        <f t="array" ref="D163">_FV(A163,"Headquarters")</f>
        <v>165 Madison Ave, MEMPHIS, TN, 38103 US</v>
      </c>
      <c r="E163" s="3" cm="1">
        <f t="array" ref="E163">IFERROR(_FV(A163,"Employees"), "NA")</f>
        <v>7397</v>
      </c>
      <c r="F163" t="str" cm="1">
        <f t="array" ref="F163">_FV(A163,"Industry")</f>
        <v>Banking Services</v>
      </c>
      <c r="G163" s="3" cm="1">
        <f t="array" ref="G163">IFERROR(_FV(A163,"Year incorporated",TRUE), "NA")</f>
        <v>1968</v>
      </c>
      <c r="H163" s="3" t="str" cm="1">
        <f t="array" ref="H163">_FV(A163,"Exchange")</f>
        <v>New York Stock Exchange</v>
      </c>
      <c r="I163" t="str" cm="1">
        <f t="array" ref="I163">_FV(A163,"Currency")</f>
        <v>USD</v>
      </c>
      <c r="J163" s="7" cm="1">
        <f t="array" ref="J163">_FV(A163,"Price")</f>
        <v>12.76</v>
      </c>
      <c r="K163" s="7" cm="1">
        <f t="array" ref="K163">_FV(A163,"Previous close",TRUE)</f>
        <v>12.85</v>
      </c>
      <c r="L163" s="7" cm="1">
        <f t="array" ref="L163">_FV(A163,"Change")</f>
        <v>-0.09</v>
      </c>
      <c r="M163" s="4" cm="1">
        <f t="array" ref="M163">_FV(A163,"Change (%)",TRUE)</f>
        <v>-7.0039999999999998E-3</v>
      </c>
      <c r="N163" s="7" cm="1">
        <f t="array" ref="N163">IFERROR(_FV(A163,"Open"), "NA")</f>
        <v>12.914999999999999</v>
      </c>
      <c r="O163" s="7" cm="1">
        <f t="array" ref="O163">IFERROR(_FV(A163,"High"), "NA")</f>
        <v>12.95</v>
      </c>
      <c r="P163" s="7" cm="1">
        <f t="array" ref="P163">IFERROR(_FV(A163,"Low"), "NA")</f>
        <v>12.73</v>
      </c>
      <c r="Q163" s="7" cm="1">
        <f t="array" ref="Q163">IFERROR(_FV(A163,"52 week high",TRUE),"NA")</f>
        <v>24.92</v>
      </c>
      <c r="R163" s="7" cm="1">
        <f t="array" ref="R163">IFERROR(_FV(A163,"52 week low",TRUE),"NA")</f>
        <v>8.99</v>
      </c>
      <c r="S163" s="3" cm="1">
        <f t="array" ref="S163">_FV(A163,"Shares outstanding",TRUE)</f>
        <v>558701900</v>
      </c>
      <c r="T163" s="7" cm="1">
        <f t="array" ref="T163">_FV(A163,"Volume")</f>
        <v>1638104</v>
      </c>
      <c r="U163" s="3" cm="1">
        <f t="array" ref="U163">IFERROR(_FV(A163,"Volume average",TRUE), "NA")</f>
        <v>7813093</v>
      </c>
      <c r="V163" s="5" cm="1">
        <f t="array" ref="V163">IFERROR(_FV(A163,"Beta"), "NA")</f>
        <v>0.95689999999999997</v>
      </c>
      <c r="W163" s="3" cm="1">
        <f t="array" ref="W163">_FV(A163,"Market cap",TRUE)</f>
        <v>7129036244</v>
      </c>
      <c r="X163" s="7" cm="1">
        <f t="array" ref="X163">IFERROR(_FV(A163,"P/E",TRUE), "NA")</f>
        <v>8.6470000000000002</v>
      </c>
      <c r="Y163" t="str" cm="1">
        <f t="array" ref="Y163">_FV(A163,"Instrument type",TRUE)</f>
        <v>Stock</v>
      </c>
      <c r="Z163" s="6" cm="1">
        <f t="array" ref="Z163">_FV(A163,"Last trade time",TRUE)</f>
        <v>45155.700461875</v>
      </c>
      <c r="AA163" t="s">
        <v>26</v>
      </c>
      <c r="AB163" t="s">
        <v>26</v>
      </c>
      <c r="AC163" t="s">
        <v>26</v>
      </c>
      <c r="AD163" s="3" t="s">
        <v>26</v>
      </c>
    </row>
    <row r="164" spans="1:30" x14ac:dyDescent="0.2">
      <c r="A164" s="1" t="e" vm="163">
        <v>#VALUE!</v>
      </c>
      <c r="B164" t="str" cm="1">
        <f t="array" ref="B164">_FV(A164,"Ticker symbol",TRUE)</f>
        <v>FSLR</v>
      </c>
      <c r="C164" t="str" cm="1">
        <f t="array" ref="C164">_FV(A164,"Official name",TRUE)</f>
        <v>FIRST SOLAR, INC.</v>
      </c>
      <c r="D164" t="str" cm="1">
        <f t="array" ref="D164">_FV(A164,"Headquarters")</f>
        <v>350 West Washington Street, Suite 600, TEMPE, AZ, 85288 US</v>
      </c>
      <c r="E164" s="3" cm="1">
        <f t="array" ref="E164">IFERROR(_FV(A164,"Employees"), "NA")</f>
        <v>5500</v>
      </c>
      <c r="F164" t="str" cm="1">
        <f t="array" ref="F164">_FV(A164,"Industry")</f>
        <v>Renewable Energy</v>
      </c>
      <c r="G164" s="3" cm="1">
        <f t="array" ref="G164">IFERROR(_FV(A164,"Year incorporated",TRUE), "NA")</f>
        <v>2003</v>
      </c>
      <c r="H164" s="3" t="str" cm="1">
        <f t="array" ref="H164">_FV(A164,"Exchange")</f>
        <v>Nasdaq Stock Market</v>
      </c>
      <c r="I164" t="str" cm="1">
        <f t="array" ref="I164">_FV(A164,"Currency")</f>
        <v>USD</v>
      </c>
      <c r="J164" s="7" cm="1">
        <f t="array" ref="J164">_FV(A164,"Price")</f>
        <v>184.27</v>
      </c>
      <c r="K164" s="7" cm="1">
        <f t="array" ref="K164">_FV(A164,"Previous close",TRUE)</f>
        <v>191.89</v>
      </c>
      <c r="L164" s="7" cm="1">
        <f t="array" ref="L164">_FV(A164,"Change")</f>
        <v>-7.62</v>
      </c>
      <c r="M164" s="4" cm="1">
        <f t="array" ref="M164">_FV(A164,"Change (%)",TRUE)</f>
        <v>-3.9710000000000002E-2</v>
      </c>
      <c r="N164" s="7" cm="1">
        <f t="array" ref="N164">IFERROR(_FV(A164,"Open"), "NA")</f>
        <v>191.46</v>
      </c>
      <c r="O164" s="7" cm="1">
        <f t="array" ref="O164">IFERROR(_FV(A164,"High"), "NA")</f>
        <v>191.46</v>
      </c>
      <c r="P164" s="7" cm="1">
        <f t="array" ref="P164">IFERROR(_FV(A164,"Low"), "NA")</f>
        <v>182.46</v>
      </c>
      <c r="Q164" s="7" cm="1">
        <f t="array" ref="Q164">IFERROR(_FV(A164,"52 week high",TRUE),"NA")</f>
        <v>232</v>
      </c>
      <c r="R164" s="7" cm="1">
        <f t="array" ref="R164">IFERROR(_FV(A164,"52 week low",TRUE),"NA")</f>
        <v>111.2</v>
      </c>
      <c r="S164" s="3" cm="1">
        <f t="array" ref="S164">_FV(A164,"Shares outstanding",TRUE)</f>
        <v>106831400</v>
      </c>
      <c r="T164" s="7" cm="1">
        <f t="array" ref="T164">_FV(A164,"Volume")</f>
        <v>1494047</v>
      </c>
      <c r="U164" s="3" cm="1">
        <f t="array" ref="U164">IFERROR(_FV(A164,"Volume average",TRUE), "NA")</f>
        <v>2178766</v>
      </c>
      <c r="V164" s="5" cm="1">
        <f t="array" ref="V164">IFERROR(_FV(A164,"Beta"), "NA")</f>
        <v>1.3872</v>
      </c>
      <c r="W164" s="3" cm="1">
        <f t="array" ref="W164">_FV(A164,"Market cap",TRUE)</f>
        <v>19685822078</v>
      </c>
      <c r="X164" s="7" cm="1">
        <f t="array" ref="X164">IFERROR(_FV(A164,"P/E",TRUE), "NA")</f>
        <v>131.86500000000001</v>
      </c>
      <c r="Y164" t="str" cm="1">
        <f t="array" ref="Y164">_FV(A164,"Instrument type",TRUE)</f>
        <v>Stock</v>
      </c>
      <c r="Z164" s="6" cm="1">
        <f t="array" ref="Z164">_FV(A164,"Last trade time",TRUE)</f>
        <v>45155.700507001566</v>
      </c>
      <c r="AA164">
        <v>-44166000</v>
      </c>
      <c r="AB164" t="s">
        <v>26</v>
      </c>
      <c r="AC164">
        <v>354991000</v>
      </c>
      <c r="AD164" t="s">
        <v>26</v>
      </c>
    </row>
    <row r="165" spans="1:30" x14ac:dyDescent="0.2">
      <c r="A165" s="1" t="e" vm="164">
        <v>#VALUE!</v>
      </c>
      <c r="B165" t="str" cm="1">
        <f t="array" ref="B165">_FV(A165,"Ticker symbol",TRUE)</f>
        <v>FE</v>
      </c>
      <c r="C165" t="str" cm="1">
        <f t="array" ref="C165">_FV(A165,"Official name",TRUE)</f>
        <v>FIRSTENERGY CORP.</v>
      </c>
      <c r="D165" t="str" cm="1">
        <f t="array" ref="D165">_FV(A165,"Headquarters")</f>
        <v>76 S Main St, AKRON, OH, 44308-1890 US</v>
      </c>
      <c r="E165" s="3" cm="1">
        <f t="array" ref="E165">IFERROR(_FV(A165,"Employees"), "NA")</f>
        <v>12335</v>
      </c>
      <c r="F165" t="str" cm="1">
        <f t="array" ref="F165">_FV(A165,"Industry")</f>
        <v>Electrical Utilities &amp; IPPs</v>
      </c>
      <c r="G165" s="3" cm="1">
        <f t="array" ref="G165">IFERROR(_FV(A165,"Year incorporated",TRUE), "NA")</f>
        <v>1996</v>
      </c>
      <c r="H165" s="3" t="str" cm="1">
        <f t="array" ref="H165">_FV(A165,"Exchange")</f>
        <v>New York Stock Exchange</v>
      </c>
      <c r="I165" t="str" cm="1">
        <f t="array" ref="I165">_FV(A165,"Currency")</f>
        <v>USD</v>
      </c>
      <c r="J165" s="7" cm="1">
        <f t="array" ref="J165">_FV(A165,"Price")</f>
        <v>36.215000000000003</v>
      </c>
      <c r="K165" s="7" cm="1">
        <f t="array" ref="K165">_FV(A165,"Previous close",TRUE)</f>
        <v>36.24</v>
      </c>
      <c r="L165" s="7" cm="1">
        <f t="array" ref="L165">_FV(A165,"Change")</f>
        <v>-2.5000000000000001E-2</v>
      </c>
      <c r="M165" s="4" cm="1">
        <f t="array" ref="M165">_FV(A165,"Change (%)",TRUE)</f>
        <v>-6.8979999999999996E-4</v>
      </c>
      <c r="N165" s="7" cm="1">
        <f t="array" ref="N165">IFERROR(_FV(A165,"Open"), "NA")</f>
        <v>36.299999999999997</v>
      </c>
      <c r="O165" s="7" cm="1">
        <f t="array" ref="O165">IFERROR(_FV(A165,"High"), "NA")</f>
        <v>36.515000000000001</v>
      </c>
      <c r="P165" s="7" cm="1">
        <f t="array" ref="P165">IFERROR(_FV(A165,"Low"), "NA")</f>
        <v>36.159999999999997</v>
      </c>
      <c r="Q165" s="7" cm="1">
        <f t="array" ref="Q165">IFERROR(_FV(A165,"52 week high",TRUE),"NA")</f>
        <v>43.31</v>
      </c>
      <c r="R165" s="7" cm="1">
        <f t="array" ref="R165">IFERROR(_FV(A165,"52 week low",TRUE),"NA")</f>
        <v>35.6</v>
      </c>
      <c r="S165" s="3" cm="1">
        <f t="array" ref="S165">_FV(A165,"Shares outstanding",TRUE)</f>
        <v>573362400</v>
      </c>
      <c r="T165" s="7" cm="1">
        <f t="array" ref="T165">_FV(A165,"Volume")</f>
        <v>674796</v>
      </c>
      <c r="U165" s="3" cm="1">
        <f t="array" ref="U165">IFERROR(_FV(A165,"Volume average",TRUE), "NA")</f>
        <v>3256765</v>
      </c>
      <c r="V165" s="5" cm="1">
        <f t="array" ref="V165">IFERROR(_FV(A165,"Beta"), "NA")</f>
        <v>0.45400000000000001</v>
      </c>
      <c r="W165" s="3" cm="1">
        <f t="array" ref="W165">_FV(A165,"Market cap",TRUE)</f>
        <v>20764319316</v>
      </c>
      <c r="X165" s="7" cm="1">
        <f t="array" ref="X165">IFERROR(_FV(A165,"P/E",TRUE), "NA")</f>
        <v>45.462000000000003</v>
      </c>
      <c r="Y165" t="str" cm="1">
        <f t="array" ref="Y165">_FV(A165,"Instrument type",TRUE)</f>
        <v>Stock</v>
      </c>
      <c r="Z165" s="6" cm="1">
        <f t="array" ref="Z165">_FV(A165,"Last trade time",TRUE)</f>
        <v>45155.700483008593</v>
      </c>
      <c r="AA165">
        <v>406000000</v>
      </c>
      <c r="AB165">
        <v>160000000</v>
      </c>
      <c r="AC165">
        <v>1318000000</v>
      </c>
      <c r="AD165">
        <v>3958000000</v>
      </c>
    </row>
    <row r="166" spans="1:30" x14ac:dyDescent="0.2">
      <c r="A166" s="1" t="e" vm="165">
        <v>#VALUE!</v>
      </c>
      <c r="B166" t="str" cm="1">
        <f t="array" ref="B166">_FV(A166,"Ticker symbol",TRUE)</f>
        <v>FISV</v>
      </c>
      <c r="C166" t="str" cm="1">
        <f t="array" ref="C166">_FV(A166,"Official name",TRUE)</f>
        <v>FISERV, INC.</v>
      </c>
      <c r="D166" t="str" cm="1">
        <f t="array" ref="D166">_FV(A166,"Headquarters")</f>
        <v>Po Box 979, 255 Fiserv Dr, BROOKFIELD, WI, 53045 US</v>
      </c>
      <c r="E166" s="3" cm="1">
        <f t="array" ref="E166">IFERROR(_FV(A166,"Employees"), "NA")</f>
        <v>41000</v>
      </c>
      <c r="F166" t="str" cm="1">
        <f t="array" ref="F166">_FV(A166,"Industry")</f>
        <v>Professional &amp; Commercial Services</v>
      </c>
      <c r="G166" s="3" cm="1">
        <f t="array" ref="G166">IFERROR(_FV(A166,"Year incorporated",TRUE), "NA")</f>
        <v>1992</v>
      </c>
      <c r="H166" s="3" t="str" cm="1">
        <f t="array" ref="H166">_FV(A166,"Exchange")</f>
        <v>Wiener Boerse</v>
      </c>
      <c r="I166" t="str" cm="1">
        <f t="array" ref="I166">_FV(A166,"Currency")</f>
        <v>EUR</v>
      </c>
      <c r="J166" s="7" cm="1">
        <f t="array" ref="J166">_FV(A166,"Price")</f>
        <v>115.15</v>
      </c>
      <c r="K166" s="7" cm="1">
        <f t="array" ref="K166">_FV(A166,"Previous close",TRUE)</f>
        <v>117.65</v>
      </c>
      <c r="L166" s="7" cm="1">
        <f t="array" ref="L166">_FV(A166,"Change")</f>
        <v>-2.5</v>
      </c>
      <c r="M166" s="4" cm="1">
        <f t="array" ref="M166">_FV(A166,"Change (%)",TRUE)</f>
        <v>-2.1248999999999997E-2</v>
      </c>
      <c r="N166" s="7" cm="1">
        <f t="array" ref="N166">IFERROR(_FV(A166,"Open"), "NA")</f>
        <v>117.55</v>
      </c>
      <c r="O166" s="7" cm="1">
        <f t="array" ref="O166">IFERROR(_FV(A166,"High"), "NA")</f>
        <v>117.85</v>
      </c>
      <c r="P166" s="7" cm="1">
        <f t="array" ref="P166">IFERROR(_FV(A166,"Low"), "NA")</f>
        <v>113.85</v>
      </c>
      <c r="Q166" s="7" t="str" cm="1">
        <f t="array" ref="Q166">IFERROR(_FV(A166,"52 week high",TRUE),"NA")</f>
        <v>NA</v>
      </c>
      <c r="R166" s="7" t="str" cm="1">
        <f t="array" ref="R166">IFERROR(_FV(A166,"52 week low",TRUE),"NA")</f>
        <v>NA</v>
      </c>
      <c r="S166" s="3" cm="1">
        <f t="array" ref="S166">_FV(A166,"Shares outstanding",TRUE)</f>
        <v>609614900</v>
      </c>
      <c r="T166" s="7" cm="1">
        <f t="array" ref="T166">_FV(A166,"Volume")</f>
        <v>173</v>
      </c>
      <c r="U166" s="3" cm="1">
        <f t="array" ref="U166">IFERROR(_FV(A166,"Volume average",TRUE), "NA")</f>
        <v>1783830</v>
      </c>
      <c r="V166" s="5" cm="1">
        <f t="array" ref="V166">IFERROR(_FV(A166,"Beta"), "NA")</f>
        <v>0.87519999999999998</v>
      </c>
      <c r="W166" s="3" cm="1">
        <f t="array" ref="W166">_FV(A166,"Market cap",TRUE)</f>
        <v>80287330000</v>
      </c>
      <c r="X166" s="7" cm="1">
        <f t="array" ref="X166">IFERROR(_FV(A166,"P/E",TRUE), "NA")</f>
        <v>30.93</v>
      </c>
      <c r="Y166" t="str" cm="1">
        <f t="array" ref="Y166">_FV(A166,"Instrument type",TRUE)</f>
        <v>Stock</v>
      </c>
      <c r="Z166" s="6" cm="1">
        <f t="array" ref="Z166">_FV(A166,"Last trade time",TRUE)</f>
        <v>45133.659722222219</v>
      </c>
      <c r="AA166">
        <v>2530000000</v>
      </c>
      <c r="AB166">
        <v>902000000</v>
      </c>
      <c r="AC166">
        <v>3585000000</v>
      </c>
      <c r="AD166">
        <v>26458000000</v>
      </c>
    </row>
    <row r="167" spans="1:30" x14ac:dyDescent="0.2">
      <c r="A167" s="1" t="e" vm="166">
        <v>#VALUE!</v>
      </c>
      <c r="B167" t="str" cm="1">
        <f t="array" ref="B167">_FV(A167,"Ticker symbol",TRUE)</f>
        <v>FRX</v>
      </c>
      <c r="C167" t="str" cm="1">
        <f t="array" ref="C167">_FV(A167,"Official name",TRUE)</f>
        <v>FLEXIROAM LIMITED</v>
      </c>
      <c r="D167" t="str" cm="1">
        <f t="array" ref="D167">_FV(A167,"Headquarters")</f>
        <v>22-1, Jalan PJU 8/3a, Damansara Perdana, PETALING  JAYA, SELANGOR, 47820 MY</v>
      </c>
      <c r="E167" s="3" t="str" cm="1">
        <f t="array" ref="E167">IFERROR(_FV(A167,"Employees"), "NA")</f>
        <v>NA</v>
      </c>
      <c r="F167" t="str" cm="1">
        <f t="array" ref="F167">_FV(A167,"Industry")</f>
        <v>Telecommunications Services</v>
      </c>
      <c r="G167" s="3" cm="1">
        <f t="array" ref="G167">IFERROR(_FV(A167,"Year incorporated",TRUE), "NA")</f>
        <v>2010</v>
      </c>
      <c r="H167" s="3" t="str" cm="1">
        <f t="array" ref="H167">_FV(A167,"Exchange")</f>
        <v>Australian Securities Exchange</v>
      </c>
      <c r="I167" t="str" cm="1">
        <f t="array" ref="I167">_FV(A167,"Currency")</f>
        <v>AUD</v>
      </c>
      <c r="J167" s="7" cm="1">
        <f t="array" ref="J167">_FV(A167,"Price")</f>
        <v>2.7E-2</v>
      </c>
      <c r="K167" s="7" cm="1">
        <f t="array" ref="K167">_FV(A167,"Previous close",TRUE)</f>
        <v>2.7E-2</v>
      </c>
      <c r="L167" s="7" cm="1">
        <f t="array" ref="L167">_FV(A167,"Change")</f>
        <v>0</v>
      </c>
      <c r="M167" s="4" cm="1">
        <f t="array" ref="M167">_FV(A167,"Change (%)",TRUE)</f>
        <v>0</v>
      </c>
      <c r="N167" s="7" cm="1">
        <f t="array" ref="N167">IFERROR(_FV(A167,"Open"), "NA")</f>
        <v>2.7E-2</v>
      </c>
      <c r="O167" s="7" cm="1">
        <f t="array" ref="O167">IFERROR(_FV(A167,"High"), "NA")</f>
        <v>2.7E-2</v>
      </c>
      <c r="P167" s="7" cm="1">
        <f t="array" ref="P167">IFERROR(_FV(A167,"Low"), "NA")</f>
        <v>2.7E-2</v>
      </c>
      <c r="Q167" s="7" cm="1">
        <f t="array" ref="Q167">IFERROR(_FV(A167,"52 week high",TRUE),"NA")</f>
        <v>5.6000000000000001E-2</v>
      </c>
      <c r="R167" s="7" cm="1">
        <f t="array" ref="R167">IFERROR(_FV(A167,"52 week low",TRUE),"NA")</f>
        <v>2.7E-2</v>
      </c>
      <c r="S167" s="3" cm="1">
        <f t="array" ref="S167">_FV(A167,"Shares outstanding",TRUE)</f>
        <v>664191700</v>
      </c>
      <c r="T167" s="7" cm="1">
        <f t="array" ref="T167">_FV(A167,"Volume")</f>
        <v>153702</v>
      </c>
      <c r="U167" s="3" cm="1">
        <f t="array" ref="U167">IFERROR(_FV(A167,"Volume average",TRUE), "NA")</f>
        <v>167820</v>
      </c>
      <c r="V167" s="5" cm="1">
        <f t="array" ref="V167">IFERROR(_FV(A167,"Beta"), "NA")</f>
        <v>0.69789999999999996</v>
      </c>
      <c r="W167" s="3" cm="1">
        <f t="array" ref="W167">_FV(A167,"Market cap",TRUE)</f>
        <v>17933180</v>
      </c>
      <c r="X167" s="7" t="str" cm="1">
        <f t="array" ref="X167">IFERROR(_FV(A167,"P/E",TRUE), "NA")</f>
        <v>NA</v>
      </c>
      <c r="Y167" t="str" cm="1">
        <f t="array" ref="Y167">_FV(A167,"Instrument type",TRUE)</f>
        <v>Stock</v>
      </c>
      <c r="Z167" s="6" cm="1">
        <f t="array" ref="Z167">_FV(A167,"Last trade time",TRUE)</f>
        <v>45154.375011574077</v>
      </c>
      <c r="AA167" t="s">
        <v>26</v>
      </c>
      <c r="AB167" t="s">
        <v>26</v>
      </c>
      <c r="AC167" t="s">
        <v>26</v>
      </c>
      <c r="AD167" t="s">
        <v>26</v>
      </c>
    </row>
    <row r="168" spans="1:30" x14ac:dyDescent="0.2">
      <c r="A168" s="1" t="e" vm="167">
        <v>#VALUE!</v>
      </c>
      <c r="B168" t="str" cm="1">
        <f t="array" ref="B168">_FV(A168,"Ticker symbol",TRUE)</f>
        <v>FLS</v>
      </c>
      <c r="C168" t="str" cm="1">
        <f t="array" ref="C168">_FV(A168,"Official name",TRUE)</f>
        <v>FLOWSERVE CORPORATION</v>
      </c>
      <c r="D168" t="str" cm="1">
        <f t="array" ref="D168">_FV(A168,"Headquarters")</f>
        <v>5215 N. O'connor Blvd., Suite 700, IRVING, TX, 75039 US</v>
      </c>
      <c r="E168" s="3" cm="1">
        <f t="array" ref="E168">IFERROR(_FV(A168,"Employees"), "NA")</f>
        <v>17000</v>
      </c>
      <c r="F168" t="str" cm="1">
        <f t="array" ref="F168">_FV(A168,"Industry")</f>
        <v>Machinery, Equipment &amp; Components</v>
      </c>
      <c r="G168" s="3" cm="1">
        <f t="array" ref="G168">IFERROR(_FV(A168,"Year incorporated",TRUE), "NA")</f>
        <v>1912</v>
      </c>
      <c r="H168" s="3" t="str" cm="1">
        <f t="array" ref="H168">_FV(A168,"Exchange")</f>
        <v>New York Stock Exchange</v>
      </c>
      <c r="I168" t="str" cm="1">
        <f t="array" ref="I168">_FV(A168,"Currency")</f>
        <v>USD</v>
      </c>
      <c r="J168" s="7" cm="1">
        <f t="array" ref="J168">_FV(A168,"Price")</f>
        <v>38.1</v>
      </c>
      <c r="K168" s="7" cm="1">
        <f t="array" ref="K168">_FV(A168,"Previous close",TRUE)</f>
        <v>38.31</v>
      </c>
      <c r="L168" s="7" cm="1">
        <f t="array" ref="L168">_FV(A168,"Change")</f>
        <v>-0.21</v>
      </c>
      <c r="M168" s="4" cm="1">
        <f t="array" ref="M168">_FV(A168,"Change (%)",TRUE)</f>
        <v>-5.4819999999999999E-3</v>
      </c>
      <c r="N168" s="7" cm="1">
        <f t="array" ref="N168">IFERROR(_FV(A168,"Open"), "NA")</f>
        <v>38.450000000000003</v>
      </c>
      <c r="O168" s="7" cm="1">
        <f t="array" ref="O168">IFERROR(_FV(A168,"High"), "NA")</f>
        <v>38.75</v>
      </c>
      <c r="P168" s="7" cm="1">
        <f t="array" ref="P168">IFERROR(_FV(A168,"Low"), "NA")</f>
        <v>38.04</v>
      </c>
      <c r="Q168" s="7" cm="1">
        <f t="array" ref="Q168">IFERROR(_FV(A168,"52 week high",TRUE),"NA")</f>
        <v>40.15</v>
      </c>
      <c r="R168" s="7" cm="1">
        <f t="array" ref="R168">IFERROR(_FV(A168,"52 week low",TRUE),"NA")</f>
        <v>23.89</v>
      </c>
      <c r="S168" s="3" cm="1">
        <f t="array" ref="S168">_FV(A168,"Shares outstanding",TRUE)</f>
        <v>131207300</v>
      </c>
      <c r="T168" s="7" cm="1">
        <f t="array" ref="T168">_FV(A168,"Volume")</f>
        <v>278437</v>
      </c>
      <c r="U168" s="3" cm="1">
        <f t="array" ref="U168">IFERROR(_FV(A168,"Volume average",TRUE), "NA")</f>
        <v>1009534</v>
      </c>
      <c r="V168" s="5" cm="1">
        <f t="array" ref="V168">IFERROR(_FV(A168,"Beta"), "NA")</f>
        <v>1.6048</v>
      </c>
      <c r="W168" s="3" cm="1">
        <f t="array" ref="W168">_FV(A168,"Market cap",TRUE)</f>
        <v>4998998130</v>
      </c>
      <c r="X168" s="7" cm="1">
        <f t="array" ref="X168">IFERROR(_FV(A168,"P/E",TRUE), "NA")</f>
        <v>21.2118</v>
      </c>
      <c r="Y168" t="str" cm="1">
        <f t="array" ref="Y168">_FV(A168,"Instrument type",TRUE)</f>
        <v>Stock</v>
      </c>
      <c r="Z168" s="6" cm="1">
        <f t="array" ref="Z168">_FV(A168,"Last trade time",TRUE)</f>
        <v>45155.700198645311</v>
      </c>
      <c r="AA168">
        <v>188689000</v>
      </c>
      <c r="AB168">
        <v>434971000</v>
      </c>
      <c r="AC168">
        <v>1102089000</v>
      </c>
      <c r="AD168">
        <v>1243151000</v>
      </c>
    </row>
    <row r="169" spans="1:30" x14ac:dyDescent="0.2">
      <c r="A169" s="1" t="e" vm="168">
        <v>#VALUE!</v>
      </c>
      <c r="B169" t="str" cm="1">
        <f t="array" ref="B169">_FV(A169,"Ticker symbol",TRUE)</f>
        <v>FLR</v>
      </c>
      <c r="C169" t="str" cm="1">
        <f t="array" ref="C169">_FV(A169,"Official name",TRUE)</f>
        <v>FLUOR CORPORATION.</v>
      </c>
      <c r="D169" t="str" cm="1">
        <f t="array" ref="D169">_FV(A169,"Headquarters")</f>
        <v>6700 Las Colinas Blvd, IRVING, TX, 75039 US</v>
      </c>
      <c r="E169" s="3" cm="1">
        <f t="array" ref="E169">IFERROR(_FV(A169,"Employees"), "NA")</f>
        <v>39576</v>
      </c>
      <c r="F169" t="str" cm="1">
        <f t="array" ref="F169">_FV(A169,"Industry")</f>
        <v>Construction &amp; Engineering</v>
      </c>
      <c r="G169" s="3" cm="1">
        <f t="array" ref="G169">IFERROR(_FV(A169,"Year incorporated",TRUE), "NA")</f>
        <v>2000</v>
      </c>
      <c r="H169" s="3" t="str" cm="1">
        <f t="array" ref="H169">_FV(A169,"Exchange")</f>
        <v>New York Stock Exchange</v>
      </c>
      <c r="I169" t="str" cm="1">
        <f t="array" ref="I169">_FV(A169,"Currency")</f>
        <v>USD</v>
      </c>
      <c r="J169" s="7" cm="1">
        <f t="array" ref="J169">_FV(A169,"Price")</f>
        <v>33.380000000000003</v>
      </c>
      <c r="K169" s="7" cm="1">
        <f t="array" ref="K169">_FV(A169,"Previous close",TRUE)</f>
        <v>33.64</v>
      </c>
      <c r="L169" s="7" cm="1">
        <f t="array" ref="L169">_FV(A169,"Change")</f>
        <v>-0.26</v>
      </c>
      <c r="M169" s="4" cm="1">
        <f t="array" ref="M169">_FV(A169,"Change (%)",TRUE)</f>
        <v>-7.7290000000000006E-3</v>
      </c>
      <c r="N169" s="7" cm="1">
        <f t="array" ref="N169">IFERROR(_FV(A169,"Open"), "NA")</f>
        <v>33.86</v>
      </c>
      <c r="O169" s="7" cm="1">
        <f t="array" ref="O169">IFERROR(_FV(A169,"High"), "NA")</f>
        <v>34.03</v>
      </c>
      <c r="P169" s="7" cm="1">
        <f t="array" ref="P169">IFERROR(_FV(A169,"Low"), "NA")</f>
        <v>33.259500000000003</v>
      </c>
      <c r="Q169" s="7" cm="1">
        <f t="array" ref="Q169">IFERROR(_FV(A169,"52 week high",TRUE),"NA")</f>
        <v>38.200000000000003</v>
      </c>
      <c r="R169" s="7" cm="1">
        <f t="array" ref="R169">IFERROR(_FV(A169,"52 week low",TRUE),"NA")</f>
        <v>23.37</v>
      </c>
      <c r="S169" s="3" cm="1">
        <f t="array" ref="S169">_FV(A169,"Shares outstanding",TRUE)</f>
        <v>143368300</v>
      </c>
      <c r="T169" s="7" cm="1">
        <f t="array" ref="T169">_FV(A169,"Volume")</f>
        <v>331194</v>
      </c>
      <c r="U169" s="3" cm="1">
        <f t="array" ref="U169">IFERROR(_FV(A169,"Volume average",TRUE), "NA")</f>
        <v>2096300</v>
      </c>
      <c r="V169" s="5" cm="1">
        <f t="array" ref="V169">IFERROR(_FV(A169,"Beta"), "NA")</f>
        <v>2.2572000000000001</v>
      </c>
      <c r="W169" s="3" cm="1">
        <f t="array" ref="W169">_FV(A169,"Market cap",TRUE)</f>
        <v>4785633854</v>
      </c>
      <c r="X169" s="7" cm="1">
        <f t="array" ref="X169">IFERROR(_FV(A169,"P/E",TRUE), "NA")</f>
        <v>40.533299999999997</v>
      </c>
      <c r="Y169" t="str" cm="1">
        <f t="array" ref="Y169">_FV(A169,"Instrument type",TRUE)</f>
        <v>Stock</v>
      </c>
      <c r="Z169" s="6" cm="1">
        <f t="array" ref="Z169">_FV(A169,"Last trade time",TRUE)</f>
        <v>45155.700197997656</v>
      </c>
      <c r="AA169">
        <v>145000000</v>
      </c>
      <c r="AB169">
        <v>2439000000</v>
      </c>
      <c r="AC169">
        <v>2024000000</v>
      </c>
      <c r="AD169">
        <v>3216000000</v>
      </c>
    </row>
    <row r="170" spans="1:30" x14ac:dyDescent="0.2">
      <c r="A170" s="1" t="e" vm="169">
        <v>#VALUE!</v>
      </c>
      <c r="B170" t="str" cm="1">
        <f t="array" ref="B170">_FV(A170,"Ticker symbol",TRUE)</f>
        <v>FMC1</v>
      </c>
      <c r="C170" t="str" cm="1">
        <f t="array" ref="C170">_FV(A170,"Official name",TRUE)</f>
        <v>FORD MOTOR COMPANY</v>
      </c>
      <c r="D170" t="str" cm="1">
        <f t="array" ref="D170">_FV(A170,"Headquarters")</f>
        <v>One American Road, DEARBORN, MI, 48126-2701 US</v>
      </c>
      <c r="E170" s="3" cm="1">
        <f t="array" ref="E170">IFERROR(_FV(A170,"Employees"), "NA")</f>
        <v>173000</v>
      </c>
      <c r="F170" t="str" cm="1">
        <f t="array" ref="F170">_FV(A170,"Industry")</f>
        <v>Automobiles &amp; Auto Parts</v>
      </c>
      <c r="G170" s="3" cm="1">
        <f t="array" ref="G170">IFERROR(_FV(A170,"Year incorporated",TRUE), "NA")</f>
        <v>1919</v>
      </c>
      <c r="H170" s="3" t="str" cm="1">
        <f t="array" ref="H170">_FV(A170,"Exchange")</f>
        <v>Deutsche Boerse AG</v>
      </c>
      <c r="I170" t="str" cm="1">
        <f t="array" ref="I170">_FV(A170,"Currency")</f>
        <v>EUR</v>
      </c>
      <c r="J170" s="7" cm="1">
        <f t="array" ref="J170">_FV(A170,"Price")</f>
        <v>11.002000000000001</v>
      </c>
      <c r="K170" s="7" cm="1">
        <f t="array" ref="K170">_FV(A170,"Previous close",TRUE)</f>
        <v>11.106</v>
      </c>
      <c r="L170" s="7" cm="1">
        <f t="array" ref="L170">_FV(A170,"Change")</f>
        <v>-0.104</v>
      </c>
      <c r="M170" s="4" cm="1">
        <f t="array" ref="M170">_FV(A170,"Change (%)",TRUE)</f>
        <v>-9.3640000000000008E-3</v>
      </c>
      <c r="N170" s="7" cm="1">
        <f t="array" ref="N170">IFERROR(_FV(A170,"Open"), "NA")</f>
        <v>10.736000000000001</v>
      </c>
      <c r="O170" s="7" cm="1">
        <f t="array" ref="O170">IFERROR(_FV(A170,"High"), "NA")</f>
        <v>11.002000000000001</v>
      </c>
      <c r="P170" s="7" cm="1">
        <f t="array" ref="P170">IFERROR(_FV(A170,"Low"), "NA")</f>
        <v>10.736000000000001</v>
      </c>
      <c r="Q170" s="7" cm="1">
        <f t="array" ref="Q170">IFERROR(_FV(A170,"52 week high",TRUE),"NA")</f>
        <v>22.41</v>
      </c>
      <c r="R170" s="7" cm="1">
        <f t="array" ref="R170">IFERROR(_FV(A170,"52 week low",TRUE),"NA")</f>
        <v>3.7414999999999998</v>
      </c>
      <c r="S170" s="3" cm="1">
        <f t="array" ref="S170">_FV(A170,"Shares outstanding",TRUE)</f>
        <v>4002226000</v>
      </c>
      <c r="T170" s="7" cm="1">
        <f t="array" ref="T170">_FV(A170,"Volume")</f>
        <v>40</v>
      </c>
      <c r="U170" s="3" cm="1">
        <f t="array" ref="U170">IFERROR(_FV(A170,"Volume average",TRUE), "NA")</f>
        <v>54926460</v>
      </c>
      <c r="V170" s="5" cm="1">
        <f t="array" ref="V170">IFERROR(_FV(A170,"Beta"), "NA")</f>
        <v>1.6201000000000001</v>
      </c>
      <c r="W170" s="3" cm="1">
        <f t="array" ref="W170">_FV(A170,"Market cap",TRUE)</f>
        <v>47266290000</v>
      </c>
      <c r="X170" s="7" cm="1">
        <f t="array" ref="X170">IFERROR(_FV(A170,"P/E",TRUE), "NA")</f>
        <v>11.53</v>
      </c>
      <c r="Y170" t="str" cm="1">
        <f t="array" ref="Y170">_FV(A170,"Instrument type",TRUE)</f>
        <v>Stock</v>
      </c>
      <c r="Z170" s="6" cm="1">
        <f t="array" ref="Z170">_FV(A170,"Last trade time",TRUE)</f>
        <v>45155.689583333333</v>
      </c>
      <c r="AA170" t="s">
        <v>26</v>
      </c>
      <c r="AB170" t="s">
        <v>26</v>
      </c>
      <c r="AC170" t="s">
        <v>26</v>
      </c>
      <c r="AD170" t="s">
        <v>26</v>
      </c>
    </row>
    <row r="171" spans="1:30" x14ac:dyDescent="0.2">
      <c r="A171" s="1" t="e" vm="170">
        <v>#VALUE!</v>
      </c>
      <c r="B171" t="str" cm="1">
        <f t="array" ref="B171">_FV(A171,"Ticker symbol",TRUE)</f>
        <v>F</v>
      </c>
      <c r="C171" t="str" cm="1">
        <f t="array" ref="C171">_FV(A171,"Official name",TRUE)</f>
        <v>FORD MOTOR COMPANY</v>
      </c>
      <c r="D171" t="str" cm="1">
        <f t="array" ref="D171">_FV(A171,"Headquarters")</f>
        <v>One American Road, DEARBORN, MI, 48126-2701 US</v>
      </c>
      <c r="E171" s="3" cm="1">
        <f t="array" ref="E171">IFERROR(_FV(A171,"Employees"), "NA")</f>
        <v>173000</v>
      </c>
      <c r="F171" t="str" cm="1">
        <f t="array" ref="F171">_FV(A171,"Industry")</f>
        <v>Automobiles &amp; Auto Parts</v>
      </c>
      <c r="G171" s="3" cm="1">
        <f t="array" ref="G171">IFERROR(_FV(A171,"Year incorporated",TRUE), "NA")</f>
        <v>1919</v>
      </c>
      <c r="H171" s="3" t="str" cm="1">
        <f t="array" ref="H171">_FV(A171,"Exchange")</f>
        <v>New York Stock Exchange</v>
      </c>
      <c r="I171" t="str" cm="1">
        <f t="array" ref="I171">_FV(A171,"Currency")</f>
        <v>USD</v>
      </c>
      <c r="J171" s="7" cm="1">
        <f t="array" ref="J171">_FV(A171,"Price")</f>
        <v>11.92</v>
      </c>
      <c r="K171" s="7" cm="1">
        <f t="array" ref="K171">_FV(A171,"Previous close",TRUE)</f>
        <v>11.81</v>
      </c>
      <c r="L171" s="7" cm="1">
        <f t="array" ref="L171">_FV(A171,"Change")</f>
        <v>0.11</v>
      </c>
      <c r="M171" s="4" cm="1">
        <f t="array" ref="M171">_FV(A171,"Change (%)",TRUE)</f>
        <v>9.3139999999999994E-3</v>
      </c>
      <c r="N171" s="7" cm="1">
        <f t="array" ref="N171">IFERROR(_FV(A171,"Open"), "NA")</f>
        <v>11.89</v>
      </c>
      <c r="O171" s="7" cm="1">
        <f t="array" ref="O171">IFERROR(_FV(A171,"High"), "NA")</f>
        <v>11.97</v>
      </c>
      <c r="P171" s="7" cm="1">
        <f t="array" ref="P171">IFERROR(_FV(A171,"Low"), "NA")</f>
        <v>11.82</v>
      </c>
      <c r="Q171" s="7" cm="1">
        <f t="array" ref="Q171">IFERROR(_FV(A171,"52 week high",TRUE),"NA")</f>
        <v>15.486000000000001</v>
      </c>
      <c r="R171" s="7" cm="1">
        <f t="array" ref="R171">IFERROR(_FV(A171,"52 week low",TRUE),"NA")</f>
        <v>10.3748</v>
      </c>
      <c r="S171" s="3" cm="1">
        <f t="array" ref="S171">_FV(A171,"Shares outstanding",TRUE)</f>
        <v>4002226000</v>
      </c>
      <c r="T171" s="7" cm="1">
        <f t="array" ref="T171">_FV(A171,"Volume")</f>
        <v>18413936</v>
      </c>
      <c r="U171" s="3" cm="1">
        <f t="array" ref="U171">IFERROR(_FV(A171,"Volume average",TRUE), "NA")</f>
        <v>59171260</v>
      </c>
      <c r="V171" s="5" cm="1">
        <f t="array" ref="V171">IFERROR(_FV(A171,"Beta"), "NA")</f>
        <v>1.6201000000000001</v>
      </c>
      <c r="W171" s="3" cm="1">
        <f t="array" ref="W171">_FV(A171,"Market cap",TRUE)</f>
        <v>47706533920</v>
      </c>
      <c r="X171" s="7" cm="1">
        <f t="array" ref="X171">IFERROR(_FV(A171,"P/E",TRUE), "NA")</f>
        <v>11.4597</v>
      </c>
      <c r="Y171" t="str" cm="1">
        <f t="array" ref="Y171">_FV(A171,"Instrument type",TRUE)</f>
        <v>Stock</v>
      </c>
      <c r="Z171" s="6" cm="1">
        <f t="array" ref="Z171">_FV(A171,"Last trade time",TRUE)</f>
        <v>45155.700498089842</v>
      </c>
      <c r="AA171">
        <v>-1981000000</v>
      </c>
      <c r="AB171">
        <v>25134000000</v>
      </c>
      <c r="AC171">
        <v>15916000000</v>
      </c>
      <c r="AD171">
        <v>96866000000</v>
      </c>
    </row>
    <row r="172" spans="1:30" x14ac:dyDescent="0.2">
      <c r="A172" s="1" t="e" vm="171">
        <v>#VALUE!</v>
      </c>
      <c r="B172" t="str" cm="1">
        <f t="array" ref="B172">_FV(A172,"Ticker symbol",TRUE)</f>
        <v>FOSL</v>
      </c>
      <c r="C172" t="str" cm="1">
        <f t="array" ref="C172">_FV(A172,"Official name",TRUE)</f>
        <v>FOSSIL GROUP, INC.</v>
      </c>
      <c r="D172" t="str" cm="1">
        <f t="array" ref="D172">_FV(A172,"Headquarters")</f>
        <v>901 S Central Expy, RICHARDSON, TX, 75080 US</v>
      </c>
      <c r="E172" s="3" cm="1">
        <f t="array" ref="E172">IFERROR(_FV(A172,"Employees"), "NA")</f>
        <v>6900</v>
      </c>
      <c r="F172" t="str" cm="1">
        <f t="array" ref="F172">_FV(A172,"Industry")</f>
        <v>Textiles &amp; Apparel</v>
      </c>
      <c r="G172" s="3" cm="1">
        <f t="array" ref="G172">IFERROR(_FV(A172,"Year incorporated",TRUE), "NA")</f>
        <v>1991</v>
      </c>
      <c r="H172" s="3" t="str" cm="1">
        <f t="array" ref="H172">_FV(A172,"Exchange")</f>
        <v>Nasdaq Stock Market</v>
      </c>
      <c r="I172" t="str" cm="1">
        <f t="array" ref="I172">_FV(A172,"Currency")</f>
        <v>USD</v>
      </c>
      <c r="J172" s="7" cm="1">
        <f t="array" ref="J172">_FV(A172,"Price")</f>
        <v>2.0345</v>
      </c>
      <c r="K172" s="7" cm="1">
        <f t="array" ref="K172">_FV(A172,"Previous close",TRUE)</f>
        <v>1.99</v>
      </c>
      <c r="L172" s="7" cm="1">
        <f t="array" ref="L172">_FV(A172,"Change")</f>
        <v>4.4499999999999998E-2</v>
      </c>
      <c r="M172" s="4" cm="1">
        <f t="array" ref="M172">_FV(A172,"Change (%)",TRUE)</f>
        <v>2.2362000000000003E-2</v>
      </c>
      <c r="N172" s="7" cm="1">
        <f t="array" ref="N172">IFERROR(_FV(A172,"Open"), "NA")</f>
        <v>1.97</v>
      </c>
      <c r="O172" s="7" cm="1">
        <f t="array" ref="O172">IFERROR(_FV(A172,"High"), "NA")</f>
        <v>2.04</v>
      </c>
      <c r="P172" s="7" cm="1">
        <f t="array" ref="P172">IFERROR(_FV(A172,"Low"), "NA")</f>
        <v>1.96</v>
      </c>
      <c r="Q172" s="7" cm="1">
        <f t="array" ref="Q172">IFERROR(_FV(A172,"52 week high",TRUE),"NA")</f>
        <v>6.08</v>
      </c>
      <c r="R172" s="7" cm="1">
        <f t="array" ref="R172">IFERROR(_FV(A172,"52 week low",TRUE),"NA")</f>
        <v>1.89</v>
      </c>
      <c r="S172" s="3" cm="1">
        <f t="array" ref="S172">_FV(A172,"Shares outstanding",TRUE)</f>
        <v>52464540</v>
      </c>
      <c r="T172" s="7" cm="1">
        <f t="array" ref="T172">_FV(A172,"Volume")</f>
        <v>173081</v>
      </c>
      <c r="U172" s="3" cm="1">
        <f t="array" ref="U172">IFERROR(_FV(A172,"Volume average",TRUE), "NA")</f>
        <v>385301</v>
      </c>
      <c r="V172" s="5" cm="1">
        <f t="array" ref="V172">IFERROR(_FV(A172,"Beta"), "NA")</f>
        <v>2.1478000000000002</v>
      </c>
      <c r="W172" s="3" cm="1">
        <f t="array" ref="W172">_FV(A172,"Market cap",TRUE)</f>
        <v>106739106</v>
      </c>
      <c r="X172" s="7" cm="1">
        <f t="array" ref="X172">IFERROR(_FV(A172,"P/E",TRUE), "NA")</f>
        <v>22.686599999999999</v>
      </c>
      <c r="Y172" t="str" cm="1">
        <f t="array" ref="Y172">_FV(A172,"Instrument type",TRUE)</f>
        <v>Stock</v>
      </c>
      <c r="Z172" s="6" cm="1">
        <f t="array" ref="Z172">_FV(A172,"Last trade time",TRUE)</f>
        <v>45155.698869849221</v>
      </c>
      <c r="AA172">
        <v>-44157000</v>
      </c>
      <c r="AB172">
        <v>198726000</v>
      </c>
      <c r="AC172">
        <v>206133000</v>
      </c>
      <c r="AD172">
        <v>425920000</v>
      </c>
    </row>
    <row r="173" spans="1:30" x14ac:dyDescent="0.2">
      <c r="A173" s="1" t="e" vm="172">
        <v>#VALUE!</v>
      </c>
      <c r="B173" t="str" cm="1">
        <f t="array" ref="B173">_FV(A173,"Ticker symbol",TRUE)</f>
        <v>BEN</v>
      </c>
      <c r="C173" t="str" cm="1">
        <f t="array" ref="C173">_FV(A173,"Official name",TRUE)</f>
        <v>FRANKLIN RESOURCES, INC.</v>
      </c>
      <c r="D173" t="str" cm="1">
        <f t="array" ref="D173">_FV(A173,"Headquarters")</f>
        <v>Building 920, One Franklin Parkway, SAN MATEO, CA, 94403 US</v>
      </c>
      <c r="E173" s="3" cm="1">
        <f t="array" ref="E173">IFERROR(_FV(A173,"Employees"), "NA")</f>
        <v>9300</v>
      </c>
      <c r="F173" t="str" cm="1">
        <f t="array" ref="F173">_FV(A173,"Industry")</f>
        <v>Investment Banking &amp; Investment Services</v>
      </c>
      <c r="G173" s="3" cm="1">
        <f t="array" ref="G173">IFERROR(_FV(A173,"Year incorporated",TRUE), "NA")</f>
        <v>1969</v>
      </c>
      <c r="H173" s="3" t="str" cm="1">
        <f t="array" ref="H173">_FV(A173,"Exchange")</f>
        <v>New York Stock Exchange</v>
      </c>
      <c r="I173" t="str" cm="1">
        <f t="array" ref="I173">_FV(A173,"Currency")</f>
        <v>USD</v>
      </c>
      <c r="J173" s="7" cm="1">
        <f t="array" ref="J173">_FV(A173,"Price")</f>
        <v>26.495000000000001</v>
      </c>
      <c r="K173" s="7" cm="1">
        <f t="array" ref="K173">_FV(A173,"Previous close",TRUE)</f>
        <v>26.5</v>
      </c>
      <c r="L173" s="7" cm="1">
        <f t="array" ref="L173">_FV(A173,"Change")</f>
        <v>-5.0000000000000001E-3</v>
      </c>
      <c r="M173" s="4" cm="1">
        <f t="array" ref="M173">_FV(A173,"Change (%)",TRUE)</f>
        <v>-1.8870000000000001E-4</v>
      </c>
      <c r="N173" s="7" cm="1">
        <f t="array" ref="N173">IFERROR(_FV(A173,"Open"), "NA")</f>
        <v>26.664999999999999</v>
      </c>
      <c r="O173" s="7" cm="1">
        <f t="array" ref="O173">IFERROR(_FV(A173,"High"), "NA")</f>
        <v>26.75</v>
      </c>
      <c r="P173" s="7" cm="1">
        <f t="array" ref="P173">IFERROR(_FV(A173,"Low"), "NA")</f>
        <v>26.4</v>
      </c>
      <c r="Q173" s="7" cm="1">
        <f t="array" ref="Q173">IFERROR(_FV(A173,"52 week high",TRUE),"NA")</f>
        <v>34.365000000000002</v>
      </c>
      <c r="R173" s="7" cm="1">
        <f t="array" ref="R173">IFERROR(_FV(A173,"52 week low",TRUE),"NA")</f>
        <v>20.237300000000001</v>
      </c>
      <c r="S173" s="3" cm="1">
        <f t="array" ref="S173">_FV(A173,"Shares outstanding",TRUE)</f>
        <v>498977800</v>
      </c>
      <c r="T173" s="7" cm="1">
        <f t="array" ref="T173">_FV(A173,"Volume")</f>
        <v>845667</v>
      </c>
      <c r="U173" s="3" cm="1">
        <f t="array" ref="U173">IFERROR(_FV(A173,"Volume average",TRUE), "NA")</f>
        <v>3441077</v>
      </c>
      <c r="V173" s="5" cm="1">
        <f t="array" ref="V173">IFERROR(_FV(A173,"Beta"), "NA")</f>
        <v>1.3169999999999999</v>
      </c>
      <c r="W173" s="3" cm="1">
        <f t="array" ref="W173">_FV(A173,"Market cap",TRUE)</f>
        <v>13220416811</v>
      </c>
      <c r="X173" s="7" cm="1">
        <f t="array" ref="X173">IFERROR(_FV(A173,"P/E",TRUE), "NA")</f>
        <v>16.556999999999999</v>
      </c>
      <c r="Y173" t="str" cm="1">
        <f t="array" ref="Y173">_FV(A173,"Instrument type",TRUE)</f>
        <v>Stock</v>
      </c>
      <c r="Z173" s="6" cm="1">
        <f t="array" ref="Z173">_FV(A173,"Last trade time",TRUE)</f>
        <v>45155.700415578125</v>
      </c>
      <c r="AA173">
        <v>1291900000</v>
      </c>
      <c r="AB173">
        <v>4782500000</v>
      </c>
      <c r="AC173">
        <v>1264800000</v>
      </c>
      <c r="AD173">
        <v>3629000000</v>
      </c>
    </row>
    <row r="174" spans="1:30" x14ac:dyDescent="0.2">
      <c r="A174" s="1" t="e" vm="173">
        <v>#VALUE!</v>
      </c>
      <c r="B174" t="str" cm="1">
        <f t="array" ref="B174">_FV(A174,"Ticker symbol",TRUE)</f>
        <v>FCX</v>
      </c>
      <c r="C174" t="str" cm="1">
        <f t="array" ref="C174">_FV(A174,"Official name",TRUE)</f>
        <v>FREEPORT-MCMORAN INC.</v>
      </c>
      <c r="D174" t="str" cm="1">
        <f t="array" ref="D174">_FV(A174,"Headquarters")</f>
        <v>333 N Central Ave, PHOENIX, AZ, 85004 US</v>
      </c>
      <c r="E174" s="3" cm="1">
        <f t="array" ref="E174">IFERROR(_FV(A174,"Employees"), "NA")</f>
        <v>25600</v>
      </c>
      <c r="F174" t="str" cm="1">
        <f t="array" ref="F174">_FV(A174,"Industry")</f>
        <v>Metals &amp; Mining</v>
      </c>
      <c r="G174" s="3" cm="1">
        <f t="array" ref="G174">IFERROR(_FV(A174,"Year incorporated",TRUE), "NA")</f>
        <v>1987</v>
      </c>
      <c r="H174" s="3" t="str" cm="1">
        <f t="array" ref="H174">_FV(A174,"Exchange")</f>
        <v>New York Stock Exchange</v>
      </c>
      <c r="I174" t="str" cm="1">
        <f t="array" ref="I174">_FV(A174,"Currency")</f>
        <v>USD</v>
      </c>
      <c r="J174" s="7" cm="1">
        <f t="array" ref="J174">_FV(A174,"Price")</f>
        <v>40.169899999999998</v>
      </c>
      <c r="K174" s="7" cm="1">
        <f t="array" ref="K174">_FV(A174,"Previous close",TRUE)</f>
        <v>39.01</v>
      </c>
      <c r="L174" s="7" cm="1">
        <f t="array" ref="L174">_FV(A174,"Change")</f>
        <v>1.1598999999999999</v>
      </c>
      <c r="M174" s="4" cm="1">
        <f t="array" ref="M174">_FV(A174,"Change (%)",TRUE)</f>
        <v>2.9732999999999999E-2</v>
      </c>
      <c r="N174" s="7" cm="1">
        <f t="array" ref="N174">IFERROR(_FV(A174,"Open"), "NA")</f>
        <v>40.03</v>
      </c>
      <c r="O174" s="7" cm="1">
        <f t="array" ref="O174">IFERROR(_FV(A174,"High"), "NA")</f>
        <v>40.299999999999997</v>
      </c>
      <c r="P174" s="7" cm="1">
        <f t="array" ref="P174">IFERROR(_FV(A174,"Low"), "NA")</f>
        <v>39.729999999999997</v>
      </c>
      <c r="Q174" s="7" cm="1">
        <f t="array" ref="Q174">IFERROR(_FV(A174,"52 week high",TRUE),"NA")</f>
        <v>46.73</v>
      </c>
      <c r="R174" s="7" cm="1">
        <f t="array" ref="R174">IFERROR(_FV(A174,"52 week low",TRUE),"NA")</f>
        <v>26.033000000000001</v>
      </c>
      <c r="S174" s="3" cm="1">
        <f t="array" ref="S174">_FV(A174,"Shares outstanding",TRUE)</f>
        <v>1433636000</v>
      </c>
      <c r="T174" s="7" cm="1">
        <f t="array" ref="T174">_FV(A174,"Volume")</f>
        <v>5158673</v>
      </c>
      <c r="U174" s="3" cm="1">
        <f t="array" ref="U174">IFERROR(_FV(A174,"Volume average",TRUE), "NA")</f>
        <v>11454256</v>
      </c>
      <c r="V174" s="5" cm="1">
        <f t="array" ref="V174">IFERROR(_FV(A174,"Beta"), "NA")</f>
        <v>2.0651999999999999</v>
      </c>
      <c r="W174" s="3" cm="1">
        <f t="array" ref="W174">_FV(A174,"Market cap",TRUE)</f>
        <v>57589014756</v>
      </c>
      <c r="X174" s="7" cm="1">
        <f t="array" ref="X174">IFERROR(_FV(A174,"P/E",TRUE), "NA")</f>
        <v>26.811499999999999</v>
      </c>
      <c r="Y174" t="str" cm="1">
        <f t="array" ref="Y174">_FV(A174,"Instrument type",TRUE)</f>
        <v>Stock</v>
      </c>
      <c r="Z174" s="6" cm="1">
        <f t="array" ref="Z174">_FV(A174,"Last trade time",TRUE)</f>
        <v>45155.700488900002</v>
      </c>
      <c r="AA174">
        <v>3468000000</v>
      </c>
      <c r="AB174">
        <v>8146000000</v>
      </c>
      <c r="AC174">
        <v>1336000000</v>
      </c>
      <c r="AD174">
        <v>6345000000</v>
      </c>
    </row>
    <row r="175" spans="1:30" x14ac:dyDescent="0.2">
      <c r="A175" s="1" t="e" vm="174">
        <v>#VALUE!</v>
      </c>
      <c r="B175" t="str" cm="1">
        <f t="array" ref="B175">_FV(A175,"Ticker symbol",TRUE)</f>
        <v>GME</v>
      </c>
      <c r="C175" t="str" cm="1">
        <f t="array" ref="C175">_FV(A175,"Official name",TRUE)</f>
        <v>GAMESTOP CORP.</v>
      </c>
      <c r="D175" t="str" cm="1">
        <f t="array" ref="D175">_FV(A175,"Headquarters")</f>
        <v>625 Westport Pkwy, GRAPEVINE, TX, 76051 US</v>
      </c>
      <c r="E175" s="3" cm="1">
        <f t="array" ref="E175">IFERROR(_FV(A175,"Employees"), "NA")</f>
        <v>11000</v>
      </c>
      <c r="F175" t="str" cm="1">
        <f t="array" ref="F175">_FV(A175,"Industry")</f>
        <v>Specialty Retailers</v>
      </c>
      <c r="G175" s="3" cm="1">
        <f t="array" ref="G175">IFERROR(_FV(A175,"Year incorporated",TRUE), "NA")</f>
        <v>2005</v>
      </c>
      <c r="H175" s="3" t="str" cm="1">
        <f t="array" ref="H175">_FV(A175,"Exchange")</f>
        <v>New York Stock Exchange</v>
      </c>
      <c r="I175" t="str" cm="1">
        <f t="array" ref="I175">_FV(A175,"Currency")</f>
        <v>USD</v>
      </c>
      <c r="J175" s="7" cm="1">
        <f t="array" ref="J175">_FV(A175,"Price")</f>
        <v>18.47</v>
      </c>
      <c r="K175" s="7" cm="1">
        <f t="array" ref="K175">_FV(A175,"Previous close",TRUE)</f>
        <v>18.59</v>
      </c>
      <c r="L175" s="7" cm="1">
        <f t="array" ref="L175">_FV(A175,"Change")</f>
        <v>-0.12</v>
      </c>
      <c r="M175" s="4" cm="1">
        <f t="array" ref="M175">_FV(A175,"Change (%)",TRUE)</f>
        <v>-6.4549999999999998E-3</v>
      </c>
      <c r="N175" s="7" cm="1">
        <f t="array" ref="N175">IFERROR(_FV(A175,"Open"), "NA")</f>
        <v>18.8</v>
      </c>
      <c r="O175" s="7" cm="1">
        <f t="array" ref="O175">IFERROR(_FV(A175,"High"), "NA")</f>
        <v>18.8</v>
      </c>
      <c r="P175" s="7" cm="1">
        <f t="array" ref="P175">IFERROR(_FV(A175,"Low"), "NA")</f>
        <v>18.3</v>
      </c>
      <c r="Q175" s="7" cm="1">
        <f t="array" ref="Q175">IFERROR(_FV(A175,"52 week high",TRUE),"NA")</f>
        <v>44.36</v>
      </c>
      <c r="R175" s="7" cm="1">
        <f t="array" ref="R175">IFERROR(_FV(A175,"52 week low",TRUE),"NA")</f>
        <v>15.41</v>
      </c>
      <c r="S175" s="3" cm="1">
        <f t="array" ref="S175">_FV(A175,"Shares outstanding",TRUE)</f>
        <v>304751300</v>
      </c>
      <c r="T175" s="7" cm="1">
        <f t="array" ref="T175">_FV(A175,"Volume")</f>
        <v>1136770</v>
      </c>
      <c r="U175" s="3" cm="1">
        <f t="array" ref="U175">IFERROR(_FV(A175,"Volume average",TRUE), "NA")</f>
        <v>2263984</v>
      </c>
      <c r="V175" s="5" cm="1">
        <f t="array" ref="V175">IFERROR(_FV(A175,"Beta"), "NA")</f>
        <v>-0.2041</v>
      </c>
      <c r="W175" s="3" cm="1">
        <f t="array" ref="W175">_FV(A175,"Market cap",TRUE)</f>
        <v>5628756511</v>
      </c>
      <c r="X175" s="7" cm="1">
        <f t="array" ref="X175">IFERROR(_FV(A175,"P/E",TRUE), "NA")</f>
        <v>0</v>
      </c>
      <c r="Y175" t="str" cm="1">
        <f t="array" ref="Y175">_FV(A175,"Instrument type",TRUE)</f>
        <v>Stock</v>
      </c>
      <c r="Z175" s="6" cm="1">
        <f t="array" ref="Z175">_FV(A175,"Last trade time",TRUE)</f>
        <v>45155.700441238281</v>
      </c>
      <c r="AA175">
        <v>-313100000</v>
      </c>
      <c r="AB175">
        <v>1139000000</v>
      </c>
      <c r="AC175">
        <v>153900000</v>
      </c>
      <c r="AD175">
        <v>1339100000</v>
      </c>
    </row>
    <row r="176" spans="1:30" x14ac:dyDescent="0.2">
      <c r="A176" s="1" t="e" vm="175">
        <v>#VALUE!</v>
      </c>
      <c r="B176" t="str" cm="1">
        <f t="array" ref="B176">_FV(A176,"Ticker symbol",TRUE)</f>
        <v>GCI</v>
      </c>
      <c r="C176" t="str" cm="1">
        <f t="array" ref="C176">_FV(A176,"Official name",TRUE)</f>
        <v>GANNETT CO., INC.</v>
      </c>
      <c r="D176" t="str" cm="1">
        <f t="array" ref="D176">_FV(A176,"Headquarters")</f>
        <v>7950 Jones Branch Drive, MCLEAN, VA, 22107 US</v>
      </c>
      <c r="E176" s="3" cm="1">
        <f t="array" ref="E176">IFERROR(_FV(A176,"Employees"), "NA")</f>
        <v>14200</v>
      </c>
      <c r="F176" t="str" cm="1">
        <f t="array" ref="F176">_FV(A176,"Industry")</f>
        <v>Media &amp; Publishing</v>
      </c>
      <c r="G176" s="3" cm="1">
        <f t="array" ref="G176">IFERROR(_FV(A176,"Year incorporated",TRUE), "NA")</f>
        <v>2013</v>
      </c>
      <c r="H176" s="3" t="str" cm="1">
        <f t="array" ref="H176">_FV(A176,"Exchange")</f>
        <v>New York Stock Exchange</v>
      </c>
      <c r="I176" t="str" cm="1">
        <f t="array" ref="I176">_FV(A176,"Currency")</f>
        <v>USD</v>
      </c>
      <c r="J176" s="7" cm="1">
        <f t="array" ref="J176">_FV(A176,"Price")</f>
        <v>3.1749999999999998</v>
      </c>
      <c r="K176" s="7" cm="1">
        <f t="array" ref="K176">_FV(A176,"Previous close",TRUE)</f>
        <v>3.26</v>
      </c>
      <c r="L176" s="7" cm="1">
        <f t="array" ref="L176">_FV(A176,"Change")</f>
        <v>-8.5000000000000006E-2</v>
      </c>
      <c r="M176" s="4" cm="1">
        <f t="array" ref="M176">_FV(A176,"Change (%)",TRUE)</f>
        <v>-2.6074E-2</v>
      </c>
      <c r="N176" s="7" cm="1">
        <f t="array" ref="N176">IFERROR(_FV(A176,"Open"), "NA")</f>
        <v>3.28</v>
      </c>
      <c r="O176" s="7" cm="1">
        <f t="array" ref="O176">IFERROR(_FV(A176,"High"), "NA")</f>
        <v>3.375</v>
      </c>
      <c r="P176" s="7" cm="1">
        <f t="array" ref="P176">IFERROR(_FV(A176,"Low"), "NA")</f>
        <v>3.165</v>
      </c>
      <c r="Q176" s="7" cm="1">
        <f t="array" ref="Q176">IFERROR(_FV(A176,"52 week high",TRUE),"NA")</f>
        <v>3.6</v>
      </c>
      <c r="R176" s="7" cm="1">
        <f t="array" ref="R176">IFERROR(_FV(A176,"52 week low",TRUE),"NA")</f>
        <v>1.25</v>
      </c>
      <c r="S176" s="3" cm="1">
        <f t="array" ref="S176">_FV(A176,"Shares outstanding",TRUE)</f>
        <v>149072900</v>
      </c>
      <c r="T176" s="7" cm="1">
        <f t="array" ref="T176">_FV(A176,"Volume")</f>
        <v>377308</v>
      </c>
      <c r="U176" s="3" cm="1">
        <f t="array" ref="U176">IFERROR(_FV(A176,"Volume average",TRUE), "NA")</f>
        <v>1112390</v>
      </c>
      <c r="V176" s="5" cm="1">
        <f t="array" ref="V176">IFERROR(_FV(A176,"Beta"), "NA")</f>
        <v>2.3885999999999998</v>
      </c>
      <c r="W176" s="3" cm="1">
        <f t="array" ref="W176">_FV(A176,"Market cap",TRUE)</f>
        <v>473306457</v>
      </c>
      <c r="X176" s="7" t="str" cm="1">
        <f t="array" ref="X176">IFERROR(_FV(A176,"P/E",TRUE), "NA")</f>
        <v>NA</v>
      </c>
      <c r="Y176" t="str" cm="1">
        <f t="array" ref="Y176">_FV(A176,"Instrument type",TRUE)</f>
        <v>Stock</v>
      </c>
      <c r="Z176" s="6" cm="1">
        <f t="array" ref="Z176">_FV(A176,"Last trade time",TRUE)</f>
        <v>45155.700332719534</v>
      </c>
      <c r="AA176">
        <v>-78002000</v>
      </c>
      <c r="AB176">
        <v>94255000</v>
      </c>
      <c r="AC176">
        <v>289415000</v>
      </c>
      <c r="AD176">
        <v>617038000</v>
      </c>
    </row>
    <row r="177" spans="1:30" x14ac:dyDescent="0.2">
      <c r="A177" s="1" t="e" vm="176">
        <v>#VALUE!</v>
      </c>
      <c r="B177" t="str" cm="1">
        <f t="array" ref="B177">_FV(A177,"Ticker symbol",TRUE)</f>
        <v>GD</v>
      </c>
      <c r="C177" t="str" cm="1">
        <f t="array" ref="C177">_FV(A177,"Official name",TRUE)</f>
        <v>GENERAL DYNAMICS CORPORATION</v>
      </c>
      <c r="D177" t="str" cm="1">
        <f t="array" ref="D177">_FV(A177,"Headquarters")</f>
        <v>11011 Sunset Hills Rd, RESTON, VA, 20190 US</v>
      </c>
      <c r="E177" s="3" cm="1">
        <f t="array" ref="E177">IFERROR(_FV(A177,"Employees"), "NA")</f>
        <v>106500</v>
      </c>
      <c r="F177" t="str" cm="1">
        <f t="array" ref="F177">_FV(A177,"Industry")</f>
        <v>Aerospace &amp; Defense</v>
      </c>
      <c r="G177" s="3" cm="1">
        <f t="array" ref="G177">IFERROR(_FV(A177,"Year incorporated",TRUE), "NA")</f>
        <v>1952</v>
      </c>
      <c r="H177" s="3" t="str" cm="1">
        <f t="array" ref="H177">_FV(A177,"Exchange")</f>
        <v>New York Stock Exchange</v>
      </c>
      <c r="I177" t="str" cm="1">
        <f t="array" ref="I177">_FV(A177,"Currency")</f>
        <v>USD</v>
      </c>
      <c r="J177" s="7" cm="1">
        <f t="array" ref="J177">_FV(A177,"Price")</f>
        <v>223.74</v>
      </c>
      <c r="K177" s="7" cm="1">
        <f t="array" ref="K177">_FV(A177,"Previous close",TRUE)</f>
        <v>223.59</v>
      </c>
      <c r="L177" s="7" cm="1">
        <f t="array" ref="L177">_FV(A177,"Change")</f>
        <v>0.15</v>
      </c>
      <c r="M177" s="4" cm="1">
        <f t="array" ref="M177">_FV(A177,"Change (%)",TRUE)</f>
        <v>6.7089999999999999E-4</v>
      </c>
      <c r="N177" s="7" cm="1">
        <f t="array" ref="N177">IFERROR(_FV(A177,"Open"), "NA")</f>
        <v>224.22</v>
      </c>
      <c r="O177" s="7" cm="1">
        <f t="array" ref="O177">IFERROR(_FV(A177,"High"), "NA")</f>
        <v>225.48</v>
      </c>
      <c r="P177" s="7" cm="1">
        <f t="array" ref="P177">IFERROR(_FV(A177,"Low"), "NA")</f>
        <v>223.5625</v>
      </c>
      <c r="Q177" s="7" cm="1">
        <f t="array" ref="Q177">IFERROR(_FV(A177,"52 week high",TRUE),"NA")</f>
        <v>256.86</v>
      </c>
      <c r="R177" s="7" cm="1">
        <f t="array" ref="R177">IFERROR(_FV(A177,"52 week low",TRUE),"NA")</f>
        <v>202.35</v>
      </c>
      <c r="S177" s="3" cm="1">
        <f t="array" ref="S177">_FV(A177,"Shares outstanding",TRUE)</f>
        <v>273042600</v>
      </c>
      <c r="T177" s="7" cm="1">
        <f t="array" ref="T177">_FV(A177,"Volume")</f>
        <v>334962</v>
      </c>
      <c r="U177" s="3" cm="1">
        <f t="array" ref="U177">IFERROR(_FV(A177,"Volume average",TRUE), "NA")</f>
        <v>1284722</v>
      </c>
      <c r="V177" s="5" cm="1">
        <f t="array" ref="V177">IFERROR(_FV(A177,"Beta"), "NA")</f>
        <v>0.83030000000000004</v>
      </c>
      <c r="W177" s="3" cm="1">
        <f t="array" ref="W177">_FV(A177,"Market cap",TRUE)</f>
        <v>61090551324</v>
      </c>
      <c r="X177" s="7" cm="1">
        <f t="array" ref="X177">IFERROR(_FV(A177,"P/E",TRUE), "NA")</f>
        <v>18.3629</v>
      </c>
      <c r="Y177" t="str" cm="1">
        <f t="array" ref="Y177">_FV(A177,"Instrument type",TRUE)</f>
        <v>Stock</v>
      </c>
      <c r="Z177" s="6" cm="1">
        <f t="array" ref="Z177">_FV(A177,"Last trade time",TRUE)</f>
        <v>45155.700443390626</v>
      </c>
      <c r="AA177">
        <v>3390000000</v>
      </c>
      <c r="AB177">
        <v>1242000000</v>
      </c>
      <c r="AC177">
        <v>11803000000</v>
      </c>
      <c r="AD177">
        <v>15341000000</v>
      </c>
    </row>
    <row r="178" spans="1:30" x14ac:dyDescent="0.2">
      <c r="A178" s="1" t="e" vm="177">
        <v>#VALUE!</v>
      </c>
      <c r="B178" t="str" cm="1">
        <f t="array" ref="B178">_FV(A178,"Ticker symbol",TRUE)</f>
        <v>GE</v>
      </c>
      <c r="C178" t="str" cm="1">
        <f t="array" ref="C178">_FV(A178,"Official name",TRUE)</f>
        <v>GENERAL ELECTRIC COMPANY</v>
      </c>
      <c r="D178" t="str" cm="1">
        <f t="array" ref="D178">_FV(A178,"Headquarters")</f>
        <v>One Financial Center, Suite 3700, BOSTON, MA, 02111 US</v>
      </c>
      <c r="E178" s="3" cm="1">
        <f t="array" ref="E178">IFERROR(_FV(A178,"Employees"), "NA")</f>
        <v>172000</v>
      </c>
      <c r="F178" t="str" cm="1">
        <f t="array" ref="F178">_FV(A178,"Industry")</f>
        <v>Consumer Goods Conglomerates</v>
      </c>
      <c r="G178" s="3" cm="1">
        <f t="array" ref="G178">IFERROR(_FV(A178,"Year incorporated",TRUE), "NA")</f>
        <v>1892</v>
      </c>
      <c r="H178" s="3" t="str" cm="1">
        <f t="array" ref="H178">_FV(A178,"Exchange")</f>
        <v>New York Stock Exchange</v>
      </c>
      <c r="I178" t="str" cm="1">
        <f t="array" ref="I178">_FV(A178,"Currency")</f>
        <v>USD</v>
      </c>
      <c r="J178" s="7" cm="1">
        <f t="array" ref="J178">_FV(A178,"Price")</f>
        <v>112.465</v>
      </c>
      <c r="K178" s="7" cm="1">
        <f t="array" ref="K178">_FV(A178,"Previous close",TRUE)</f>
        <v>113.57</v>
      </c>
      <c r="L178" s="7" cm="1">
        <f t="array" ref="L178">_FV(A178,"Change")</f>
        <v>-1.105</v>
      </c>
      <c r="M178" s="4" cm="1">
        <f t="array" ref="M178">_FV(A178,"Change (%)",TRUE)</f>
        <v>-9.7299999999999991E-3</v>
      </c>
      <c r="N178" s="7" cm="1">
        <f t="array" ref="N178">IFERROR(_FV(A178,"Open"), "NA")</f>
        <v>114.3</v>
      </c>
      <c r="O178" s="7" cm="1">
        <f t="array" ref="O178">IFERROR(_FV(A178,"High"), "NA")</f>
        <v>114.39</v>
      </c>
      <c r="P178" s="7" cm="1">
        <f t="array" ref="P178">IFERROR(_FV(A178,"Low"), "NA")</f>
        <v>112.395</v>
      </c>
      <c r="Q178" s="7" cm="1">
        <f t="array" ref="Q178">IFERROR(_FV(A178,"52 week high",TRUE),"NA")</f>
        <v>117.96</v>
      </c>
      <c r="R178" s="7" cm="1">
        <f t="array" ref="R178">IFERROR(_FV(A178,"52 week low",TRUE),"NA")</f>
        <v>48.287399999999998</v>
      </c>
      <c r="S178" s="3" cm="1">
        <f t="array" ref="S178">_FV(A178,"Shares outstanding",TRUE)</f>
        <v>1088378000</v>
      </c>
      <c r="T178" s="7" cm="1">
        <f t="array" ref="T178">_FV(A178,"Volume")</f>
        <v>1759020</v>
      </c>
      <c r="U178" s="3" cm="1">
        <f t="array" ref="U178">IFERROR(_FV(A178,"Volume average",TRUE), "NA")</f>
        <v>4861765</v>
      </c>
      <c r="V178" s="5" cm="1">
        <f t="array" ref="V178">IFERROR(_FV(A178,"Beta"), "NA")</f>
        <v>1.3070999999999999</v>
      </c>
      <c r="W178" s="3" cm="1">
        <f t="array" ref="W178">_FV(A178,"Market cap",TRUE)</f>
        <v>122404431770</v>
      </c>
      <c r="X178" s="7" cm="1">
        <f t="array" ref="X178">IFERROR(_FV(A178,"P/E",TRUE), "NA")</f>
        <v>13.61</v>
      </c>
      <c r="Y178" t="str" cm="1">
        <f t="array" ref="Y178">_FV(A178,"Instrument type",TRUE)</f>
        <v>Stock</v>
      </c>
      <c r="Z178" s="6" cm="1">
        <f t="array" ref="Z178">_FV(A178,"Last trade time",TRUE)</f>
        <v>45155.700470416406</v>
      </c>
      <c r="AA178">
        <v>225000000</v>
      </c>
      <c r="AB178">
        <v>15810000000</v>
      </c>
      <c r="AC178">
        <v>17298000000</v>
      </c>
      <c r="AD178">
        <v>49428000000</v>
      </c>
    </row>
    <row r="179" spans="1:30" x14ac:dyDescent="0.2">
      <c r="A179" s="1" t="e" vm="178">
        <v>#VALUE!</v>
      </c>
      <c r="B179" t="str" cm="1">
        <f t="array" ref="B179">_FV(A179,"Ticker symbol",TRUE)</f>
        <v>GIS</v>
      </c>
      <c r="C179" t="str" cm="1">
        <f t="array" ref="C179">_FV(A179,"Official name",TRUE)</f>
        <v>GENERAL MILLS, INC.</v>
      </c>
      <c r="D179" t="str" cm="1">
        <f t="array" ref="D179">_FV(A179,"Headquarters")</f>
        <v>Number One General Mills Blvd, MINNEAPOLIS, MN, 55426 US</v>
      </c>
      <c r="E179" s="3" cm="1">
        <f t="array" ref="E179">IFERROR(_FV(A179,"Employees"), "NA")</f>
        <v>34000</v>
      </c>
      <c r="F179" t="str" cm="1">
        <f t="array" ref="F179">_FV(A179,"Industry")</f>
        <v>Food &amp; Tobacco</v>
      </c>
      <c r="G179" s="3" cm="1">
        <f t="array" ref="G179">IFERROR(_FV(A179,"Year incorporated",TRUE), "NA")</f>
        <v>1928</v>
      </c>
      <c r="H179" s="3" t="str" cm="1">
        <f t="array" ref="H179">_FV(A179,"Exchange")</f>
        <v>New York Stock Exchange</v>
      </c>
      <c r="I179" t="str" cm="1">
        <f t="array" ref="I179">_FV(A179,"Currency")</f>
        <v>USD</v>
      </c>
      <c r="J179" s="7" cm="1">
        <f t="array" ref="J179">_FV(A179,"Price")</f>
        <v>70.650000000000006</v>
      </c>
      <c r="K179" s="7" cm="1">
        <f t="array" ref="K179">_FV(A179,"Previous close",TRUE)</f>
        <v>71.34</v>
      </c>
      <c r="L179" s="7" cm="1">
        <f t="array" ref="L179">_FV(A179,"Change")</f>
        <v>-0.69</v>
      </c>
      <c r="M179" s="4" cm="1">
        <f t="array" ref="M179">_FV(A179,"Change (%)",TRUE)</f>
        <v>-9.672E-3</v>
      </c>
      <c r="N179" s="7" cm="1">
        <f t="array" ref="N179">IFERROR(_FV(A179,"Open"), "NA")</f>
        <v>71.34</v>
      </c>
      <c r="O179" s="7" cm="1">
        <f t="array" ref="O179">IFERROR(_FV(A179,"High"), "NA")</f>
        <v>71.400000000000006</v>
      </c>
      <c r="P179" s="7" cm="1">
        <f t="array" ref="P179">IFERROR(_FV(A179,"Low"), "NA")</f>
        <v>70.495000000000005</v>
      </c>
      <c r="Q179" s="7" cm="1">
        <f t="array" ref="Q179">IFERROR(_FV(A179,"52 week high",TRUE),"NA")</f>
        <v>90.89</v>
      </c>
      <c r="R179" s="7" cm="1">
        <f t="array" ref="R179">IFERROR(_FV(A179,"52 week low",TRUE),"NA")</f>
        <v>70.495000000000005</v>
      </c>
      <c r="S179" s="3" cm="1">
        <f t="array" ref="S179">_FV(A179,"Shares outstanding",TRUE)</f>
        <v>581180900</v>
      </c>
      <c r="T179" s="7" cm="1">
        <f t="array" ref="T179">_FV(A179,"Volume")</f>
        <v>2439419</v>
      </c>
      <c r="U179" s="3" cm="1">
        <f t="array" ref="U179">IFERROR(_FV(A179,"Volume average",TRUE), "NA")</f>
        <v>3185636</v>
      </c>
      <c r="V179" s="5" cm="1">
        <f t="array" ref="V179">IFERROR(_FV(A179,"Beta"), "NA")</f>
        <v>0.2218</v>
      </c>
      <c r="W179" s="3" cm="1">
        <f t="array" ref="W179">_FV(A179,"Market cap",TRUE)</f>
        <v>41060430585</v>
      </c>
      <c r="X179" s="7" cm="1">
        <f t="array" ref="X179">IFERROR(_FV(A179,"P/E",TRUE), "NA")</f>
        <v>16.544799999999999</v>
      </c>
      <c r="Y179" t="str" cm="1">
        <f t="array" ref="Y179">_FV(A179,"Instrument type",TRUE)</f>
        <v>Stock</v>
      </c>
      <c r="Z179" s="6" cm="1">
        <f t="array" ref="Z179">_FV(A179,"Last trade time",TRUE)</f>
        <v>45155.700556469528</v>
      </c>
      <c r="AA179">
        <v>2593900000</v>
      </c>
      <c r="AB179">
        <v>585500000</v>
      </c>
      <c r="AC179">
        <v>1683200000</v>
      </c>
      <c r="AD179">
        <v>7535700000</v>
      </c>
    </row>
    <row r="180" spans="1:30" x14ac:dyDescent="0.2">
      <c r="A180" s="1" t="e" vm="179">
        <v>#VALUE!</v>
      </c>
      <c r="B180" t="str" cm="1">
        <f t="array" ref="B180">_FV(A180,"Ticker symbol",TRUE)</f>
        <v>GPC</v>
      </c>
      <c r="C180" t="str" cm="1">
        <f t="array" ref="C180">_FV(A180,"Official name",TRUE)</f>
        <v>GENUINE PARTS COMPANY</v>
      </c>
      <c r="D180" t="str" cm="1">
        <f t="array" ref="D180">_FV(A180,"Headquarters")</f>
        <v>2999 Wildwood Parkway, ATLANTA, GA, 30339 US</v>
      </c>
      <c r="E180" s="3" cm="1">
        <f t="array" ref="E180">IFERROR(_FV(A180,"Employees"), "NA")</f>
        <v>58000</v>
      </c>
      <c r="F180" t="str" cm="1">
        <f t="array" ref="F180">_FV(A180,"Industry")</f>
        <v>Automobiles &amp; Auto Parts</v>
      </c>
      <c r="G180" s="3" cm="1">
        <f t="array" ref="G180">IFERROR(_FV(A180,"Year incorporated",TRUE), "NA")</f>
        <v>1928</v>
      </c>
      <c r="H180" s="3" t="str" cm="1">
        <f t="array" ref="H180">_FV(A180,"Exchange")</f>
        <v>New York Stock Exchange</v>
      </c>
      <c r="I180" t="str" cm="1">
        <f t="array" ref="I180">_FV(A180,"Currency")</f>
        <v>USD</v>
      </c>
      <c r="J180" s="7" cm="1">
        <f t="array" ref="J180">_FV(A180,"Price")</f>
        <v>156.61709999999999</v>
      </c>
      <c r="K180" s="7" cm="1">
        <f t="array" ref="K180">_FV(A180,"Previous close",TRUE)</f>
        <v>156.44999999999999</v>
      </c>
      <c r="L180" s="7" cm="1">
        <f t="array" ref="L180">_FV(A180,"Change")</f>
        <v>0.1671</v>
      </c>
      <c r="M180" s="4" cm="1">
        <f t="array" ref="M180">_FV(A180,"Change (%)",TRUE)</f>
        <v>1.0680000000000002E-3</v>
      </c>
      <c r="N180" s="7" cm="1">
        <f t="array" ref="N180">IFERROR(_FV(A180,"Open"), "NA")</f>
        <v>157.41999999999999</v>
      </c>
      <c r="O180" s="7" cm="1">
        <f t="array" ref="O180">IFERROR(_FV(A180,"High"), "NA")</f>
        <v>157.58000000000001</v>
      </c>
      <c r="P180" s="7" cm="1">
        <f t="array" ref="P180">IFERROR(_FV(A180,"Low"), "NA")</f>
        <v>155.95750000000001</v>
      </c>
      <c r="Q180" s="7" cm="1">
        <f t="array" ref="Q180">IFERROR(_FV(A180,"52 week high",TRUE),"NA")</f>
        <v>187.72499999999999</v>
      </c>
      <c r="R180" s="7" cm="1">
        <f t="array" ref="R180">IFERROR(_FV(A180,"52 week low",TRUE),"NA")</f>
        <v>145.30000000000001</v>
      </c>
      <c r="S180" s="3" cm="1">
        <f t="array" ref="S180">_FV(A180,"Shares outstanding",TRUE)</f>
        <v>140437900</v>
      </c>
      <c r="T180" s="7" cm="1">
        <f t="array" ref="T180">_FV(A180,"Volume")</f>
        <v>142075</v>
      </c>
      <c r="U180" s="3" cm="1">
        <f t="array" ref="U180">IFERROR(_FV(A180,"Volume average",TRUE), "NA")</f>
        <v>1002853</v>
      </c>
      <c r="V180" s="5" cm="1">
        <f t="array" ref="V180">IFERROR(_FV(A180,"Beta"), "NA")</f>
        <v>0.90690000000000004</v>
      </c>
      <c r="W180" s="3" cm="1">
        <f t="array" ref="W180">_FV(A180,"Market cap",TRUE)</f>
        <v>21971520000</v>
      </c>
      <c r="X180" s="7" cm="1">
        <f t="array" ref="X180">IFERROR(_FV(A180,"P/E",TRUE), "NA")</f>
        <v>18.2852</v>
      </c>
      <c r="Y180" t="str" cm="1">
        <f t="array" ref="Y180">_FV(A180,"Instrument type",TRUE)</f>
        <v>Stock</v>
      </c>
      <c r="Z180" s="6" cm="1">
        <f t="array" ref="Z180">_FV(A180,"Last trade time",TRUE)</f>
        <v>45155.700399316403</v>
      </c>
      <c r="AA180">
        <v>1182701000</v>
      </c>
      <c r="AB180">
        <v>653463000</v>
      </c>
      <c r="AC180">
        <v>2188868000</v>
      </c>
      <c r="AD180">
        <v>7686110000</v>
      </c>
    </row>
    <row r="181" spans="1:30" x14ac:dyDescent="0.2">
      <c r="A181" s="1" t="e" vm="180">
        <v>#VALUE!</v>
      </c>
      <c r="B181" t="str" cm="1">
        <f t="array" ref="B181">_FV(A181,"Ticker symbol",TRUE)</f>
        <v>GNW</v>
      </c>
      <c r="C181" t="str" cm="1">
        <f t="array" ref="C181">_FV(A181,"Official name",TRUE)</f>
        <v>GENWORTH FINANCIAL, INC.</v>
      </c>
      <c r="D181" t="str" cm="1">
        <f t="array" ref="D181">_FV(A181,"Headquarters")</f>
        <v>6620 W Broad St, RICHMOND, VA, 23230 US</v>
      </c>
      <c r="E181" s="3" cm="1">
        <f t="array" ref="E181">IFERROR(_FV(A181,"Employees"), "NA")</f>
        <v>2500</v>
      </c>
      <c r="F181" t="str" cm="1">
        <f t="array" ref="F181">_FV(A181,"Industry")</f>
        <v>Insurance</v>
      </c>
      <c r="G181" s="3" cm="1">
        <f t="array" ref="G181">IFERROR(_FV(A181,"Year incorporated",TRUE), "NA")</f>
        <v>2012</v>
      </c>
      <c r="H181" s="3" t="str" cm="1">
        <f t="array" ref="H181">_FV(A181,"Exchange")</f>
        <v>New York Stock Exchange</v>
      </c>
      <c r="I181" t="str" cm="1">
        <f t="array" ref="I181">_FV(A181,"Currency")</f>
        <v>USD</v>
      </c>
      <c r="J181" s="7" cm="1">
        <f t="array" ref="J181">_FV(A181,"Price")</f>
        <v>5.79</v>
      </c>
      <c r="K181" s="7" cm="1">
        <f t="array" ref="K181">_FV(A181,"Previous close",TRUE)</f>
        <v>5.81</v>
      </c>
      <c r="L181" s="7" cm="1">
        <f t="array" ref="L181">_FV(A181,"Change")</f>
        <v>-0.02</v>
      </c>
      <c r="M181" s="4" cm="1">
        <f t="array" ref="M181">_FV(A181,"Change (%)",TRUE)</f>
        <v>-3.4420000000000002E-3</v>
      </c>
      <c r="N181" s="7" cm="1">
        <f t="array" ref="N181">IFERROR(_FV(A181,"Open"), "NA")</f>
        <v>5.85</v>
      </c>
      <c r="O181" s="7" cm="1">
        <f t="array" ref="O181">IFERROR(_FV(A181,"High"), "NA")</f>
        <v>5.9</v>
      </c>
      <c r="P181" s="7" cm="1">
        <f t="array" ref="P181">IFERROR(_FV(A181,"Low"), "NA")</f>
        <v>5.78</v>
      </c>
      <c r="Q181" s="7" cm="1">
        <f t="array" ref="Q181">IFERROR(_FV(A181,"52 week high",TRUE),"NA")</f>
        <v>6.4</v>
      </c>
      <c r="R181" s="7" cm="1">
        <f t="array" ref="R181">IFERROR(_FV(A181,"52 week low",TRUE),"NA")</f>
        <v>3.44</v>
      </c>
      <c r="S181" s="3" cm="1">
        <f t="array" ref="S181">_FV(A181,"Shares outstanding",TRUE)</f>
        <v>463087300</v>
      </c>
      <c r="T181" s="7" cm="1">
        <f t="array" ref="T181">_FV(A181,"Volume")</f>
        <v>496054</v>
      </c>
      <c r="U181" s="3" cm="1">
        <f t="array" ref="U181">IFERROR(_FV(A181,"Volume average",TRUE), "NA")</f>
        <v>2069317</v>
      </c>
      <c r="V181" s="5" cm="1">
        <f t="array" ref="V181">IFERROR(_FV(A181,"Beta"), "NA")</f>
        <v>1.0049999999999999</v>
      </c>
      <c r="W181" s="3" cm="1">
        <f t="array" ref="W181">_FV(A181,"Market cap",TRUE)</f>
        <v>2681275467</v>
      </c>
      <c r="X181" s="7" cm="1">
        <f t="array" ref="X181">IFERROR(_FV(A181,"P/E",TRUE), "NA")</f>
        <v>5.3749000000000002</v>
      </c>
      <c r="Y181" t="str" cm="1">
        <f t="array" ref="Y181">_FV(A181,"Instrument type",TRUE)</f>
        <v>Stock</v>
      </c>
      <c r="Z181" s="6" cm="1">
        <f t="array" ref="Z181">_FV(A181,"Last trade time",TRUE)</f>
        <v>45155.70036234922</v>
      </c>
      <c r="AA181">
        <v>609000000</v>
      </c>
      <c r="AB181">
        <v>1799000000</v>
      </c>
      <c r="AC181" t="s">
        <v>26</v>
      </c>
      <c r="AD181">
        <v>51000000</v>
      </c>
    </row>
    <row r="182" spans="1:30" x14ac:dyDescent="0.2">
      <c r="A182" s="1" t="e" vm="181">
        <v>#VALUE!</v>
      </c>
      <c r="B182" t="str" cm="1">
        <f t="array" ref="B182">_FV(A182,"Ticker symbol",TRUE)</f>
        <v>GILD</v>
      </c>
      <c r="C182" t="str" cm="1">
        <f t="array" ref="C182">_FV(A182,"Official name",TRUE)</f>
        <v>GILEAD SCIENCES, INC.</v>
      </c>
      <c r="D182" t="str" cm="1">
        <f t="array" ref="D182">_FV(A182,"Headquarters")</f>
        <v>333 LAKESIDE DR, FOSTER CITY, CA, 94404-1147 US</v>
      </c>
      <c r="E182" s="3" cm="1">
        <f t="array" ref="E182">IFERROR(_FV(A182,"Employees"), "NA")</f>
        <v>17000</v>
      </c>
      <c r="F182" t="str" cm="1">
        <f t="array" ref="F182">_FV(A182,"Industry")</f>
        <v>Pharmaceuticals</v>
      </c>
      <c r="G182" s="3" cm="1">
        <f t="array" ref="G182">IFERROR(_FV(A182,"Year incorporated",TRUE), "NA")</f>
        <v>1987</v>
      </c>
      <c r="H182" s="3" t="str" cm="1">
        <f t="array" ref="H182">_FV(A182,"Exchange")</f>
        <v>Nasdaq Stock Market</v>
      </c>
      <c r="I182" t="str" cm="1">
        <f t="array" ref="I182">_FV(A182,"Currency")</f>
        <v>USD</v>
      </c>
      <c r="J182" s="7" cm="1">
        <f t="array" ref="J182">_FV(A182,"Price")</f>
        <v>77.459999999999994</v>
      </c>
      <c r="K182" s="7" cm="1">
        <f t="array" ref="K182">_FV(A182,"Previous close",TRUE)</f>
        <v>78</v>
      </c>
      <c r="L182" s="7" cm="1">
        <f t="array" ref="L182">_FV(A182,"Change")</f>
        <v>-0.54</v>
      </c>
      <c r="M182" s="4" cm="1">
        <f t="array" ref="M182">_FV(A182,"Change (%)",TRUE)</f>
        <v>-6.9230000000000003E-3</v>
      </c>
      <c r="N182" s="7" cm="1">
        <f t="array" ref="N182">IFERROR(_FV(A182,"Open"), "NA")</f>
        <v>77.930000000000007</v>
      </c>
      <c r="O182" s="7" cm="1">
        <f t="array" ref="O182">IFERROR(_FV(A182,"High"), "NA")</f>
        <v>78.109700000000004</v>
      </c>
      <c r="P182" s="7" cm="1">
        <f t="array" ref="P182">IFERROR(_FV(A182,"Low"), "NA")</f>
        <v>77.010000000000005</v>
      </c>
      <c r="Q182" s="7" cm="1">
        <f t="array" ref="Q182">IFERROR(_FV(A182,"52 week high",TRUE),"NA")</f>
        <v>89.74</v>
      </c>
      <c r="R182" s="7" cm="1">
        <f t="array" ref="R182">IFERROR(_FV(A182,"52 week low",TRUE),"NA")</f>
        <v>61.445</v>
      </c>
      <c r="S182" s="3" cm="1">
        <f t="array" ref="S182">_FV(A182,"Shares outstanding",TRUE)</f>
        <v>1246014000</v>
      </c>
      <c r="T182" s="7" cm="1">
        <f t="array" ref="T182">_FV(A182,"Volume")</f>
        <v>2104656</v>
      </c>
      <c r="U182" s="3" cm="1">
        <f t="array" ref="U182">IFERROR(_FV(A182,"Volume average",TRUE), "NA")</f>
        <v>5880809</v>
      </c>
      <c r="V182" s="5" cm="1">
        <f t="array" ref="V182">IFERROR(_FV(A182,"Beta"), "NA")</f>
        <v>0.37880000000000003</v>
      </c>
      <c r="W182" s="3" cm="1">
        <f t="array" ref="W182">_FV(A182,"Market cap",TRUE)</f>
        <v>96516244439</v>
      </c>
      <c r="X182" s="7" cm="1">
        <f t="array" ref="X182">IFERROR(_FV(A182,"P/E",TRUE), "NA")</f>
        <v>17.944299999999998</v>
      </c>
      <c r="Y182" t="str" cm="1">
        <f t="array" ref="Y182">_FV(A182,"Instrument type",TRUE)</f>
        <v>Stock</v>
      </c>
      <c r="Z182" s="6" cm="1">
        <f t="array" ref="Z182">_FV(A182,"Last trade time",TRUE)</f>
        <v>45155.700543796091</v>
      </c>
      <c r="AA182">
        <v>4592000000</v>
      </c>
      <c r="AB182">
        <v>5412000000</v>
      </c>
      <c r="AC182">
        <v>4777000000</v>
      </c>
      <c r="AD182">
        <v>11237000000</v>
      </c>
    </row>
    <row r="183" spans="1:30" x14ac:dyDescent="0.2">
      <c r="A183" s="1" t="e" vm="182">
        <v>#VALUE!</v>
      </c>
      <c r="B183" t="str" cm="1">
        <f t="array" ref="B183">_FV(A183,"Ticker symbol",TRUE)</f>
        <v>HRB</v>
      </c>
      <c r="C183" t="str" cm="1">
        <f t="array" ref="C183">_FV(A183,"Official name",TRUE)</f>
        <v>H &amp; R BLOCK, INC.</v>
      </c>
      <c r="D183" t="str" cm="1">
        <f t="array" ref="D183">_FV(A183,"Headquarters")</f>
        <v>1 H And R Block Way, KANSAS CITY, MO, 64105-1905 US</v>
      </c>
      <c r="E183" s="3" cm="1">
        <f t="array" ref="E183">IFERROR(_FV(A183,"Employees"), "NA")</f>
        <v>3800</v>
      </c>
      <c r="F183" t="str" cm="1">
        <f t="array" ref="F183">_FV(A183,"Industry")</f>
        <v>Personal &amp; Household Products &amp; Services</v>
      </c>
      <c r="G183" s="3" cm="1">
        <f t="array" ref="G183">IFERROR(_FV(A183,"Year incorporated",TRUE), "NA")</f>
        <v>1955</v>
      </c>
      <c r="H183" s="3" t="str" cm="1">
        <f t="array" ref="H183">_FV(A183,"Exchange")</f>
        <v>New York Stock Exchange</v>
      </c>
      <c r="I183" t="str" cm="1">
        <f t="array" ref="I183">_FV(A183,"Currency")</f>
        <v>USD</v>
      </c>
      <c r="J183" s="7" cm="1">
        <f t="array" ref="J183">_FV(A183,"Price")</f>
        <v>39.28</v>
      </c>
      <c r="K183" s="7" cm="1">
        <f t="array" ref="K183">_FV(A183,"Previous close",TRUE)</f>
        <v>38.78</v>
      </c>
      <c r="L183" s="7" cm="1">
        <f t="array" ref="L183">_FV(A183,"Change")</f>
        <v>0.5</v>
      </c>
      <c r="M183" s="4" cm="1">
        <f t="array" ref="M183">_FV(A183,"Change (%)",TRUE)</f>
        <v>1.2892999999999998E-2</v>
      </c>
      <c r="N183" s="7" cm="1">
        <f t="array" ref="N183">IFERROR(_FV(A183,"Open"), "NA")</f>
        <v>38.71</v>
      </c>
      <c r="O183" s="7" cm="1">
        <f t="array" ref="O183">IFERROR(_FV(A183,"High"), "NA")</f>
        <v>39.47</v>
      </c>
      <c r="P183" s="7" cm="1">
        <f t="array" ref="P183">IFERROR(_FV(A183,"Low"), "NA")</f>
        <v>38.4</v>
      </c>
      <c r="Q183" s="7" cm="1">
        <f t="array" ref="Q183">IFERROR(_FV(A183,"52 week high",TRUE),"NA")</f>
        <v>48.76</v>
      </c>
      <c r="R183" s="7" cm="1">
        <f t="array" ref="R183">IFERROR(_FV(A183,"52 week low",TRUE),"NA")</f>
        <v>28.83</v>
      </c>
      <c r="S183" s="3" cm="1">
        <f t="array" ref="S183">_FV(A183,"Shares outstanding",TRUE)</f>
        <v>152284200</v>
      </c>
      <c r="T183" s="7" cm="1">
        <f t="array" ref="T183">_FV(A183,"Volume")</f>
        <v>1268957</v>
      </c>
      <c r="U183" s="3" cm="1">
        <f t="array" ref="U183">IFERROR(_FV(A183,"Volume average",TRUE), "NA")</f>
        <v>1252039</v>
      </c>
      <c r="V183" s="5" cm="1">
        <f t="array" ref="V183">IFERROR(_FV(A183,"Beta"), "NA")</f>
        <v>0.66159999999999997</v>
      </c>
      <c r="W183" s="3" cm="1">
        <f t="array" ref="W183">_FV(A183,"Market cap",TRUE)</f>
        <v>5981723376</v>
      </c>
      <c r="X183" s="7" cm="1">
        <f t="array" ref="X183">IFERROR(_FV(A183,"P/E",TRUE), "NA")</f>
        <v>10.745699999999999</v>
      </c>
      <c r="Y183" t="str" cm="1">
        <f t="array" ref="Y183">_FV(A183,"Instrument type",TRUE)</f>
        <v>Stock</v>
      </c>
      <c r="Z183" s="6" cm="1">
        <f t="array" ref="Z183">_FV(A183,"Last trade time",TRUE)</f>
        <v>45155.700523818748</v>
      </c>
      <c r="AA183">
        <v>553674000</v>
      </c>
      <c r="AB183">
        <v>885015000</v>
      </c>
      <c r="AC183">
        <v>58447000</v>
      </c>
      <c r="AD183">
        <v>998813000</v>
      </c>
    </row>
    <row r="184" spans="1:30" x14ac:dyDescent="0.2">
      <c r="A184" s="1" t="e" vm="183">
        <v>#VALUE!</v>
      </c>
      <c r="B184" t="str" cm="1">
        <f t="array" ref="B184">_FV(A184,"Ticker symbol",TRUE)</f>
        <v>HAL</v>
      </c>
      <c r="C184" t="str" cm="1">
        <f t="array" ref="C184">_FV(A184,"Official name",TRUE)</f>
        <v>HALLIBURTON COMPANY</v>
      </c>
      <c r="D184" t="str" cm="1">
        <f t="array" ref="D184">_FV(A184,"Headquarters")</f>
        <v>3000 North Sam Houston Parkway East, 3000 North Sam Houston Parkway East, HOUSTON, TX, 77032 US</v>
      </c>
      <c r="E184" s="3" cm="1">
        <f t="array" ref="E184">IFERROR(_FV(A184,"Employees"), "NA")</f>
        <v>47000</v>
      </c>
      <c r="F184" t="str" cm="1">
        <f t="array" ref="F184">_FV(A184,"Industry")</f>
        <v>Oil &amp; Gas Related Equipment and Services</v>
      </c>
      <c r="G184" s="3" cm="1">
        <f t="array" ref="G184">IFERROR(_FV(A184,"Year incorporated",TRUE), "NA")</f>
        <v>1996</v>
      </c>
      <c r="H184" s="3" t="str" cm="1">
        <f t="array" ref="H184">_FV(A184,"Exchange")</f>
        <v>New York Stock Exchange</v>
      </c>
      <c r="I184" t="str" cm="1">
        <f t="array" ref="I184">_FV(A184,"Currency")</f>
        <v>USD</v>
      </c>
      <c r="J184" s="7" cm="1">
        <f t="array" ref="J184">_FV(A184,"Price")</f>
        <v>39.594999999999999</v>
      </c>
      <c r="K184" s="7" cm="1">
        <f t="array" ref="K184">_FV(A184,"Previous close",TRUE)</f>
        <v>39.29</v>
      </c>
      <c r="L184" s="7" cm="1">
        <f t="array" ref="L184">_FV(A184,"Change")</f>
        <v>0.30499999999999999</v>
      </c>
      <c r="M184" s="4" cm="1">
        <f t="array" ref="M184">_FV(A184,"Change (%)",TRUE)</f>
        <v>7.7629999999999999E-3</v>
      </c>
      <c r="N184" s="7" cm="1">
        <f t="array" ref="N184">IFERROR(_FV(A184,"Open"), "NA")</f>
        <v>40.15</v>
      </c>
      <c r="O184" s="7" cm="1">
        <f t="array" ref="O184">IFERROR(_FV(A184,"High"), "NA")</f>
        <v>40.335000000000001</v>
      </c>
      <c r="P184" s="7" cm="1">
        <f t="array" ref="P184">IFERROR(_FV(A184,"Low"), "NA")</f>
        <v>39.454999999999998</v>
      </c>
      <c r="Q184" s="7" cm="1">
        <f t="array" ref="Q184">IFERROR(_FV(A184,"52 week high",TRUE),"NA")</f>
        <v>43.42</v>
      </c>
      <c r="R184" s="7" cm="1">
        <f t="array" ref="R184">IFERROR(_FV(A184,"52 week low",TRUE),"NA")</f>
        <v>23.3</v>
      </c>
      <c r="S184" s="3" cm="1">
        <f t="array" ref="S184">_FV(A184,"Shares outstanding",TRUE)</f>
        <v>898546300</v>
      </c>
      <c r="T184" s="7" cm="1">
        <f t="array" ref="T184">_FV(A184,"Volume")</f>
        <v>1998308</v>
      </c>
      <c r="U184" s="3" cm="1">
        <f t="array" ref="U184">IFERROR(_FV(A184,"Volume average",TRUE), "NA")</f>
        <v>8484580</v>
      </c>
      <c r="V184" s="5" cm="1">
        <f t="array" ref="V184">IFERROR(_FV(A184,"Beta"), "NA")</f>
        <v>2.1852999999999998</v>
      </c>
      <c r="W184" s="3" cm="1">
        <f t="array" ref="W184">_FV(A184,"Market cap",TRUE)</f>
        <v>35577940748</v>
      </c>
      <c r="X184" s="7" cm="1">
        <f t="array" ref="X184">IFERROR(_FV(A184,"P/E",TRUE), "NA")</f>
        <v>14.491899999999999</v>
      </c>
      <c r="Y184" t="str" cm="1">
        <f t="array" ref="Y184">_FV(A184,"Instrument type",TRUE)</f>
        <v>Stock</v>
      </c>
      <c r="Z184" s="6" cm="1">
        <f t="array" ref="Z184">_FV(A184,"Last trade time",TRUE)</f>
        <v>45155.700471978904</v>
      </c>
      <c r="AA184">
        <v>1572000000</v>
      </c>
      <c r="AB184">
        <v>2346000000</v>
      </c>
      <c r="AC184">
        <v>4627000000</v>
      </c>
      <c r="AD184">
        <v>5345000000</v>
      </c>
    </row>
    <row r="185" spans="1:30" x14ac:dyDescent="0.2">
      <c r="A185" s="1" t="e" vm="184">
        <v>#VALUE!</v>
      </c>
      <c r="B185" t="str" cm="1">
        <f t="array" ref="B185">_FV(A185,"Ticker symbol",TRUE)</f>
        <v>HAR</v>
      </c>
      <c r="C185" t="str" cm="1">
        <f t="array" ref="C185">_FV(A185,"Official name",TRUE)</f>
        <v>HARFANG EXPLORATION INC.</v>
      </c>
      <c r="D185" t="str" cm="1">
        <f t="array" ref="D185">_FV(A185,"Headquarters")</f>
        <v>1100 Des Canadiens-de-Montreal Ave Suite 300, MONTREAL, QC, H3B 2S2 CA</v>
      </c>
      <c r="E185" s="3" t="str" cm="1">
        <f t="array" ref="E185">IFERROR(_FV(A185,"Employees"), "NA")</f>
        <v>NA</v>
      </c>
      <c r="F185" t="str" cm="1">
        <f t="array" ref="F185">_FV(A185,"Industry")</f>
        <v>Metals &amp; Mining</v>
      </c>
      <c r="G185" s="3" cm="1">
        <f t="array" ref="G185">IFERROR(_FV(A185,"Year incorporated",TRUE), "NA")</f>
        <v>2017</v>
      </c>
      <c r="H185" s="3" t="str" cm="1">
        <f t="array" ref="H185">_FV(A185,"Exchange")</f>
        <v>TSX Venture Exchange</v>
      </c>
      <c r="I185" t="str" cm="1">
        <f t="array" ref="I185">_FV(A185,"Currency")</f>
        <v>CAD</v>
      </c>
      <c r="J185" s="7" cm="1">
        <f t="array" ref="J185">_FV(A185,"Price")</f>
        <v>0.17499999999999999</v>
      </c>
      <c r="K185" s="7" cm="1">
        <f t="array" ref="K185">_FV(A185,"Previous close",TRUE)</f>
        <v>0.16</v>
      </c>
      <c r="L185" s="7" cm="1">
        <f t="array" ref="L185">_FV(A185,"Change")</f>
        <v>1.4999999999999999E-2</v>
      </c>
      <c r="M185" s="4" cm="1">
        <f t="array" ref="M185">_FV(A185,"Change (%)",TRUE)</f>
        <v>9.375E-2</v>
      </c>
      <c r="N185" s="7" cm="1">
        <f t="array" ref="N185">IFERROR(_FV(A185,"Open"), "NA")</f>
        <v>0.155</v>
      </c>
      <c r="O185" s="7" cm="1">
        <f t="array" ref="O185">IFERROR(_FV(A185,"High"), "NA")</f>
        <v>0.17499999999999999</v>
      </c>
      <c r="P185" s="7" cm="1">
        <f t="array" ref="P185">IFERROR(_FV(A185,"Low"), "NA")</f>
        <v>0.155</v>
      </c>
      <c r="Q185" s="7" cm="1">
        <f t="array" ref="Q185">IFERROR(_FV(A185,"52 week high",TRUE),"NA")</f>
        <v>0.35</v>
      </c>
      <c r="R185" s="7" cm="1">
        <f t="array" ref="R185">IFERROR(_FV(A185,"52 week low",TRUE),"NA")</f>
        <v>0.155</v>
      </c>
      <c r="S185" s="3" cm="1">
        <f t="array" ref="S185">_FV(A185,"Shares outstanding",TRUE)</f>
        <v>60858860</v>
      </c>
      <c r="T185" s="7" cm="1">
        <f t="array" ref="T185">_FV(A185,"Volume")</f>
        <v>140032</v>
      </c>
      <c r="U185" s="3" cm="1">
        <f t="array" ref="U185">IFERROR(_FV(A185,"Volume average",TRUE), "NA")</f>
        <v>58410</v>
      </c>
      <c r="V185" s="5" cm="1">
        <f t="array" ref="V185">IFERROR(_FV(A185,"Beta"), "NA")</f>
        <v>0.99480000000000002</v>
      </c>
      <c r="W185" s="3" cm="1">
        <f t="array" ref="W185">_FV(A185,"Market cap",TRUE)</f>
        <v>9764910</v>
      </c>
      <c r="X185" s="7" t="str" cm="1">
        <f t="array" ref="X185">IFERROR(_FV(A185,"P/E",TRUE), "NA")</f>
        <v>NA</v>
      </c>
      <c r="Y185" t="str" cm="1">
        <f t="array" ref="Y185">_FV(A185,"Instrument type",TRUE)</f>
        <v>Stock</v>
      </c>
      <c r="Z185" s="6" cm="1">
        <f t="array" ref="Z185">_FV(A185,"Last trade time",TRUE)</f>
        <v>45154.833310185182</v>
      </c>
      <c r="AA185" t="s">
        <v>26</v>
      </c>
      <c r="AB185" t="s">
        <v>26</v>
      </c>
      <c r="AC185" t="s">
        <v>26</v>
      </c>
      <c r="AD185" t="s">
        <v>26</v>
      </c>
    </row>
    <row r="186" spans="1:30" x14ac:dyDescent="0.2">
      <c r="A186" s="1" t="e" vm="185">
        <v>#VALUE!</v>
      </c>
      <c r="B186" t="str" cm="1">
        <f t="array" ref="B186">_FV(A186,"Ticker symbol",TRUE)</f>
        <v>HSP</v>
      </c>
      <c r="C186" t="str" cm="1">
        <f t="array" ref="C186">_FV(A186,"Official name",TRUE)</f>
        <v>HARGREAVES SERVICES PLC</v>
      </c>
      <c r="D186" t="str" cm="1">
        <f t="array" ref="D186">_FV(A186,"Headquarters")</f>
        <v>West Terrace, Esh Winning, DURHAM, DURHAM, DH7 9PT GB</v>
      </c>
      <c r="E186" s="3" cm="1">
        <f t="array" ref="E186">IFERROR(_FV(A186,"Employees"), "NA")</f>
        <v>1230</v>
      </c>
      <c r="F186" t="str" cm="1">
        <f t="array" ref="F186">_FV(A186,"Industry")</f>
        <v>Freight &amp; Logistics Services</v>
      </c>
      <c r="G186" s="3" cm="1">
        <f t="array" ref="G186">IFERROR(_FV(A186,"Year incorporated",TRUE), "NA")</f>
        <v>2003</v>
      </c>
      <c r="H186" s="3" t="str" cm="1">
        <f t="array" ref="H186">_FV(A186,"Exchange")</f>
        <v>London Stock Exchange</v>
      </c>
      <c r="I186" t="str" cm="1">
        <f t="array" ref="I186">_FV(A186,"Currency")</f>
        <v>GBp</v>
      </c>
      <c r="J186" s="7" cm="1">
        <f t="array" ref="J186">_FV(A186,"Price")</f>
        <v>472</v>
      </c>
      <c r="K186" s="7" cm="1">
        <f t="array" ref="K186">_FV(A186,"Previous close",TRUE)</f>
        <v>482</v>
      </c>
      <c r="L186" s="7" cm="1">
        <f t="array" ref="L186">_FV(A186,"Change")</f>
        <v>-10</v>
      </c>
      <c r="M186" s="4" cm="1">
        <f t="array" ref="M186">_FV(A186,"Change (%)",TRUE)</f>
        <v>-2.0747000000000002E-2</v>
      </c>
      <c r="N186" s="7" cm="1">
        <f t="array" ref="N186">IFERROR(_FV(A186,"Open"), "NA")</f>
        <v>482</v>
      </c>
      <c r="O186" s="7" cm="1">
        <f t="array" ref="O186">IFERROR(_FV(A186,"High"), "NA")</f>
        <v>482</v>
      </c>
      <c r="P186" s="7" cm="1">
        <f t="array" ref="P186">IFERROR(_FV(A186,"Low"), "NA")</f>
        <v>472</v>
      </c>
      <c r="Q186" s="7" cm="1">
        <f t="array" ref="Q186">IFERROR(_FV(A186,"52 week high",TRUE),"NA")</f>
        <v>518</v>
      </c>
      <c r="R186" s="7" cm="1">
        <f t="array" ref="R186">IFERROR(_FV(A186,"52 week low",TRUE),"NA")</f>
        <v>305.55</v>
      </c>
      <c r="S186" s="3" cm="1">
        <f t="array" ref="S186">_FV(A186,"Shares outstanding",TRUE)</f>
        <v>32552000</v>
      </c>
      <c r="T186" s="7" cm="1">
        <f t="array" ref="T186">_FV(A186,"Volume")</f>
        <v>17172</v>
      </c>
      <c r="U186" s="3" cm="1">
        <f t="array" ref="U186">IFERROR(_FV(A186,"Volume average",TRUE), "NA")</f>
        <v>78630</v>
      </c>
      <c r="V186" s="5" cm="1">
        <f t="array" ref="V186">IFERROR(_FV(A186,"Beta"), "NA")</f>
        <v>1.3675999999999999</v>
      </c>
      <c r="W186" s="3" cm="1">
        <f t="array" ref="W186">_FV(A186,"Market cap",TRUE)</f>
        <v>156900600</v>
      </c>
      <c r="X186" s="7" cm="1">
        <f t="array" ref="X186">IFERROR(_FV(A186,"P/E",TRUE), "NA")</f>
        <v>5.6143999999999998</v>
      </c>
      <c r="Y186" t="str" cm="1">
        <f t="array" ref="Y186">_FV(A186,"Instrument type",TRUE)</f>
        <v>Stock</v>
      </c>
      <c r="Z186" s="6" cm="1">
        <f t="array" ref="Z186">_FV(A186,"Last trade time",TRUE)</f>
        <v>45155.649566550783</v>
      </c>
      <c r="AA186" t="s">
        <v>26</v>
      </c>
      <c r="AB186" t="s">
        <v>26</v>
      </c>
      <c r="AC186" t="s">
        <v>26</v>
      </c>
      <c r="AD186" t="s">
        <v>26</v>
      </c>
    </row>
    <row r="187" spans="1:30" x14ac:dyDescent="0.2">
      <c r="A187" s="1" t="e" vm="186">
        <v>#VALUE!</v>
      </c>
      <c r="B187" t="str" cm="1">
        <f t="array" ref="B187">_FV(A187,"Ticker symbol",TRUE)</f>
        <v>HOG</v>
      </c>
      <c r="C187" t="str" cm="1">
        <f t="array" ref="C187">_FV(A187,"Official name",TRUE)</f>
        <v>HARLEY-DAVIDSON, INC.</v>
      </c>
      <c r="D187" t="str" cm="1">
        <f t="array" ref="D187">_FV(A187,"Headquarters")</f>
        <v>3700 W JUNEAU AVE, MILWAUKEE, WI, 53208 US</v>
      </c>
      <c r="E187" s="3" cm="1">
        <f t="array" ref="E187">IFERROR(_FV(A187,"Employees"), "NA")</f>
        <v>6300</v>
      </c>
      <c r="F187" t="str" cm="1">
        <f t="array" ref="F187">_FV(A187,"Industry")</f>
        <v>Automobiles &amp; Auto Parts</v>
      </c>
      <c r="G187" s="3" cm="1">
        <f t="array" ref="G187">IFERROR(_FV(A187,"Year incorporated",TRUE), "NA")</f>
        <v>1991</v>
      </c>
      <c r="H187" s="3" t="str" cm="1">
        <f t="array" ref="H187">_FV(A187,"Exchange")</f>
        <v>New York Stock Exchange</v>
      </c>
      <c r="I187" t="str" cm="1">
        <f t="array" ref="I187">_FV(A187,"Currency")</f>
        <v>USD</v>
      </c>
      <c r="J187" s="7" cm="1">
        <f t="array" ref="J187">_FV(A187,"Price")</f>
        <v>33.08</v>
      </c>
      <c r="K187" s="7" cm="1">
        <f t="array" ref="K187">_FV(A187,"Previous close",TRUE)</f>
        <v>33.06</v>
      </c>
      <c r="L187" s="7" cm="1">
        <f t="array" ref="L187">_FV(A187,"Change")</f>
        <v>0.02</v>
      </c>
      <c r="M187" s="4" cm="1">
        <f t="array" ref="M187">_FV(A187,"Change (%)",TRUE)</f>
        <v>6.0499999999999996E-4</v>
      </c>
      <c r="N187" s="7" cm="1">
        <f t="array" ref="N187">IFERROR(_FV(A187,"Open"), "NA")</f>
        <v>33.24</v>
      </c>
      <c r="O187" s="7" cm="1">
        <f t="array" ref="O187">IFERROR(_FV(A187,"High"), "NA")</f>
        <v>33.344099999999997</v>
      </c>
      <c r="P187" s="7" cm="1">
        <f t="array" ref="P187">IFERROR(_FV(A187,"Low"), "NA")</f>
        <v>32.65</v>
      </c>
      <c r="Q187" s="7" cm="1">
        <f t="array" ref="Q187">IFERROR(_FV(A187,"52 week high",TRUE),"NA")</f>
        <v>51.77</v>
      </c>
      <c r="R187" s="7" cm="1">
        <f t="array" ref="R187">IFERROR(_FV(A187,"52 week low",TRUE),"NA")</f>
        <v>30.85</v>
      </c>
      <c r="S187" s="3" cm="1">
        <f t="array" ref="S187">_FV(A187,"Shares outstanding",TRUE)</f>
        <v>141686800</v>
      </c>
      <c r="T187" s="7" cm="1">
        <f t="array" ref="T187">_FV(A187,"Volume")</f>
        <v>399175</v>
      </c>
      <c r="U187" s="3" cm="1">
        <f t="array" ref="U187">IFERROR(_FV(A187,"Volume average",TRUE), "NA")</f>
        <v>1775820</v>
      </c>
      <c r="V187" s="5" cm="1">
        <f t="array" ref="V187">IFERROR(_FV(A187,"Beta"), "NA")</f>
        <v>1.4313</v>
      </c>
      <c r="W187" s="3" cm="1">
        <f t="array" ref="W187">_FV(A187,"Market cap",TRUE)</f>
        <v>4686999344</v>
      </c>
      <c r="X187" s="7" cm="1">
        <f t="array" ref="X187">IFERROR(_FV(A187,"P/E",TRUE), "NA")</f>
        <v>6.2138999999999998</v>
      </c>
      <c r="Y187" t="str" cm="1">
        <f t="array" ref="Y187">_FV(A187,"Instrument type",TRUE)</f>
        <v>Stock</v>
      </c>
      <c r="Z187" s="6" cm="1">
        <f t="array" ref="Z187">_FV(A187,"Last trade time",TRUE)</f>
        <v>45155.700521678125</v>
      </c>
      <c r="AA187">
        <v>741408000</v>
      </c>
      <c r="AB187">
        <v>1433175000</v>
      </c>
      <c r="AC187">
        <v>2034856000</v>
      </c>
      <c r="AD187">
        <v>3533907000</v>
      </c>
    </row>
    <row r="188" spans="1:30" x14ac:dyDescent="0.2">
      <c r="A188" s="1" t="e" vm="187">
        <v>#VALUE!</v>
      </c>
      <c r="B188" t="str" cm="1">
        <f t="array" ref="B188">_FV(A188,"Ticker symbol",TRUE)</f>
        <v>HAS</v>
      </c>
      <c r="C188" t="str" cm="1">
        <f t="array" ref="C188">_FV(A188,"Official name",TRUE)</f>
        <v>Hasbro, Inc.</v>
      </c>
      <c r="D188" t="str" cm="1">
        <f t="array" ref="D188">_FV(A188,"Headquarters")</f>
        <v>1027 Newport Ave, PO Box 1059, PAWTUCKET, RI, 02861-2539 US</v>
      </c>
      <c r="E188" s="3" cm="1">
        <f t="array" ref="E188">IFERROR(_FV(A188,"Employees"), "NA")</f>
        <v>6490</v>
      </c>
      <c r="F188" t="str" cm="1">
        <f t="array" ref="F188">_FV(A188,"Industry")</f>
        <v>Leisure Products</v>
      </c>
      <c r="G188" s="3" cm="1">
        <f t="array" ref="G188">IFERROR(_FV(A188,"Year incorporated",TRUE), "NA")</f>
        <v>1926</v>
      </c>
      <c r="H188" s="3" t="str" cm="1">
        <f t="array" ref="H188">_FV(A188,"Exchange")</f>
        <v>Nasdaq Stock Market</v>
      </c>
      <c r="I188" t="str" cm="1">
        <f t="array" ref="I188">_FV(A188,"Currency")</f>
        <v>USD</v>
      </c>
      <c r="J188" s="7" cm="1">
        <f t="array" ref="J188">_FV(A188,"Price")</f>
        <v>64.525000000000006</v>
      </c>
      <c r="K188" s="7" cm="1">
        <f t="array" ref="K188">_FV(A188,"Previous close",TRUE)</f>
        <v>64.64</v>
      </c>
      <c r="L188" s="7" cm="1">
        <f t="array" ref="L188">_FV(A188,"Change")</f>
        <v>-0.115</v>
      </c>
      <c r="M188" s="4" cm="1">
        <f t="array" ref="M188">_FV(A188,"Change (%)",TRUE)</f>
        <v>-1.779E-3</v>
      </c>
      <c r="N188" s="7" cm="1">
        <f t="array" ref="N188">IFERROR(_FV(A188,"Open"), "NA")</f>
        <v>64.87</v>
      </c>
      <c r="O188" s="7" cm="1">
        <f t="array" ref="O188">IFERROR(_FV(A188,"High"), "NA")</f>
        <v>65.58</v>
      </c>
      <c r="P188" s="7" cm="1">
        <f t="array" ref="P188">IFERROR(_FV(A188,"Low"), "NA")</f>
        <v>64.034999999999997</v>
      </c>
      <c r="Q188" s="7" cm="1">
        <f t="array" ref="Q188">IFERROR(_FV(A188,"52 week high",TRUE),"NA")</f>
        <v>84.19</v>
      </c>
      <c r="R188" s="7" cm="1">
        <f t="array" ref="R188">IFERROR(_FV(A188,"52 week low",TRUE),"NA")</f>
        <v>45.75</v>
      </c>
      <c r="S188" s="3" cm="1">
        <f t="array" ref="S188">_FV(A188,"Shares outstanding",TRUE)</f>
        <v>138740900</v>
      </c>
      <c r="T188" s="7" cm="1">
        <f t="array" ref="T188">_FV(A188,"Volume")</f>
        <v>309449</v>
      </c>
      <c r="U188" s="3" cm="1">
        <f t="array" ref="U188">IFERROR(_FV(A188,"Volume average",TRUE), "NA")</f>
        <v>1692380</v>
      </c>
      <c r="V188" s="5" cm="1">
        <f t="array" ref="V188">IFERROR(_FV(A188,"Beta"), "NA")</f>
        <v>0.7278</v>
      </c>
      <c r="W188" s="3" cm="1">
        <f t="array" ref="W188">_FV(A188,"Market cap",TRUE)</f>
        <v>8952256572</v>
      </c>
      <c r="X188" s="7" cm="1">
        <f t="array" ref="X188">IFERROR(_FV(A188,"P/E",TRUE), "NA")</f>
        <v>74.224800000000002</v>
      </c>
      <c r="Y188" t="str" cm="1">
        <f t="array" ref="Y188">_FV(A188,"Instrument type",TRUE)</f>
        <v>Stock</v>
      </c>
      <c r="Z188" s="6" cm="1">
        <f t="array" ref="Z188">_FV(A188,"Last trade time",TRUE)</f>
        <v>45155.700430647659</v>
      </c>
      <c r="AA188">
        <v>203500000</v>
      </c>
      <c r="AB188">
        <v>498600000</v>
      </c>
      <c r="AC188">
        <v>1132400000</v>
      </c>
      <c r="AD188">
        <v>2189700000</v>
      </c>
    </row>
    <row r="189" spans="1:30" x14ac:dyDescent="0.2">
      <c r="A189" s="1" t="e" vm="188">
        <v>#VALUE!</v>
      </c>
      <c r="B189" t="str" cm="1">
        <f t="array" ref="B189">_FV(A189,"Ticker symbol",TRUE)</f>
        <v>HCP</v>
      </c>
      <c r="C189" t="str" cm="1">
        <f t="array" ref="C189">_FV(A189,"Official name",TRUE)</f>
        <v>HASHICORP, INC.</v>
      </c>
      <c r="D189" t="str" cm="1">
        <f t="array" ref="D189">_FV(A189,"Headquarters")</f>
        <v>101 Second Street, Suite 200, SAN FRANCISCO, CA, 94105 US</v>
      </c>
      <c r="E189" s="3" cm="1">
        <f t="array" ref="E189">IFERROR(_FV(A189,"Employees"), "NA")</f>
        <v>2400</v>
      </c>
      <c r="F189" t="str" cm="1">
        <f t="array" ref="F189">_FV(A189,"Industry")</f>
        <v>Software &amp; IT Services</v>
      </c>
      <c r="G189" s="3" cm="1">
        <f t="array" ref="G189">IFERROR(_FV(A189,"Year incorporated",TRUE), "NA")</f>
        <v>2013</v>
      </c>
      <c r="H189" s="3" t="str" cm="1">
        <f t="array" ref="H189">_FV(A189,"Exchange")</f>
        <v>Nasdaq Stock Market</v>
      </c>
      <c r="I189" t="str" cm="1">
        <f t="array" ref="I189">_FV(A189,"Currency")</f>
        <v>USD</v>
      </c>
      <c r="J189" s="7" cm="1">
        <f t="array" ref="J189">_FV(A189,"Price")</f>
        <v>28.02</v>
      </c>
      <c r="K189" s="7" cm="1">
        <f t="array" ref="K189">_FV(A189,"Previous close",TRUE)</f>
        <v>28.4</v>
      </c>
      <c r="L189" s="7" cm="1">
        <f t="array" ref="L189">_FV(A189,"Change")</f>
        <v>-0.38</v>
      </c>
      <c r="M189" s="4" cm="1">
        <f t="array" ref="M189">_FV(A189,"Change (%)",TRUE)</f>
        <v>-1.3380000000000001E-2</v>
      </c>
      <c r="N189" s="7" cm="1">
        <f t="array" ref="N189">IFERROR(_FV(A189,"Open"), "NA")</f>
        <v>28.39</v>
      </c>
      <c r="O189" s="7" cm="1">
        <f t="array" ref="O189">IFERROR(_FV(A189,"High"), "NA")</f>
        <v>28.44</v>
      </c>
      <c r="P189" s="7" cm="1">
        <f t="array" ref="P189">IFERROR(_FV(A189,"Low"), "NA")</f>
        <v>27.73</v>
      </c>
      <c r="Q189" s="7" cm="1">
        <f t="array" ref="Q189">IFERROR(_FV(A189,"52 week high",TRUE),"NA")</f>
        <v>40.85</v>
      </c>
      <c r="R189" s="7" cm="1">
        <f t="array" ref="R189">IFERROR(_FV(A189,"52 week low",TRUE),"NA")</f>
        <v>21.5</v>
      </c>
      <c r="S189" s="3" cm="1">
        <f t="array" ref="S189">_FV(A189,"Shares outstanding",TRUE)</f>
        <v>191883900</v>
      </c>
      <c r="T189" s="7" cm="1">
        <f t="array" ref="T189">_FV(A189,"Volume")</f>
        <v>440519</v>
      </c>
      <c r="U189" s="3" cm="1">
        <f t="array" ref="U189">IFERROR(_FV(A189,"Volume average",TRUE), "NA")</f>
        <v>1590998</v>
      </c>
      <c r="V189" s="5" cm="1">
        <f t="array" ref="V189">IFERROR(_FV(A189,"Beta"), "NA")</f>
        <v>2.6110000000000002</v>
      </c>
      <c r="W189" s="3" cm="1">
        <f t="array" ref="W189">_FV(A189,"Market cap",TRUE)</f>
        <v>5376586878</v>
      </c>
      <c r="X189" s="7" t="str" cm="1">
        <f t="array" ref="X189">IFERROR(_FV(A189,"P/E",TRUE), "NA")</f>
        <v>NA</v>
      </c>
      <c r="Y189" t="str" cm="1">
        <f t="array" ref="Y189">_FV(A189,"Instrument type",TRUE)</f>
        <v>Stock</v>
      </c>
      <c r="Z189" s="6" cm="1">
        <f t="array" ref="Z189">_FV(A189,"Last trade time",TRUE)</f>
        <v>45155.700502685155</v>
      </c>
      <c r="AA189">
        <v>-274298000</v>
      </c>
      <c r="AB189">
        <v>1286134000</v>
      </c>
      <c r="AC189">
        <v>162369000</v>
      </c>
      <c r="AD189">
        <v>380849000</v>
      </c>
    </row>
    <row r="190" spans="1:30" x14ac:dyDescent="0.2">
      <c r="A190" s="1" t="e" vm="189">
        <v>#VALUE!</v>
      </c>
      <c r="B190" t="str" cm="1">
        <f t="array" ref="B190">_FV(A190,"Ticker symbol",TRUE)</f>
        <v>HP</v>
      </c>
      <c r="C190" t="str" cm="1">
        <f t="array" ref="C190">_FV(A190,"Official name",TRUE)</f>
        <v>HELMERICH &amp; PAYNE, INC.</v>
      </c>
      <c r="D190" t="str" cm="1">
        <f t="array" ref="D190">_FV(A190,"Headquarters")</f>
        <v>1437 S. Boulder Ave., Suite 1400, TULSA, OK, 74119 US</v>
      </c>
      <c r="E190" s="3" cm="1">
        <f t="array" ref="E190">IFERROR(_FV(A190,"Employees"), "NA")</f>
        <v>8000</v>
      </c>
      <c r="F190" t="str" cm="1">
        <f t="array" ref="F190">_FV(A190,"Industry")</f>
        <v>Oil &amp; Gas Related Equipment and Services</v>
      </c>
      <c r="G190" s="3" cm="1">
        <f t="array" ref="G190">IFERROR(_FV(A190,"Year incorporated",TRUE), "NA")</f>
        <v>1944</v>
      </c>
      <c r="H190" s="3" t="str" cm="1">
        <f t="array" ref="H190">_FV(A190,"Exchange")</f>
        <v>New York Stock Exchange</v>
      </c>
      <c r="I190" t="str" cm="1">
        <f t="array" ref="I190">_FV(A190,"Currency")</f>
        <v>USD</v>
      </c>
      <c r="J190" s="7" cm="1">
        <f t="array" ref="J190">_FV(A190,"Price")</f>
        <v>41.335000000000001</v>
      </c>
      <c r="K190" s="7" cm="1">
        <f t="array" ref="K190">_FV(A190,"Previous close",TRUE)</f>
        <v>40.82</v>
      </c>
      <c r="L190" s="7" cm="1">
        <f t="array" ref="L190">_FV(A190,"Change")</f>
        <v>0.51500000000000001</v>
      </c>
      <c r="M190" s="4" cm="1">
        <f t="array" ref="M190">_FV(A190,"Change (%)",TRUE)</f>
        <v>1.2616E-2</v>
      </c>
      <c r="N190" s="7" cm="1">
        <f t="array" ref="N190">IFERROR(_FV(A190,"Open"), "NA")</f>
        <v>41.344999999999999</v>
      </c>
      <c r="O190" s="7" cm="1">
        <f t="array" ref="O190">IFERROR(_FV(A190,"High"), "NA")</f>
        <v>41.85</v>
      </c>
      <c r="P190" s="7" cm="1">
        <f t="array" ref="P190">IFERROR(_FV(A190,"Low"), "NA")</f>
        <v>41.145000000000003</v>
      </c>
      <c r="Q190" s="7" cm="1">
        <f t="array" ref="Q190">IFERROR(_FV(A190,"52 week high",TRUE),"NA")</f>
        <v>53.4527</v>
      </c>
      <c r="R190" s="7" cm="1">
        <f t="array" ref="R190">IFERROR(_FV(A190,"52 week low",TRUE),"NA")</f>
        <v>30.002300000000002</v>
      </c>
      <c r="S190" s="3" cm="1">
        <f t="array" ref="S190">_FV(A190,"Shares outstanding",TRUE)</f>
        <v>99426530</v>
      </c>
      <c r="T190" s="7" cm="1">
        <f t="array" ref="T190">_FV(A190,"Volume")</f>
        <v>342498</v>
      </c>
      <c r="U190" s="3" cm="1">
        <f t="array" ref="U190">IFERROR(_FV(A190,"Volume average",TRUE), "NA")</f>
        <v>1421208</v>
      </c>
      <c r="V190" s="5" cm="1">
        <f t="array" ref="V190">IFERROR(_FV(A190,"Beta"), "NA")</f>
        <v>1.7121</v>
      </c>
      <c r="W190" s="3" cm="1">
        <f t="array" ref="W190">_FV(A190,"Market cap",TRUE)</f>
        <v>4109795617</v>
      </c>
      <c r="X190" s="7" cm="1">
        <f t="array" ref="X190">IFERROR(_FV(A190,"P/E",TRUE), "NA")</f>
        <v>10.749499999999999</v>
      </c>
      <c r="Y190" t="str" cm="1">
        <f t="array" ref="Y190">_FV(A190,"Instrument type",TRUE)</f>
        <v>Stock</v>
      </c>
      <c r="Z190" s="6" cm="1">
        <f t="array" ref="Z190">_FV(A190,"Last trade time",TRUE)</f>
        <v>45155.700344976562</v>
      </c>
      <c r="AA190">
        <v>6953000</v>
      </c>
      <c r="AB190">
        <v>232131000</v>
      </c>
      <c r="AC190">
        <v>458713000</v>
      </c>
      <c r="AD190">
        <v>394810000</v>
      </c>
    </row>
    <row r="191" spans="1:30" x14ac:dyDescent="0.2">
      <c r="A191" s="1" t="e" vm="190">
        <v>#VALUE!</v>
      </c>
      <c r="B191" t="str" cm="1">
        <f t="array" ref="B191">_FV(A191,"Ticker symbol",TRUE)</f>
        <v>HES</v>
      </c>
      <c r="C191" t="str" cm="1">
        <f t="array" ref="C191">_FV(A191,"Official name",TRUE)</f>
        <v>HESS CORPORATION</v>
      </c>
      <c r="D191" t="str" cm="1">
        <f t="array" ref="D191">_FV(A191,"Headquarters")</f>
        <v>1185 AVENUE OF THE AMERICAS, NEW YORK, NY, 10036 US</v>
      </c>
      <c r="E191" s="3" cm="1">
        <f t="array" ref="E191">IFERROR(_FV(A191,"Employees"), "NA")</f>
        <v>1623</v>
      </c>
      <c r="F191" t="str" cm="1">
        <f t="array" ref="F191">_FV(A191,"Industry")</f>
        <v>Oil &amp; Gas</v>
      </c>
      <c r="G191" s="3" cm="1">
        <f t="array" ref="G191">IFERROR(_FV(A191,"Year incorporated",TRUE), "NA")</f>
        <v>1920</v>
      </c>
      <c r="H191" s="3" t="str" cm="1">
        <f t="array" ref="H191">_FV(A191,"Exchange")</f>
        <v>New York Stock Exchange</v>
      </c>
      <c r="I191" t="str" cm="1">
        <f t="array" ref="I191">_FV(A191,"Currency")</f>
        <v>USD</v>
      </c>
      <c r="J191" s="7" cm="1">
        <f t="array" ref="J191">_FV(A191,"Price")</f>
        <v>155.94499999999999</v>
      </c>
      <c r="K191" s="7" cm="1">
        <f t="array" ref="K191">_FV(A191,"Previous close",TRUE)</f>
        <v>152.75</v>
      </c>
      <c r="L191" s="7" cm="1">
        <f t="array" ref="L191">_FV(A191,"Change")</f>
        <v>3.1949999999999998</v>
      </c>
      <c r="M191" s="4" cm="1">
        <f t="array" ref="M191">_FV(A191,"Change (%)",TRUE)</f>
        <v>2.0916999999999998E-2</v>
      </c>
      <c r="N191" s="7" cm="1">
        <f t="array" ref="N191">IFERROR(_FV(A191,"Open"), "NA")</f>
        <v>155.72</v>
      </c>
      <c r="O191" s="7" cm="1">
        <f t="array" ref="O191">IFERROR(_FV(A191,"High"), "NA")</f>
        <v>157.38499999999999</v>
      </c>
      <c r="P191" s="7" cm="1">
        <f t="array" ref="P191">IFERROR(_FV(A191,"Low"), "NA")</f>
        <v>154.94</v>
      </c>
      <c r="Q191" s="7" cm="1">
        <f t="array" ref="Q191">IFERROR(_FV(A191,"52 week high",TRUE),"NA")</f>
        <v>160.52000000000001</v>
      </c>
      <c r="R191" s="7" cm="1">
        <f t="array" ref="R191">IFERROR(_FV(A191,"52 week low",TRUE),"NA")</f>
        <v>100.34</v>
      </c>
      <c r="S191" s="3" cm="1">
        <f t="array" ref="S191">_FV(A191,"Shares outstanding",TRUE)</f>
        <v>307061000</v>
      </c>
      <c r="T191" s="7" cm="1">
        <f t="array" ref="T191">_FV(A191,"Volume")</f>
        <v>546114</v>
      </c>
      <c r="U191" s="3" cm="1">
        <f t="array" ref="U191">IFERROR(_FV(A191,"Volume average",TRUE), "NA")</f>
        <v>1728772</v>
      </c>
      <c r="V191" s="5" cm="1">
        <f t="array" ref="V191">IFERROR(_FV(A191,"Beta"), "NA")</f>
        <v>1.5914999999999999</v>
      </c>
      <c r="W191" s="3" cm="1">
        <f t="array" ref="W191">_FV(A191,"Market cap",TRUE)</f>
        <v>47884627645</v>
      </c>
      <c r="X191" s="7" cm="1">
        <f t="array" ref="X191">IFERROR(_FV(A191,"P/E",TRUE), "NA")</f>
        <v>31.867699999999999</v>
      </c>
      <c r="Y191" t="str" cm="1">
        <f t="array" ref="Y191">_FV(A191,"Instrument type",TRUE)</f>
        <v>Stock</v>
      </c>
      <c r="Z191" s="6" cm="1">
        <f t="array" ref="Z191">_FV(A191,"Last trade time",TRUE)</f>
        <v>45155.700400046095</v>
      </c>
      <c r="AA191">
        <v>2096000000</v>
      </c>
      <c r="AB191">
        <v>2486000000</v>
      </c>
      <c r="AC191">
        <v>1041000000</v>
      </c>
      <c r="AD191">
        <v>2396000000</v>
      </c>
    </row>
    <row r="192" spans="1:30" x14ac:dyDescent="0.2">
      <c r="A192" s="1" t="e" vm="191">
        <v>#VALUE!</v>
      </c>
      <c r="B192" t="str" cm="1">
        <f t="array" ref="B192">_FV(A192,"Ticker symbol",TRUE)</f>
        <v>HOT</v>
      </c>
      <c r="C192" t="str" cm="1">
        <f t="array" ref="C192">_FV(A192,"Official name",TRUE)</f>
        <v>Hochtief AG</v>
      </c>
      <c r="D192" t="str" cm="1">
        <f t="array" ref="D192">_FV(A192,"Headquarters")</f>
        <v>Alfredstrasse 236, ESSEN, NORDRHEIN-WESTFALEN, 45133 DE</v>
      </c>
      <c r="E192" s="3" cm="1">
        <f t="array" ref="E192">IFERROR(_FV(A192,"Employees"), "NA")</f>
        <v>40521</v>
      </c>
      <c r="F192" t="str" cm="1">
        <f t="array" ref="F192">_FV(A192,"Industry")</f>
        <v>Construction &amp; Engineering</v>
      </c>
      <c r="G192" s="3" cm="1">
        <f t="array" ref="G192">IFERROR(_FV(A192,"Year incorporated",TRUE), "NA")</f>
        <v>2001</v>
      </c>
      <c r="H192" s="3" t="str" cm="1">
        <f t="array" ref="H192">_FV(A192,"Exchange")</f>
        <v>Deutsche Boerse AG</v>
      </c>
      <c r="I192" t="str" cm="1">
        <f t="array" ref="I192">_FV(A192,"Currency")</f>
        <v>EUR</v>
      </c>
      <c r="J192" s="7" cm="1">
        <f t="array" ref="J192">_FV(A192,"Price")</f>
        <v>92.45</v>
      </c>
      <c r="K192" s="7" cm="1">
        <f t="array" ref="K192">_FV(A192,"Previous close",TRUE)</f>
        <v>92.9</v>
      </c>
      <c r="L192" s="7" cm="1">
        <f t="array" ref="L192">_FV(A192,"Change")</f>
        <v>-0.45</v>
      </c>
      <c r="M192" s="4" cm="1">
        <f t="array" ref="M192">_FV(A192,"Change (%)",TRUE)</f>
        <v>-4.8440000000000002E-3</v>
      </c>
      <c r="N192" s="7" cm="1">
        <f t="array" ref="N192">IFERROR(_FV(A192,"Open"), "NA")</f>
        <v>92.4</v>
      </c>
      <c r="O192" s="7" cm="1">
        <f t="array" ref="O192">IFERROR(_FV(A192,"High"), "NA")</f>
        <v>92.45</v>
      </c>
      <c r="P192" s="7" cm="1">
        <f t="array" ref="P192">IFERROR(_FV(A192,"Low"), "NA")</f>
        <v>92</v>
      </c>
      <c r="Q192" s="7" cm="1">
        <f t="array" ref="Q192">IFERROR(_FV(A192,"52 week high",TRUE),"NA")</f>
        <v>160.19999999999999</v>
      </c>
      <c r="R192" s="7" cm="1">
        <f t="array" ref="R192">IFERROR(_FV(A192,"52 week low",TRUE),"NA")</f>
        <v>42.04</v>
      </c>
      <c r="S192" s="3" cm="1">
        <f t="array" ref="S192">_FV(A192,"Shares outstanding",TRUE)</f>
        <v>77711300</v>
      </c>
      <c r="T192" s="7" cm="1">
        <f t="array" ref="T192">_FV(A192,"Volume")</f>
        <v>50</v>
      </c>
      <c r="U192" s="3" cm="1">
        <f t="array" ref="U192">IFERROR(_FV(A192,"Volume average",TRUE), "NA")</f>
        <v>60390</v>
      </c>
      <c r="V192" s="5" cm="1">
        <f t="array" ref="V192">IFERROR(_FV(A192,"Beta"), "NA")</f>
        <v>1.3919999999999999</v>
      </c>
      <c r="W192" s="3" cm="1">
        <f t="array" ref="W192">_FV(A192,"Market cap",TRUE)</f>
        <v>7242693000</v>
      </c>
      <c r="X192" s="7" cm="1">
        <f t="array" ref="X192">IFERROR(_FV(A192,"P/E",TRUE), "NA")</f>
        <v>13.81</v>
      </c>
      <c r="Y192" t="str" cm="1">
        <f t="array" ref="Y192">_FV(A192,"Instrument type",TRUE)</f>
        <v>Stock</v>
      </c>
      <c r="Z192" s="6" cm="1">
        <f t="array" ref="Z192">_FV(A192,"Last trade time",TRUE)</f>
        <v>45155.688888888886</v>
      </c>
      <c r="AA192" t="s">
        <v>26</v>
      </c>
      <c r="AB192" t="s">
        <v>26</v>
      </c>
      <c r="AC192" t="s">
        <v>26</v>
      </c>
      <c r="AD192" t="s">
        <v>26</v>
      </c>
    </row>
    <row r="193" spans="1:30" x14ac:dyDescent="0.2">
      <c r="A193" s="1" t="e" vm="192">
        <v>#VALUE!</v>
      </c>
      <c r="B193" t="str" cm="1">
        <f t="array" ref="B193">_FV(A193,"Ticker symbol",TRUE)</f>
        <v>HON</v>
      </c>
      <c r="C193" t="str" cm="1">
        <f t="array" ref="C193">_FV(A193,"Official name",TRUE)</f>
        <v>HONEYWELL INTERNATIONAL INC.</v>
      </c>
      <c r="D193" t="str" cm="1">
        <f t="array" ref="D193">_FV(A193,"Headquarters")</f>
        <v>855 S. Mint Street, CHARLOTTE, NC, 28202 US</v>
      </c>
      <c r="E193" s="3" cm="1">
        <f t="array" ref="E193">IFERROR(_FV(A193,"Employees"), "NA")</f>
        <v>97000</v>
      </c>
      <c r="F193" t="str" cm="1">
        <f t="array" ref="F193">_FV(A193,"Industry")</f>
        <v>Consumer Goods Conglomerates</v>
      </c>
      <c r="G193" s="3" cm="1">
        <f t="array" ref="G193">IFERROR(_FV(A193,"Year incorporated",TRUE), "NA")</f>
        <v>1999</v>
      </c>
      <c r="H193" s="3" t="str" cm="1">
        <f t="array" ref="H193">_FV(A193,"Exchange")</f>
        <v>Nasdaq Stock Market</v>
      </c>
      <c r="I193" t="str" cm="1">
        <f t="array" ref="I193">_FV(A193,"Currency")</f>
        <v>USD</v>
      </c>
      <c r="J193" s="7" cm="1">
        <f t="array" ref="J193">_FV(A193,"Price")</f>
        <v>187.04</v>
      </c>
      <c r="K193" s="7" cm="1">
        <f t="array" ref="K193">_FV(A193,"Previous close",TRUE)</f>
        <v>186.49</v>
      </c>
      <c r="L193" s="7" cm="1">
        <f t="array" ref="L193">_FV(A193,"Change")</f>
        <v>0.55000000000000004</v>
      </c>
      <c r="M193" s="4" cm="1">
        <f t="array" ref="M193">_FV(A193,"Change (%)",TRUE)</f>
        <v>2.9489999999999998E-3</v>
      </c>
      <c r="N193" s="7" cm="1">
        <f t="array" ref="N193">IFERROR(_FV(A193,"Open"), "NA")</f>
        <v>187.46</v>
      </c>
      <c r="O193" s="7" cm="1">
        <f t="array" ref="O193">IFERROR(_FV(A193,"High"), "NA")</f>
        <v>188.215</v>
      </c>
      <c r="P193" s="7" cm="1">
        <f t="array" ref="P193">IFERROR(_FV(A193,"Low"), "NA")</f>
        <v>186.89</v>
      </c>
      <c r="Q193" s="7" cm="1">
        <f t="array" ref="Q193">IFERROR(_FV(A193,"52 week high",TRUE),"NA")</f>
        <v>220.96</v>
      </c>
      <c r="R193" s="7" cm="1">
        <f t="array" ref="R193">IFERROR(_FV(A193,"52 week low",TRUE),"NA")</f>
        <v>166.63</v>
      </c>
      <c r="S193" s="3" cm="1">
        <f t="array" ref="S193">_FV(A193,"Shares outstanding",TRUE)</f>
        <v>663961400</v>
      </c>
      <c r="T193" s="7" cm="1">
        <f t="array" ref="T193">_FV(A193,"Volume")</f>
        <v>673814</v>
      </c>
      <c r="U193" s="3" cm="1">
        <f t="array" ref="U193">IFERROR(_FV(A193,"Volume average",TRUE), "NA")</f>
        <v>3105296</v>
      </c>
      <c r="V193" s="5" cm="1">
        <f t="array" ref="V193">IFERROR(_FV(A193,"Beta"), "NA")</f>
        <v>1.0742</v>
      </c>
      <c r="W193" s="3" cm="1">
        <f t="array" ref="W193">_FV(A193,"Market cap",TRUE)</f>
        <v>124187340256</v>
      </c>
      <c r="X193" s="7" cm="1">
        <f t="array" ref="X193">IFERROR(_FV(A193,"P/E",TRUE), "NA")</f>
        <v>23.080300000000001</v>
      </c>
      <c r="Y193" t="str" cm="1">
        <f t="array" ref="Y193">_FV(A193,"Instrument type",TRUE)</f>
        <v>Stock</v>
      </c>
      <c r="Z193" s="6" cm="1">
        <f t="array" ref="Z193">_FV(A193,"Last trade time",TRUE)</f>
        <v>45155.700539872654</v>
      </c>
      <c r="AA193">
        <v>4966000000</v>
      </c>
      <c r="AB193">
        <v>9627000000</v>
      </c>
      <c r="AC193">
        <v>7440000000</v>
      </c>
      <c r="AD193">
        <v>19938000000</v>
      </c>
    </row>
    <row r="194" spans="1:30" x14ac:dyDescent="0.2">
      <c r="A194" s="1" t="e" vm="193">
        <v>#VALUE!</v>
      </c>
      <c r="B194" t="str" cm="1">
        <f t="array" ref="B194">_FV(A194,"Ticker symbol",TRUE)</f>
        <v>HRL</v>
      </c>
      <c r="C194" t="str" cm="1">
        <f t="array" ref="C194">_FV(A194,"Official name",TRUE)</f>
        <v>HORMEL FOODS CORPORATION</v>
      </c>
      <c r="D194" t="str" cm="1">
        <f t="array" ref="D194">_FV(A194,"Headquarters")</f>
        <v>1 Hormel Pl, AUSTIN, MN, 55912-3680 US</v>
      </c>
      <c r="E194" s="3" cm="1">
        <f t="array" ref="E194">IFERROR(_FV(A194,"Employees"), "NA")</f>
        <v>20000</v>
      </c>
      <c r="F194" t="str" cm="1">
        <f t="array" ref="F194">_FV(A194,"Industry")</f>
        <v>Food &amp; Tobacco</v>
      </c>
      <c r="G194" s="3" cm="1">
        <f t="array" ref="G194">IFERROR(_FV(A194,"Year incorporated",TRUE), "NA")</f>
        <v>1928</v>
      </c>
      <c r="H194" s="3" t="str" cm="1">
        <f t="array" ref="H194">_FV(A194,"Exchange")</f>
        <v>New York Stock Exchange</v>
      </c>
      <c r="I194" t="str" cm="1">
        <f t="array" ref="I194">_FV(A194,"Currency")</f>
        <v>USD</v>
      </c>
      <c r="J194" s="7" cm="1">
        <f t="array" ref="J194">_FV(A194,"Price")</f>
        <v>39.795000000000002</v>
      </c>
      <c r="K194" s="7" cm="1">
        <f t="array" ref="K194">_FV(A194,"Previous close",TRUE)</f>
        <v>40.07</v>
      </c>
      <c r="L194" s="7" cm="1">
        <f t="array" ref="L194">_FV(A194,"Change")</f>
        <v>-0.27500000000000002</v>
      </c>
      <c r="M194" s="4" cm="1">
        <f t="array" ref="M194">_FV(A194,"Change (%)",TRUE)</f>
        <v>-6.8630000000000002E-3</v>
      </c>
      <c r="N194" s="7" cm="1">
        <f t="array" ref="N194">IFERROR(_FV(A194,"Open"), "NA")</f>
        <v>40.049999999999997</v>
      </c>
      <c r="O194" s="7" cm="1">
        <f t="array" ref="O194">IFERROR(_FV(A194,"High"), "NA")</f>
        <v>40.1</v>
      </c>
      <c r="P194" s="7" cm="1">
        <f t="array" ref="P194">IFERROR(_FV(A194,"Low"), "NA")</f>
        <v>39.659999999999997</v>
      </c>
      <c r="Q194" s="7" cm="1">
        <f t="array" ref="Q194">IFERROR(_FV(A194,"52 week high",TRUE),"NA")</f>
        <v>51.69</v>
      </c>
      <c r="R194" s="7" cm="1">
        <f t="array" ref="R194">IFERROR(_FV(A194,"52 week low",TRUE),"NA")</f>
        <v>37.774999999999999</v>
      </c>
      <c r="S194" s="3" cm="1">
        <f t="array" ref="S194">_FV(A194,"Shares outstanding",TRUE)</f>
        <v>546268200</v>
      </c>
      <c r="T194" s="7" cm="1">
        <f t="array" ref="T194">_FV(A194,"Volume")</f>
        <v>582652</v>
      </c>
      <c r="U194" s="3" cm="1">
        <f t="array" ref="U194">IFERROR(_FV(A194,"Volume average",TRUE), "NA")</f>
        <v>1604205</v>
      </c>
      <c r="V194" s="5" cm="1">
        <f t="array" ref="V194">IFERROR(_FV(A194,"Beta"), "NA")</f>
        <v>0.18</v>
      </c>
      <c r="W194" s="3" cm="1">
        <f t="array" ref="W194">_FV(A194,"Market cap",TRUE)</f>
        <v>21738743019</v>
      </c>
      <c r="X194" s="7" cm="1">
        <f t="array" ref="X194">IFERROR(_FV(A194,"P/E",TRUE), "NA")</f>
        <v>23.595700000000001</v>
      </c>
      <c r="Y194" t="str" cm="1">
        <f t="array" ref="Y194">_FV(A194,"Instrument type",TRUE)</f>
        <v>Stock</v>
      </c>
      <c r="Z194" s="6" cm="1">
        <f t="array" ref="Z194">_FV(A194,"Last trade time",TRUE)</f>
        <v>45155.700542870312</v>
      </c>
      <c r="AA194">
        <v>999987000</v>
      </c>
      <c r="AB194">
        <v>982107000</v>
      </c>
      <c r="AC194">
        <v>867593000</v>
      </c>
      <c r="AD194">
        <v>1473266000</v>
      </c>
    </row>
    <row r="195" spans="1:30" x14ac:dyDescent="0.2">
      <c r="A195" s="1" t="e" vm="194">
        <v>#VALUE!</v>
      </c>
      <c r="B195" t="str" cm="1">
        <f t="array" ref="B195">_FV(A195,"Ticker symbol",TRUE)</f>
        <v>HST</v>
      </c>
      <c r="C195" t="str" cm="1">
        <f t="array" ref="C195">_FV(A195,"Official name",TRUE)</f>
        <v>HOST HOTELS &amp; RESORTS, INC.</v>
      </c>
      <c r="D195" t="str" cm="1">
        <f t="array" ref="D195">_FV(A195,"Headquarters")</f>
        <v>4747 Bethesda Avenue, Suite 1300, BETHESDA, MD, 20814 US</v>
      </c>
      <c r="E195" s="3" cm="1">
        <f t="array" ref="E195">IFERROR(_FV(A195,"Employees"), "NA")</f>
        <v>165</v>
      </c>
      <c r="F195" t="str" cm="1">
        <f t="array" ref="F195">_FV(A195,"Industry")</f>
        <v>Residential &amp; Commercial REIT</v>
      </c>
      <c r="G195" s="3" cm="1">
        <f t="array" ref="G195">IFERROR(_FV(A195,"Year incorporated",TRUE), "NA")</f>
        <v>1998</v>
      </c>
      <c r="H195" s="3" t="str" cm="1">
        <f t="array" ref="H195">_FV(A195,"Exchange")</f>
        <v>Nasdaq Stock Market</v>
      </c>
      <c r="I195" t="str" cm="1">
        <f t="array" ref="I195">_FV(A195,"Currency")</f>
        <v>USD</v>
      </c>
      <c r="J195" s="7" cm="1">
        <f t="array" ref="J195">_FV(A195,"Price")</f>
        <v>15.994999999999999</v>
      </c>
      <c r="K195" s="7" cm="1">
        <f t="array" ref="K195">_FV(A195,"Previous close",TRUE)</f>
        <v>16.03</v>
      </c>
      <c r="L195" s="7" cm="1">
        <f t="array" ref="L195">_FV(A195,"Change")</f>
        <v>-3.5000000000000003E-2</v>
      </c>
      <c r="M195" s="4" cm="1">
        <f t="array" ref="M195">_FV(A195,"Change (%)",TRUE)</f>
        <v>-2.183E-3</v>
      </c>
      <c r="N195" s="7" cm="1">
        <f t="array" ref="N195">IFERROR(_FV(A195,"Open"), "NA")</f>
        <v>16.010000000000002</v>
      </c>
      <c r="O195" s="7" cm="1">
        <f t="array" ref="O195">IFERROR(_FV(A195,"High"), "NA")</f>
        <v>16.13</v>
      </c>
      <c r="P195" s="7" cm="1">
        <f t="array" ref="P195">IFERROR(_FV(A195,"Low"), "NA")</f>
        <v>15.942500000000001</v>
      </c>
      <c r="Q195" s="7" cm="1">
        <f t="array" ref="Q195">IFERROR(_FV(A195,"52 week high",TRUE),"NA")</f>
        <v>19.5105</v>
      </c>
      <c r="R195" s="7" cm="1">
        <f t="array" ref="R195">IFERROR(_FV(A195,"52 week low",TRUE),"NA")</f>
        <v>14.505000000000001</v>
      </c>
      <c r="S195" s="3" cm="1">
        <f t="array" ref="S195">_FV(A195,"Shares outstanding",TRUE)</f>
        <v>711604900</v>
      </c>
      <c r="T195" s="7" cm="1">
        <f t="array" ref="T195">_FV(A195,"Volume")</f>
        <v>2476171</v>
      </c>
      <c r="U195" s="3" cm="1">
        <f t="array" ref="U195">IFERROR(_FV(A195,"Volume average",TRUE), "NA")</f>
        <v>6755855</v>
      </c>
      <c r="V195" s="5" cm="1">
        <f t="array" ref="V195">IFERROR(_FV(A195,"Beta"), "NA")</f>
        <v>1.3162</v>
      </c>
      <c r="W195" s="3" cm="1">
        <f t="array" ref="W195">_FV(A195,"Market cap",TRUE)</f>
        <v>11382120375</v>
      </c>
      <c r="X195" s="7" cm="1">
        <f t="array" ref="X195">IFERROR(_FV(A195,"P/E",TRUE), "NA")</f>
        <v>15.129099999999999</v>
      </c>
      <c r="Y195" t="str" cm="1">
        <f t="array" ref="Y195">_FV(A195,"Instrument type",TRUE)</f>
        <v>Stock</v>
      </c>
      <c r="Z195" s="6" cm="1">
        <f t="array" ref="Z195">_FV(A195,"Last trade time",TRUE)</f>
        <v>45155.700439907028</v>
      </c>
      <c r="AA195">
        <v>633000000</v>
      </c>
      <c r="AB195">
        <v>667000000</v>
      </c>
      <c r="AC195">
        <v>413000000</v>
      </c>
      <c r="AD195">
        <v>940000000</v>
      </c>
    </row>
    <row r="196" spans="1:30" x14ac:dyDescent="0.2">
      <c r="A196" s="1" t="e" vm="195">
        <v>#VALUE!</v>
      </c>
      <c r="B196" t="str" cm="1">
        <f t="array" ref="B196">_FV(A196,"Ticker symbol",TRUE)</f>
        <v>HPQ</v>
      </c>
      <c r="C196" t="str" cm="1">
        <f t="array" ref="C196">_FV(A196,"Official name",TRUE)</f>
        <v>HP INC.</v>
      </c>
      <c r="D196" t="str" cm="1">
        <f t="array" ref="D196">_FV(A196,"Headquarters")</f>
        <v>1501 Page Mill Rd, PALO ALTO, CA, 94304-1126 US</v>
      </c>
      <c r="E196" s="3" cm="1">
        <f t="array" ref="E196">IFERROR(_FV(A196,"Employees"), "NA")</f>
        <v>58000</v>
      </c>
      <c r="F196" t="str" cm="1">
        <f t="array" ref="F196">_FV(A196,"Industry")</f>
        <v>Computers, Phones &amp; Household Electronics</v>
      </c>
      <c r="G196" s="3" cm="1">
        <f t="array" ref="G196">IFERROR(_FV(A196,"Year incorporated",TRUE), "NA")</f>
        <v>1998</v>
      </c>
      <c r="H196" s="3" t="str" cm="1">
        <f t="array" ref="H196">_FV(A196,"Exchange")</f>
        <v>New York Stock Exchange</v>
      </c>
      <c r="I196" t="str" cm="1">
        <f t="array" ref="I196">_FV(A196,"Currency")</f>
        <v>USD</v>
      </c>
      <c r="J196" s="7" cm="1">
        <f t="array" ref="J196">_FV(A196,"Price")</f>
        <v>31.335000000000001</v>
      </c>
      <c r="K196" s="7" cm="1">
        <f t="array" ref="K196">_FV(A196,"Previous close",TRUE)</f>
        <v>31.3</v>
      </c>
      <c r="L196" s="7" cm="1">
        <f t="array" ref="L196">_FV(A196,"Change")</f>
        <v>3.5000000000000003E-2</v>
      </c>
      <c r="M196" s="4" cm="1">
        <f t="array" ref="M196">_FV(A196,"Change (%)",TRUE)</f>
        <v>1.1180000000000001E-3</v>
      </c>
      <c r="N196" s="7" cm="1">
        <f t="array" ref="N196">IFERROR(_FV(A196,"Open"), "NA")</f>
        <v>31.42</v>
      </c>
      <c r="O196" s="7" cm="1">
        <f t="array" ref="O196">IFERROR(_FV(A196,"High"), "NA")</f>
        <v>31.468800000000002</v>
      </c>
      <c r="P196" s="7" cm="1">
        <f t="array" ref="P196">IFERROR(_FV(A196,"Low"), "NA")</f>
        <v>31.055</v>
      </c>
      <c r="Q196" s="7" cm="1">
        <f t="array" ref="Q196">IFERROR(_FV(A196,"52 week high",TRUE),"NA")</f>
        <v>35.32</v>
      </c>
      <c r="R196" s="7" cm="1">
        <f t="array" ref="R196">IFERROR(_FV(A196,"52 week low",TRUE),"NA")</f>
        <v>24.074999999999999</v>
      </c>
      <c r="S196" s="3" cm="1">
        <f t="array" ref="S196">_FV(A196,"Shares outstanding",TRUE)</f>
        <v>985956100</v>
      </c>
      <c r="T196" s="7" cm="1">
        <f t="array" ref="T196">_FV(A196,"Volume")</f>
        <v>2071657</v>
      </c>
      <c r="U196" s="3" cm="1">
        <f t="array" ref="U196">IFERROR(_FV(A196,"Volume average",TRUE), "NA")</f>
        <v>4591576</v>
      </c>
      <c r="V196" s="5" cm="1">
        <f t="array" ref="V196">IFERROR(_FV(A196,"Beta"), "NA")</f>
        <v>1.0182</v>
      </c>
      <c r="W196" s="3" cm="1">
        <f t="array" ref="W196">_FV(A196,"Market cap",TRUE)</f>
        <v>30894934393</v>
      </c>
      <c r="X196" s="7" cm="1">
        <f t="array" ref="X196">IFERROR(_FV(A196,"P/E",TRUE), "NA")</f>
        <v>11.8729</v>
      </c>
      <c r="Y196" t="str" cm="1">
        <f t="array" ref="Y196">_FV(A196,"Instrument type",TRUE)</f>
        <v>Stock</v>
      </c>
      <c r="Z196" s="6" cm="1">
        <f t="array" ref="Z196">_FV(A196,"Last trade time",TRUE)</f>
        <v>45155.700257673438</v>
      </c>
      <c r="AA196">
        <v>3203000000</v>
      </c>
      <c r="AB196">
        <v>3145000000</v>
      </c>
      <c r="AC196">
        <v>4546000000</v>
      </c>
      <c r="AD196">
        <v>26153000000</v>
      </c>
    </row>
    <row r="197" spans="1:30" x14ac:dyDescent="0.2">
      <c r="A197" s="1" t="e" vm="196">
        <v>#VALUE!</v>
      </c>
      <c r="B197" t="str" cm="1">
        <f t="array" ref="B197">_FV(A197,"Ticker symbol",TRUE)</f>
        <v>HUM</v>
      </c>
      <c r="C197" t="str" cm="1">
        <f t="array" ref="C197">_FV(A197,"Official name",TRUE)</f>
        <v>HUMANA INC.</v>
      </c>
      <c r="D197" t="str" cm="1">
        <f t="array" ref="D197">_FV(A197,"Headquarters")</f>
        <v>500 W Main St, LOUISVILLE, KY, 40202 US</v>
      </c>
      <c r="E197" s="3" cm="1">
        <f t="array" ref="E197">IFERROR(_FV(A197,"Employees"), "NA")</f>
        <v>67100</v>
      </c>
      <c r="F197" t="str" cm="1">
        <f t="array" ref="F197">_FV(A197,"Industry")</f>
        <v>Healthcare Providers &amp; Services</v>
      </c>
      <c r="G197" s="3" cm="1">
        <f t="array" ref="G197">IFERROR(_FV(A197,"Year incorporated",TRUE), "NA")</f>
        <v>1964</v>
      </c>
      <c r="H197" s="3" t="str" cm="1">
        <f t="array" ref="H197">_FV(A197,"Exchange")</f>
        <v>New York Stock Exchange</v>
      </c>
      <c r="I197" t="str" cm="1">
        <f t="array" ref="I197">_FV(A197,"Currency")</f>
        <v>USD</v>
      </c>
      <c r="J197" s="7" cm="1">
        <f t="array" ref="J197">_FV(A197,"Price")</f>
        <v>490.6</v>
      </c>
      <c r="K197" s="7" cm="1">
        <f t="array" ref="K197">_FV(A197,"Previous close",TRUE)</f>
        <v>494.66</v>
      </c>
      <c r="L197" s="7" cm="1">
        <f t="array" ref="L197">_FV(A197,"Change")</f>
        <v>-4.0599999999999996</v>
      </c>
      <c r="M197" s="4" cm="1">
        <f t="array" ref="M197">_FV(A197,"Change (%)",TRUE)</f>
        <v>-8.208E-3</v>
      </c>
      <c r="N197" s="7" cm="1">
        <f t="array" ref="N197">IFERROR(_FV(A197,"Open"), "NA")</f>
        <v>491.98</v>
      </c>
      <c r="O197" s="7" cm="1">
        <f t="array" ref="O197">IFERROR(_FV(A197,"High"), "NA")</f>
        <v>495.68</v>
      </c>
      <c r="P197" s="7" cm="1">
        <f t="array" ref="P197">IFERROR(_FV(A197,"Low"), "NA")</f>
        <v>489.00009999999997</v>
      </c>
      <c r="Q197" s="7" cm="1">
        <f t="array" ref="Q197">IFERROR(_FV(A197,"52 week high",TRUE),"NA")</f>
        <v>571.29999999999995</v>
      </c>
      <c r="R197" s="7" cm="1">
        <f t="array" ref="R197">IFERROR(_FV(A197,"52 week low",TRUE),"NA")</f>
        <v>423.29</v>
      </c>
      <c r="S197" s="3" cm="1">
        <f t="array" ref="S197">_FV(A197,"Shares outstanding",TRUE)</f>
        <v>123906800</v>
      </c>
      <c r="T197" s="7" cm="1">
        <f t="array" ref="T197">_FV(A197,"Volume")</f>
        <v>520775</v>
      </c>
      <c r="U197" s="3" cm="1">
        <f t="array" ref="U197">IFERROR(_FV(A197,"Volume average",TRUE), "NA")</f>
        <v>1609417</v>
      </c>
      <c r="V197" s="5" cm="1">
        <f t="array" ref="V197">IFERROR(_FV(A197,"Beta"), "NA")</f>
        <v>0.64910000000000001</v>
      </c>
      <c r="W197" s="3" cm="1">
        <f t="array" ref="W197">_FV(A197,"Market cap",TRUE)</f>
        <v>61291710000</v>
      </c>
      <c r="X197" s="7" cm="1">
        <f t="array" ref="X197">IFERROR(_FV(A197,"P/E",TRUE), "NA")</f>
        <v>18.459800000000001</v>
      </c>
      <c r="Y197" t="str" cm="1">
        <f t="array" ref="Y197">_FV(A197,"Instrument type",TRUE)</f>
        <v>Stock</v>
      </c>
      <c r="Z197" s="6" cm="1">
        <f t="array" ref="Z197">_FV(A197,"Last trade time",TRUE)</f>
        <v>45155.70037210625</v>
      </c>
      <c r="AA197">
        <v>2806000000</v>
      </c>
      <c r="AB197">
        <v>5061000000</v>
      </c>
      <c r="AC197" t="s">
        <v>26</v>
      </c>
      <c r="AD197">
        <v>8370000000</v>
      </c>
    </row>
    <row r="198" spans="1:30" x14ac:dyDescent="0.2">
      <c r="A198" s="1" t="e" vm="197">
        <v>#VALUE!</v>
      </c>
      <c r="B198" t="str" cm="1">
        <f t="array" ref="B198">_FV(A198,"Ticker symbol",TRUE)</f>
        <v>HBAN</v>
      </c>
      <c r="C198" t="str" cm="1">
        <f t="array" ref="C198">_FV(A198,"Official name",TRUE)</f>
        <v>HUNTINGTON BANCSHARES INCORPORATED</v>
      </c>
      <c r="D198" t="str" cm="1">
        <f t="array" ref="D198">_FV(A198,"Headquarters")</f>
        <v>41 South High Street, COLUMBUS, OH, 43287 US</v>
      </c>
      <c r="E198" s="3" cm="1">
        <f t="array" ref="E198">IFERROR(_FV(A198,"Employees"), "NA")</f>
        <v>20198</v>
      </c>
      <c r="F198" t="str" cm="1">
        <f t="array" ref="F198">_FV(A198,"Industry")</f>
        <v>Banking Services</v>
      </c>
      <c r="G198" s="3" cm="1">
        <f t="array" ref="G198">IFERROR(_FV(A198,"Year incorporated",TRUE), "NA")</f>
        <v>1966</v>
      </c>
      <c r="H198" s="3" t="str" cm="1">
        <f t="array" ref="H198">_FV(A198,"Exchange")</f>
        <v>Nasdaq Stock Market</v>
      </c>
      <c r="I198" t="str" cm="1">
        <f t="array" ref="I198">_FV(A198,"Currency")</f>
        <v>USD</v>
      </c>
      <c r="J198" s="7" cm="1">
        <f t="array" ref="J198">_FV(A198,"Price")</f>
        <v>11.285</v>
      </c>
      <c r="K198" s="7" cm="1">
        <f t="array" ref="K198">_FV(A198,"Previous close",TRUE)</f>
        <v>11.33</v>
      </c>
      <c r="L198" s="7" cm="1">
        <f t="array" ref="L198">_FV(A198,"Change")</f>
        <v>-4.4999999999999998E-2</v>
      </c>
      <c r="M198" s="4" cm="1">
        <f t="array" ref="M198">_FV(A198,"Change (%)",TRUE)</f>
        <v>-3.9719999999999998E-3</v>
      </c>
      <c r="N198" s="7" cm="1">
        <f t="array" ref="N198">IFERROR(_FV(A198,"Open"), "NA")</f>
        <v>11.34</v>
      </c>
      <c r="O198" s="7" cm="1">
        <f t="array" ref="O198">IFERROR(_FV(A198,"High"), "NA")</f>
        <v>11.42</v>
      </c>
      <c r="P198" s="7" cm="1">
        <f t="array" ref="P198">IFERROR(_FV(A198,"Low"), "NA")</f>
        <v>11.2501</v>
      </c>
      <c r="Q198" s="7" cm="1">
        <f t="array" ref="Q198">IFERROR(_FV(A198,"52 week high",TRUE),"NA")</f>
        <v>15.74</v>
      </c>
      <c r="R198" s="7" cm="1">
        <f t="array" ref="R198">IFERROR(_FV(A198,"52 week low",TRUE),"NA")</f>
        <v>9.1301000000000005</v>
      </c>
      <c r="S198" s="3" cm="1">
        <f t="array" ref="S198">_FV(A198,"Shares outstanding",TRUE)</f>
        <v>1447882000</v>
      </c>
      <c r="T198" s="7" cm="1">
        <f t="array" ref="T198">_FV(A198,"Volume")</f>
        <v>4705833</v>
      </c>
      <c r="U198" s="3" cm="1">
        <f t="array" ref="U198">IFERROR(_FV(A198,"Volume average",TRUE), "NA")</f>
        <v>12903507</v>
      </c>
      <c r="V198" s="5" cm="1">
        <f t="array" ref="V198">IFERROR(_FV(A198,"Beta"), "NA")</f>
        <v>1.1019000000000001</v>
      </c>
      <c r="W198" s="3" cm="1">
        <f t="array" ref="W198">_FV(A198,"Market cap",TRUE)</f>
        <v>16404510000</v>
      </c>
      <c r="X198" s="7" cm="1">
        <f t="array" ref="X198">IFERROR(_FV(A198,"P/E",TRUE), "NA")</f>
        <v>7.3098000000000001</v>
      </c>
      <c r="Y198" t="str" cm="1">
        <f t="array" ref="Y198">_FV(A198,"Instrument type",TRUE)</f>
        <v>Stock</v>
      </c>
      <c r="Z198" s="6" cm="1">
        <f t="array" ref="Z198">_FV(A198,"Last trade time",TRUE)</f>
        <v>45155.700416041407</v>
      </c>
      <c r="AA198">
        <v>2238000000</v>
      </c>
      <c r="AB198" t="s">
        <v>26</v>
      </c>
      <c r="AC198" t="s">
        <v>26</v>
      </c>
      <c r="AD198">
        <v>401000000</v>
      </c>
    </row>
    <row r="199" spans="1:30" x14ac:dyDescent="0.2">
      <c r="A199" s="1" t="e" vm="198">
        <v>#VALUE!</v>
      </c>
      <c r="B199" t="str" cm="1">
        <f t="array" ref="B199">_FV(A199,"Ticker symbol",TRUE)</f>
        <v>ITW</v>
      </c>
      <c r="C199" t="str" cm="1">
        <f t="array" ref="C199">_FV(A199,"Official name",TRUE)</f>
        <v>ILLINOIS TOOL WORKS INC.</v>
      </c>
      <c r="D199" t="str" cm="1">
        <f t="array" ref="D199">_FV(A199,"Headquarters")</f>
        <v>155 Harlem Ave, 3600 WEST LAKE AVE, GLENVIEW, IL, 60026-1215 US</v>
      </c>
      <c r="E199" s="3" cm="1">
        <f t="array" ref="E199">IFERROR(_FV(A199,"Employees"), "NA")</f>
        <v>46000</v>
      </c>
      <c r="F199" t="str" cm="1">
        <f t="array" ref="F199">_FV(A199,"Industry")</f>
        <v>Consumer Goods Conglomerates</v>
      </c>
      <c r="G199" s="3" cm="1">
        <f t="array" ref="G199">IFERROR(_FV(A199,"Year incorporated",TRUE), "NA")</f>
        <v>1961</v>
      </c>
      <c r="H199" s="3" t="str" cm="1">
        <f t="array" ref="H199">_FV(A199,"Exchange")</f>
        <v>New York Stock Exchange</v>
      </c>
      <c r="I199" t="str" cm="1">
        <f t="array" ref="I199">_FV(A199,"Currency")</f>
        <v>USD</v>
      </c>
      <c r="J199" s="7" cm="1">
        <f t="array" ref="J199">_FV(A199,"Price")</f>
        <v>237.93</v>
      </c>
      <c r="K199" s="7" cm="1">
        <f t="array" ref="K199">_FV(A199,"Previous close",TRUE)</f>
        <v>237.02</v>
      </c>
      <c r="L199" s="7" cm="1">
        <f t="array" ref="L199">_FV(A199,"Change")</f>
        <v>0.91</v>
      </c>
      <c r="M199" s="4" cm="1">
        <f t="array" ref="M199">_FV(A199,"Change (%)",TRUE)</f>
        <v>3.8390000000000004E-3</v>
      </c>
      <c r="N199" s="7" cm="1">
        <f t="array" ref="N199">IFERROR(_FV(A199,"Open"), "NA")</f>
        <v>237.85</v>
      </c>
      <c r="O199" s="7" cm="1">
        <f t="array" ref="O199">IFERROR(_FV(A199,"High"), "NA")</f>
        <v>238.315</v>
      </c>
      <c r="P199" s="7" cm="1">
        <f t="array" ref="P199">IFERROR(_FV(A199,"Low"), "NA")</f>
        <v>236.41</v>
      </c>
      <c r="Q199" s="7" cm="1">
        <f t="array" ref="Q199">IFERROR(_FV(A199,"52 week high",TRUE),"NA")</f>
        <v>264.19</v>
      </c>
      <c r="R199" s="7" cm="1">
        <f t="array" ref="R199">IFERROR(_FV(A199,"52 week low",TRUE),"NA")</f>
        <v>180.27</v>
      </c>
      <c r="S199" s="3" cm="1">
        <f t="array" ref="S199">_FV(A199,"Shares outstanding",TRUE)</f>
        <v>302390300</v>
      </c>
      <c r="T199" s="7" cm="1">
        <f t="array" ref="T199">_FV(A199,"Volume")</f>
        <v>224185</v>
      </c>
      <c r="U199" s="3" cm="1">
        <f t="array" ref="U199">IFERROR(_FV(A199,"Volume average",TRUE), "NA")</f>
        <v>1188158</v>
      </c>
      <c r="V199" s="5" cm="1">
        <f t="array" ref="V199">IFERROR(_FV(A199,"Beta"), "NA")</f>
        <v>1.1642999999999999</v>
      </c>
      <c r="W199" s="3" cm="1">
        <f t="array" ref="W199">_FV(A199,"Market cap",TRUE)</f>
        <v>71947724079</v>
      </c>
      <c r="X199" s="7" cm="1">
        <f t="array" ref="X199">IFERROR(_FV(A199,"P/E",TRUE), "NA")</f>
        <v>23.459299999999999</v>
      </c>
      <c r="Y199" t="str" cm="1">
        <f t="array" ref="Y199">_FV(A199,"Instrument type",TRUE)</f>
        <v>Stock</v>
      </c>
      <c r="Z199" s="6" cm="1">
        <f t="array" ref="Z199">_FV(A199,"Last trade time",TRUE)</f>
        <v>45155.700568564062</v>
      </c>
      <c r="AA199" s="3" t="str" cm="1">
        <f t="array" ref="AA199">IFERROR(_xldudf_FS_EQUITYMETRICS($B199, "net_income", "FY")*1000*1000,"NA")</f>
        <v>NA</v>
      </c>
      <c r="AB199" s="3" t="str" cm="1">
        <f t="array" ref="AB199">IFERROR(_xldudf_FS_EQUITYMETRICS($B199, "cash_equiv", "FY")*1000*1000,"NA")</f>
        <v>NA</v>
      </c>
      <c r="AC199" s="3" t="str" cm="1">
        <f t="array" ref="AC199">IFERROR(_xldudf_FS_EQUITYMETRICS($B199, "account_receivable", "FY")*1000*1000,"NA")</f>
        <v>NA</v>
      </c>
      <c r="AD199" s="3" t="str" cm="1">
        <f t="array" ref="AD199">IFERROR(_xldudf_FS_EQUITYMETRICS($B199, "total_curr_lib", "FY")*1000*1000,"NA")</f>
        <v>NA</v>
      </c>
    </row>
    <row r="200" spans="1:30" x14ac:dyDescent="0.2">
      <c r="A200" s="1" t="e" vm="199">
        <v>#VALUE!</v>
      </c>
      <c r="B200" t="str" cm="1">
        <f t="array" ref="B200">_FV(A200,"Ticker symbol",TRUE)</f>
        <v>DNR</v>
      </c>
      <c r="C200" t="str" cm="1">
        <f t="array" ref="C200">_FV(A200,"Official name",TRUE)</f>
        <v>Industrie De Nora SpA</v>
      </c>
      <c r="D200" t="str" cm="1">
        <f t="array" ref="D200">_FV(A200,"Headquarters")</f>
        <v>Via Leonardo Bistolfi, 35, MILANO, MILANO, 20134 IT</v>
      </c>
      <c r="E200" s="3" cm="1">
        <f t="array" ref="E200">IFERROR(_FV(A200,"Employees"), "NA")</f>
        <v>1983</v>
      </c>
      <c r="F200" t="str" cm="1">
        <f t="array" ref="F200">_FV(A200,"Industry")</f>
        <v>Machinery, Equipment &amp; Components</v>
      </c>
      <c r="G200" s="3" t="str" cm="1">
        <f t="array" ref="G200">IFERROR(_FV(A200,"Year incorporated",TRUE), "NA")</f>
        <v>NA</v>
      </c>
      <c r="H200" s="3" t="str" cm="1">
        <f t="array" ref="H200">_FV(A200,"Exchange")</f>
        <v>Borsa Italiana</v>
      </c>
      <c r="I200" t="str" cm="1">
        <f t="array" ref="I200">_FV(A200,"Currency")</f>
        <v>EUR</v>
      </c>
      <c r="J200" s="7" cm="1">
        <f t="array" ref="J200">_FV(A200,"Price")</f>
        <v>18.3</v>
      </c>
      <c r="K200" s="7" cm="1">
        <f t="array" ref="K200">_FV(A200,"Previous close",TRUE)</f>
        <v>18.600000000000001</v>
      </c>
      <c r="L200" s="7" cm="1">
        <f t="array" ref="L200">_FV(A200,"Change")</f>
        <v>-0.3</v>
      </c>
      <c r="M200" s="4" cm="1">
        <f t="array" ref="M200">_FV(A200,"Change (%)",TRUE)</f>
        <v>-1.6129000000000001E-2</v>
      </c>
      <c r="N200" s="7" cm="1">
        <f t="array" ref="N200">IFERROR(_FV(A200,"Open"), "NA")</f>
        <v>18.510000000000002</v>
      </c>
      <c r="O200" s="7" cm="1">
        <f t="array" ref="O200">IFERROR(_FV(A200,"High"), "NA")</f>
        <v>18.61</v>
      </c>
      <c r="P200" s="7" cm="1">
        <f t="array" ref="P200">IFERROR(_FV(A200,"Low"), "NA")</f>
        <v>18.3</v>
      </c>
      <c r="Q200" s="7" cm="1">
        <f t="array" ref="Q200">IFERROR(_FV(A200,"52 week high",TRUE),"NA")</f>
        <v>21.7</v>
      </c>
      <c r="R200" s="7" cm="1">
        <f t="array" ref="R200">IFERROR(_FV(A200,"52 week low",TRUE),"NA")</f>
        <v>13.23</v>
      </c>
      <c r="S200" s="3" cm="1">
        <f t="array" ref="S200">_FV(A200,"Shares outstanding",TRUE)</f>
        <v>51203980</v>
      </c>
      <c r="T200" s="7" cm="1">
        <f t="array" ref="T200">_FV(A200,"Volume")</f>
        <v>79763</v>
      </c>
      <c r="U200" s="3" cm="1">
        <f t="array" ref="U200">IFERROR(_FV(A200,"Volume average",TRUE), "NA")</f>
        <v>178150</v>
      </c>
      <c r="V200" s="5" t="str" cm="1">
        <f t="array" ref="V200">IFERROR(_FV(A200,"Beta"), "NA")</f>
        <v>NA</v>
      </c>
      <c r="W200" s="3" cm="1">
        <f t="array" ref="W200">_FV(A200,"Market cap",TRUE)</f>
        <v>952394000</v>
      </c>
      <c r="X200" s="7" cm="1">
        <f t="array" ref="X200">IFERROR(_FV(A200,"P/E",TRUE), "NA")</f>
        <v>39.100299999999997</v>
      </c>
      <c r="Y200" t="str" cm="1">
        <f t="array" ref="Y200">_FV(A200,"Instrument type",TRUE)</f>
        <v>Stock</v>
      </c>
      <c r="Z200" s="6" cm="1">
        <f t="array" ref="Z200">_FV(A200,"Last trade time",TRUE)</f>
        <v>45155.666666666664</v>
      </c>
      <c r="AA200" s="3" t="str" cm="1">
        <f t="array" ref="AA200">IFERROR(_xldudf_FS_EQUITYMETRICS($B200, "net_income", "FY")*1000*1000,"NA")</f>
        <v>NA</v>
      </c>
      <c r="AB200" s="3" t="str" cm="1">
        <f t="array" ref="AB200">IFERROR(_xldudf_FS_EQUITYMETRICS($B200, "cash_equiv", "FY")*1000*1000,"NA")</f>
        <v>NA</v>
      </c>
      <c r="AC200" s="3" t="str" cm="1">
        <f t="array" ref="AC200">IFERROR(_xldudf_FS_EQUITYMETRICS($B200, "account_receivable", "FY")*1000*1000,"NA")</f>
        <v>NA</v>
      </c>
      <c r="AD200" s="3" t="str" cm="1">
        <f t="array" ref="AD200">IFERROR(_xldudf_FS_EQUITYMETRICS($B200, "total_curr_lib", "FY")*1000*1000,"NA")</f>
        <v>NA</v>
      </c>
    </row>
    <row r="201" spans="1:30" x14ac:dyDescent="0.2">
      <c r="A201" s="1" t="e" vm="200">
        <v>#VALUE!</v>
      </c>
      <c r="B201" t="str" cm="1">
        <f t="array" ref="B201">_FV(A201,"Ticker symbol",TRUE)</f>
        <v>IR</v>
      </c>
      <c r="C201" t="str" cm="1">
        <f t="array" ref="C201">_FV(A201,"Official name",TRUE)</f>
        <v>INGERSOLL RAND INC.</v>
      </c>
      <c r="D201" t="str" cm="1">
        <f t="array" ref="D201">_FV(A201,"Headquarters")</f>
        <v>525 HARBOUR PLACE DRIVE, SUITE 600, DAVIDSON, NC, 28036 US</v>
      </c>
      <c r="E201" s="3" cm="1">
        <f t="array" ref="E201">IFERROR(_FV(A201,"Employees"), "NA")</f>
        <v>17000</v>
      </c>
      <c r="F201" t="str" cm="1">
        <f t="array" ref="F201">_FV(A201,"Industry")</f>
        <v>Machinery, Equipment &amp; Components</v>
      </c>
      <c r="G201" s="3" cm="1">
        <f t="array" ref="G201">IFERROR(_FV(A201,"Year incorporated",TRUE), "NA")</f>
        <v>2013</v>
      </c>
      <c r="H201" s="3" t="str" cm="1">
        <f t="array" ref="H201">_FV(A201,"Exchange")</f>
        <v>New York Stock Exchange</v>
      </c>
      <c r="I201" t="str" cm="1">
        <f t="array" ref="I201">_FV(A201,"Currency")</f>
        <v>USD</v>
      </c>
      <c r="J201" s="7" cm="1">
        <f t="array" ref="J201">_FV(A201,"Price")</f>
        <v>66.954999999999998</v>
      </c>
      <c r="K201" s="7" cm="1">
        <f t="array" ref="K201">_FV(A201,"Previous close",TRUE)</f>
        <v>66.709999999999994</v>
      </c>
      <c r="L201" s="7" cm="1">
        <f t="array" ref="L201">_FV(A201,"Change")</f>
        <v>0.245</v>
      </c>
      <c r="M201" s="4" cm="1">
        <f t="array" ref="M201">_FV(A201,"Change (%)",TRUE)</f>
        <v>3.673E-3</v>
      </c>
      <c r="N201" s="7" cm="1">
        <f t="array" ref="N201">IFERROR(_FV(A201,"Open"), "NA")</f>
        <v>67</v>
      </c>
      <c r="O201" s="7" cm="1">
        <f t="array" ref="O201">IFERROR(_FV(A201,"High"), "NA")</f>
        <v>67.37</v>
      </c>
      <c r="P201" s="7" cm="1">
        <f t="array" ref="P201">IFERROR(_FV(A201,"Low"), "NA")</f>
        <v>66.69</v>
      </c>
      <c r="Q201" s="7" cm="1">
        <f t="array" ref="Q201">IFERROR(_FV(A201,"52 week high",TRUE),"NA")</f>
        <v>68.92</v>
      </c>
      <c r="R201" s="7" cm="1">
        <f t="array" ref="R201">IFERROR(_FV(A201,"52 week low",TRUE),"NA")</f>
        <v>42.2</v>
      </c>
      <c r="S201" s="3" cm="1">
        <f t="array" ref="S201">_FV(A201,"Shares outstanding",TRUE)</f>
        <v>404399500</v>
      </c>
      <c r="T201" s="7" cm="1">
        <f t="array" ref="T201">_FV(A201,"Volume")</f>
        <v>578288</v>
      </c>
      <c r="U201" s="3" cm="1">
        <f t="array" ref="U201">IFERROR(_FV(A201,"Volume average",TRUE), "NA")</f>
        <v>2201846</v>
      </c>
      <c r="V201" s="5" cm="1">
        <f t="array" ref="V201">IFERROR(_FV(A201,"Beta"), "NA")</f>
        <v>1.4388000000000001</v>
      </c>
      <c r="W201" s="3" cm="1">
        <f t="array" ref="W201">_FV(A201,"Market cap",TRUE)</f>
        <v>27076568522</v>
      </c>
      <c r="X201" s="7" cm="1">
        <f t="array" ref="X201">IFERROR(_FV(A201,"P/E",TRUE), "NA")</f>
        <v>39.659700000000001</v>
      </c>
      <c r="Y201" t="str" cm="1">
        <f t="array" ref="Y201">_FV(A201,"Instrument type",TRUE)</f>
        <v>Stock</v>
      </c>
      <c r="Z201" s="6" cm="1">
        <f t="array" ref="Z201">_FV(A201,"Last trade time",TRUE)</f>
        <v>45155.700288437503</v>
      </c>
      <c r="AA201" s="3" cm="1">
        <f t="array" ref="AA201">IFERROR(_xldudf_FS_EQUITYMETRICS($B201, "net_income", "FY")*1000*1000,"NA")</f>
        <v>604700000</v>
      </c>
      <c r="AB201" s="3" t="str" cm="1">
        <f t="array" ref="AB201">IFERROR(_xldudf_FS_EQUITYMETRICS($B201, "cash_equiv", "FY")*1000*1000,"NA")</f>
        <v>NA</v>
      </c>
      <c r="AC201" s="3" t="str" cm="1">
        <f t="array" ref="AC201">IFERROR(_xldudf_FS_EQUITYMETRICS($B201, "account_receivable", "FY")*1000*1000,"NA")</f>
        <v>NA</v>
      </c>
      <c r="AD201" s="3" t="str" cm="1">
        <f t="array" ref="AD201">IFERROR(_xldudf_FS_EQUITYMETRICS($B201, "total_curr_lib", "FY")*1000*1000,"NA")</f>
        <v>NA</v>
      </c>
    </row>
    <row r="202" spans="1:30" x14ac:dyDescent="0.2">
      <c r="A202" s="1" t="e" vm="201">
        <v>#VALUE!</v>
      </c>
      <c r="B202" t="str" cm="1">
        <f t="array" ref="B202">_FV(A202,"Ticker symbol",TRUE)</f>
        <v>COL</v>
      </c>
      <c r="C202" t="str" cm="1">
        <f t="array" ref="C202">_FV(A202,"Official name",TRUE)</f>
        <v>Inmobiliaria Colonial SOCIMI SA</v>
      </c>
      <c r="D202" t="str" cm="1">
        <f t="array" ref="D202">_FV(A202,"Headquarters")</f>
        <v>Avenida Diagonal 532, BARCELONA, BARCELONA, 08006 ES</v>
      </c>
      <c r="E202" s="3" cm="1">
        <f t="array" ref="E202">IFERROR(_FV(A202,"Employees"), "NA")</f>
        <v>232</v>
      </c>
      <c r="F202" t="str" cm="1">
        <f t="array" ref="F202">_FV(A202,"Industry")</f>
        <v>Residential &amp; Commercial REIT</v>
      </c>
      <c r="G202" s="3" t="str" cm="1">
        <f t="array" ref="G202">IFERROR(_FV(A202,"Year incorporated",TRUE), "NA")</f>
        <v>NA</v>
      </c>
      <c r="H202" s="3" t="str" cm="1">
        <f t="array" ref="H202">_FV(A202,"Exchange")</f>
        <v>Bolsas y Mercados Espanoles</v>
      </c>
      <c r="I202" t="str" cm="1">
        <f t="array" ref="I202">_FV(A202,"Currency")</f>
        <v>EUR</v>
      </c>
      <c r="J202" s="7" cm="1">
        <f t="array" ref="J202">_FV(A202,"Price")</f>
        <v>5.38</v>
      </c>
      <c r="K202" s="7" cm="1">
        <f t="array" ref="K202">_FV(A202,"Previous close",TRUE)</f>
        <v>5.44</v>
      </c>
      <c r="L202" s="7" cm="1">
        <f t="array" ref="L202">_FV(A202,"Change")</f>
        <v>-0.06</v>
      </c>
      <c r="M202" s="4" cm="1">
        <f t="array" ref="M202">_FV(A202,"Change (%)",TRUE)</f>
        <v>-1.1029000000000001E-2</v>
      </c>
      <c r="N202" s="7" cm="1">
        <f t="array" ref="N202">IFERROR(_FV(A202,"Open"), "NA")</f>
        <v>5.43</v>
      </c>
      <c r="O202" s="7" cm="1">
        <f t="array" ref="O202">IFERROR(_FV(A202,"High"), "NA")</f>
        <v>5.4550000000000001</v>
      </c>
      <c r="P202" s="7" cm="1">
        <f t="array" ref="P202">IFERROR(_FV(A202,"Low"), "NA")</f>
        <v>5.37</v>
      </c>
      <c r="Q202" s="7" cm="1">
        <f t="array" ref="Q202">IFERROR(_FV(A202,"52 week high",TRUE),"NA")</f>
        <v>6.944</v>
      </c>
      <c r="R202" s="7" cm="1">
        <f t="array" ref="R202">IFERROR(_FV(A202,"52 week low",TRUE),"NA")</f>
        <v>4.46</v>
      </c>
      <c r="S202" s="3" cm="1">
        <f t="array" ref="S202">_FV(A202,"Shares outstanding",TRUE)</f>
        <v>539615700</v>
      </c>
      <c r="T202" s="7" cm="1">
        <f t="array" ref="T202">_FV(A202,"Volume")</f>
        <v>688556</v>
      </c>
      <c r="U202" s="3" cm="1">
        <f t="array" ref="U202">IFERROR(_FV(A202,"Volume average",TRUE), "NA")</f>
        <v>725350</v>
      </c>
      <c r="V202" s="5" cm="1">
        <f t="array" ref="V202">IFERROR(_FV(A202,"Beta"), "NA")</f>
        <v>1.1222000000000001</v>
      </c>
      <c r="W202" s="3" cm="1">
        <f t="array" ref="W202">_FV(A202,"Market cap",TRUE)</f>
        <v>2935509000</v>
      </c>
      <c r="X202" s="7" cm="1">
        <f t="array" ref="X202">IFERROR(_FV(A202,"P/E",TRUE), "NA")</f>
        <v>386.33330000000001</v>
      </c>
      <c r="Y202" t="str" cm="1">
        <f t="array" ref="Y202">_FV(A202,"Instrument type",TRUE)</f>
        <v>Stock</v>
      </c>
      <c r="Z202" s="6" cm="1">
        <f t="array" ref="Z202">_FV(A202,"Last trade time",TRUE)</f>
        <v>45155.668310185189</v>
      </c>
      <c r="AA202" s="3" t="str" cm="1">
        <f t="array" ref="AA202">IFERROR(_xldudf_FS_EQUITYMETRICS($B202, "net_income", "FY")*1000*1000,"NA")</f>
        <v>NA</v>
      </c>
      <c r="AB202" s="3" t="str" cm="1">
        <f t="array" ref="AB202">IFERROR(_xldudf_FS_EQUITYMETRICS($B202, "cash_equiv", "FY")*1000*1000,"NA")</f>
        <v>NA</v>
      </c>
      <c r="AC202" s="3" t="str" cm="1">
        <f t="array" ref="AC202">IFERROR(_xldudf_FS_EQUITYMETRICS($B202, "account_receivable", "FY")*1000*1000,"NA")</f>
        <v>NA</v>
      </c>
      <c r="AD202" s="3" t="str" cm="1">
        <f t="array" ref="AD202">IFERROR(_xldudf_FS_EQUITYMETRICS($B202, "total_curr_lib", "FY")*1000*1000,"NA")</f>
        <v>NA</v>
      </c>
    </row>
    <row r="203" spans="1:30" x14ac:dyDescent="0.2">
      <c r="A203" s="1" t="e" vm="202">
        <v>#VALUE!</v>
      </c>
      <c r="B203" t="str" cm="1">
        <f t="array" ref="B203">_FV(A203,"Ticker symbol",TRUE)</f>
        <v>TSS</v>
      </c>
      <c r="C203" t="str" cm="1">
        <f t="array" ref="C203">_FV(A203,"Official name",TRUE)</f>
        <v>InnoTec TSS AG</v>
      </c>
      <c r="D203" t="str" cm="1">
        <f t="array" ref="D203">_FV(A203,"Headquarters")</f>
        <v>Grunerstr. 62, DUESSELDORF, NORDRHEIN-WESTFALEN, 40239 DE</v>
      </c>
      <c r="E203" s="3" cm="1">
        <f t="array" ref="E203">IFERROR(_FV(A203,"Employees"), "NA")</f>
        <v>808</v>
      </c>
      <c r="F203" t="str" cm="1">
        <f t="array" ref="F203">_FV(A203,"Industry")</f>
        <v>Homebuilding &amp; Construction Supplies</v>
      </c>
      <c r="G203" s="3" cm="1">
        <f t="array" ref="G203">IFERROR(_FV(A203,"Year incorporated",TRUE), "NA")</f>
        <v>2001</v>
      </c>
      <c r="H203" s="3" t="str" cm="1">
        <f t="array" ref="H203">_FV(A203,"Exchange")</f>
        <v>Deutsche Boerse AG</v>
      </c>
      <c r="I203" t="str" cm="1">
        <f t="array" ref="I203">_FV(A203,"Currency")</f>
        <v>EUR</v>
      </c>
      <c r="J203" s="7" cm="1">
        <f t="array" ref="J203">_FV(A203,"Price")</f>
        <v>7.9</v>
      </c>
      <c r="K203" s="7" cm="1">
        <f t="array" ref="K203">_FV(A203,"Previous close",TRUE)</f>
        <v>8.1999999999999993</v>
      </c>
      <c r="L203" s="7" cm="1">
        <f t="array" ref="L203">_FV(A203,"Change")</f>
        <v>-0.3</v>
      </c>
      <c r="M203" s="4" cm="1">
        <f t="array" ref="M203">_FV(A203,"Change (%)",TRUE)</f>
        <v>-3.6584999999999999E-2</v>
      </c>
      <c r="N203" s="7" cm="1">
        <f t="array" ref="N203">IFERROR(_FV(A203,"Open"), "NA")</f>
        <v>8.1</v>
      </c>
      <c r="O203" s="7" cm="1">
        <f t="array" ref="O203">IFERROR(_FV(A203,"High"), "NA")</f>
        <v>8.1</v>
      </c>
      <c r="P203" s="7" cm="1">
        <f t="array" ref="P203">IFERROR(_FV(A203,"Low"), "NA")</f>
        <v>7.9</v>
      </c>
      <c r="Q203" s="7" cm="1">
        <f t="array" ref="Q203">IFERROR(_FV(A203,"52 week high",TRUE),"NA")</f>
        <v>17.5</v>
      </c>
      <c r="R203" s="7" cm="1">
        <f t="array" ref="R203">IFERROR(_FV(A203,"52 week low",TRUE),"NA")</f>
        <v>6.9</v>
      </c>
      <c r="S203" s="3" cm="1">
        <f t="array" ref="S203">_FV(A203,"Shares outstanding",TRUE)</f>
        <v>9570000</v>
      </c>
      <c r="T203" s="7" cm="1">
        <f t="array" ref="T203">_FV(A203,"Volume")</f>
        <v>2355</v>
      </c>
      <c r="U203" s="3" cm="1">
        <f t="array" ref="U203">IFERROR(_FV(A203,"Volume average",TRUE), "NA")</f>
        <v>180</v>
      </c>
      <c r="V203" s="5" cm="1">
        <f t="array" ref="V203">IFERROR(_FV(A203,"Beta"), "NA")</f>
        <v>0.79779999999999995</v>
      </c>
      <c r="W203" s="3" cm="1">
        <f t="array" ref="W203">_FV(A203,"Market cap",TRUE)</f>
        <v>78690490</v>
      </c>
      <c r="X203" s="7" cm="1">
        <f t="array" ref="X203">IFERROR(_FV(A203,"P/E",TRUE), "NA")</f>
        <v>7.46</v>
      </c>
      <c r="Y203" t="str" cm="1">
        <f t="array" ref="Y203">_FV(A203,"Instrument type",TRUE)</f>
        <v>Stock</v>
      </c>
      <c r="Z203" s="6" cm="1">
        <f t="array" ref="Z203">_FV(A203,"Last trade time",TRUE)</f>
        <v>45155.595138888886</v>
      </c>
      <c r="AA203" s="3" t="str" cm="1">
        <f t="array" ref="AA203">IFERROR(_xldudf_FS_EQUITYMETRICS($B203, "net_income", "FY")*1000*1000,"NA")</f>
        <v>NA</v>
      </c>
      <c r="AB203" s="3" t="str" cm="1">
        <f t="array" ref="AB203">IFERROR(_xldudf_FS_EQUITYMETRICS($B203, "cash_equiv", "FY")*1000*1000,"NA")</f>
        <v>NA</v>
      </c>
      <c r="AC203" s="3" t="str" cm="1">
        <f t="array" ref="AC203">IFERROR(_xldudf_FS_EQUITYMETRICS($B203, "account_receivable", "FY")*1000*1000,"NA")</f>
        <v>NA</v>
      </c>
      <c r="AD203" s="3" t="str" cm="1">
        <f t="array" ref="AD203">IFERROR(_xldudf_FS_EQUITYMETRICS($B203, "total_curr_lib", "FY")*1000*1000,"NA")</f>
        <v>NA</v>
      </c>
    </row>
    <row r="204" spans="1:30" x14ac:dyDescent="0.2">
      <c r="A204" s="1" t="e" vm="203">
        <v>#VALUE!</v>
      </c>
      <c r="B204" t="str" cm="1">
        <f t="array" ref="B204">_FV(A204,"Ticker symbol",TRUE)</f>
        <v>INTC</v>
      </c>
      <c r="C204" t="str" cm="1">
        <f t="array" ref="C204">_FV(A204,"Official name",TRUE)</f>
        <v>INTEL CORPORATION</v>
      </c>
      <c r="D204" t="str" cm="1">
        <f t="array" ref="D204">_FV(A204,"Headquarters")</f>
        <v>RNB-4-151, 2200 MISSION COLLEGE BLVD, SANTA CLARA, CA, 95054 US</v>
      </c>
      <c r="E204" s="3" cm="1">
        <f t="array" ref="E204">IFERROR(_FV(A204,"Employees"), "NA")</f>
        <v>131900</v>
      </c>
      <c r="F204" t="str" cm="1">
        <f t="array" ref="F204">_FV(A204,"Industry")</f>
        <v>Semiconductors &amp; Semiconductor Equipment</v>
      </c>
      <c r="G204" s="3" cm="1">
        <f t="array" ref="G204">IFERROR(_FV(A204,"Year incorporated",TRUE), "NA")</f>
        <v>1989</v>
      </c>
      <c r="H204" s="3" t="str" cm="1">
        <f t="array" ref="H204">_FV(A204,"Exchange")</f>
        <v>Nasdaq Stock Market</v>
      </c>
      <c r="I204" t="str" cm="1">
        <f t="array" ref="I204">_FV(A204,"Currency")</f>
        <v>USD</v>
      </c>
      <c r="J204" s="7" cm="1">
        <f t="array" ref="J204">_FV(A204,"Price")</f>
        <v>32.869999999999997</v>
      </c>
      <c r="K204" s="7" cm="1">
        <f t="array" ref="K204">_FV(A204,"Previous close",TRUE)</f>
        <v>33.53</v>
      </c>
      <c r="L204" s="7" cm="1">
        <f t="array" ref="L204">_FV(A204,"Change")</f>
        <v>-0.66</v>
      </c>
      <c r="M204" s="4" cm="1">
        <f t="array" ref="M204">_FV(A204,"Change (%)",TRUE)</f>
        <v>-1.9684E-2</v>
      </c>
      <c r="N204" s="7" cm="1">
        <f t="array" ref="N204">IFERROR(_FV(A204,"Open"), "NA")</f>
        <v>33.56</v>
      </c>
      <c r="O204" s="7" cm="1">
        <f t="array" ref="O204">IFERROR(_FV(A204,"High"), "NA")</f>
        <v>33.58</v>
      </c>
      <c r="P204" s="7" cm="1">
        <f t="array" ref="P204">IFERROR(_FV(A204,"Low"), "NA")</f>
        <v>32.35</v>
      </c>
      <c r="Q204" s="7" cm="1">
        <f t="array" ref="Q204">IFERROR(_FV(A204,"52 week high",TRUE),"NA")</f>
        <v>37.19</v>
      </c>
      <c r="R204" s="7" cm="1">
        <f t="array" ref="R204">IFERROR(_FV(A204,"52 week low",TRUE),"NA")</f>
        <v>24.59</v>
      </c>
      <c r="S204" s="3" cm="1">
        <f t="array" ref="S204">_FV(A204,"Shares outstanding",TRUE)</f>
        <v>4188000000</v>
      </c>
      <c r="T204" s="7" cm="1">
        <f t="array" ref="T204">_FV(A204,"Volume")</f>
        <v>20380003</v>
      </c>
      <c r="U204" s="3" cm="1">
        <f t="array" ref="U204">IFERROR(_FV(A204,"Volume average",TRUE), "NA")</f>
        <v>37090771</v>
      </c>
      <c r="V204" s="5" cm="1">
        <f t="array" ref="V204">IFERROR(_FV(A204,"Beta"), "NA")</f>
        <v>0.88800000000000001</v>
      </c>
      <c r="W204" s="3" cm="1">
        <f t="array" ref="W204">_FV(A204,"Market cap",TRUE)</f>
        <v>137659560000</v>
      </c>
      <c r="X204" s="7" cm="1">
        <f t="array" ref="X204">IFERROR(_FV(A204,"P/E",TRUE), "NA")</f>
        <v>15.3622</v>
      </c>
      <c r="Y204" t="str" cm="1">
        <f t="array" ref="Y204">_FV(A204,"Instrument type",TRUE)</f>
        <v>Stock</v>
      </c>
      <c r="Z204" s="6" cm="1">
        <f t="array" ref="Z204">_FV(A204,"Last trade time",TRUE)</f>
        <v>45155.700545173437</v>
      </c>
      <c r="AA204" s="3" cm="1">
        <f t="array" ref="AA204">IFERROR(_xldudf_FS_EQUITYMETRICS($B204, "net_income", "FY")*1000*1000,"NA")</f>
        <v>8014000000</v>
      </c>
      <c r="AB204" s="3" t="str" cm="1">
        <f t="array" ref="AB204">IFERROR(_xldudf_FS_EQUITYMETRICS($B204, "cash_equiv", "FY")*1000*1000,"NA")</f>
        <v>NA</v>
      </c>
      <c r="AC204" s="3" t="str" cm="1">
        <f t="array" ref="AC204">IFERROR(_xldudf_FS_EQUITYMETRICS($B204, "account_receivable", "FY")*1000*1000,"NA")</f>
        <v>NA</v>
      </c>
      <c r="AD204" s="3" cm="1">
        <f t="array" ref="AD204">IFERROR(_xldudf_FS_EQUITYMETRICS($B204, "total_curr_lib", "FY")*1000*1000,"NA")</f>
        <v>32155000000</v>
      </c>
    </row>
    <row r="205" spans="1:30" x14ac:dyDescent="0.2">
      <c r="A205" s="1" t="e" vm="204">
        <v>#VALUE!</v>
      </c>
      <c r="B205" t="str" cm="1">
        <f t="array" ref="B205">_FV(A205,"Ticker symbol",TRUE)</f>
        <v>ICE</v>
      </c>
      <c r="C205" t="str" cm="1">
        <f t="array" ref="C205">_FV(A205,"Official name",TRUE)</f>
        <v>INTERCONTINENTAL EXCHANGE, INC.</v>
      </c>
      <c r="D205" t="str" cm="1">
        <f t="array" ref="D205">_FV(A205,"Headquarters")</f>
        <v>5660 New Northside Drive, Third Floor, ATLANTA, GA, 30328 US</v>
      </c>
      <c r="E205" s="3" cm="1">
        <f t="array" ref="E205">IFERROR(_FV(A205,"Employees"), "NA")</f>
        <v>9116</v>
      </c>
      <c r="F205" t="str" cm="1">
        <f t="array" ref="F205">_FV(A205,"Industry")</f>
        <v>Investment Banking &amp; Investment Services</v>
      </c>
      <c r="G205" s="3" cm="1">
        <f t="array" ref="G205">IFERROR(_FV(A205,"Year incorporated",TRUE), "NA")</f>
        <v>2013</v>
      </c>
      <c r="H205" s="3" t="str" cm="1">
        <f t="array" ref="H205">_FV(A205,"Exchange")</f>
        <v>New York Stock Exchange</v>
      </c>
      <c r="I205" t="str" cm="1">
        <f t="array" ref="I205">_FV(A205,"Currency")</f>
        <v>USD</v>
      </c>
      <c r="J205" s="7" cm="1">
        <f t="array" ref="J205">_FV(A205,"Price")</f>
        <v>113.985</v>
      </c>
      <c r="K205" s="7" cm="1">
        <f t="array" ref="K205">_FV(A205,"Previous close",TRUE)</f>
        <v>113.97</v>
      </c>
      <c r="L205" s="7" cm="1">
        <f t="array" ref="L205">_FV(A205,"Change")</f>
        <v>1.4999999999999999E-2</v>
      </c>
      <c r="M205" s="4" cm="1">
        <f t="array" ref="M205">_FV(A205,"Change (%)",TRUE)</f>
        <v>1.316E-4</v>
      </c>
      <c r="N205" s="7" cm="1">
        <f t="array" ref="N205">IFERROR(_FV(A205,"Open"), "NA")</f>
        <v>114.58</v>
      </c>
      <c r="O205" s="7" cm="1">
        <f t="array" ref="O205">IFERROR(_FV(A205,"High"), "NA")</f>
        <v>114.8</v>
      </c>
      <c r="P205" s="7" cm="1">
        <f t="array" ref="P205">IFERROR(_FV(A205,"Low"), "NA")</f>
        <v>113.54</v>
      </c>
      <c r="Q205" s="7" cm="1">
        <f t="array" ref="Q205">IFERROR(_FV(A205,"52 week high",TRUE),"NA")</f>
        <v>117.85</v>
      </c>
      <c r="R205" s="7" cm="1">
        <f t="array" ref="R205">IFERROR(_FV(A205,"52 week low",TRUE),"NA")</f>
        <v>88.6</v>
      </c>
      <c r="S205" s="3" cm="1">
        <f t="array" ref="S205">_FV(A205,"Shares outstanding",TRUE)</f>
        <v>560301400</v>
      </c>
      <c r="T205" s="7" cm="1">
        <f t="array" ref="T205">_FV(A205,"Volume")</f>
        <v>521035</v>
      </c>
      <c r="U205" s="3" cm="1">
        <f t="array" ref="U205">IFERROR(_FV(A205,"Volume average",TRUE), "NA")</f>
        <v>2200878</v>
      </c>
      <c r="V205" s="5" cm="1">
        <f t="array" ref="V205">IFERROR(_FV(A205,"Beta"), "NA")</f>
        <v>0.93979999999999997</v>
      </c>
      <c r="W205" s="3" cm="1">
        <f t="array" ref="W205">_FV(A205,"Market cap",TRUE)</f>
        <v>63865955079</v>
      </c>
      <c r="X205" s="7" cm="1">
        <f t="array" ref="X205">IFERROR(_FV(A205,"P/E",TRUE), "NA")</f>
        <v>37.900399999999998</v>
      </c>
      <c r="Y205" t="str" cm="1">
        <f t="array" ref="Y205">_FV(A205,"Instrument type",TRUE)</f>
        <v>Stock</v>
      </c>
      <c r="Z205" s="6" cm="1">
        <f t="array" ref="Z205">_FV(A205,"Last trade time",TRUE)</f>
        <v>45155.700181539061</v>
      </c>
      <c r="AA205" s="3" t="str" cm="1">
        <f t="array" ref="AA205">IFERROR(_xldudf_FS_EQUITYMETRICS($B205, "net_income", "FY")*1000*1000,"NA")</f>
        <v>NA</v>
      </c>
      <c r="AB205" s="3" t="str" cm="1">
        <f t="array" ref="AB205">IFERROR(_xldudf_FS_EQUITYMETRICS($B205, "cash_equiv", "FY")*1000*1000,"NA")</f>
        <v>NA</v>
      </c>
      <c r="AC205" s="3" t="str" cm="1">
        <f t="array" ref="AC205">IFERROR(_xldudf_FS_EQUITYMETRICS($B205, "account_receivable", "FY")*1000*1000,"NA")</f>
        <v>NA</v>
      </c>
      <c r="AD205" s="3" t="str" cm="1">
        <f t="array" ref="AD205">IFERROR(_xldudf_FS_EQUITYMETRICS($B205, "total_curr_lib", "FY")*1000*1000,"NA")</f>
        <v>NA</v>
      </c>
    </row>
    <row r="206" spans="1:30" x14ac:dyDescent="0.2">
      <c r="A206" s="1" t="e" vm="205">
        <v>#VALUE!</v>
      </c>
      <c r="B206" t="str" cm="1">
        <f t="array" ref="B206">_FV(A206,"Ticker symbol",TRUE)</f>
        <v>IBM</v>
      </c>
      <c r="C206" t="str" cm="1">
        <f t="array" ref="C206">_FV(A206,"Official name",TRUE)</f>
        <v>INTERNATIONAL BUSINESS MACHINES CORPORATION</v>
      </c>
      <c r="D206" t="str" cm="1">
        <f t="array" ref="D206">_FV(A206,"Headquarters")</f>
        <v>1 New Orchard Rd, ARMONK, NY, 10504 US</v>
      </c>
      <c r="E206" s="3" cm="1">
        <f t="array" ref="E206">IFERROR(_FV(A206,"Employees"), "NA")</f>
        <v>311300</v>
      </c>
      <c r="F206" t="str" cm="1">
        <f t="array" ref="F206">_FV(A206,"Industry")</f>
        <v>Software &amp; IT Services</v>
      </c>
      <c r="G206" s="3" cm="1">
        <f t="array" ref="G206">IFERROR(_FV(A206,"Year incorporated",TRUE), "NA")</f>
        <v>1911</v>
      </c>
      <c r="H206" s="3" t="str" cm="1">
        <f t="array" ref="H206">_FV(A206,"Exchange")</f>
        <v>New York Stock Exchange</v>
      </c>
      <c r="I206" t="str" cm="1">
        <f t="array" ref="I206">_FV(A206,"Currency")</f>
        <v>USD</v>
      </c>
      <c r="J206" s="7" cm="1">
        <f t="array" ref="J206">_FV(A206,"Price")</f>
        <v>142.19</v>
      </c>
      <c r="K206" s="7" cm="1">
        <f t="array" ref="K206">_FV(A206,"Previous close",TRUE)</f>
        <v>140.63999999999999</v>
      </c>
      <c r="L206" s="7" cm="1">
        <f t="array" ref="L206">_FV(A206,"Change")</f>
        <v>1.55</v>
      </c>
      <c r="M206" s="4" cm="1">
        <f t="array" ref="M206">_FV(A206,"Change (%)",TRUE)</f>
        <v>1.1021000000000001E-2</v>
      </c>
      <c r="N206" s="7" cm="1">
        <f t="array" ref="N206">IFERROR(_FV(A206,"Open"), "NA")</f>
        <v>141.11000000000001</v>
      </c>
      <c r="O206" s="7" cm="1">
        <f t="array" ref="O206">IFERROR(_FV(A206,"High"), "NA")</f>
        <v>142.65</v>
      </c>
      <c r="P206" s="7" cm="1">
        <f t="array" ref="P206">IFERROR(_FV(A206,"Low"), "NA")</f>
        <v>140.71</v>
      </c>
      <c r="Q206" s="7" cm="1">
        <f t="array" ref="Q206">IFERROR(_FV(A206,"52 week high",TRUE),"NA")</f>
        <v>153.21</v>
      </c>
      <c r="R206" s="7" cm="1">
        <f t="array" ref="R206">IFERROR(_FV(A206,"52 week low",TRUE),"NA")</f>
        <v>115.545</v>
      </c>
      <c r="S206" s="3" cm="1">
        <f t="array" ref="S206">_FV(A206,"Shares outstanding",TRUE)</f>
        <v>911006200</v>
      </c>
      <c r="T206" s="7" cm="1">
        <f t="array" ref="T206">_FV(A206,"Volume")</f>
        <v>1618648</v>
      </c>
      <c r="U206" s="3" cm="1">
        <f t="array" ref="U206">IFERROR(_FV(A206,"Volume average",TRUE), "NA")</f>
        <v>4574365</v>
      </c>
      <c r="V206" s="5" cm="1">
        <f t="array" ref="V206">IFERROR(_FV(A206,"Beta"), "NA")</f>
        <v>0.85029999999999994</v>
      </c>
      <c r="W206" s="3" cm="1">
        <f t="array" ref="W206">_FV(A206,"Market cap",TRUE)</f>
        <v>129535971578</v>
      </c>
      <c r="X206" s="7" cm="1">
        <f t="array" ref="X206">IFERROR(_FV(A206,"P/E",TRUE), "NA")</f>
        <v>68.573800000000006</v>
      </c>
      <c r="Y206" t="str" cm="1">
        <f t="array" ref="Y206">_FV(A206,"Instrument type",TRUE)</f>
        <v>Stock</v>
      </c>
      <c r="Z206" s="6" cm="1">
        <f t="array" ref="Z206">_FV(A206,"Last trade time",TRUE)</f>
        <v>45155.700576457813</v>
      </c>
      <c r="AA206" s="3" cm="1">
        <f t="array" ref="AA206">IFERROR(_xldudf_FS_EQUITYMETRICS($B206, "net_income", "FY")*1000*1000,"NA")</f>
        <v>1639000000</v>
      </c>
      <c r="AB206" s="3" t="str" cm="1">
        <f t="array" ref="AB206">IFERROR(_xldudf_FS_EQUITYMETRICS($B206, "cash_equiv", "FY")*1000*1000,"NA")</f>
        <v>NA</v>
      </c>
      <c r="AC206" s="3" cm="1">
        <f t="array" ref="AC206">IFERROR(_xldudf_FS_EQUITYMETRICS($B206, "account_receivable", "FY")*1000*1000,"NA")</f>
        <v>6967000000</v>
      </c>
      <c r="AD206" s="3" t="str" cm="1">
        <f t="array" ref="AD206">IFERROR(_xldudf_FS_EQUITYMETRICS($B206, "total_curr_lib", "FY")*1000*1000,"NA")</f>
        <v>NA</v>
      </c>
    </row>
    <row r="207" spans="1:30" x14ac:dyDescent="0.2">
      <c r="A207" s="1" t="e" vm="206">
        <v>#VALUE!</v>
      </c>
      <c r="B207" t="str" cm="1">
        <f t="array" ref="B207">_FV(A207,"Ticker symbol",TRUE)</f>
        <v>IFF</v>
      </c>
      <c r="C207" t="str" cm="1">
        <f t="array" ref="C207">_FV(A207,"Official name",TRUE)</f>
        <v>INTERNATIONAL FLAVORS &amp; FRAGRANCES INC.</v>
      </c>
      <c r="D207" t="str" cm="1">
        <f t="array" ref="D207">_FV(A207,"Headquarters")</f>
        <v>521 W 57TH ST, NEW YORK, NY, 10019 US</v>
      </c>
      <c r="E207" s="3" cm="1">
        <f t="array" ref="E207">IFERROR(_FV(A207,"Employees"), "NA")</f>
        <v>24600</v>
      </c>
      <c r="F207" t="str" cm="1">
        <f t="array" ref="F207">_FV(A207,"Industry")</f>
        <v>Food &amp; Tobacco</v>
      </c>
      <c r="G207" s="3" cm="1">
        <f t="array" ref="G207">IFERROR(_FV(A207,"Year incorporated",TRUE), "NA")</f>
        <v>1909</v>
      </c>
      <c r="H207" s="3" t="str" cm="1">
        <f t="array" ref="H207">_FV(A207,"Exchange")</f>
        <v>New York Stock Exchange</v>
      </c>
      <c r="I207" t="str" cm="1">
        <f t="array" ref="I207">_FV(A207,"Currency")</f>
        <v>USD</v>
      </c>
      <c r="J207" s="7" cm="1">
        <f t="array" ref="J207">_FV(A207,"Price")</f>
        <v>62.941000000000003</v>
      </c>
      <c r="K207" s="7" cm="1">
        <f t="array" ref="K207">_FV(A207,"Previous close",TRUE)</f>
        <v>63.34</v>
      </c>
      <c r="L207" s="7" cm="1">
        <f t="array" ref="L207">_FV(A207,"Change")</f>
        <v>-0.39900000000000002</v>
      </c>
      <c r="M207" s="4" cm="1">
        <f t="array" ref="M207">_FV(A207,"Change (%)",TRUE)</f>
        <v>-6.2989999999999999E-3</v>
      </c>
      <c r="N207" s="7" cm="1">
        <f t="array" ref="N207">IFERROR(_FV(A207,"Open"), "NA")</f>
        <v>63.74</v>
      </c>
      <c r="O207" s="7" cm="1">
        <f t="array" ref="O207">IFERROR(_FV(A207,"High"), "NA")</f>
        <v>63.83</v>
      </c>
      <c r="P207" s="7" cm="1">
        <f t="array" ref="P207">IFERROR(_FV(A207,"Low"), "NA")</f>
        <v>62.92</v>
      </c>
      <c r="Q207" s="7" cm="1">
        <f t="array" ref="Q207">IFERROR(_FV(A207,"52 week high",TRUE),"NA")</f>
        <v>124.07</v>
      </c>
      <c r="R207" s="7" cm="1">
        <f t="array" ref="R207">IFERROR(_FV(A207,"52 week low",TRUE),"NA")</f>
        <v>62.2834</v>
      </c>
      <c r="S207" s="3" cm="1">
        <f t="array" ref="S207">_FV(A207,"Shares outstanding",TRUE)</f>
        <v>255252600</v>
      </c>
      <c r="T207" s="7" cm="1">
        <f t="array" ref="T207">_FV(A207,"Volume")</f>
        <v>719753</v>
      </c>
      <c r="U207" s="3" cm="1">
        <f t="array" ref="U207">IFERROR(_FV(A207,"Volume average",TRUE), "NA")</f>
        <v>2926957</v>
      </c>
      <c r="V207" s="5" cm="1">
        <f t="array" ref="V207">IFERROR(_FV(A207,"Beta"), "NA")</f>
        <v>1.1442000000000001</v>
      </c>
      <c r="W207" s="3" cm="1">
        <f t="array" ref="W207">_FV(A207,"Market cap",TRUE)</f>
        <v>16065853896</v>
      </c>
      <c r="X207" s="7" t="str" cm="1">
        <f t="array" ref="X207">IFERROR(_FV(A207,"P/E",TRUE), "NA")</f>
        <v>NA</v>
      </c>
      <c r="Y207" t="str" cm="1">
        <f t="array" ref="Y207">_FV(A207,"Instrument type",TRUE)</f>
        <v>Stock</v>
      </c>
      <c r="Z207" s="6" cm="1">
        <f t="array" ref="Z207">_FV(A207,"Last trade time",TRUE)</f>
        <v>45155.700513089847</v>
      </c>
      <c r="AA207" s="3" t="str" cm="1">
        <f t="array" ref="AA207">IFERROR(_xldudf_FS_EQUITYMETRICS($B207, "net_income", "FY")*1000*1000,"NA")</f>
        <v>NA</v>
      </c>
      <c r="AB207" s="3" t="str" cm="1">
        <f t="array" ref="AB207">IFERROR(_xldudf_FS_EQUITYMETRICS($B207, "cash_equiv", "FY")*1000*1000,"NA")</f>
        <v>NA</v>
      </c>
      <c r="AC207" s="3" t="str" cm="1">
        <f t="array" ref="AC207">IFERROR(_xldudf_FS_EQUITYMETRICS($B207, "account_receivable", "FY")*1000*1000,"NA")</f>
        <v>NA</v>
      </c>
      <c r="AD207" s="3" t="str" cm="1">
        <f t="array" ref="AD207">IFERROR(_xldudf_FS_EQUITYMETRICS($B207, "total_curr_lib", "FY")*1000*1000,"NA")</f>
        <v>NA</v>
      </c>
    </row>
    <row r="208" spans="1:30" x14ac:dyDescent="0.2">
      <c r="A208" s="1" t="e" vm="207">
        <v>#VALUE!</v>
      </c>
      <c r="B208" t="str" cm="1">
        <f t="array" ref="B208">_FV(A208,"Ticker symbol",TRUE)</f>
        <v>IGT</v>
      </c>
      <c r="C208" t="str" cm="1">
        <f t="array" ref="C208">_FV(A208,"Official name",TRUE)</f>
        <v>INTERNATIONAL GAME TECHNOLOGY PLC</v>
      </c>
      <c r="D208" t="str" cm="1">
        <f t="array" ref="D208">_FV(A208,"Headquarters")</f>
        <v>10 Finsbury Square, Third Floor, LONDON, UNITED KINGDOM-NA, EC2A 1AF GB</v>
      </c>
      <c r="E208" s="3" cm="1">
        <f t="array" ref="E208">IFERROR(_FV(A208,"Employees"), "NA")</f>
        <v>10786</v>
      </c>
      <c r="F208" t="str" cm="1">
        <f t="array" ref="F208">_FV(A208,"Industry")</f>
        <v>Hotels &amp; Entertainment Services</v>
      </c>
      <c r="G208" s="3" cm="1">
        <f t="array" ref="G208">IFERROR(_FV(A208,"Year incorporated",TRUE), "NA")</f>
        <v>2014</v>
      </c>
      <c r="H208" s="3" t="str" cm="1">
        <f t="array" ref="H208">_FV(A208,"Exchange")</f>
        <v>New York Stock Exchange</v>
      </c>
      <c r="I208" t="str" cm="1">
        <f t="array" ref="I208">_FV(A208,"Currency")</f>
        <v>USD</v>
      </c>
      <c r="J208" s="7" cm="1">
        <f t="array" ref="J208">_FV(A208,"Price")</f>
        <v>31.34</v>
      </c>
      <c r="K208" s="7" cm="1">
        <f t="array" ref="K208">_FV(A208,"Previous close",TRUE)</f>
        <v>31.45</v>
      </c>
      <c r="L208" s="7" cm="1">
        <f t="array" ref="L208">_FV(A208,"Change")</f>
        <v>-0.11</v>
      </c>
      <c r="M208" s="4" cm="1">
        <f t="array" ref="M208">_FV(A208,"Change (%)",TRUE)</f>
        <v>-3.4979999999999998E-3</v>
      </c>
      <c r="N208" s="7" cm="1">
        <f t="array" ref="N208">IFERROR(_FV(A208,"Open"), "NA")</f>
        <v>31.5</v>
      </c>
      <c r="O208" s="7" cm="1">
        <f t="array" ref="O208">IFERROR(_FV(A208,"High"), "NA")</f>
        <v>31.675000000000001</v>
      </c>
      <c r="P208" s="7" cm="1">
        <f t="array" ref="P208">IFERROR(_FV(A208,"Low"), "NA")</f>
        <v>31.18</v>
      </c>
      <c r="Q208" s="7" cm="1">
        <f t="array" ref="Q208">IFERROR(_FV(A208,"52 week high",TRUE),"NA")</f>
        <v>33.99</v>
      </c>
      <c r="R208" s="7" cm="1">
        <f t="array" ref="R208">IFERROR(_FV(A208,"52 week low",TRUE),"NA")</f>
        <v>15.005000000000001</v>
      </c>
      <c r="S208" s="3" cm="1">
        <f t="array" ref="S208">_FV(A208,"Shares outstanding",TRUE)</f>
        <v>200293000</v>
      </c>
      <c r="T208" s="7" cm="1">
        <f t="array" ref="T208">_FV(A208,"Volume")</f>
        <v>194371</v>
      </c>
      <c r="U208" s="3" cm="1">
        <f t="array" ref="U208">IFERROR(_FV(A208,"Volume average",TRUE), "NA")</f>
        <v>1118057</v>
      </c>
      <c r="V208" s="5" cm="1">
        <f t="array" ref="V208">IFERROR(_FV(A208,"Beta"), "NA")</f>
        <v>1.9796</v>
      </c>
      <c r="W208" s="3" cm="1">
        <f t="array" ref="W208">_FV(A208,"Market cap",TRUE)</f>
        <v>6277182620</v>
      </c>
      <c r="X208" s="7" cm="1">
        <f t="array" ref="X208">IFERROR(_FV(A208,"P/E",TRUE), "NA")</f>
        <v>23.8306</v>
      </c>
      <c r="Y208" t="str" cm="1">
        <f t="array" ref="Y208">_FV(A208,"Instrument type",TRUE)</f>
        <v>Stock</v>
      </c>
      <c r="Z208" s="6" cm="1">
        <f t="array" ref="Z208">_FV(A208,"Last trade time",TRUE)</f>
        <v>45155.700204756249</v>
      </c>
      <c r="AA208" s="3" cm="1">
        <f t="array" ref="AA208">IFERROR(_xldudf_FS_EQUITYMETRICS($B208, "net_income", "FY")*1000*1000,"NA")</f>
        <v>275000000</v>
      </c>
      <c r="AB208" s="3" t="str" cm="1">
        <f t="array" ref="AB208">IFERROR(_xldudf_FS_EQUITYMETRICS($B208, "cash_equiv", "FY")*1000*1000,"NA")</f>
        <v>NA</v>
      </c>
      <c r="AC208" s="3" t="str" cm="1">
        <f t="array" ref="AC208">IFERROR(_xldudf_FS_EQUITYMETRICS($B208, "account_receivable", "FY")*1000*1000,"NA")</f>
        <v>NA</v>
      </c>
      <c r="AD208" s="3" t="str" cm="1">
        <f t="array" ref="AD208">IFERROR(_xldudf_FS_EQUITYMETRICS($B208, "total_curr_lib", "FY")*1000*1000,"NA")</f>
        <v>NA</v>
      </c>
    </row>
    <row r="209" spans="1:30" x14ac:dyDescent="0.2">
      <c r="A209" s="1" t="e" vm="208">
        <v>#VALUE!</v>
      </c>
      <c r="B209" t="str" cm="1">
        <f t="array" ref="B209">_FV(A209,"Ticker symbol",TRUE)</f>
        <v>IP</v>
      </c>
      <c r="C209" t="str" cm="1">
        <f t="array" ref="C209">_FV(A209,"Official name",TRUE)</f>
        <v>INTERNATIONAL PAPER COMPANY</v>
      </c>
      <c r="D209" t="str" cm="1">
        <f t="array" ref="D209">_FV(A209,"Headquarters")</f>
        <v>6400 Poplar Ave, MEMPHIS, TN, 38197 US</v>
      </c>
      <c r="E209" s="3" cm="1">
        <f t="array" ref="E209">IFERROR(_FV(A209,"Employees"), "NA")</f>
        <v>39000</v>
      </c>
      <c r="F209" t="str" cm="1">
        <f t="array" ref="F209">_FV(A209,"Industry")</f>
        <v>Containers &amp; Packaging</v>
      </c>
      <c r="G209" s="3" cm="1">
        <f t="array" ref="G209">IFERROR(_FV(A209,"Year incorporated",TRUE), "NA")</f>
        <v>1941</v>
      </c>
      <c r="H209" s="3" t="str" cm="1">
        <f t="array" ref="H209">_FV(A209,"Exchange")</f>
        <v>New York Stock Exchange</v>
      </c>
      <c r="I209" t="str" cm="1">
        <f t="array" ref="I209">_FV(A209,"Currency")</f>
        <v>USD</v>
      </c>
      <c r="J209" s="7" cm="1">
        <f t="array" ref="J209">_FV(A209,"Price")</f>
        <v>34.375</v>
      </c>
      <c r="K209" s="7" cm="1">
        <f t="array" ref="K209">_FV(A209,"Previous close",TRUE)</f>
        <v>34.03</v>
      </c>
      <c r="L209" s="7" cm="1">
        <f t="array" ref="L209">_FV(A209,"Change")</f>
        <v>0.34499999999999997</v>
      </c>
      <c r="M209" s="4" cm="1">
        <f t="array" ref="M209">_FV(A209,"Change (%)",TRUE)</f>
        <v>1.0138000000000001E-2</v>
      </c>
      <c r="N209" s="7" cm="1">
        <f t="array" ref="N209">IFERROR(_FV(A209,"Open"), "NA")</f>
        <v>34.200000000000003</v>
      </c>
      <c r="O209" s="7" cm="1">
        <f t="array" ref="O209">IFERROR(_FV(A209,"High"), "NA")</f>
        <v>34.562399999999997</v>
      </c>
      <c r="P209" s="7" cm="1">
        <f t="array" ref="P209">IFERROR(_FV(A209,"Low"), "NA")</f>
        <v>34.07</v>
      </c>
      <c r="Q209" s="7" cm="1">
        <f t="array" ref="Q209">IFERROR(_FV(A209,"52 week high",TRUE),"NA")</f>
        <v>44.835000000000001</v>
      </c>
      <c r="R209" s="7" cm="1">
        <f t="array" ref="R209">IFERROR(_FV(A209,"52 week low",TRUE),"NA")</f>
        <v>29.004999999999999</v>
      </c>
      <c r="S209" s="3" cm="1">
        <f t="array" ref="S209">_FV(A209,"Shares outstanding",TRUE)</f>
        <v>345999100</v>
      </c>
      <c r="T209" s="7" cm="1">
        <f t="array" ref="T209">_FV(A209,"Volume")</f>
        <v>702185</v>
      </c>
      <c r="U209" s="3" cm="1">
        <f t="array" ref="U209">IFERROR(_FV(A209,"Volume average",TRUE), "NA")</f>
        <v>3255584</v>
      </c>
      <c r="V209" s="5" cm="1">
        <f t="array" ref="V209">IFERROR(_FV(A209,"Beta"), "NA")</f>
        <v>1.0727</v>
      </c>
      <c r="W209" s="3" cm="1">
        <f t="array" ref="W209">_FV(A209,"Market cap",TRUE)</f>
        <v>11893719062</v>
      </c>
      <c r="X209" s="7" cm="1">
        <f t="array" ref="X209">IFERROR(_FV(A209,"P/E",TRUE), "NA")</f>
        <v>9.6205999999999996</v>
      </c>
      <c r="Y209" t="str" cm="1">
        <f t="array" ref="Y209">_FV(A209,"Instrument type",TRUE)</f>
        <v>Stock</v>
      </c>
      <c r="Z209" s="6" cm="1">
        <f t="array" ref="Z209">_FV(A209,"Last trade time",TRUE)</f>
        <v>45155.700558935154</v>
      </c>
      <c r="AA209" s="3" t="str" cm="1">
        <f t="array" ref="AA209">IFERROR(_xldudf_FS_EQUITYMETRICS($B209, "net_income", "FY")*1000*1000,"NA")</f>
        <v>NA</v>
      </c>
      <c r="AB209" s="3" t="str" cm="1">
        <f t="array" ref="AB209">IFERROR(_xldudf_FS_EQUITYMETRICS($B209, "cash_equiv", "FY")*1000*1000,"NA")</f>
        <v>NA</v>
      </c>
      <c r="AC209" s="3" t="str" cm="1">
        <f t="array" ref="AC209">IFERROR(_xldudf_FS_EQUITYMETRICS($B209, "account_receivable", "FY")*1000*1000,"NA")</f>
        <v>NA</v>
      </c>
      <c r="AD209" s="3" t="str" cm="1">
        <f t="array" ref="AD209">IFERROR(_xldudf_FS_EQUITYMETRICS($B209, "total_curr_lib", "FY")*1000*1000,"NA")</f>
        <v>NA</v>
      </c>
    </row>
    <row r="210" spans="1:30" x14ac:dyDescent="0.2">
      <c r="A210" s="1" t="e" vm="209">
        <v>#VALUE!</v>
      </c>
      <c r="B210" t="str" cm="1">
        <f t="array" ref="B210">_FV(A210,"Ticker symbol",TRUE)</f>
        <v>INTU</v>
      </c>
      <c r="C210" t="str" cm="1">
        <f t="array" ref="C210">_FV(A210,"Official name",TRUE)</f>
        <v>INTUIT INC.</v>
      </c>
      <c r="D210" t="str" cm="1">
        <f t="array" ref="D210">_FV(A210,"Headquarters")</f>
        <v>2700 Coast Avenue, MOUNTAIN VIEW, CA, 94043 US</v>
      </c>
      <c r="E210" s="3" cm="1">
        <f t="array" ref="E210">IFERROR(_FV(A210,"Employees"), "NA")</f>
        <v>17300</v>
      </c>
      <c r="F210" t="str" cm="1">
        <f t="array" ref="F210">_FV(A210,"Industry")</f>
        <v>Financial Technology (Fintech) &amp; Infrastructure</v>
      </c>
      <c r="G210" s="3" cm="1">
        <f t="array" ref="G210">IFERROR(_FV(A210,"Year incorporated",TRUE), "NA")</f>
        <v>1993</v>
      </c>
      <c r="H210" s="3" t="str" cm="1">
        <f t="array" ref="H210">_FV(A210,"Exchange")</f>
        <v>Nasdaq Stock Market</v>
      </c>
      <c r="I210" t="str" cm="1">
        <f t="array" ref="I210">_FV(A210,"Currency")</f>
        <v>USD</v>
      </c>
      <c r="J210" s="7" cm="1">
        <f t="array" ref="J210">_FV(A210,"Price")</f>
        <v>490.75</v>
      </c>
      <c r="K210" s="7" cm="1">
        <f t="array" ref="K210">_FV(A210,"Previous close",TRUE)</f>
        <v>495.65</v>
      </c>
      <c r="L210" s="7" cm="1">
        <f t="array" ref="L210">_FV(A210,"Change")</f>
        <v>-4.9000000000000004</v>
      </c>
      <c r="M210" s="4" cm="1">
        <f t="array" ref="M210">_FV(A210,"Change (%)",TRUE)</f>
        <v>-9.8860000000000007E-3</v>
      </c>
      <c r="N210" s="7" cm="1">
        <f t="array" ref="N210">IFERROR(_FV(A210,"Open"), "NA")</f>
        <v>495.85</v>
      </c>
      <c r="O210" s="7" cm="1">
        <f t="array" ref="O210">IFERROR(_FV(A210,"High"), "NA")</f>
        <v>496.81</v>
      </c>
      <c r="P210" s="7" cm="1">
        <f t="array" ref="P210">IFERROR(_FV(A210,"Low"), "NA")</f>
        <v>487.54500000000002</v>
      </c>
      <c r="Q210" s="7" cm="1">
        <f t="array" ref="Q210">IFERROR(_FV(A210,"52 week high",TRUE),"NA")</f>
        <v>514.14</v>
      </c>
      <c r="R210" s="7" cm="1">
        <f t="array" ref="R210">IFERROR(_FV(A210,"52 week low",TRUE),"NA")</f>
        <v>352.63</v>
      </c>
      <c r="S210" s="3" cm="1">
        <f t="array" ref="S210">_FV(A210,"Shares outstanding",TRUE)</f>
        <v>280059700</v>
      </c>
      <c r="T210" s="7" cm="1">
        <f t="array" ref="T210">_FV(A210,"Volume")</f>
        <v>435502</v>
      </c>
      <c r="U210" s="3" cm="1">
        <f t="array" ref="U210">IFERROR(_FV(A210,"Volume average",TRUE), "NA")</f>
        <v>1419722</v>
      </c>
      <c r="V210" s="5" cm="1">
        <f t="array" ref="V210">IFERROR(_FV(A210,"Beta"), "NA")</f>
        <v>1.1974</v>
      </c>
      <c r="W210" s="3" cm="1">
        <f t="array" ref="W210">_FV(A210,"Market cap",TRUE)</f>
        <v>137439297775</v>
      </c>
      <c r="X210" s="7" cm="1">
        <f t="array" ref="X210">IFERROR(_FV(A210,"P/E",TRUE), "NA")</f>
        <v>62.635300000000001</v>
      </c>
      <c r="Y210" t="str" cm="1">
        <f t="array" ref="Y210">_FV(A210,"Instrument type",TRUE)</f>
        <v>Stock</v>
      </c>
      <c r="Z210" s="6" cm="1">
        <f t="array" ref="Z210">_FV(A210,"Last trade time",TRUE)</f>
        <v>45155.700392082814</v>
      </c>
      <c r="AA210" s="3" t="str" cm="1">
        <f t="array" ref="AA210">IFERROR(_xldudf_FS_EQUITYMETRICS($B210, "net_income", "FY")*1000*1000,"NA")</f>
        <v>NA</v>
      </c>
      <c r="AB210" s="3" t="str" cm="1">
        <f t="array" ref="AB210">IFERROR(_xldudf_FS_EQUITYMETRICS($B210, "cash_equiv", "FY")*1000*1000,"NA")</f>
        <v>NA</v>
      </c>
      <c r="AC210" s="3" t="str" cm="1">
        <f t="array" ref="AC210">IFERROR(_xldudf_FS_EQUITYMETRICS($B210, "account_receivable", "FY")*1000*1000,"NA")</f>
        <v>NA</v>
      </c>
      <c r="AD210" s="3" t="str" cm="1">
        <f t="array" ref="AD210">IFERROR(_xldudf_FS_EQUITYMETRICS($B210, "total_curr_lib", "FY")*1000*1000,"NA")</f>
        <v>NA</v>
      </c>
    </row>
    <row r="211" spans="1:30" x14ac:dyDescent="0.2">
      <c r="A211" s="1" t="e" vm="210">
        <v>#VALUE!</v>
      </c>
      <c r="B211" t="str" cm="1">
        <f t="array" ref="B211">_FV(A211,"Ticker symbol",TRUE)</f>
        <v>ISRG</v>
      </c>
      <c r="C211" t="str" cm="1">
        <f t="array" ref="C211">_FV(A211,"Official name",TRUE)</f>
        <v>INTUITIVE SURGICAL, INC.</v>
      </c>
      <c r="D211" t="str" cm="1">
        <f t="array" ref="D211">_FV(A211,"Headquarters")</f>
        <v>1020 Kifer Road, SUNNYVALE, CA, 94086 US</v>
      </c>
      <c r="E211" s="3" cm="1">
        <f t="array" ref="E211">IFERROR(_FV(A211,"Employees"), "NA")</f>
        <v>12120</v>
      </c>
      <c r="F211" t="str" cm="1">
        <f t="array" ref="F211">_FV(A211,"Industry")</f>
        <v>Healthcare Equipment &amp; Supplies</v>
      </c>
      <c r="G211" s="3" cm="1">
        <f t="array" ref="G211">IFERROR(_FV(A211,"Year incorporated",TRUE), "NA")</f>
        <v>1995</v>
      </c>
      <c r="H211" s="3" t="str" cm="1">
        <f t="array" ref="H211">_FV(A211,"Exchange")</f>
        <v>Nasdaq Stock Market</v>
      </c>
      <c r="I211" t="str" cm="1">
        <f t="array" ref="I211">_FV(A211,"Currency")</f>
        <v>USD</v>
      </c>
      <c r="J211" s="7" cm="1">
        <f t="array" ref="J211">_FV(A211,"Price")</f>
        <v>293.05</v>
      </c>
      <c r="K211" s="7" cm="1">
        <f t="array" ref="K211">_FV(A211,"Previous close",TRUE)</f>
        <v>299.32</v>
      </c>
      <c r="L211" s="7" cm="1">
        <f t="array" ref="L211">_FV(A211,"Change")</f>
        <v>-6.27</v>
      </c>
      <c r="M211" s="4" cm="1">
        <f t="array" ref="M211">_FV(A211,"Change (%)",TRUE)</f>
        <v>-2.0947E-2</v>
      </c>
      <c r="N211" s="7" cm="1">
        <f t="array" ref="N211">IFERROR(_FV(A211,"Open"), "NA")</f>
        <v>298.06</v>
      </c>
      <c r="O211" s="7" cm="1">
        <f t="array" ref="O211">IFERROR(_FV(A211,"High"), "NA")</f>
        <v>299.47000000000003</v>
      </c>
      <c r="P211" s="7" cm="1">
        <f t="array" ref="P211">IFERROR(_FV(A211,"Low"), "NA")</f>
        <v>292.24</v>
      </c>
      <c r="Q211" s="7" cm="1">
        <f t="array" ref="Q211">IFERROR(_FV(A211,"52 week high",TRUE),"NA")</f>
        <v>358.07</v>
      </c>
      <c r="R211" s="7" cm="1">
        <f t="array" ref="R211">IFERROR(_FV(A211,"52 week low",TRUE),"NA")</f>
        <v>180.07</v>
      </c>
      <c r="S211" s="3" cm="1">
        <f t="array" ref="S211">_FV(A211,"Shares outstanding",TRUE)</f>
        <v>351354700</v>
      </c>
      <c r="T211" s="7" cm="1">
        <f t="array" ref="T211">_FV(A211,"Volume")</f>
        <v>915089</v>
      </c>
      <c r="U211" s="3" cm="1">
        <f t="array" ref="U211">IFERROR(_FV(A211,"Volume average",TRUE), "NA")</f>
        <v>2074637</v>
      </c>
      <c r="V211" s="5" cm="1">
        <f t="array" ref="V211">IFERROR(_FV(A211,"Beta"), "NA")</f>
        <v>1.3023</v>
      </c>
      <c r="W211" s="3" cm="1">
        <f t="array" ref="W211">_FV(A211,"Market cap",TRUE)</f>
        <v>102964494835</v>
      </c>
      <c r="X211" s="7" cm="1">
        <f t="array" ref="X211">IFERROR(_FV(A211,"P/E",TRUE), "NA")</f>
        <v>75.114699999999999</v>
      </c>
      <c r="Y211" t="str" cm="1">
        <f t="array" ref="Y211">_FV(A211,"Instrument type",TRUE)</f>
        <v>Stock</v>
      </c>
      <c r="Z211" s="6" cm="1">
        <f t="array" ref="Z211">_FV(A211,"Last trade time",TRUE)</f>
        <v>45155.700491585158</v>
      </c>
      <c r="AA211" s="3" cm="1">
        <f t="array" ref="AA211">IFERROR(_xldudf_FS_EQUITYMETRICS($B211, "net_income", "FY")*1000*1000,"NA")</f>
        <v>1322300000</v>
      </c>
      <c r="AB211" s="3" t="str" cm="1">
        <f t="array" ref="AB211">IFERROR(_xldudf_FS_EQUITYMETRICS($B211, "cash_equiv", "FY")*1000*1000,"NA")</f>
        <v>NA</v>
      </c>
      <c r="AC211" s="3" cm="1">
        <f t="array" ref="AC211">IFERROR(_xldudf_FS_EQUITYMETRICS($B211, "account_receivable", "FY")*1000*1000,"NA")</f>
        <v>942100000</v>
      </c>
      <c r="AD211" s="3" t="str" cm="1">
        <f t="array" ref="AD211">IFERROR(_xldudf_FS_EQUITYMETRICS($B211, "total_curr_lib", "FY")*1000*1000,"NA")</f>
        <v>NA</v>
      </c>
    </row>
    <row r="212" spans="1:30" x14ac:dyDescent="0.2">
      <c r="A212" s="1" t="e" vm="211">
        <v>#VALUE!</v>
      </c>
      <c r="B212" t="str" cm="1">
        <f t="array" ref="B212">_FV(A212,"Ticker symbol",TRUE)</f>
        <v>IVZ</v>
      </c>
      <c r="C212" t="str" cm="1">
        <f t="array" ref="C212">_FV(A212,"Official name",TRUE)</f>
        <v>INVESCO LTD.</v>
      </c>
      <c r="D212" t="str" cm="1">
        <f t="array" ref="D212">_FV(A212,"Headquarters")</f>
        <v>1331 SPRING STREET NW, SUITE 2500, ATLANTA, GA, 30309 US</v>
      </c>
      <c r="E212" s="3" cm="1">
        <f t="array" ref="E212">IFERROR(_FV(A212,"Employees"), "NA")</f>
        <v>8621</v>
      </c>
      <c r="F212" t="str" cm="1">
        <f t="array" ref="F212">_FV(A212,"Industry")</f>
        <v>Investment Banking &amp; Investment Services</v>
      </c>
      <c r="G212" s="3" cm="1">
        <f t="array" ref="G212">IFERROR(_FV(A212,"Year incorporated",TRUE), "NA")</f>
        <v>2007</v>
      </c>
      <c r="H212" s="3" t="str" cm="1">
        <f t="array" ref="H212">_FV(A212,"Exchange")</f>
        <v>New York Stock Exchange</v>
      </c>
      <c r="I212" t="str" cm="1">
        <f t="array" ref="I212">_FV(A212,"Currency")</f>
        <v>USD</v>
      </c>
      <c r="J212" s="7" cm="1">
        <f t="array" ref="J212">_FV(A212,"Price")</f>
        <v>15.355</v>
      </c>
      <c r="K212" s="7" cm="1">
        <f t="array" ref="K212">_FV(A212,"Previous close",TRUE)</f>
        <v>15.32</v>
      </c>
      <c r="L212" s="7" cm="1">
        <f t="array" ref="L212">_FV(A212,"Change")</f>
        <v>3.5000000000000003E-2</v>
      </c>
      <c r="M212" s="4" cm="1">
        <f t="array" ref="M212">_FV(A212,"Change (%)",TRUE)</f>
        <v>2.2850000000000001E-3</v>
      </c>
      <c r="N212" s="7" cm="1">
        <f t="array" ref="N212">IFERROR(_FV(A212,"Open"), "NA")</f>
        <v>15.25</v>
      </c>
      <c r="O212" s="7" cm="1">
        <f t="array" ref="O212">IFERROR(_FV(A212,"High"), "NA")</f>
        <v>15.425000000000001</v>
      </c>
      <c r="P212" s="7" cm="1">
        <f t="array" ref="P212">IFERROR(_FV(A212,"Low"), "NA")</f>
        <v>15.25</v>
      </c>
      <c r="Q212" s="7" cm="1">
        <f t="array" ref="Q212">IFERROR(_FV(A212,"52 week high",TRUE),"NA")</f>
        <v>20.56</v>
      </c>
      <c r="R212" s="7" cm="1">
        <f t="array" ref="R212">IFERROR(_FV(A212,"52 week low",TRUE),"NA")</f>
        <v>13.2</v>
      </c>
      <c r="S212" s="3" cm="1">
        <f t="array" ref="S212">_FV(A212,"Shares outstanding",TRUE)</f>
        <v>448620500</v>
      </c>
      <c r="T212" s="7" cm="1">
        <f t="array" ref="T212">_FV(A212,"Volume")</f>
        <v>1067149</v>
      </c>
      <c r="U212" s="3" cm="1">
        <f t="array" ref="U212">IFERROR(_FV(A212,"Volume average",TRUE), "NA")</f>
        <v>4242940</v>
      </c>
      <c r="V212" s="5" cm="1">
        <f t="array" ref="V212">IFERROR(_FV(A212,"Beta"), "NA")</f>
        <v>1.4004000000000001</v>
      </c>
      <c r="W212" s="3" cm="1">
        <f t="array" ref="W212">_FV(A212,"Market cap",TRUE)</f>
        <v>6888567777</v>
      </c>
      <c r="X212" s="7" cm="1">
        <f t="array" ref="X212">IFERROR(_FV(A212,"P/E",TRUE), "NA")</f>
        <v>10.909700000000001</v>
      </c>
      <c r="Y212" t="str" cm="1">
        <f t="array" ref="Y212">_FV(A212,"Instrument type",TRUE)</f>
        <v>Stock</v>
      </c>
      <c r="Z212" s="6" cm="1">
        <f t="array" ref="Z212">_FV(A212,"Last trade time",TRUE)</f>
        <v>45155.700032013279</v>
      </c>
      <c r="AA212" s="3" cm="1">
        <f t="array" ref="AA212">IFERROR(_xldudf_FS_EQUITYMETRICS($B212, "net_income", "FY")*1000*1000,"NA")</f>
        <v>920700000</v>
      </c>
      <c r="AB212" s="3" t="str" cm="1">
        <f t="array" ref="AB212">IFERROR(_xldudf_FS_EQUITYMETRICS($B212, "cash_equiv", "FY")*1000*1000,"NA")</f>
        <v>NA</v>
      </c>
      <c r="AC212" s="3" t="str" cm="1">
        <f t="array" ref="AC212">IFERROR(_xldudf_FS_EQUITYMETRICS($B212, "account_receivable", "FY")*1000*1000,"NA")</f>
        <v>NA</v>
      </c>
      <c r="AD212" s="3" t="str" cm="1">
        <f t="array" ref="AD212">IFERROR(_xldudf_FS_EQUITYMETRICS($B212, "total_curr_lib", "FY")*1000*1000,"NA")</f>
        <v>NA</v>
      </c>
    </row>
    <row r="213" spans="1:30" x14ac:dyDescent="0.2">
      <c r="A213" s="1" t="e" vm="212">
        <v>#VALUE!</v>
      </c>
      <c r="B213" t="str" cm="1">
        <f t="array" ref="B213">_FV(A213,"Ticker symbol",TRUE)</f>
        <v>IRM</v>
      </c>
      <c r="C213" t="str" cm="1">
        <f t="array" ref="C213">_FV(A213,"Official name",TRUE)</f>
        <v>IRON MOUNTAIN INCORPORATED</v>
      </c>
      <c r="D213" t="str" cm="1">
        <f t="array" ref="D213">_FV(A213,"Headquarters")</f>
        <v>85 New Hampshire Avenue, Suite 150, Pease International Tradeport, PORTSMOUTH, NH, 03801 US</v>
      </c>
      <c r="E213" s="3" cm="1">
        <f t="array" ref="E213">IFERROR(_FV(A213,"Employees"), "NA")</f>
        <v>27600</v>
      </c>
      <c r="F213" t="str" cm="1">
        <f t="array" ref="F213">_FV(A213,"Industry")</f>
        <v>Residential &amp; Commercial REIT</v>
      </c>
      <c r="G213" s="3" cm="1">
        <f t="array" ref="G213">IFERROR(_FV(A213,"Year incorporated",TRUE), "NA")</f>
        <v>2014</v>
      </c>
      <c r="H213" s="3" t="str" cm="1">
        <f t="array" ref="H213">_FV(A213,"Exchange")</f>
        <v>New York Stock Exchange</v>
      </c>
      <c r="I213" t="str" cm="1">
        <f t="array" ref="I213">_FV(A213,"Currency")</f>
        <v>USD</v>
      </c>
      <c r="J213" s="7" cm="1">
        <f t="array" ref="J213">_FV(A213,"Price")</f>
        <v>59.31</v>
      </c>
      <c r="K213" s="7" cm="1">
        <f t="array" ref="K213">_FV(A213,"Previous close",TRUE)</f>
        <v>59.27</v>
      </c>
      <c r="L213" s="7" cm="1">
        <f t="array" ref="L213">_FV(A213,"Change")</f>
        <v>0.04</v>
      </c>
      <c r="M213" s="4" cm="1">
        <f t="array" ref="M213">_FV(A213,"Change (%)",TRUE)</f>
        <v>6.7489999999999998E-4</v>
      </c>
      <c r="N213" s="7" cm="1">
        <f t="array" ref="N213">IFERROR(_FV(A213,"Open"), "NA")</f>
        <v>59.26</v>
      </c>
      <c r="O213" s="7" cm="1">
        <f t="array" ref="O213">IFERROR(_FV(A213,"High"), "NA")</f>
        <v>59.91</v>
      </c>
      <c r="P213" s="7" cm="1">
        <f t="array" ref="P213">IFERROR(_FV(A213,"Low"), "NA")</f>
        <v>59.19</v>
      </c>
      <c r="Q213" s="7" cm="1">
        <f t="array" ref="Q213">IFERROR(_FV(A213,"52 week high",TRUE),"NA")</f>
        <v>62.875500000000002</v>
      </c>
      <c r="R213" s="7" cm="1">
        <f t="array" ref="R213">IFERROR(_FV(A213,"52 week low",TRUE),"NA")</f>
        <v>43.33</v>
      </c>
      <c r="S213" s="3" cm="1">
        <f t="array" ref="S213">_FV(A213,"Shares outstanding",TRUE)</f>
        <v>291852400</v>
      </c>
      <c r="T213" s="7" cm="1">
        <f t="array" ref="T213">_FV(A213,"Volume")</f>
        <v>293289</v>
      </c>
      <c r="U213" s="3" cm="1">
        <f t="array" ref="U213">IFERROR(_FV(A213,"Volume average",TRUE), "NA")</f>
        <v>1437525</v>
      </c>
      <c r="V213" s="5" cm="1">
        <f t="array" ref="V213">IFERROR(_FV(A213,"Beta"), "NA")</f>
        <v>0.95369999999999999</v>
      </c>
      <c r="W213" s="3" cm="1">
        <f t="array" ref="W213">_FV(A213,"Market cap",TRUE)</f>
        <v>17309765844</v>
      </c>
      <c r="X213" s="7" cm="1">
        <f t="array" ref="X213">IFERROR(_FV(A213,"P/E",TRUE), "NA")</f>
        <v>45.744300000000003</v>
      </c>
      <c r="Y213" t="str" cm="1">
        <f t="array" ref="Y213">_FV(A213,"Instrument type",TRUE)</f>
        <v>Stock</v>
      </c>
      <c r="Z213" s="6" cm="1">
        <f t="array" ref="Z213">_FV(A213,"Last trade time",TRUE)</f>
        <v>45155.700430207813</v>
      </c>
      <c r="AA213" s="3" cm="1">
        <f t="array" ref="AA213">IFERROR(_xldudf_FS_EQUITYMETRICS($B213, "net_income", "FY")*1000*1000,"NA")</f>
        <v>556981000</v>
      </c>
      <c r="AB213" s="3" t="str" cm="1">
        <f t="array" ref="AB213">IFERROR(_xldudf_FS_EQUITYMETRICS($B213, "cash_equiv", "FY")*1000*1000,"NA")</f>
        <v>NA</v>
      </c>
      <c r="AC213" s="3" cm="1">
        <f t="array" ref="AC213">IFERROR(_xldudf_FS_EQUITYMETRICS($B213, "account_receivable", "FY")*1000*1000,"NA")</f>
        <v>1174915000</v>
      </c>
      <c r="AD213" s="3" cm="1">
        <f t="array" ref="AD213">IFERROR(_xldudf_FS_EQUITYMETRICS($B213, "total_curr_lib", "FY")*1000*1000,"NA")</f>
        <v>1917564000</v>
      </c>
    </row>
    <row r="214" spans="1:30" x14ac:dyDescent="0.2">
      <c r="A214" s="1" t="e" vm="213">
        <v>#VALUE!</v>
      </c>
      <c r="B214" t="str" cm="1">
        <f t="array" ref="B214">_FV(A214,"Ticker symbol",TRUE)</f>
        <v>JBL</v>
      </c>
      <c r="C214" t="str" cm="1">
        <f t="array" ref="C214">_FV(A214,"Official name",TRUE)</f>
        <v>JABIL INC.</v>
      </c>
      <c r="D214" t="str" cm="1">
        <f t="array" ref="D214">_FV(A214,"Headquarters")</f>
        <v>10800 Roosevelt Boulevard North, ST PETERSBURG, FL, 33716 US</v>
      </c>
      <c r="E214" s="3" cm="1">
        <f t="array" ref="E214">IFERROR(_FV(A214,"Employees"), "NA")</f>
        <v>250000</v>
      </c>
      <c r="F214" t="str" cm="1">
        <f t="array" ref="F214">_FV(A214,"Industry")</f>
        <v>Electronic Equipment &amp; Parts</v>
      </c>
      <c r="G214" s="3" cm="1">
        <f t="array" ref="G214">IFERROR(_FV(A214,"Year incorporated",TRUE), "NA")</f>
        <v>1992</v>
      </c>
      <c r="H214" s="3" t="str" cm="1">
        <f t="array" ref="H214">_FV(A214,"Exchange")</f>
        <v>New York Stock Exchange</v>
      </c>
      <c r="I214" t="str" cm="1">
        <f t="array" ref="I214">_FV(A214,"Currency")</f>
        <v>USD</v>
      </c>
      <c r="J214" s="7" cm="1">
        <f t="array" ref="J214">_FV(A214,"Price")</f>
        <v>104</v>
      </c>
      <c r="K214" s="7" cm="1">
        <f t="array" ref="K214">_FV(A214,"Previous close",TRUE)</f>
        <v>103.45</v>
      </c>
      <c r="L214" s="7" cm="1">
        <f t="array" ref="L214">_FV(A214,"Change")</f>
        <v>0.55000000000000004</v>
      </c>
      <c r="M214" s="4" cm="1">
        <f t="array" ref="M214">_FV(A214,"Change (%)",TRUE)</f>
        <v>5.3169999999999997E-3</v>
      </c>
      <c r="N214" s="7" cm="1">
        <f t="array" ref="N214">IFERROR(_FV(A214,"Open"), "NA")</f>
        <v>104.33</v>
      </c>
      <c r="O214" s="7" cm="1">
        <f t="array" ref="O214">IFERROR(_FV(A214,"High"), "NA")</f>
        <v>104.86</v>
      </c>
      <c r="P214" s="7" cm="1">
        <f t="array" ref="P214">IFERROR(_FV(A214,"Low"), "NA")</f>
        <v>103.595</v>
      </c>
      <c r="Q214" s="7" cm="1">
        <f t="array" ref="Q214">IFERROR(_FV(A214,"52 week high",TRUE),"NA")</f>
        <v>115.25</v>
      </c>
      <c r="R214" s="7" cm="1">
        <f t="array" ref="R214">IFERROR(_FV(A214,"52 week low",TRUE),"NA")</f>
        <v>55.26</v>
      </c>
      <c r="S214" s="3" cm="1">
        <f t="array" ref="S214">_FV(A214,"Shares outstanding",TRUE)</f>
        <v>130881400</v>
      </c>
      <c r="T214" s="7" cm="1">
        <f t="array" ref="T214">_FV(A214,"Volume")</f>
        <v>226647</v>
      </c>
      <c r="U214" s="3" cm="1">
        <f t="array" ref="U214">IFERROR(_FV(A214,"Volume average",TRUE), "NA")</f>
        <v>1003606</v>
      </c>
      <c r="V214" s="5" cm="1">
        <f t="array" ref="V214">IFERROR(_FV(A214,"Beta"), "NA")</f>
        <v>1.474</v>
      </c>
      <c r="W214" s="3" cm="1">
        <f t="array" ref="W214">_FV(A214,"Market cap",TRUE)</f>
        <v>13611665600</v>
      </c>
      <c r="X214" s="7" cm="1">
        <f t="array" ref="X214">IFERROR(_FV(A214,"P/E",TRUE), "NA")</f>
        <v>14.5579</v>
      </c>
      <c r="Y214" t="str" cm="1">
        <f t="array" ref="Y214">_FV(A214,"Instrument type",TRUE)</f>
        <v>Stock</v>
      </c>
      <c r="Z214" s="6" cm="1">
        <f t="array" ref="Z214">_FV(A214,"Last trade time",TRUE)</f>
        <v>45155.700433286722</v>
      </c>
      <c r="AA214" s="3" t="str" cm="1">
        <f t="array" ref="AA214">IFERROR(_xldudf_FS_EQUITYMETRICS($B214, "net_income", "FY")*1000*1000,"NA")</f>
        <v>NA</v>
      </c>
      <c r="AB214" s="3" t="str" cm="1">
        <f t="array" ref="AB214">IFERROR(_xldudf_FS_EQUITYMETRICS($B214, "cash_equiv", "FY")*1000*1000,"NA")</f>
        <v>NA</v>
      </c>
      <c r="AC214" s="3" t="str" cm="1">
        <f t="array" ref="AC214">IFERROR(_xldudf_FS_EQUITYMETRICS($B214, "account_receivable", "FY")*1000*1000,"NA")</f>
        <v>NA</v>
      </c>
      <c r="AD214" s="3" t="str" cm="1">
        <f t="array" ref="AD214">IFERROR(_xldudf_FS_EQUITYMETRICS($B214, "total_curr_lib", "FY")*1000*1000,"NA")</f>
        <v>NA</v>
      </c>
    </row>
    <row r="215" spans="1:30" x14ac:dyDescent="0.2">
      <c r="A215" s="1" t="e" vm="214">
        <v>#VALUE!</v>
      </c>
      <c r="B215" t="str" cm="1">
        <f t="array" ref="B215">_FV(A215,"Ticker symbol",TRUE)</f>
        <v>JNJ</v>
      </c>
      <c r="C215" t="str" cm="1">
        <f t="array" ref="C215">_FV(A215,"Official name",TRUE)</f>
        <v>JOHNSON &amp; JOHNSON</v>
      </c>
      <c r="D215" t="str" cm="1">
        <f t="array" ref="D215">_FV(A215,"Headquarters")</f>
        <v>One Johnson &amp; Johnson Plaza, NEW BRUNSWICK, NJ, 08933 US</v>
      </c>
      <c r="E215" s="3" cm="1">
        <f t="array" ref="E215">IFERROR(_FV(A215,"Employees"), "NA")</f>
        <v>152700</v>
      </c>
      <c r="F215" t="str" cm="1">
        <f t="array" ref="F215">_FV(A215,"Industry")</f>
        <v>Pharmaceuticals</v>
      </c>
      <c r="G215" s="3" cm="1">
        <f t="array" ref="G215">IFERROR(_FV(A215,"Year incorporated",TRUE), "NA")</f>
        <v>1887</v>
      </c>
      <c r="H215" s="3" t="str" cm="1">
        <f t="array" ref="H215">_FV(A215,"Exchange")</f>
        <v>New York Stock Exchange</v>
      </c>
      <c r="I215" t="str" cm="1">
        <f t="array" ref="I215">_FV(A215,"Currency")</f>
        <v>USD</v>
      </c>
      <c r="J215" s="7" cm="1">
        <f t="array" ref="J215">_FV(A215,"Price")</f>
        <v>173.91</v>
      </c>
      <c r="K215" s="7" cm="1">
        <f t="array" ref="K215">_FV(A215,"Previous close",TRUE)</f>
        <v>172.39</v>
      </c>
      <c r="L215" s="7" cm="1">
        <f t="array" ref="L215">_FV(A215,"Change")</f>
        <v>1.52</v>
      </c>
      <c r="M215" s="4" cm="1">
        <f t="array" ref="M215">_FV(A215,"Change (%)",TRUE)</f>
        <v>8.8170000000000002E-3</v>
      </c>
      <c r="N215" s="7" cm="1">
        <f t="array" ref="N215">IFERROR(_FV(A215,"Open"), "NA")</f>
        <v>172.83</v>
      </c>
      <c r="O215" s="7" cm="1">
        <f t="array" ref="O215">IFERROR(_FV(A215,"High"), "NA")</f>
        <v>175.38</v>
      </c>
      <c r="P215" s="7" cm="1">
        <f t="array" ref="P215">IFERROR(_FV(A215,"Low"), "NA")</f>
        <v>172.76</v>
      </c>
      <c r="Q215" s="7" cm="1">
        <f t="array" ref="Q215">IFERROR(_FV(A215,"52 week high",TRUE),"NA")</f>
        <v>181.03899999999999</v>
      </c>
      <c r="R215" s="7" cm="1">
        <f t="array" ref="R215">IFERROR(_FV(A215,"52 week low",TRUE),"NA")</f>
        <v>150.11000000000001</v>
      </c>
      <c r="S215" s="3" cm="1">
        <f t="array" ref="S215">_FV(A215,"Shares outstanding",TRUE)</f>
        <v>2598969000</v>
      </c>
      <c r="T215" s="7" cm="1">
        <f t="array" ref="T215">_FV(A215,"Volume")</f>
        <v>21863478</v>
      </c>
      <c r="U215" s="3" cm="1">
        <f t="array" ref="U215">IFERROR(_FV(A215,"Volume average",TRUE), "NA")</f>
        <v>25981912</v>
      </c>
      <c r="V215" s="5" cm="1">
        <f t="array" ref="V215">IFERROR(_FV(A215,"Beta"), "NA")</f>
        <v>0.53249999999999997</v>
      </c>
      <c r="W215" s="3" cm="1">
        <f t="array" ref="W215">_FV(A215,"Market cap",TRUE)</f>
        <v>451986698790</v>
      </c>
      <c r="X215" s="7" cm="1">
        <f t="array" ref="X215">IFERROR(_FV(A215,"P/E",TRUE), "NA")</f>
        <v>34.933</v>
      </c>
      <c r="Y215" t="str" cm="1">
        <f t="array" ref="Y215">_FV(A215,"Instrument type",TRUE)</f>
        <v>Stock</v>
      </c>
      <c r="Z215" s="6" cm="1">
        <f t="array" ref="Z215">_FV(A215,"Last trade time",TRUE)</f>
        <v>45155.70048518516</v>
      </c>
      <c r="AA215" s="3" cm="1">
        <f t="array" ref="AA215">IFERROR(_xldudf_FS_EQUITYMETRICS($B215, "net_income", "FY")*1000*1000,"NA")</f>
        <v>17941000000</v>
      </c>
      <c r="AB215" s="3" t="str" cm="1">
        <f t="array" ref="AB215">IFERROR(_xldudf_FS_EQUITYMETRICS($B215, "cash_equiv", "FY")*1000*1000,"NA")</f>
        <v>NA</v>
      </c>
      <c r="AC215" s="3" t="str" cm="1">
        <f t="array" ref="AC215">IFERROR(_xldudf_FS_EQUITYMETRICS($B215, "account_receivable", "FY")*1000*1000,"NA")</f>
        <v>NA</v>
      </c>
      <c r="AD215" s="3" t="str" cm="1">
        <f t="array" ref="AD215">IFERROR(_xldudf_FS_EQUITYMETRICS($B215, "total_curr_lib", "FY")*1000*1000,"NA")</f>
        <v>NA</v>
      </c>
    </row>
    <row r="216" spans="1:30" x14ac:dyDescent="0.2">
      <c r="A216" s="1" t="e" vm="215">
        <v>#VALUE!</v>
      </c>
      <c r="B216" t="str" cm="1">
        <f t="array" ref="B216">_FV(A216,"Ticker symbol",TRUE)</f>
        <v>JCI</v>
      </c>
      <c r="C216" t="str" cm="1">
        <f t="array" ref="C216">_FV(A216,"Official name",TRUE)</f>
        <v>JOHNSON CONTROLS INTERNATIONAL PLC</v>
      </c>
      <c r="D216" t="str" cm="1">
        <f t="array" ref="D216">_FV(A216,"Headquarters")</f>
        <v>One Albert Quay, Albert Quay, CORK, CORK IE</v>
      </c>
      <c r="E216" s="3" cm="1">
        <f t="array" ref="E216">IFERROR(_FV(A216,"Employees"), "NA")</f>
        <v>102000</v>
      </c>
      <c r="F216" t="str" cm="1">
        <f t="array" ref="F216">_FV(A216,"Industry")</f>
        <v>Machinery, Equipment &amp; Components</v>
      </c>
      <c r="G216" s="3" cm="1">
        <f t="array" ref="G216">IFERROR(_FV(A216,"Year incorporated",TRUE), "NA")</f>
        <v>2014</v>
      </c>
      <c r="H216" s="3" t="str" cm="1">
        <f t="array" ref="H216">_FV(A216,"Exchange")</f>
        <v>New York Stock Exchange</v>
      </c>
      <c r="I216" t="str" cm="1">
        <f t="array" ref="I216">_FV(A216,"Currency")</f>
        <v>USD</v>
      </c>
      <c r="J216" s="7" cm="1">
        <f t="array" ref="J216">_FV(A216,"Price")</f>
        <v>59.43</v>
      </c>
      <c r="K216" s="7" cm="1">
        <f t="array" ref="K216">_FV(A216,"Previous close",TRUE)</f>
        <v>59.28</v>
      </c>
      <c r="L216" s="7" cm="1">
        <f t="array" ref="L216">_FV(A216,"Change")</f>
        <v>0.15</v>
      </c>
      <c r="M216" s="4" cm="1">
        <f t="array" ref="M216">_FV(A216,"Change (%)",TRUE)</f>
        <v>2.5300000000000001E-3</v>
      </c>
      <c r="N216" s="7" cm="1">
        <f t="array" ref="N216">IFERROR(_FV(A216,"Open"), "NA")</f>
        <v>59.48</v>
      </c>
      <c r="O216" s="7" cm="1">
        <f t="array" ref="O216">IFERROR(_FV(A216,"High"), "NA")</f>
        <v>59.71</v>
      </c>
      <c r="P216" s="7" cm="1">
        <f t="array" ref="P216">IFERROR(_FV(A216,"Low"), "NA")</f>
        <v>59.195</v>
      </c>
      <c r="Q216" s="7" cm="1">
        <f t="array" ref="Q216">IFERROR(_FV(A216,"52 week high",TRUE),"NA")</f>
        <v>70.430000000000007</v>
      </c>
      <c r="R216" s="7" cm="1">
        <f t="array" ref="R216">IFERROR(_FV(A216,"52 week low",TRUE),"NA")</f>
        <v>48.82</v>
      </c>
      <c r="S216" s="3" cm="1">
        <f t="array" ref="S216">_FV(A216,"Shares outstanding",TRUE)</f>
        <v>680320000</v>
      </c>
      <c r="T216" s="7" cm="1">
        <f t="array" ref="T216">_FV(A216,"Volume")</f>
        <v>1449551</v>
      </c>
      <c r="U216" s="3" cm="1">
        <f t="array" ref="U216">IFERROR(_FV(A216,"Volume average",TRUE), "NA")</f>
        <v>4083968</v>
      </c>
      <c r="V216" s="5" cm="1">
        <f t="array" ref="V216">IFERROR(_FV(A216,"Beta"), "NA")</f>
        <v>1.2653000000000001</v>
      </c>
      <c r="W216" s="3" cm="1">
        <f t="array" ref="W216">_FV(A216,"Market cap",TRUE)</f>
        <v>40431417600</v>
      </c>
      <c r="X216" s="7" cm="1">
        <f t="array" ref="X216">IFERROR(_FV(A216,"P/E",TRUE), "NA")</f>
        <v>19.803100000000001</v>
      </c>
      <c r="Y216" t="str" cm="1">
        <f t="array" ref="Y216">_FV(A216,"Instrument type",TRUE)</f>
        <v>Stock</v>
      </c>
      <c r="Z216" s="6" cm="1">
        <f t="array" ref="Z216">_FV(A216,"Last trade time",TRUE)</f>
        <v>45155.700529803122</v>
      </c>
      <c r="AA216" s="3" cm="1">
        <f t="array" ref="AA216">IFERROR(_xldudf_FS_EQUITYMETRICS($B216, "net_income", "FY")*1000*1000,"NA")</f>
        <v>1532000000</v>
      </c>
      <c r="AB216" s="3" t="str" cm="1">
        <f t="array" ref="AB216">IFERROR(_xldudf_FS_EQUITYMETRICS($B216, "cash_equiv", "FY")*1000*1000,"NA")</f>
        <v>NA</v>
      </c>
      <c r="AC216" s="3" cm="1">
        <f t="array" ref="AC216">IFERROR(_xldudf_FS_EQUITYMETRICS($B216, "account_receivable", "FY")*1000*1000,"NA")</f>
        <v>5528000000</v>
      </c>
      <c r="AD216" s="3" cm="1">
        <f t="array" ref="AD216">IFERROR(_xldudf_FS_EQUITYMETRICS($B216, "total_curr_lib", "FY")*1000*1000,"NA")</f>
        <v>11239000000</v>
      </c>
    </row>
    <row r="217" spans="1:30" x14ac:dyDescent="0.2">
      <c r="A217" s="1" t="e" vm="216">
        <v>#VALUE!</v>
      </c>
      <c r="B217" t="str" cm="1">
        <f t="array" ref="B217">_FV(A217,"Ticker symbol",TRUE)</f>
        <v>JOY</v>
      </c>
      <c r="C217" t="str" cm="1">
        <f t="array" ref="C217">_FV(A217,"Official name",TRUE)</f>
        <v>JOURNEY ENERGY INC.</v>
      </c>
      <c r="D217" t="str" cm="1">
        <f t="array" ref="D217">_FV(A217,"Headquarters")</f>
        <v>700, 517 - 10th Avenue SW, CALGARY, AB, T2R 0A8 CA</v>
      </c>
      <c r="E217" s="3" cm="1">
        <f t="array" ref="E217">IFERROR(_FV(A217,"Employees"), "NA")</f>
        <v>42</v>
      </c>
      <c r="F217" t="str" cm="1">
        <f t="array" ref="F217">_FV(A217,"Industry")</f>
        <v>Oil &amp; Gas</v>
      </c>
      <c r="G217" s="3" cm="1">
        <f t="array" ref="G217">IFERROR(_FV(A217,"Year incorporated",TRUE), "NA")</f>
        <v>2012</v>
      </c>
      <c r="H217" s="3" t="str" cm="1">
        <f t="array" ref="H217">_FV(A217,"Exchange")</f>
        <v>Toronto Stock Exchange</v>
      </c>
      <c r="I217" t="str" cm="1">
        <f t="array" ref="I217">_FV(A217,"Currency")</f>
        <v>CAD</v>
      </c>
      <c r="J217" s="7" cm="1">
        <f t="array" ref="J217">_FV(A217,"Price")</f>
        <v>5.5350000000000001</v>
      </c>
      <c r="K217" s="7" cm="1">
        <f t="array" ref="K217">_FV(A217,"Previous close",TRUE)</f>
        <v>5.4</v>
      </c>
      <c r="L217" s="7" cm="1">
        <f t="array" ref="L217">_FV(A217,"Change")</f>
        <v>0.13500000000000001</v>
      </c>
      <c r="M217" s="4" cm="1">
        <f t="array" ref="M217">_FV(A217,"Change (%)",TRUE)</f>
        <v>2.5000000000000001E-2</v>
      </c>
      <c r="N217" s="7" cm="1">
        <f t="array" ref="N217">IFERROR(_FV(A217,"Open"), "NA")</f>
        <v>5.46</v>
      </c>
      <c r="O217" s="7" cm="1">
        <f t="array" ref="O217">IFERROR(_FV(A217,"High"), "NA")</f>
        <v>5.55</v>
      </c>
      <c r="P217" s="7" cm="1">
        <f t="array" ref="P217">IFERROR(_FV(A217,"Low"), "NA")</f>
        <v>5.38</v>
      </c>
      <c r="Q217" s="7" cm="1">
        <f t="array" ref="Q217">IFERROR(_FV(A217,"52 week high",TRUE),"NA")</f>
        <v>6.82</v>
      </c>
      <c r="R217" s="7" cm="1">
        <f t="array" ref="R217">IFERROR(_FV(A217,"52 week low",TRUE),"NA")</f>
        <v>4.22</v>
      </c>
      <c r="S217" s="3" cm="1">
        <f t="array" ref="S217">_FV(A217,"Shares outstanding",TRUE)</f>
        <v>60922510</v>
      </c>
      <c r="T217" s="7" cm="1">
        <f t="array" ref="T217">_FV(A217,"Volume")</f>
        <v>72190</v>
      </c>
      <c r="U217" s="3" cm="1">
        <f t="array" ref="U217">IFERROR(_FV(A217,"Volume average",TRUE), "NA")</f>
        <v>187080</v>
      </c>
      <c r="V217" s="5" cm="1">
        <f t="array" ref="V217">IFERROR(_FV(A217,"Beta"), "NA")</f>
        <v>3.4881000000000002</v>
      </c>
      <c r="W217" s="3" cm="1">
        <f t="array" ref="W217">_FV(A217,"Market cap",TRUE)</f>
        <v>329907800</v>
      </c>
      <c r="X217" s="7" cm="1">
        <f t="array" ref="X217">IFERROR(_FV(A217,"P/E",TRUE), "NA")</f>
        <v>3.44</v>
      </c>
      <c r="Y217" t="str" cm="1">
        <f t="array" ref="Y217">_FV(A217,"Instrument type",TRUE)</f>
        <v>Stock</v>
      </c>
      <c r="Z217" s="6" cm="1">
        <f t="array" ref="Z217">_FV(A217,"Last trade time",TRUE)</f>
        <v>45155.6877662037</v>
      </c>
      <c r="AA217" s="3" t="str" cm="1">
        <f t="array" ref="AA217">IFERROR(_xldudf_FS_EQUITYMETRICS($B217, "net_income", "FY")*1000*1000,"NA")</f>
        <v>NA</v>
      </c>
      <c r="AB217" s="3" t="str" cm="1">
        <f t="array" ref="AB217">IFERROR(_xldudf_FS_EQUITYMETRICS($B217, "cash_equiv", "FY")*1000*1000,"NA")</f>
        <v>NA</v>
      </c>
      <c r="AC217" s="3" t="str" cm="1">
        <f t="array" ref="AC217">IFERROR(_xldudf_FS_EQUITYMETRICS($B217, "account_receivable", "FY")*1000*1000,"NA")</f>
        <v>NA</v>
      </c>
      <c r="AD217" s="3" t="str" cm="1">
        <f t="array" ref="AD217">IFERROR(_xldudf_FS_EQUITYMETRICS($B217, "total_curr_lib", "FY")*1000*1000,"NA")</f>
        <v>NA</v>
      </c>
    </row>
    <row r="218" spans="1:30" x14ac:dyDescent="0.2">
      <c r="A218" s="1" t="e" vm="217">
        <v>#VALUE!</v>
      </c>
      <c r="B218" t="str" cm="1">
        <f t="array" ref="B218">_FV(A218,"Ticker symbol",TRUE)</f>
        <v>JPM</v>
      </c>
      <c r="C218" t="str" cm="1">
        <f t="array" ref="C218">_FV(A218,"Official name",TRUE)</f>
        <v>JPMORGAN CHASE &amp; CO.</v>
      </c>
      <c r="D218" t="str" cm="1">
        <f t="array" ref="D218">_FV(A218,"Headquarters")</f>
        <v>383 Madison Avenue, NEW YORK, NY, 10179 US</v>
      </c>
      <c r="E218" s="3" cm="1">
        <f t="array" ref="E218">IFERROR(_FV(A218,"Employees"), "NA")</f>
        <v>300066</v>
      </c>
      <c r="F218" t="str" cm="1">
        <f t="array" ref="F218">_FV(A218,"Industry")</f>
        <v>Banking Services</v>
      </c>
      <c r="G218" s="3" cm="1">
        <f t="array" ref="G218">IFERROR(_FV(A218,"Year incorporated",TRUE), "NA")</f>
        <v>1968</v>
      </c>
      <c r="H218" s="3" t="str" cm="1">
        <f t="array" ref="H218">_FV(A218,"Exchange")</f>
        <v>New York Stock Exchange</v>
      </c>
      <c r="I218" t="str" cm="1">
        <f t="array" ref="I218">_FV(A218,"Currency")</f>
        <v>USD</v>
      </c>
      <c r="J218" s="7" cm="1">
        <f t="array" ref="J218">_FV(A218,"Price")</f>
        <v>149.61500000000001</v>
      </c>
      <c r="K218" s="7" cm="1">
        <f t="array" ref="K218">_FV(A218,"Previous close",TRUE)</f>
        <v>150.19</v>
      </c>
      <c r="L218" s="7" cm="1">
        <f t="array" ref="L218">_FV(A218,"Change")</f>
        <v>-0.57499999999999996</v>
      </c>
      <c r="M218" s="4" cm="1">
        <f t="array" ref="M218">_FV(A218,"Change (%)",TRUE)</f>
        <v>-3.8279999999999998E-3</v>
      </c>
      <c r="N218" s="7" cm="1">
        <f t="array" ref="N218">IFERROR(_FV(A218,"Open"), "NA")</f>
        <v>150.86000000000001</v>
      </c>
      <c r="O218" s="7" cm="1">
        <f t="array" ref="O218">IFERROR(_FV(A218,"High"), "NA")</f>
        <v>151.26220000000001</v>
      </c>
      <c r="P218" s="7" cm="1">
        <f t="array" ref="P218">IFERROR(_FV(A218,"Low"), "NA")</f>
        <v>148.9032</v>
      </c>
      <c r="Q218" s="7" cm="1">
        <f t="array" ref="Q218">IFERROR(_FV(A218,"52 week high",TRUE),"NA")</f>
        <v>159.38</v>
      </c>
      <c r="R218" s="7" cm="1">
        <f t="array" ref="R218">IFERROR(_FV(A218,"52 week low",TRUE),"NA")</f>
        <v>101.28</v>
      </c>
      <c r="S218" s="3" cm="1">
        <f t="array" ref="S218">_FV(A218,"Shares outstanding",TRUE)</f>
        <v>2906085000</v>
      </c>
      <c r="T218" s="7" cm="1">
        <f t="array" ref="T218">_FV(A218,"Volume")</f>
        <v>4611672</v>
      </c>
      <c r="U218" s="3" cm="1">
        <f t="array" ref="U218">IFERROR(_FV(A218,"Volume average",TRUE), "NA")</f>
        <v>9881645</v>
      </c>
      <c r="V218" s="5" cm="1">
        <f t="array" ref="V218">IFERROR(_FV(A218,"Beta"), "NA")</f>
        <v>1.091</v>
      </c>
      <c r="W218" s="3" cm="1">
        <f t="array" ref="W218">_FV(A218,"Market cap",TRUE)</f>
        <v>434793907275</v>
      </c>
      <c r="X218" s="7" cm="1">
        <f t="array" ref="X218">IFERROR(_FV(A218,"P/E",TRUE), "NA")</f>
        <v>9.6618999999999993</v>
      </c>
      <c r="Y218" t="str" cm="1">
        <f t="array" ref="Y218">_FV(A218,"Instrument type",TRUE)</f>
        <v>Stock</v>
      </c>
      <c r="Z218" s="6" cm="1">
        <f t="array" ref="Z218">_FV(A218,"Last trade time",TRUE)</f>
        <v>45155.700546955472</v>
      </c>
      <c r="AA218" s="3" cm="1">
        <f t="array" ref="AA218">IFERROR(_xldudf_FS_EQUITYMETRICS($B218, "net_income", "FY")*1000*1000,"NA")</f>
        <v>37676000000</v>
      </c>
      <c r="AB218" s="3" t="str" cm="1">
        <f t="array" ref="AB218">IFERROR(_xldudf_FS_EQUITYMETRICS($B218, "cash_equiv", "FY")*1000*1000,"NA")</f>
        <v>NA</v>
      </c>
      <c r="AC218" s="3" t="str" cm="1">
        <f t="array" ref="AC218">IFERROR(_xldudf_FS_EQUITYMETRICS($B218, "account_receivable", "FY")*1000*1000,"NA")</f>
        <v>NA</v>
      </c>
      <c r="AD218" s="3" t="str" cm="1">
        <f t="array" ref="AD218">IFERROR(_xldudf_FS_EQUITYMETRICS($B218, "total_curr_lib", "FY")*1000*1000,"NA")</f>
        <v>NA</v>
      </c>
    </row>
    <row r="219" spans="1:30" x14ac:dyDescent="0.2">
      <c r="A219" s="1" t="e" vm="218">
        <v>#VALUE!</v>
      </c>
      <c r="B219" t="str" cm="1">
        <f t="array" ref="B219">_FV(A219,"Ticker symbol",TRUE)</f>
        <v>JNPR</v>
      </c>
      <c r="C219" t="str" cm="1">
        <f t="array" ref="C219">_FV(A219,"Official name",TRUE)</f>
        <v>JUNIPER NETWORKS, INC.</v>
      </c>
      <c r="D219" t="str" cm="1">
        <f t="array" ref="D219">_FV(A219,"Headquarters")</f>
        <v>1133 Innovation Way, SUNNYVALE, CA, 94089 US</v>
      </c>
      <c r="E219" s="3" cm="1">
        <f t="array" ref="E219">IFERROR(_FV(A219,"Employees"), "NA")</f>
        <v>10901</v>
      </c>
      <c r="F219" t="str" cm="1">
        <f t="array" ref="F219">_FV(A219,"Industry")</f>
        <v>Communications &amp; Networking</v>
      </c>
      <c r="G219" s="3" cm="1">
        <f t="array" ref="G219">IFERROR(_FV(A219,"Year incorporated",TRUE), "NA")</f>
        <v>1997</v>
      </c>
      <c r="H219" s="3" t="str" cm="1">
        <f t="array" ref="H219">_FV(A219,"Exchange")</f>
        <v>New York Stock Exchange</v>
      </c>
      <c r="I219" t="str" cm="1">
        <f t="array" ref="I219">_FV(A219,"Currency")</f>
        <v>USD</v>
      </c>
      <c r="J219" s="7" cm="1">
        <f t="array" ref="J219">_FV(A219,"Price")</f>
        <v>27.914999999999999</v>
      </c>
      <c r="K219" s="7" cm="1">
        <f t="array" ref="K219">_FV(A219,"Previous close",TRUE)</f>
        <v>27.12</v>
      </c>
      <c r="L219" s="7" cm="1">
        <f t="array" ref="L219">_FV(A219,"Change")</f>
        <v>0.79500000000000004</v>
      </c>
      <c r="M219" s="4" cm="1">
        <f t="array" ref="M219">_FV(A219,"Change (%)",TRUE)</f>
        <v>2.9314E-2</v>
      </c>
      <c r="N219" s="7" cm="1">
        <f t="array" ref="N219">IFERROR(_FV(A219,"Open"), "NA")</f>
        <v>27.52</v>
      </c>
      <c r="O219" s="7" cm="1">
        <f t="array" ref="O219">IFERROR(_FV(A219,"High"), "NA")</f>
        <v>27.975000000000001</v>
      </c>
      <c r="P219" s="7" cm="1">
        <f t="array" ref="P219">IFERROR(_FV(A219,"Low"), "NA")</f>
        <v>27.445</v>
      </c>
      <c r="Q219" s="7" cm="1">
        <f t="array" ref="Q219">IFERROR(_FV(A219,"52 week high",TRUE),"NA")</f>
        <v>34.53</v>
      </c>
      <c r="R219" s="7" cm="1">
        <f t="array" ref="R219">IFERROR(_FV(A219,"52 week low",TRUE),"NA")</f>
        <v>25.18</v>
      </c>
      <c r="S219" s="3" cm="1">
        <f t="array" ref="S219">_FV(A219,"Shares outstanding",TRUE)</f>
        <v>321360100</v>
      </c>
      <c r="T219" s="7" cm="1">
        <f t="array" ref="T219">_FV(A219,"Volume")</f>
        <v>1655313</v>
      </c>
      <c r="U219" s="3" cm="1">
        <f t="array" ref="U219">IFERROR(_FV(A219,"Volume average",TRUE), "NA")</f>
        <v>4772574</v>
      </c>
      <c r="V219" s="5" cm="1">
        <f t="array" ref="V219">IFERROR(_FV(A219,"Beta"), "NA")</f>
        <v>0.91959999999999997</v>
      </c>
      <c r="W219" s="3" cm="1">
        <f t="array" ref="W219">_FV(A219,"Market cap",TRUE)</f>
        <v>8970767191</v>
      </c>
      <c r="X219" s="7" cm="1">
        <f t="array" ref="X219">IFERROR(_FV(A219,"P/E",TRUE), "NA")</f>
        <v>21.691500000000001</v>
      </c>
      <c r="Y219" t="str" cm="1">
        <f t="array" ref="Y219">_FV(A219,"Instrument type",TRUE)</f>
        <v>Stock</v>
      </c>
      <c r="Z219" s="6" cm="1">
        <f t="array" ref="Z219">_FV(A219,"Last trade time",TRUE)</f>
        <v>45155.700376446097</v>
      </c>
      <c r="AA219" s="3" cm="1">
        <f t="array" ref="AA219">IFERROR(_xldudf_FS_EQUITYMETRICS($B219, "net_income", "FY")*1000*1000,"NA")</f>
        <v>471000000</v>
      </c>
      <c r="AB219" s="3" t="str" cm="1">
        <f t="array" ref="AB219">IFERROR(_xldudf_FS_EQUITYMETRICS($B219, "cash_equiv", "FY")*1000*1000,"NA")</f>
        <v>NA</v>
      </c>
      <c r="AC219" s="3" t="str" cm="1">
        <f t="array" ref="AC219">IFERROR(_xldudf_FS_EQUITYMETRICS($B219, "account_receivable", "FY")*1000*1000,"NA")</f>
        <v>NA</v>
      </c>
      <c r="AD219" s="3" t="str" cm="1">
        <f t="array" ref="AD219">IFERROR(_xldudf_FS_EQUITYMETRICS($B219, "total_curr_lib", "FY")*1000*1000,"NA")</f>
        <v>NA</v>
      </c>
    </row>
    <row r="220" spans="1:30" x14ac:dyDescent="0.2">
      <c r="A220" s="1" t="e" vm="219">
        <v>#VALUE!</v>
      </c>
      <c r="B220" t="str" cm="1">
        <f t="array" ref="B220">_FV(A220,"Ticker symbol",TRUE)</f>
        <v>JEC</v>
      </c>
      <c r="C220" t="str" cm="1">
        <f t="array" ref="C220">_FV(A220,"Official name",TRUE)</f>
        <v>JURA ENERGY CORPORATION</v>
      </c>
      <c r="D220" t="str" cm="1">
        <f t="array" ref="D220">_FV(A220,"Headquarters")</f>
        <v>Suite 2100, 144 - 4th Avenue SW, CALGARY, AB, T2P 3N4 CA</v>
      </c>
      <c r="E220" s="3" cm="1">
        <f t="array" ref="E220">IFERROR(_FV(A220,"Employees"), "NA")</f>
        <v>37</v>
      </c>
      <c r="F220" t="str" cm="1">
        <f t="array" ref="F220">_FV(A220,"Industry")</f>
        <v>Oil &amp; Gas</v>
      </c>
      <c r="G220" s="3" cm="1">
        <f t="array" ref="G220">IFERROR(_FV(A220,"Year incorporated",TRUE), "NA")</f>
        <v>2002</v>
      </c>
      <c r="H220" s="3" t="str" cm="1">
        <f t="array" ref="H220">_FV(A220,"Exchange")</f>
        <v>TSX Venture Exchange</v>
      </c>
      <c r="I220" t="str" cm="1">
        <f t="array" ref="I220">_FV(A220,"Currency")</f>
        <v>CAD</v>
      </c>
      <c r="J220" s="7" cm="1">
        <f t="array" ref="J220">_FV(A220,"Price")</f>
        <v>0.06</v>
      </c>
      <c r="K220" s="7" cm="1">
        <f t="array" ref="K220">_FV(A220,"Previous close",TRUE)</f>
        <v>0.06</v>
      </c>
      <c r="L220" s="7" cm="1">
        <f t="array" ref="L220">_FV(A220,"Change")</f>
        <v>0</v>
      </c>
      <c r="M220" s="4" cm="1">
        <f t="array" ref="M220">_FV(A220,"Change (%)",TRUE)</f>
        <v>0</v>
      </c>
      <c r="N220" s="7" cm="1">
        <f t="array" ref="N220">IFERROR(_FV(A220,"Open"), "NA")</f>
        <v>0.06</v>
      </c>
      <c r="O220" s="7" cm="1">
        <f t="array" ref="O220">IFERROR(_FV(A220,"High"), "NA")</f>
        <v>0.06</v>
      </c>
      <c r="P220" s="7" cm="1">
        <f t="array" ref="P220">IFERROR(_FV(A220,"Low"), "NA")</f>
        <v>0.06</v>
      </c>
      <c r="Q220" s="7" cm="1">
        <f t="array" ref="Q220">IFERROR(_FV(A220,"52 week high",TRUE),"NA")</f>
        <v>0.19500000000000001</v>
      </c>
      <c r="R220" s="7" cm="1">
        <f t="array" ref="R220">IFERROR(_FV(A220,"52 week low",TRUE),"NA")</f>
        <v>0.04</v>
      </c>
      <c r="S220" s="3" cm="1">
        <f t="array" ref="S220">_FV(A220,"Shares outstanding",TRUE)</f>
        <v>69076330</v>
      </c>
      <c r="T220" s="7" cm="1">
        <f t="array" ref="T220">_FV(A220,"Volume")</f>
        <v>100</v>
      </c>
      <c r="U220" s="3" cm="1">
        <f t="array" ref="U220">IFERROR(_FV(A220,"Volume average",TRUE), "NA")</f>
        <v>20</v>
      </c>
      <c r="V220" s="5" cm="1">
        <f t="array" ref="V220">IFERROR(_FV(A220,"Beta"), "NA")</f>
        <v>3.1307</v>
      </c>
      <c r="W220" s="3" cm="1">
        <f t="array" ref="W220">_FV(A220,"Market cap",TRUE)</f>
        <v>4144579</v>
      </c>
      <c r="X220" s="7" t="str" cm="1">
        <f t="array" ref="X220">IFERROR(_FV(A220,"P/E",TRUE), "NA")</f>
        <v>NA</v>
      </c>
      <c r="Y220" t="str" cm="1">
        <f t="array" ref="Y220">_FV(A220,"Instrument type",TRUE)</f>
        <v>Stock</v>
      </c>
      <c r="Z220" s="6" cm="1">
        <f t="array" ref="Z220">_FV(A220,"Last trade time",TRUE)</f>
        <v>45138.5625</v>
      </c>
      <c r="AA220" s="3" t="str" cm="1">
        <f t="array" ref="AA220">IFERROR(_xldudf_FS_EQUITYMETRICS($B220, "net_income", "FY")*1000*1000,"NA")</f>
        <v>NA</v>
      </c>
      <c r="AB220" s="3" t="str" cm="1">
        <f t="array" ref="AB220">IFERROR(_xldudf_FS_EQUITYMETRICS($B220, "cash_equiv", "FY")*1000*1000,"NA")</f>
        <v>NA</v>
      </c>
      <c r="AC220" s="3" t="str" cm="1">
        <f t="array" ref="AC220">IFERROR(_xldudf_FS_EQUITYMETRICS($B220, "account_receivable", "FY")*1000*1000,"NA")</f>
        <v>NA</v>
      </c>
      <c r="AD220" s="3" t="str" cm="1">
        <f t="array" ref="AD220">IFERROR(_xldudf_FS_EQUITYMETRICS($B220, "total_curr_lib", "FY")*1000*1000,"NA")</f>
        <v>NA</v>
      </c>
    </row>
    <row r="221" spans="1:30" x14ac:dyDescent="0.2">
      <c r="A221" s="1" t="e" vm="220">
        <v>#VALUE!</v>
      </c>
      <c r="B221" t="str" cm="1">
        <f t="array" ref="B221">_FV(A221,"Ticker symbol",TRUE)</f>
        <v>K</v>
      </c>
      <c r="C221" t="str" cm="1">
        <f t="array" ref="C221">_FV(A221,"Official name",TRUE)</f>
        <v>KELLOGG COMPANY</v>
      </c>
      <c r="D221" t="str" cm="1">
        <f t="array" ref="D221">_FV(A221,"Headquarters")</f>
        <v>P O BOX 3599, ONE KELLOGG SQ, BATTLE CREEK, MI, 49016-3599 US</v>
      </c>
      <c r="E221" s="3" cm="1">
        <f t="array" ref="E221">IFERROR(_FV(A221,"Employees"), "NA")</f>
        <v>30000</v>
      </c>
      <c r="F221" t="str" cm="1">
        <f t="array" ref="F221">_FV(A221,"Industry")</f>
        <v>Food &amp; Tobacco</v>
      </c>
      <c r="G221" s="3" cm="1">
        <f t="array" ref="G221">IFERROR(_FV(A221,"Year incorporated",TRUE), "NA")</f>
        <v>1922</v>
      </c>
      <c r="H221" s="3" t="str" cm="1">
        <f t="array" ref="H221">_FV(A221,"Exchange")</f>
        <v>New York Stock Exchange</v>
      </c>
      <c r="I221" t="str" cm="1">
        <f t="array" ref="I221">_FV(A221,"Currency")</f>
        <v>USD</v>
      </c>
      <c r="J221" s="7" cm="1">
        <f t="array" ref="J221">_FV(A221,"Price")</f>
        <v>61.695</v>
      </c>
      <c r="K221" s="7" cm="1">
        <f t="array" ref="K221">_FV(A221,"Previous close",TRUE)</f>
        <v>62.06</v>
      </c>
      <c r="L221" s="7" cm="1">
        <f t="array" ref="L221">_FV(A221,"Change")</f>
        <v>-0.36499999999999999</v>
      </c>
      <c r="M221" s="4" cm="1">
        <f t="array" ref="M221">_FV(A221,"Change (%)",TRUE)</f>
        <v>-5.8809999999999999E-3</v>
      </c>
      <c r="N221" s="7" cm="1">
        <f t="array" ref="N221">IFERROR(_FV(A221,"Open"), "NA")</f>
        <v>62.2</v>
      </c>
      <c r="O221" s="7" cm="1">
        <f t="array" ref="O221">IFERROR(_FV(A221,"High"), "NA")</f>
        <v>62.2</v>
      </c>
      <c r="P221" s="7" cm="1">
        <f t="array" ref="P221">IFERROR(_FV(A221,"Low"), "NA")</f>
        <v>61.46</v>
      </c>
      <c r="Q221" s="7" cm="1">
        <f t="array" ref="Q221">IFERROR(_FV(A221,"52 week high",TRUE),"NA")</f>
        <v>77.17</v>
      </c>
      <c r="R221" s="7" cm="1">
        <f t="array" ref="R221">IFERROR(_FV(A221,"52 week low",TRUE),"NA")</f>
        <v>61.46</v>
      </c>
      <c r="S221" s="3" cm="1">
        <f t="array" ref="S221">_FV(A221,"Shares outstanding",TRUE)</f>
        <v>342346700</v>
      </c>
      <c r="T221" s="7" cm="1">
        <f t="array" ref="T221">_FV(A221,"Volume")</f>
        <v>774473</v>
      </c>
      <c r="U221" s="3" cm="1">
        <f t="array" ref="U221">IFERROR(_FV(A221,"Volume average",TRUE), "NA")</f>
        <v>2253147</v>
      </c>
      <c r="V221" s="5" cm="1">
        <f t="array" ref="V221">IFERROR(_FV(A221,"Beta"), "NA")</f>
        <v>0.4209</v>
      </c>
      <c r="W221" s="3" cm="1">
        <f t="array" ref="W221">_FV(A221,"Market cap",TRUE)</f>
        <v>21121079656</v>
      </c>
      <c r="X221" s="7" cm="1">
        <f t="array" ref="X221">IFERROR(_FV(A221,"P/E",TRUE), "NA")</f>
        <v>24.6571</v>
      </c>
      <c r="Y221" t="str" cm="1">
        <f t="array" ref="Y221">_FV(A221,"Instrument type",TRUE)</f>
        <v>Stock</v>
      </c>
      <c r="Z221" s="6" cm="1">
        <f t="array" ref="Z221">_FV(A221,"Last trade time",TRUE)</f>
        <v>45155.700473182813</v>
      </c>
      <c r="AA221" s="3" cm="1">
        <f t="array" ref="AA221">IFERROR(_xldudf_FS_EQUITYMETRICS($B221, "net_income", "FY")*1000*1000,"NA")</f>
        <v>960000000</v>
      </c>
      <c r="AB221" s="3" t="str" cm="1">
        <f t="array" ref="AB221">IFERROR(_xldudf_FS_EQUITYMETRICS($B221, "cash_equiv", "FY")*1000*1000,"NA")</f>
        <v>NA</v>
      </c>
      <c r="AC221" s="3" cm="1">
        <f t="array" ref="AC221">IFERROR(_xldudf_FS_EQUITYMETRICS($B221, "account_receivable", "FY")*1000*1000,"NA")</f>
        <v>1436000000</v>
      </c>
      <c r="AD221" s="3" cm="1">
        <f t="array" ref="AD221">IFERROR(_xldudf_FS_EQUITYMETRICS($B221, "total_curr_lib", "FY")*1000*1000,"NA")</f>
        <v>6349000000</v>
      </c>
    </row>
    <row r="222" spans="1:30" x14ac:dyDescent="0.2">
      <c r="A222" s="1" t="e" vm="221">
        <v>#VALUE!</v>
      </c>
      <c r="B222" t="str" cm="1">
        <f t="array" ref="B222">_FV(A222,"Ticker symbol",TRUE)</f>
        <v>KEY</v>
      </c>
      <c r="C222" t="str" cm="1">
        <f t="array" ref="C222">_FV(A222,"Official name",TRUE)</f>
        <v>KEYCORP</v>
      </c>
      <c r="D222" t="str" cm="1">
        <f t="array" ref="D222">_FV(A222,"Headquarters")</f>
        <v>127 Public Sq, CLEVELAND, OH, 44114-1306 US</v>
      </c>
      <c r="E222" s="3" cm="1">
        <f t="array" ref="E222">IFERROR(_FV(A222,"Employees"), "NA")</f>
        <v>17754</v>
      </c>
      <c r="F222" t="str" cm="1">
        <f t="array" ref="F222">_FV(A222,"Industry")</f>
        <v>Banking Services</v>
      </c>
      <c r="G222" s="3" cm="1">
        <f t="array" ref="G222">IFERROR(_FV(A222,"Year incorporated",TRUE), "NA")</f>
        <v>1958</v>
      </c>
      <c r="H222" s="3" t="str" cm="1">
        <f t="array" ref="H222">_FV(A222,"Exchange")</f>
        <v>New York Stock Exchange</v>
      </c>
      <c r="I222" t="str" cm="1">
        <f t="array" ref="I222">_FV(A222,"Currency")</f>
        <v>USD</v>
      </c>
      <c r="J222" s="7" cm="1">
        <f t="array" ref="J222">_FV(A222,"Price")</f>
        <v>10.71</v>
      </c>
      <c r="K222" s="7" cm="1">
        <f t="array" ref="K222">_FV(A222,"Previous close",TRUE)</f>
        <v>10.53</v>
      </c>
      <c r="L222" s="7" cm="1">
        <f t="array" ref="L222">_FV(A222,"Change")</f>
        <v>0.18</v>
      </c>
      <c r="M222" s="4" cm="1">
        <f t="array" ref="M222">_FV(A222,"Change (%)",TRUE)</f>
        <v>1.7094000000000002E-2</v>
      </c>
      <c r="N222" s="7" cm="1">
        <f t="array" ref="N222">IFERROR(_FV(A222,"Open"), "NA")</f>
        <v>10.59</v>
      </c>
      <c r="O222" s="7" cm="1">
        <f t="array" ref="O222">IFERROR(_FV(A222,"High"), "NA")</f>
        <v>10.72</v>
      </c>
      <c r="P222" s="7" cm="1">
        <f t="array" ref="P222">IFERROR(_FV(A222,"Low"), "NA")</f>
        <v>10.4</v>
      </c>
      <c r="Q222" s="7" cm="1">
        <f t="array" ref="Q222">IFERROR(_FV(A222,"52 week high",TRUE),"NA")</f>
        <v>20.3</v>
      </c>
      <c r="R222" s="7" cm="1">
        <f t="array" ref="R222">IFERROR(_FV(A222,"52 week low",TRUE),"NA")</f>
        <v>8.5350000000000001</v>
      </c>
      <c r="S222" s="3" cm="1">
        <f t="array" ref="S222">_FV(A222,"Shares outstanding",TRUE)</f>
        <v>935918900</v>
      </c>
      <c r="T222" s="7" cm="1">
        <f t="array" ref="T222">_FV(A222,"Volume")</f>
        <v>6393439</v>
      </c>
      <c r="U222" s="3" cm="1">
        <f t="array" ref="U222">IFERROR(_FV(A222,"Volume average",TRUE), "NA")</f>
        <v>18180324</v>
      </c>
      <c r="V222" s="5" cm="1">
        <f t="array" ref="V222">IFERROR(_FV(A222,"Beta"), "NA")</f>
        <v>1.2807999999999999</v>
      </c>
      <c r="W222" s="3" cm="1">
        <f t="array" ref="W222">_FV(A222,"Market cap",TRUE)</f>
        <v>10023691419</v>
      </c>
      <c r="X222" s="7" cm="1">
        <f t="array" ref="X222">IFERROR(_FV(A222,"P/E",TRUE), "NA")</f>
        <v>7.0198999999999998</v>
      </c>
      <c r="Y222" t="str" cm="1">
        <f t="array" ref="Y222">_FV(A222,"Instrument type",TRUE)</f>
        <v>Stock</v>
      </c>
      <c r="Z222" s="6" cm="1">
        <f t="array" ref="Z222">_FV(A222,"Last trade time",TRUE)</f>
        <v>45155.700451214841</v>
      </c>
      <c r="AA222" s="3" cm="1">
        <f t="array" ref="AA222">IFERROR(_xldudf_FS_EQUITYMETRICS($B222, "net_income", "FY")*1000*1000,"NA")</f>
        <v>1917000000</v>
      </c>
      <c r="AB222" s="3" t="str" cm="1">
        <f t="array" ref="AB222">IFERROR(_xldudf_FS_EQUITYMETRICS($B222, "cash_equiv", "FY")*1000*1000,"NA")</f>
        <v>NA</v>
      </c>
      <c r="AC222" s="3" t="str" cm="1">
        <f t="array" ref="AC222">IFERROR(_xldudf_FS_EQUITYMETRICS($B222, "account_receivable", "FY")*1000*1000,"NA")</f>
        <v>NA</v>
      </c>
      <c r="AD222" s="3" t="str" cm="1">
        <f t="array" ref="AD222">IFERROR(_xldudf_FS_EQUITYMETRICS($B222, "total_curr_lib", "FY")*1000*1000,"NA")</f>
        <v>NA</v>
      </c>
    </row>
    <row r="223" spans="1:30" x14ac:dyDescent="0.2">
      <c r="A223" s="1" t="e" vm="222">
        <v>#VALUE!</v>
      </c>
      <c r="B223" t="str" cm="1">
        <f t="array" ref="B223">_FV(A223,"Ticker symbol",TRUE)</f>
        <v>KMB</v>
      </c>
      <c r="C223" t="str" cm="1">
        <f t="array" ref="C223">_FV(A223,"Official name",TRUE)</f>
        <v>KIMBERLY-CLARK CORPORATION</v>
      </c>
      <c r="D223" t="str" cm="1">
        <f t="array" ref="D223">_FV(A223,"Headquarters")</f>
        <v>351 Phelps Dr, IRVING, TX, 75038 US</v>
      </c>
      <c r="E223" s="3" cm="1">
        <f t="array" ref="E223">IFERROR(_FV(A223,"Employees"), "NA")</f>
        <v>44000</v>
      </c>
      <c r="F223" t="str" cm="1">
        <f t="array" ref="F223">_FV(A223,"Industry")</f>
        <v>Personal &amp; Household Products &amp; Services</v>
      </c>
      <c r="G223" s="3" cm="1">
        <f t="array" ref="G223">IFERROR(_FV(A223,"Year incorporated",TRUE), "NA")</f>
        <v>1928</v>
      </c>
      <c r="H223" s="3" t="str" cm="1">
        <f t="array" ref="H223">_FV(A223,"Exchange")</f>
        <v>New York Stock Exchange</v>
      </c>
      <c r="I223" t="str" cm="1">
        <f t="array" ref="I223">_FV(A223,"Currency")</f>
        <v>USD</v>
      </c>
      <c r="J223" s="7" cm="1">
        <f t="array" ref="J223">_FV(A223,"Price")</f>
        <v>127.23</v>
      </c>
      <c r="K223" s="7" cm="1">
        <f t="array" ref="K223">_FV(A223,"Previous close",TRUE)</f>
        <v>126.35</v>
      </c>
      <c r="L223" s="7" cm="1">
        <f t="array" ref="L223">_FV(A223,"Change")</f>
        <v>0.88</v>
      </c>
      <c r="M223" s="4" cm="1">
        <f t="array" ref="M223">_FV(A223,"Change (%)",TRUE)</f>
        <v>6.9649999999999998E-3</v>
      </c>
      <c r="N223" s="7" cm="1">
        <f t="array" ref="N223">IFERROR(_FV(A223,"Open"), "NA")</f>
        <v>126.96</v>
      </c>
      <c r="O223" s="7" cm="1">
        <f t="array" ref="O223">IFERROR(_FV(A223,"High"), "NA")</f>
        <v>127.63</v>
      </c>
      <c r="P223" s="7" cm="1">
        <f t="array" ref="P223">IFERROR(_FV(A223,"Low"), "NA")</f>
        <v>126.23090000000001</v>
      </c>
      <c r="Q223" s="7" cm="1">
        <f t="array" ref="Q223">IFERROR(_FV(A223,"52 week high",TRUE),"NA")</f>
        <v>147.87</v>
      </c>
      <c r="R223" s="7" cm="1">
        <f t="array" ref="R223">IFERROR(_FV(A223,"52 week low",TRUE),"NA")</f>
        <v>108.74</v>
      </c>
      <c r="S223" s="3" cm="1">
        <f t="array" ref="S223">_FV(A223,"Shares outstanding",TRUE)</f>
        <v>338185200</v>
      </c>
      <c r="T223" s="7" cm="1">
        <f t="array" ref="T223">_FV(A223,"Volume")</f>
        <v>508920</v>
      </c>
      <c r="U223" s="3" cm="1">
        <f t="array" ref="U223">IFERROR(_FV(A223,"Volume average",TRUE), "NA")</f>
        <v>1762653</v>
      </c>
      <c r="V223" s="5" cm="1">
        <f t="array" ref="V223">IFERROR(_FV(A223,"Beta"), "NA")</f>
        <v>0.4093</v>
      </c>
      <c r="W223" s="3" cm="1">
        <f t="array" ref="W223">_FV(A223,"Market cap",TRUE)</f>
        <v>43027302996</v>
      </c>
      <c r="X223" s="7" cm="1">
        <f t="array" ref="X223">IFERROR(_FV(A223,"P/E",TRUE), "NA")</f>
        <v>26.0426</v>
      </c>
      <c r="Y223" t="str" cm="1">
        <f t="array" ref="Y223">_FV(A223,"Instrument type",TRUE)</f>
        <v>Stock</v>
      </c>
      <c r="Z223" s="6" cm="1">
        <f t="array" ref="Z223">_FV(A223,"Last trade time",TRUE)</f>
        <v>45155.700289652341</v>
      </c>
      <c r="AA223" s="3" cm="1">
        <f t="array" ref="AA223">IFERROR(_xldudf_FS_EQUITYMETRICS($B223, "net_income", "FY")*1000*1000,"NA")</f>
        <v>1934000000</v>
      </c>
      <c r="AB223" s="3" t="str" cm="1">
        <f t="array" ref="AB223">IFERROR(_xldudf_FS_EQUITYMETRICS($B223, "cash_equiv", "FY")*1000*1000,"NA")</f>
        <v>NA</v>
      </c>
      <c r="AC223" s="3" cm="1">
        <f t="array" ref="AC223">IFERROR(_xldudf_FS_EQUITYMETRICS($B223, "account_receivable", "FY")*1000*1000,"NA")</f>
        <v>2091000000</v>
      </c>
      <c r="AD223" s="3" t="str" cm="1">
        <f t="array" ref="AD223">IFERROR(_xldudf_FS_EQUITYMETRICS($B223, "total_curr_lib", "FY")*1000*1000,"NA")</f>
        <v>NA</v>
      </c>
    </row>
    <row r="224" spans="1:30" x14ac:dyDescent="0.2">
      <c r="A224" s="1" t="e" vm="223">
        <v>#VALUE!</v>
      </c>
      <c r="B224" t="str" cm="1">
        <f t="array" ref="B224">_FV(A224,"Ticker symbol",TRUE)</f>
        <v>KIM</v>
      </c>
      <c r="C224" t="str" cm="1">
        <f t="array" ref="C224">_FV(A224,"Official name",TRUE)</f>
        <v>KIMCO REALTY CORPORATION.</v>
      </c>
      <c r="D224" t="str" cm="1">
        <f t="array" ref="D224">_FV(A224,"Headquarters")</f>
        <v>500 North Broadway, Suite 201, P.O. Box 9010, JERICHO, NY, 11753 US</v>
      </c>
      <c r="E224" s="3" cm="1">
        <f t="array" ref="E224">IFERROR(_FV(A224,"Employees"), "NA")</f>
        <v>639</v>
      </c>
      <c r="F224" t="str" cm="1">
        <f t="array" ref="F224">_FV(A224,"Industry")</f>
        <v>Residential &amp; Commercial REIT</v>
      </c>
      <c r="G224" s="3" cm="1">
        <f t="array" ref="G224">IFERROR(_FV(A224,"Year incorporated",TRUE), "NA")</f>
        <v>2022</v>
      </c>
      <c r="H224" s="3" t="str" cm="1">
        <f t="array" ref="H224">_FV(A224,"Exchange")</f>
        <v>New York Stock Exchange</v>
      </c>
      <c r="I224" t="str" cm="1">
        <f t="array" ref="I224">_FV(A224,"Currency")</f>
        <v>USD</v>
      </c>
      <c r="J224" s="7" cm="1">
        <f t="array" ref="J224">_FV(A224,"Price")</f>
        <v>19.13</v>
      </c>
      <c r="K224" s="7" cm="1">
        <f t="array" ref="K224">_FV(A224,"Previous close",TRUE)</f>
        <v>19.23</v>
      </c>
      <c r="L224" s="7" cm="1">
        <f t="array" ref="L224">_FV(A224,"Change")</f>
        <v>-0.1</v>
      </c>
      <c r="M224" s="4" cm="1">
        <f t="array" ref="M224">_FV(A224,"Change (%)",TRUE)</f>
        <v>-5.1999999999999998E-3</v>
      </c>
      <c r="N224" s="7" cm="1">
        <f t="array" ref="N224">IFERROR(_FV(A224,"Open"), "NA")</f>
        <v>19.260000000000002</v>
      </c>
      <c r="O224" s="7" cm="1">
        <f t="array" ref="O224">IFERROR(_FV(A224,"High"), "NA")</f>
        <v>19.369700000000002</v>
      </c>
      <c r="P224" s="7" cm="1">
        <f t="array" ref="P224">IFERROR(_FV(A224,"Low"), "NA")</f>
        <v>19.12</v>
      </c>
      <c r="Q224" s="7" cm="1">
        <f t="array" ref="Q224">IFERROR(_FV(A224,"52 week high",TRUE),"NA")</f>
        <v>23.6</v>
      </c>
      <c r="R224" s="7" cm="1">
        <f t="array" ref="R224">IFERROR(_FV(A224,"52 week low",TRUE),"NA")</f>
        <v>17.34</v>
      </c>
      <c r="S224" s="3" cm="1">
        <f t="array" ref="S224">_FV(A224,"Shares outstanding",TRUE)</f>
        <v>619883100</v>
      </c>
      <c r="T224" s="7" cm="1">
        <f t="array" ref="T224">_FV(A224,"Volume")</f>
        <v>1107530</v>
      </c>
      <c r="U224" s="3" cm="1">
        <f t="array" ref="U224">IFERROR(_FV(A224,"Volume average",TRUE), "NA")</f>
        <v>4253714</v>
      </c>
      <c r="V224" s="5" cm="1">
        <f t="array" ref="V224">IFERROR(_FV(A224,"Beta"), "NA")</f>
        <v>1.4494</v>
      </c>
      <c r="W224" s="3" cm="1">
        <f t="array" ref="W224">_FV(A224,"Market cap",TRUE)</f>
        <v>11858363703</v>
      </c>
      <c r="X224" s="7" cm="1">
        <f t="array" ref="X224">IFERROR(_FV(A224,"P/E",TRUE), "NA")</f>
        <v>31.612200000000001</v>
      </c>
      <c r="Y224" t="str" cm="1">
        <f t="array" ref="Y224">_FV(A224,"Instrument type",TRUE)</f>
        <v>Stock</v>
      </c>
      <c r="Z224" s="6" cm="1">
        <f t="array" ref="Z224">_FV(A224,"Last trade time",TRUE)</f>
        <v>45155.70057700156</v>
      </c>
      <c r="AA224" s="3" cm="1">
        <f t="array" ref="AA224">IFERROR(_xldudf_FS_EQUITYMETRICS($B224, "net_income", "FY")*1000*1000,"NA")</f>
        <v>125976000</v>
      </c>
      <c r="AB224" s="3" t="str" cm="1">
        <f t="array" ref="AB224">IFERROR(_xldudf_FS_EQUITYMETRICS($B224, "cash_equiv", "FY")*1000*1000,"NA")</f>
        <v>NA</v>
      </c>
      <c r="AC224" s="3" t="str" cm="1">
        <f t="array" ref="AC224">IFERROR(_xldudf_FS_EQUITYMETRICS($B224, "account_receivable", "FY")*1000*1000,"NA")</f>
        <v>NA</v>
      </c>
      <c r="AD224" s="3" cm="1">
        <f t="array" ref="AD224">IFERROR(_xldudf_FS_EQUITYMETRICS($B224, "total_curr_lib", "FY")*1000*1000,"NA")</f>
        <v>326820000</v>
      </c>
    </row>
    <row r="225" spans="1:30" x14ac:dyDescent="0.2">
      <c r="A225" s="1" t="e" vm="224">
        <v>#VALUE!</v>
      </c>
      <c r="B225" t="str" cm="1">
        <f t="array" ref="B225">_FV(A225,"Ticker symbol",TRUE)</f>
        <v>KMI</v>
      </c>
      <c r="C225" t="str" cm="1">
        <f t="array" ref="C225">_FV(A225,"Official name",TRUE)</f>
        <v>KINDER MORGAN, INC.</v>
      </c>
      <c r="D225" t="str" cm="1">
        <f t="array" ref="D225">_FV(A225,"Headquarters")</f>
        <v>1001 Louisiana Street, Suite 1000, HOUSTON, TX, 77002 US</v>
      </c>
      <c r="E225" s="3" cm="1">
        <f t="array" ref="E225">IFERROR(_FV(A225,"Employees"), "NA")</f>
        <v>10525</v>
      </c>
      <c r="F225" t="str" cm="1">
        <f t="array" ref="F225">_FV(A225,"Industry")</f>
        <v>Oil &amp; Gas Related Equipment and Services</v>
      </c>
      <c r="G225" s="3" cm="1">
        <f t="array" ref="G225">IFERROR(_FV(A225,"Year incorporated",TRUE), "NA")</f>
        <v>2006</v>
      </c>
      <c r="H225" s="3" t="str" cm="1">
        <f t="array" ref="H225">_FV(A225,"Exchange")</f>
        <v>New York Stock Exchange</v>
      </c>
      <c r="I225" t="str" cm="1">
        <f t="array" ref="I225">_FV(A225,"Currency")</f>
        <v>USD</v>
      </c>
      <c r="J225" s="7" cm="1">
        <f t="array" ref="J225">_FV(A225,"Price")</f>
        <v>17.495000000000001</v>
      </c>
      <c r="K225" s="7" cm="1">
        <f t="array" ref="K225">_FV(A225,"Previous close",TRUE)</f>
        <v>17.21</v>
      </c>
      <c r="L225" s="7" cm="1">
        <f t="array" ref="L225">_FV(A225,"Change")</f>
        <v>0.28499999999999998</v>
      </c>
      <c r="M225" s="4" cm="1">
        <f t="array" ref="M225">_FV(A225,"Change (%)",TRUE)</f>
        <v>1.6559999999999998E-2</v>
      </c>
      <c r="N225" s="7" cm="1">
        <f t="array" ref="N225">IFERROR(_FV(A225,"Open"), "NA")</f>
        <v>17.37</v>
      </c>
      <c r="O225" s="7" cm="1">
        <f t="array" ref="O225">IFERROR(_FV(A225,"High"), "NA")</f>
        <v>17.559999999999999</v>
      </c>
      <c r="P225" s="7" cm="1">
        <f t="array" ref="P225">IFERROR(_FV(A225,"Low"), "NA")</f>
        <v>17.34</v>
      </c>
      <c r="Q225" s="7" cm="1">
        <f t="array" ref="Q225">IFERROR(_FV(A225,"52 week high",TRUE),"NA")</f>
        <v>19.355</v>
      </c>
      <c r="R225" s="7" cm="1">
        <f t="array" ref="R225">IFERROR(_FV(A225,"52 week low",TRUE),"NA")</f>
        <v>16</v>
      </c>
      <c r="S225" s="3" cm="1">
        <f t="array" ref="S225">_FV(A225,"Shares outstanding",TRUE)</f>
        <v>2228165000</v>
      </c>
      <c r="T225" s="7" cm="1">
        <f t="array" ref="T225">_FV(A225,"Volume")</f>
        <v>3887968</v>
      </c>
      <c r="U225" s="3" cm="1">
        <f t="array" ref="U225">IFERROR(_FV(A225,"Volume average",TRUE), "NA")</f>
        <v>12135769</v>
      </c>
      <c r="V225" s="5" cm="1">
        <f t="array" ref="V225">IFERROR(_FV(A225,"Beta"), "NA")</f>
        <v>0.93120000000000003</v>
      </c>
      <c r="W225" s="3" cm="1">
        <f t="array" ref="W225">_FV(A225,"Market cap",TRUE)</f>
        <v>38981746675</v>
      </c>
      <c r="X225" s="7" cm="1">
        <f t="array" ref="X225">IFERROR(_FV(A225,"P/E",TRUE), "NA")</f>
        <v>15.4908</v>
      </c>
      <c r="Y225" t="str" cm="1">
        <f t="array" ref="Y225">_FV(A225,"Instrument type",TRUE)</f>
        <v>Stock</v>
      </c>
      <c r="Z225" s="6" cm="1">
        <f t="array" ref="Z225">_FV(A225,"Last trade time",TRUE)</f>
        <v>45155.700479397659</v>
      </c>
      <c r="AA225" s="3" cm="1">
        <f t="array" ref="AA225">IFERROR(_xldudf_FS_EQUITYMETRICS($B225, "net_income", "FY")*1000*1000,"NA")</f>
        <v>2548000000</v>
      </c>
      <c r="AB225" s="3" t="str" cm="1">
        <f t="array" ref="AB225">IFERROR(_xldudf_FS_EQUITYMETRICS($B225, "cash_equiv", "FY")*1000*1000,"NA")</f>
        <v>NA</v>
      </c>
      <c r="AC225" s="3" t="str" cm="1">
        <f t="array" ref="AC225">IFERROR(_xldudf_FS_EQUITYMETRICS($B225, "account_receivable", "FY")*1000*1000,"NA")</f>
        <v>NA</v>
      </c>
      <c r="AD225" s="3" cm="1">
        <f t="array" ref="AD225">IFERROR(_xldudf_FS_EQUITYMETRICS($B225, "total_curr_lib", "FY")*1000*1000,"NA")</f>
        <v>6930000000</v>
      </c>
    </row>
    <row r="226" spans="1:30" x14ac:dyDescent="0.2">
      <c r="A226" s="1" t="e" vm="225">
        <v>#VALUE!</v>
      </c>
      <c r="B226" t="str" cm="1">
        <f t="array" ref="B226">_FV(A226,"Ticker symbol",TRUE)</f>
        <v>KLAC</v>
      </c>
      <c r="C226" t="str" cm="1">
        <f t="array" ref="C226">_FV(A226,"Official name",TRUE)</f>
        <v>KLA Corporation</v>
      </c>
      <c r="D226" t="str" cm="1">
        <f t="array" ref="D226">_FV(A226,"Headquarters")</f>
        <v>1 Technology Dr, MILPITAS, CA, 95035-7916 US</v>
      </c>
      <c r="E226" s="3" cm="1">
        <f t="array" ref="E226">IFERROR(_FV(A226,"Employees"), "NA")</f>
        <v>15000</v>
      </c>
      <c r="F226" t="str" cm="1">
        <f t="array" ref="F226">_FV(A226,"Industry")</f>
        <v>Semiconductors &amp; Semiconductor Equipment</v>
      </c>
      <c r="G226" s="3" cm="1">
        <f t="array" ref="G226">IFERROR(_FV(A226,"Year incorporated",TRUE), "NA")</f>
        <v>1975</v>
      </c>
      <c r="H226" s="3" t="str" cm="1">
        <f t="array" ref="H226">_FV(A226,"Exchange")</f>
        <v>Nasdaq Stock Market</v>
      </c>
      <c r="I226" t="str" cm="1">
        <f t="array" ref="I226">_FV(A226,"Currency")</f>
        <v>USD</v>
      </c>
      <c r="J226" s="7" cm="1">
        <f t="array" ref="J226">_FV(A226,"Price")</f>
        <v>478.59500000000003</v>
      </c>
      <c r="K226" s="7" cm="1">
        <f t="array" ref="K226">_FV(A226,"Previous close",TRUE)</f>
        <v>474</v>
      </c>
      <c r="L226" s="7" cm="1">
        <f t="array" ref="L226">_FV(A226,"Change")</f>
        <v>4.5949999999999998</v>
      </c>
      <c r="M226" s="4" cm="1">
        <f t="array" ref="M226">_FV(A226,"Change (%)",TRUE)</f>
        <v>9.6940000000000012E-3</v>
      </c>
      <c r="N226" s="7" cm="1">
        <f t="array" ref="N226">IFERROR(_FV(A226,"Open"), "NA")</f>
        <v>476.03</v>
      </c>
      <c r="O226" s="7" cm="1">
        <f t="array" ref="O226">IFERROR(_FV(A226,"High"), "NA")</f>
        <v>479.03</v>
      </c>
      <c r="P226" s="7" cm="1">
        <f t="array" ref="P226">IFERROR(_FV(A226,"Low"), "NA")</f>
        <v>472.27</v>
      </c>
      <c r="Q226" s="7" cm="1">
        <f t="array" ref="Q226">IFERROR(_FV(A226,"52 week high",TRUE),"NA")</f>
        <v>517.29549999999995</v>
      </c>
      <c r="R226" s="7" cm="1">
        <f t="array" ref="R226">IFERROR(_FV(A226,"52 week low",TRUE),"NA")</f>
        <v>250.2</v>
      </c>
      <c r="S226" s="3" cm="1">
        <f t="array" ref="S226">_FV(A226,"Shares outstanding",TRUE)</f>
        <v>136720100</v>
      </c>
      <c r="T226" s="7" cm="1">
        <f t="array" ref="T226">_FV(A226,"Volume")</f>
        <v>319281</v>
      </c>
      <c r="U226" s="3" cm="1">
        <f t="array" ref="U226">IFERROR(_FV(A226,"Volume average",TRUE), "NA")</f>
        <v>1092228</v>
      </c>
      <c r="V226" s="5" cm="1">
        <f t="array" ref="V226">IFERROR(_FV(A226,"Beta"), "NA")</f>
        <v>1.3574999999999999</v>
      </c>
      <c r="W226" s="3" cm="1">
        <f t="array" ref="W226">_FV(A226,"Market cap",TRUE)</f>
        <v>65433556259</v>
      </c>
      <c r="X226" s="7" cm="1">
        <f t="array" ref="X226">IFERROR(_FV(A226,"P/E",TRUE), "NA")</f>
        <v>19.671399999999998</v>
      </c>
      <c r="Y226" t="str" cm="1">
        <f t="array" ref="Y226">_FV(A226,"Instrument type",TRUE)</f>
        <v>Stock</v>
      </c>
      <c r="Z226" s="6" cm="1">
        <f t="array" ref="Z226">_FV(A226,"Last trade time",TRUE)</f>
        <v>45155.700434988285</v>
      </c>
      <c r="AA226" s="3" cm="1">
        <f t="array" ref="AA226">IFERROR(_xldudf_FS_EQUITYMETRICS($B226, "net_income", "FY")*1000*1000,"NA")</f>
        <v>3387277000</v>
      </c>
      <c r="AB226" s="3" t="str" cm="1">
        <f t="array" ref="AB226">IFERROR(_xldudf_FS_EQUITYMETRICS($B226, "cash_equiv", "FY")*1000*1000,"NA")</f>
        <v>NA</v>
      </c>
      <c r="AC226" s="3" cm="1">
        <f t="array" ref="AC226">IFERROR(_xldudf_FS_EQUITYMETRICS($B226, "account_receivable", "FY")*1000*1000,"NA")</f>
        <v>1753361000</v>
      </c>
      <c r="AD226" s="3" t="str" cm="1">
        <f t="array" ref="AD226">IFERROR(_xldudf_FS_EQUITYMETRICS($B226, "total_curr_lib", "FY")*1000*1000,"NA")</f>
        <v>NA</v>
      </c>
    </row>
    <row r="227" spans="1:30" x14ac:dyDescent="0.2">
      <c r="A227" s="1" t="e" vm="226">
        <v>#VALUE!</v>
      </c>
      <c r="B227" t="str" cm="1">
        <f t="array" ref="B227">_FV(A227,"Ticker symbol",TRUE)</f>
        <v>KSS</v>
      </c>
      <c r="C227" t="str" cm="1">
        <f t="array" ref="C227">_FV(A227,"Official name",TRUE)</f>
        <v>KOHL'S CORPORATION</v>
      </c>
      <c r="D227" t="str" cm="1">
        <f t="array" ref="D227">_FV(A227,"Headquarters")</f>
        <v>N56W17000 Ridgewood Dr, MENOMONEE FALLS, WI, 53051-5660 US</v>
      </c>
      <c r="E227" s="3" cm="1">
        <f t="array" ref="E227">IFERROR(_FV(A227,"Employees"), "NA")</f>
        <v>36000</v>
      </c>
      <c r="F227" t="str" cm="1">
        <f t="array" ref="F227">_FV(A227,"Industry")</f>
        <v>Diversified Retail</v>
      </c>
      <c r="G227" s="3" cm="1">
        <f t="array" ref="G227">IFERROR(_FV(A227,"Year incorporated",TRUE), "NA")</f>
        <v>1993</v>
      </c>
      <c r="H227" s="3" t="str" cm="1">
        <f t="array" ref="H227">_FV(A227,"Exchange")</f>
        <v>New York Stock Exchange</v>
      </c>
      <c r="I227" t="str" cm="1">
        <f t="array" ref="I227">_FV(A227,"Currency")</f>
        <v>USD</v>
      </c>
      <c r="J227" s="7" cm="1">
        <f t="array" ref="J227">_FV(A227,"Price")</f>
        <v>27.594999999999999</v>
      </c>
      <c r="K227" s="7" cm="1">
        <f t="array" ref="K227">_FV(A227,"Previous close",TRUE)</f>
        <v>27.26</v>
      </c>
      <c r="L227" s="7" cm="1">
        <f t="array" ref="L227">_FV(A227,"Change")</f>
        <v>0.33500000000000002</v>
      </c>
      <c r="M227" s="4" cm="1">
        <f t="array" ref="M227">_FV(A227,"Change (%)",TRUE)</f>
        <v>1.2289000000000001E-2</v>
      </c>
      <c r="N227" s="7" cm="1">
        <f t="array" ref="N227">IFERROR(_FV(A227,"Open"), "NA")</f>
        <v>27.745000000000001</v>
      </c>
      <c r="O227" s="7" cm="1">
        <f t="array" ref="O227">IFERROR(_FV(A227,"High"), "NA")</f>
        <v>28.06</v>
      </c>
      <c r="P227" s="7" cm="1">
        <f t="array" ref="P227">IFERROR(_FV(A227,"Low"), "NA")</f>
        <v>27.34</v>
      </c>
      <c r="Q227" s="7" cm="1">
        <f t="array" ref="Q227">IFERROR(_FV(A227,"52 week high",TRUE),"NA")</f>
        <v>35.770000000000003</v>
      </c>
      <c r="R227" s="7" cm="1">
        <f t="array" ref="R227">IFERROR(_FV(A227,"52 week low",TRUE),"NA")</f>
        <v>17.887</v>
      </c>
      <c r="S227" s="3" cm="1">
        <f t="array" ref="S227">_FV(A227,"Shares outstanding",TRUE)</f>
        <v>110590700</v>
      </c>
      <c r="T227" s="7" cm="1">
        <f t="array" ref="T227">_FV(A227,"Volume")</f>
        <v>1042520</v>
      </c>
      <c r="U227" s="3" cm="1">
        <f t="array" ref="U227">IFERROR(_FV(A227,"Volume average",TRUE), "NA")</f>
        <v>3220232</v>
      </c>
      <c r="V227" s="5" cm="1">
        <f t="array" ref="V227">IFERROR(_FV(A227,"Beta"), "NA")</f>
        <v>1.7779</v>
      </c>
      <c r="W227" s="3" cm="1">
        <f t="array" ref="W227">_FV(A227,"Market cap",TRUE)</f>
        <v>3014701000</v>
      </c>
      <c r="X227" s="7" t="str" cm="1">
        <f t="array" ref="X227">IFERROR(_FV(A227,"P/E",TRUE), "NA")</f>
        <v>NA</v>
      </c>
      <c r="Y227" t="str" cm="1">
        <f t="array" ref="Y227">_FV(A227,"Instrument type",TRUE)</f>
        <v>Stock</v>
      </c>
      <c r="Z227" s="6" cm="1">
        <f t="array" ref="Z227">_FV(A227,"Last trade time",TRUE)</f>
        <v>45155.700470625001</v>
      </c>
      <c r="AA227" s="3" cm="1">
        <f t="array" ref="AA227">IFERROR(_xldudf_FS_EQUITYMETRICS($B227, "net_income", "FY")*1000*1000,"NA")</f>
        <v>-19000000</v>
      </c>
      <c r="AB227" s="3" t="str" cm="1">
        <f t="array" ref="AB227">IFERROR(_xldudf_FS_EQUITYMETRICS($B227, "cash_equiv", "FY")*1000*1000,"NA")</f>
        <v>NA</v>
      </c>
      <c r="AC227" s="3" t="str" cm="1">
        <f t="array" ref="AC227">IFERROR(_xldudf_FS_EQUITYMETRICS($B227, "account_receivable", "FY")*1000*1000,"NA")</f>
        <v>NA</v>
      </c>
      <c r="AD227" s="3" cm="1">
        <f t="array" ref="AD227">IFERROR(_xldudf_FS_EQUITYMETRICS($B227, "total_curr_lib", "FY")*1000*1000,"NA")</f>
        <v>3115000000</v>
      </c>
    </row>
    <row r="228" spans="1:30" x14ac:dyDescent="0.2">
      <c r="A228" s="1" t="e" vm="227">
        <v>#VALUE!</v>
      </c>
      <c r="B228" t="str" cm="1">
        <f t="array" ref="B228">_FV(A228,"Ticker symbol",TRUE)</f>
        <v>HRS</v>
      </c>
      <c r="C228" t="str" cm="1">
        <f t="array" ref="C228">_FV(A228,"Official name",TRUE)</f>
        <v>L3HARRIS TECHNOLOGIES, INC.</v>
      </c>
      <c r="D228" t="str" cm="1">
        <f t="array" ref="D228">_FV(A228,"Headquarters")</f>
        <v>1025 W Nasa Blvd, MELBOURNE, FL, 32919-0001 US</v>
      </c>
      <c r="E228" s="3" cm="1">
        <f t="array" ref="E228">IFERROR(_FV(A228,"Employees"), "NA")</f>
        <v>46000</v>
      </c>
      <c r="F228" t="str" cm="1">
        <f t="array" ref="F228">_FV(A228,"Industry")</f>
        <v>Aerospace &amp; Defense</v>
      </c>
      <c r="G228" s="3" cm="1">
        <f t="array" ref="G228">IFERROR(_FV(A228,"Year incorporated",TRUE), "NA")</f>
        <v>1926</v>
      </c>
      <c r="H228" s="3" t="str" cm="1">
        <f t="array" ref="H228">_FV(A228,"Exchange")</f>
        <v>Xetra</v>
      </c>
      <c r="I228" t="str" cm="1">
        <f t="array" ref="I228">_FV(A228,"Currency")</f>
        <v>EUR</v>
      </c>
      <c r="J228" s="7" cm="1">
        <f t="array" ref="J228">_FV(A228,"Price")</f>
        <v>167.95</v>
      </c>
      <c r="K228" s="7" cm="1">
        <f t="array" ref="K228">_FV(A228,"Previous close",TRUE)</f>
        <v>168.45</v>
      </c>
      <c r="L228" s="7" cm="1">
        <f t="array" ref="L228">_FV(A228,"Change")</f>
        <v>-0.5</v>
      </c>
      <c r="M228" s="4" cm="1">
        <f t="array" ref="M228">_FV(A228,"Change (%)",TRUE)</f>
        <v>-2.9680000000000002E-3</v>
      </c>
      <c r="N228" s="7" cm="1">
        <f t="array" ref="N228">IFERROR(_FV(A228,"Open"), "NA")</f>
        <v>167.95</v>
      </c>
      <c r="O228" s="7" cm="1">
        <f t="array" ref="O228">IFERROR(_FV(A228,"High"), "NA")</f>
        <v>167.95</v>
      </c>
      <c r="P228" s="7" cm="1">
        <f t="array" ref="P228">IFERROR(_FV(A228,"Low"), "NA")</f>
        <v>167.95</v>
      </c>
      <c r="Q228" s="7" cm="1">
        <f t="array" ref="Q228">IFERROR(_FV(A228,"52 week high",TRUE),"NA")</f>
        <v>255.25</v>
      </c>
      <c r="R228" s="7" cm="1">
        <f t="array" ref="R228">IFERROR(_FV(A228,"52 week low",TRUE),"NA")</f>
        <v>163</v>
      </c>
      <c r="S228" s="3" cm="1">
        <f t="array" ref="S228">_FV(A228,"Shares outstanding",TRUE)</f>
        <v>189132700</v>
      </c>
      <c r="T228" s="7" cm="1">
        <f t="array" ref="T228">_FV(A228,"Volume")</f>
        <v>0</v>
      </c>
      <c r="U228" s="3" cm="1">
        <f t="array" ref="U228">IFERROR(_FV(A228,"Volume average",TRUE), "NA")</f>
        <v>926910</v>
      </c>
      <c r="V228" s="5" cm="1">
        <f t="array" ref="V228">IFERROR(_FV(A228,"Beta"), "NA")</f>
        <v>0.71709999999999996</v>
      </c>
      <c r="W228" s="3" cm="1">
        <f t="array" ref="W228">_FV(A228,"Market cap",TRUE)</f>
        <v>34528060000</v>
      </c>
      <c r="X228" s="7" cm="1">
        <f t="array" ref="X228">IFERROR(_FV(A228,"P/E",TRUE), "NA")</f>
        <v>43.71</v>
      </c>
      <c r="Y228" t="str" cm="1">
        <f t="array" ref="Y228">_FV(A228,"Instrument type",TRUE)</f>
        <v>Stock</v>
      </c>
      <c r="Z228" s="6" cm="1">
        <f t="array" ref="Z228">_FV(A228,"Last trade time",TRUE)</f>
        <v>45155.6498879625</v>
      </c>
      <c r="AA228" s="3" t="str" cm="1">
        <f t="array" ref="AA228">IFERROR(_xldudf_FS_EQUITYMETRICS($B228, "net_income", "FY")*1000*1000,"NA")</f>
        <v>NA</v>
      </c>
      <c r="AB228" s="3" t="str" cm="1">
        <f t="array" ref="AB228">IFERROR(_xldudf_FS_EQUITYMETRICS($B228, "cash_equiv", "FY")*1000*1000,"NA")</f>
        <v>NA</v>
      </c>
      <c r="AC228" s="3" t="str" cm="1">
        <f t="array" ref="AC228">IFERROR(_xldudf_FS_EQUITYMETRICS($B228, "account_receivable", "FY")*1000*1000,"NA")</f>
        <v>NA</v>
      </c>
      <c r="AD228" s="3" t="str" cm="1">
        <f t="array" ref="AD228">IFERROR(_xldudf_FS_EQUITYMETRICS($B228, "total_curr_lib", "FY")*1000*1000,"NA")</f>
        <v>NA</v>
      </c>
    </row>
    <row r="229" spans="1:30" x14ac:dyDescent="0.2">
      <c r="A229" s="1" t="e" vm="228">
        <v>#VALUE!</v>
      </c>
      <c r="B229" t="str" cm="1">
        <f t="array" ref="B229">_FV(A229,"Ticker symbol",TRUE)</f>
        <v>LH</v>
      </c>
      <c r="C229" t="str" cm="1">
        <f t="array" ref="C229">_FV(A229,"Official name",TRUE)</f>
        <v>LABORATORY CORPORATION OF AMERICA HOLDINGS</v>
      </c>
      <c r="D229" t="str" cm="1">
        <f t="array" ref="D229">_FV(A229,"Headquarters")</f>
        <v>358 S MAIN ST, BURLINGTON, NC, 27215-5837 US</v>
      </c>
      <c r="E229" s="3" cm="1">
        <f t="array" ref="E229">IFERROR(_FV(A229,"Employees"), "NA")</f>
        <v>80000</v>
      </c>
      <c r="F229" t="str" cm="1">
        <f t="array" ref="F229">_FV(A229,"Industry")</f>
        <v>Healthcare Providers &amp; Services</v>
      </c>
      <c r="G229" s="3" cm="1">
        <f t="array" ref="G229">IFERROR(_FV(A229,"Year incorporated",TRUE), "NA")</f>
        <v>1994</v>
      </c>
      <c r="H229" s="3" t="str" cm="1">
        <f t="array" ref="H229">_FV(A229,"Exchange")</f>
        <v>New York Stock Exchange</v>
      </c>
      <c r="I229" t="str" cm="1">
        <f t="array" ref="I229">_FV(A229,"Currency")</f>
        <v>USD</v>
      </c>
      <c r="J229" s="7" cm="1">
        <f t="array" ref="J229">_FV(A229,"Price")</f>
        <v>212.73</v>
      </c>
      <c r="K229" s="7" cm="1">
        <f t="array" ref="K229">_FV(A229,"Previous close",TRUE)</f>
        <v>215.11</v>
      </c>
      <c r="L229" s="7" cm="1">
        <f t="array" ref="L229">_FV(A229,"Change")</f>
        <v>-2.38</v>
      </c>
      <c r="M229" s="4" cm="1">
        <f t="array" ref="M229">_FV(A229,"Change (%)",TRUE)</f>
        <v>-1.1064000000000001E-2</v>
      </c>
      <c r="N229" s="7" cm="1">
        <f t="array" ref="N229">IFERROR(_FV(A229,"Open"), "NA")</f>
        <v>215.2</v>
      </c>
      <c r="O229" s="7" cm="1">
        <f t="array" ref="O229">IFERROR(_FV(A229,"High"), "NA")</f>
        <v>215.56</v>
      </c>
      <c r="P229" s="7" cm="1">
        <f t="array" ref="P229">IFERROR(_FV(A229,"Low"), "NA")</f>
        <v>212.1</v>
      </c>
      <c r="Q229" s="7" cm="1">
        <f t="array" ref="Q229">IFERROR(_FV(A229,"52 week high",TRUE),"NA")</f>
        <v>222.41399999999999</v>
      </c>
      <c r="R229" s="7" cm="1">
        <f t="array" ref="R229">IFERROR(_FV(A229,"52 week low",TRUE),"NA")</f>
        <v>172.08949999999999</v>
      </c>
      <c r="S229" s="3" cm="1">
        <f t="array" ref="S229">_FV(A229,"Shares outstanding",TRUE)</f>
        <v>88600000</v>
      </c>
      <c r="T229" s="7" cm="1">
        <f t="array" ref="T229">_FV(A229,"Volume")</f>
        <v>354379</v>
      </c>
      <c r="U229" s="3" cm="1">
        <f t="array" ref="U229">IFERROR(_FV(A229,"Volume average",TRUE), "NA")</f>
        <v>682151</v>
      </c>
      <c r="V229" s="5" cm="1">
        <f t="array" ref="V229">IFERROR(_FV(A229,"Beta"), "NA")</f>
        <v>1.0732999999999999</v>
      </c>
      <c r="W229" s="3" cm="1">
        <f t="array" ref="W229">_FV(A229,"Market cap",TRUE)</f>
        <v>18847878000</v>
      </c>
      <c r="X229" s="7" cm="1">
        <f t="array" ref="X229">IFERROR(_FV(A229,"P/E",TRUE), "NA")</f>
        <v>24.2334</v>
      </c>
      <c r="Y229" t="str" cm="1">
        <f t="array" ref="Y229">_FV(A229,"Instrument type",TRUE)</f>
        <v>Stock</v>
      </c>
      <c r="Z229" s="6" cm="1">
        <f t="array" ref="Z229">_FV(A229,"Last trade time",TRUE)</f>
        <v>45155.700474767968</v>
      </c>
      <c r="AA229" s="3" cm="1">
        <f t="array" ref="AA229">IFERROR(_xldudf_FS_EQUITYMETRICS($B229, "net_income", "FY")*1000*1000,"NA")</f>
        <v>1279100000</v>
      </c>
      <c r="AB229" s="3" cm="1">
        <f t="array" ref="AB229">IFERROR(_xldudf_FS_EQUITYMETRICS($B229, "cash_equiv", "FY")*1000*1000,"NA")</f>
        <v>430000000</v>
      </c>
      <c r="AC229" s="3" t="str" cm="1">
        <f t="array" ref="AC229">IFERROR(_xldudf_FS_EQUITYMETRICS($B229, "account_receivable", "FY")*1000*1000,"NA")</f>
        <v>NA</v>
      </c>
      <c r="AD229" s="3" cm="1">
        <f t="array" ref="AD229">IFERROR(_xldudf_FS_EQUITYMETRICS($B229, "total_curr_lib", "FY")*1000*1000,"NA")</f>
        <v>3078500000</v>
      </c>
    </row>
    <row r="230" spans="1:30" x14ac:dyDescent="0.2">
      <c r="A230" s="1" t="e" vm="229">
        <v>#VALUE!</v>
      </c>
      <c r="B230" t="str" cm="1">
        <f t="array" ref="B230">_FV(A230,"Ticker symbol",TRUE)</f>
        <v>LRCX</v>
      </c>
      <c r="C230" t="str" cm="1">
        <f t="array" ref="C230">_FV(A230,"Official name",TRUE)</f>
        <v>LAM RESEARCH CORPORATION</v>
      </c>
      <c r="D230" t="str" cm="1">
        <f t="array" ref="D230">_FV(A230,"Headquarters")</f>
        <v>4650 Cushing Blvd, FREMONT, CA, 94538 US</v>
      </c>
      <c r="E230" s="3" cm="1">
        <f t="array" ref="E230">IFERROR(_FV(A230,"Employees"), "NA")</f>
        <v>17200</v>
      </c>
      <c r="F230" t="str" cm="1">
        <f t="array" ref="F230">_FV(A230,"Industry")</f>
        <v>Semiconductors &amp; Semiconductor Equipment</v>
      </c>
      <c r="G230" s="3" cm="1">
        <f t="array" ref="G230">IFERROR(_FV(A230,"Year incorporated",TRUE), "NA")</f>
        <v>1989</v>
      </c>
      <c r="H230" s="3" t="str" cm="1">
        <f t="array" ref="H230">_FV(A230,"Exchange")</f>
        <v>Nasdaq Stock Market</v>
      </c>
      <c r="I230" t="str" cm="1">
        <f t="array" ref="I230">_FV(A230,"Currency")</f>
        <v>USD</v>
      </c>
      <c r="J230" s="7" cm="1">
        <f t="array" ref="J230">_FV(A230,"Price")</f>
        <v>658.12</v>
      </c>
      <c r="K230" s="7" cm="1">
        <f t="array" ref="K230">_FV(A230,"Previous close",TRUE)</f>
        <v>646.29</v>
      </c>
      <c r="L230" s="7" cm="1">
        <f t="array" ref="L230">_FV(A230,"Change")</f>
        <v>11.83</v>
      </c>
      <c r="M230" s="4" cm="1">
        <f t="array" ref="M230">_FV(A230,"Change (%)",TRUE)</f>
        <v>1.8304000000000001E-2</v>
      </c>
      <c r="N230" s="7" cm="1">
        <f t="array" ref="N230">IFERROR(_FV(A230,"Open"), "NA")</f>
        <v>650.17999999999995</v>
      </c>
      <c r="O230" s="7" cm="1">
        <f t="array" ref="O230">IFERROR(_FV(A230,"High"), "NA")</f>
        <v>659.20500000000004</v>
      </c>
      <c r="P230" s="7" cm="1">
        <f t="array" ref="P230">IFERROR(_FV(A230,"Low"), "NA")</f>
        <v>647.42999999999995</v>
      </c>
      <c r="Q230" s="7" cm="1">
        <f t="array" ref="Q230">IFERROR(_FV(A230,"52 week high",TRUE),"NA")</f>
        <v>726.52499999999998</v>
      </c>
      <c r="R230" s="7" cm="1">
        <f t="array" ref="R230">IFERROR(_FV(A230,"52 week low",TRUE),"NA")</f>
        <v>299.59199999999998</v>
      </c>
      <c r="S230" s="3" cm="1">
        <f t="array" ref="S230">_FV(A230,"Shares outstanding",TRUE)</f>
        <v>133297000</v>
      </c>
      <c r="T230" s="7" cm="1">
        <f t="array" ref="T230">_FV(A230,"Volume")</f>
        <v>295298</v>
      </c>
      <c r="U230" s="3" cm="1">
        <f t="array" ref="U230">IFERROR(_FV(A230,"Volume average",TRUE), "NA")</f>
        <v>1254115</v>
      </c>
      <c r="V230" s="5" cm="1">
        <f t="array" ref="V230">IFERROR(_FV(A230,"Beta"), "NA")</f>
        <v>1.5041</v>
      </c>
      <c r="W230" s="3" cm="1">
        <f t="array" ref="W230">_FV(A230,"Market cap",TRUE)</f>
        <v>87725421640</v>
      </c>
      <c r="X230" s="7" cm="1">
        <f t="array" ref="X230">IFERROR(_FV(A230,"P/E",TRUE), "NA")</f>
        <v>19.497900000000001</v>
      </c>
      <c r="Y230" t="str" cm="1">
        <f t="array" ref="Y230">_FV(A230,"Instrument type",TRUE)</f>
        <v>Stock</v>
      </c>
      <c r="Z230" s="6" cm="1">
        <f t="array" ref="Z230">_FV(A230,"Last trade time",TRUE)</f>
        <v>45155.700437291409</v>
      </c>
      <c r="AA230" s="3" cm="1">
        <f t="array" ref="AA230">IFERROR(_xldudf_FS_EQUITYMETRICS($B230, "net_income", "FY")*1000*1000,"NA")</f>
        <v>4510931000</v>
      </c>
      <c r="AB230" s="3" t="str" cm="1">
        <f t="array" ref="AB230">IFERROR(_xldudf_FS_EQUITYMETRICS($B230, "cash_equiv", "FY")*1000*1000,"NA")</f>
        <v>NA</v>
      </c>
      <c r="AC230" s="3" cm="1">
        <f t="array" ref="AC230">IFERROR(_xldudf_FS_EQUITYMETRICS($B230, "account_receivable", "FY")*1000*1000,"NA")</f>
        <v>2823376000</v>
      </c>
      <c r="AD230" s="3" cm="1">
        <f t="array" ref="AD230">IFERROR(_xldudf_FS_EQUITYMETRICS($B230, "total_curr_lib", "FY")*1000*1000,"NA")</f>
        <v>4184917999.9999995</v>
      </c>
    </row>
    <row r="231" spans="1:30" x14ac:dyDescent="0.2">
      <c r="A231" s="1" t="e" vm="230">
        <v>#VALUE!</v>
      </c>
      <c r="B231" t="str" cm="1">
        <f t="array" ref="B231">_FV(A231,"Ticker symbol",TRUE)</f>
        <v>LEG</v>
      </c>
      <c r="C231" t="str" cm="1">
        <f t="array" ref="C231">_FV(A231,"Official name",TRUE)</f>
        <v>LEGGETT &amp; PLATT, INCORPORATED</v>
      </c>
      <c r="D231" t="str" cm="1">
        <f t="array" ref="D231">_FV(A231,"Headquarters")</f>
        <v>No. 1 Leggett Road, CARTHAGE, MO, 64836 US</v>
      </c>
      <c r="E231" s="3" cm="1">
        <f t="array" ref="E231">IFERROR(_FV(A231,"Employees"), "NA")</f>
        <v>19900</v>
      </c>
      <c r="F231" t="str" cm="1">
        <f t="array" ref="F231">_FV(A231,"Industry")</f>
        <v>Household Goods</v>
      </c>
      <c r="G231" s="3" cm="1">
        <f t="array" ref="G231">IFERROR(_FV(A231,"Year incorporated",TRUE), "NA")</f>
        <v>1901</v>
      </c>
      <c r="H231" s="3" t="str" cm="1">
        <f t="array" ref="H231">_FV(A231,"Exchange")</f>
        <v>New York Stock Exchange</v>
      </c>
      <c r="I231" t="str" cm="1">
        <f t="array" ref="I231">_FV(A231,"Currency")</f>
        <v>USD</v>
      </c>
      <c r="J231" s="7" cm="1">
        <f t="array" ref="J231">_FV(A231,"Price")</f>
        <v>27.93</v>
      </c>
      <c r="K231" s="7" cm="1">
        <f t="array" ref="K231">_FV(A231,"Previous close",TRUE)</f>
        <v>27.93</v>
      </c>
      <c r="L231" s="7" cm="1">
        <f t="array" ref="L231">_FV(A231,"Change")</f>
        <v>0</v>
      </c>
      <c r="M231" s="4" cm="1">
        <f t="array" ref="M231">_FV(A231,"Change (%)",TRUE)</f>
        <v>0</v>
      </c>
      <c r="N231" s="7" cm="1">
        <f t="array" ref="N231">IFERROR(_FV(A231,"Open"), "NA")</f>
        <v>28.09</v>
      </c>
      <c r="O231" s="7" cm="1">
        <f t="array" ref="O231">IFERROR(_FV(A231,"High"), "NA")</f>
        <v>28.23</v>
      </c>
      <c r="P231" s="7" cm="1">
        <f t="array" ref="P231">IFERROR(_FV(A231,"Low"), "NA")</f>
        <v>27.88</v>
      </c>
      <c r="Q231" s="7" cm="1">
        <f t="array" ref="Q231">IFERROR(_FV(A231,"52 week high",TRUE),"NA")</f>
        <v>41.51</v>
      </c>
      <c r="R231" s="7" cm="1">
        <f t="array" ref="R231">IFERROR(_FV(A231,"52 week low",TRUE),"NA")</f>
        <v>27.81</v>
      </c>
      <c r="S231" s="3" cm="1">
        <f t="array" ref="S231">_FV(A231,"Shares outstanding",TRUE)</f>
        <v>133194500</v>
      </c>
      <c r="T231" s="7" cm="1">
        <f t="array" ref="T231">_FV(A231,"Volume")</f>
        <v>210801</v>
      </c>
      <c r="U231" s="3" cm="1">
        <f t="array" ref="U231">IFERROR(_FV(A231,"Volume average",TRUE), "NA")</f>
        <v>1816581</v>
      </c>
      <c r="V231" s="5" cm="1">
        <f t="array" ref="V231">IFERROR(_FV(A231,"Beta"), "NA")</f>
        <v>1.2954000000000001</v>
      </c>
      <c r="W231" s="3" cm="1">
        <f t="array" ref="W231">_FV(A231,"Market cap",TRUE)</f>
        <v>3720122385</v>
      </c>
      <c r="X231" s="7" cm="1">
        <f t="array" ref="X231">IFERROR(_FV(A231,"P/E",TRUE), "NA")</f>
        <v>16.414200000000001</v>
      </c>
      <c r="Y231" t="str" cm="1">
        <f t="array" ref="Y231">_FV(A231,"Instrument type",TRUE)</f>
        <v>Stock</v>
      </c>
      <c r="Z231" s="6" cm="1">
        <f t="array" ref="Z231">_FV(A231,"Last trade time",TRUE)</f>
        <v>45155.70048043906</v>
      </c>
      <c r="AA231" s="3" cm="1">
        <f t="array" ref="AA231">IFERROR(_xldudf_FS_EQUITYMETRICS($B231, "net_income", "FY")*1000*1000,"NA")</f>
        <v>309800000</v>
      </c>
      <c r="AB231" s="3" cm="1">
        <f t="array" ref="AB231">IFERROR(_xldudf_FS_EQUITYMETRICS($B231, "cash_equiv", "FY")*1000*1000,"NA")</f>
        <v>316500000</v>
      </c>
      <c r="AC231" s="3" cm="1">
        <f t="array" ref="AC231">IFERROR(_xldudf_FS_EQUITYMETRICS($B231, "account_receivable", "FY")*1000*1000,"NA")</f>
        <v>609000000</v>
      </c>
      <c r="AD231" s="3" cm="1">
        <f t="array" ref="AD231">IFERROR(_xldudf_FS_EQUITYMETRICS($B231, "total_curr_lib", "FY")*1000*1000,"NA")</f>
        <v>968100000</v>
      </c>
    </row>
    <row r="232" spans="1:30" x14ac:dyDescent="0.2">
      <c r="A232" s="1" t="e" vm="231">
        <v>#VALUE!</v>
      </c>
      <c r="B232" t="str" cm="1">
        <f t="array" ref="B232">_FV(A232,"Ticker symbol",TRUE)</f>
        <v>LEN</v>
      </c>
      <c r="C232" t="str" cm="1">
        <f t="array" ref="C232">_FV(A232,"Official name",TRUE)</f>
        <v>LENNAR CORPORATION</v>
      </c>
      <c r="D232" t="str" cm="1">
        <f t="array" ref="D232">_FV(A232,"Headquarters")</f>
        <v>5505 BLUE LAGOON DRIVE, MIAMI, FL, 33126 US</v>
      </c>
      <c r="E232" s="3" cm="1">
        <f t="array" ref="E232">IFERROR(_FV(A232,"Employees"), "NA")</f>
        <v>12012</v>
      </c>
      <c r="F232" t="str" cm="1">
        <f t="array" ref="F232">_FV(A232,"Industry")</f>
        <v>Homebuilding &amp; Construction Supplies</v>
      </c>
      <c r="G232" s="3" cm="1">
        <f t="array" ref="G232">IFERROR(_FV(A232,"Year incorporated",TRUE), "NA")</f>
        <v>1991</v>
      </c>
      <c r="H232" s="3" t="str" cm="1">
        <f t="array" ref="H232">_FV(A232,"Exchange")</f>
        <v>New York Stock Exchange</v>
      </c>
      <c r="I232" t="str" cm="1">
        <f t="array" ref="I232">_FV(A232,"Currency")</f>
        <v>USD</v>
      </c>
      <c r="J232" s="7" cm="1">
        <f t="array" ref="J232">_FV(A232,"Price")</f>
        <v>119.675</v>
      </c>
      <c r="K232" s="7" cm="1">
        <f t="array" ref="K232">_FV(A232,"Previous close",TRUE)</f>
        <v>122.67</v>
      </c>
      <c r="L232" s="7" cm="1">
        <f t="array" ref="L232">_FV(A232,"Change")</f>
        <v>-2.9950000000000001</v>
      </c>
      <c r="M232" s="4" cm="1">
        <f t="array" ref="M232">_FV(A232,"Change (%)",TRUE)</f>
        <v>-2.4414999999999999E-2</v>
      </c>
      <c r="N232" s="7" cm="1">
        <f t="array" ref="N232">IFERROR(_FV(A232,"Open"), "NA")</f>
        <v>123.65</v>
      </c>
      <c r="O232" s="7" cm="1">
        <f t="array" ref="O232">IFERROR(_FV(A232,"High"), "NA")</f>
        <v>124.44</v>
      </c>
      <c r="P232" s="7" cm="1">
        <f t="array" ref="P232">IFERROR(_FV(A232,"Low"), "NA")</f>
        <v>118.97</v>
      </c>
      <c r="Q232" s="7" cm="1">
        <f t="array" ref="Q232">IFERROR(_FV(A232,"52 week high",TRUE),"NA")</f>
        <v>133.24</v>
      </c>
      <c r="R232" s="7" cm="1">
        <f t="array" ref="R232">IFERROR(_FV(A232,"52 week low",TRUE),"NA")</f>
        <v>69.900000000000006</v>
      </c>
      <c r="S232" s="3" cm="1">
        <f t="array" ref="S232">_FV(A232,"Shares outstanding",TRUE)</f>
        <v>322320000</v>
      </c>
      <c r="T232" s="7" cm="1">
        <f t="array" ref="T232">_FV(A232,"Volume")</f>
        <v>1390765</v>
      </c>
      <c r="U232" s="3" cm="1">
        <f t="array" ref="U232">IFERROR(_FV(A232,"Volume average",TRUE), "NA")</f>
        <v>1852492</v>
      </c>
      <c r="V232" s="5" cm="1">
        <f t="array" ref="V232">IFERROR(_FV(A232,"Beta"), "NA")</f>
        <v>1.4677</v>
      </c>
      <c r="W232" s="3" cm="1">
        <f t="array" ref="W232">_FV(A232,"Market cap",TRUE)</f>
        <v>39155470000</v>
      </c>
      <c r="X232" s="7" cm="1">
        <f t="array" ref="X232">IFERROR(_FV(A232,"P/E",TRUE), "NA")</f>
        <v>8.3664000000000005</v>
      </c>
      <c r="Y232" t="str" cm="1">
        <f t="array" ref="Y232">_FV(A232,"Instrument type",TRUE)</f>
        <v>Stock</v>
      </c>
      <c r="Z232" s="6" cm="1">
        <f t="array" ref="Z232">_FV(A232,"Last trade time",TRUE)</f>
        <v>45155.700509594528</v>
      </c>
      <c r="AA232" s="3" cm="1">
        <f t="array" ref="AA232">IFERROR(_xldudf_FS_EQUITYMETRICS($B232, "net_income", "FY")*1000*1000,"NA")</f>
        <v>4614125000</v>
      </c>
      <c r="AB232" s="3" t="str" cm="1">
        <f t="array" ref="AB232">IFERROR(_xldudf_FS_EQUITYMETRICS($B232, "cash_equiv", "FY")*1000*1000,"NA")</f>
        <v>NA</v>
      </c>
      <c r="AC232" s="3" cm="1">
        <f t="array" ref="AC232">IFERROR(_xldudf_FS_EQUITYMETRICS($B232, "account_receivable", "FY")*1000*1000,"NA")</f>
        <v>1500143000</v>
      </c>
      <c r="AD232" s="3" cm="1">
        <f t="array" ref="AD232">IFERROR(_xldudf_FS_EQUITYMETRICS($B232, "total_curr_lib", "FY")*1000*1000,"NA")</f>
        <v>3926802000</v>
      </c>
    </row>
    <row r="233" spans="1:30" x14ac:dyDescent="0.2">
      <c r="A233" s="1" t="e" vm="232">
        <v>#VALUE!</v>
      </c>
      <c r="B233" t="str" cm="1">
        <f t="array" ref="B233">_FV(A233,"Ticker symbol",TRUE)</f>
        <v>LSI</v>
      </c>
      <c r="C233" t="str" cm="1">
        <f t="array" ref="C233">_FV(A233,"Official name",TRUE)</f>
        <v>LIFE STORAGE, INC.</v>
      </c>
      <c r="D233" t="str" cm="1">
        <f t="array" ref="D233">_FV(A233,"Headquarters")</f>
        <v>6467 MAIN ST, WILLIAMSVILLE, NY, 14221 US</v>
      </c>
      <c r="E233" s="3" cm="1">
        <f t="array" ref="E233">IFERROR(_FV(A233,"Employees"), "NA")</f>
        <v>2508</v>
      </c>
      <c r="F233" t="str" cm="1">
        <f t="array" ref="F233">_FV(A233,"Industry")</f>
        <v>Residential &amp; Commercial REIT</v>
      </c>
      <c r="G233" s="3" cm="1">
        <f t="array" ref="G233">IFERROR(_FV(A233,"Year incorporated",TRUE), "NA")</f>
        <v>1995</v>
      </c>
      <c r="H233" s="3" t="str" cm="1">
        <f t="array" ref="H233">_FV(A233,"Exchange")</f>
        <v>New York Stock Exchange</v>
      </c>
      <c r="I233" t="str" cm="1">
        <f t="array" ref="I233">_FV(A233,"Currency")</f>
        <v>USD</v>
      </c>
      <c r="J233" s="7" cm="1">
        <f t="array" ref="J233">_FV(A233,"Price")</f>
        <v>133.1</v>
      </c>
      <c r="K233" s="7" cm="1">
        <f t="array" ref="K233">_FV(A233,"Previous close",TRUE)</f>
        <v>134.12</v>
      </c>
      <c r="L233" s="7" cm="1">
        <f t="array" ref="L233">_FV(A233,"Change")</f>
        <v>0</v>
      </c>
      <c r="M233" s="4" cm="1">
        <f t="array" ref="M233">_FV(A233,"Change (%)",TRUE)</f>
        <v>0</v>
      </c>
      <c r="N233" s="7" cm="1">
        <f t="array" ref="N233">IFERROR(_FV(A233,"Open"), "NA")</f>
        <v>135</v>
      </c>
      <c r="O233" s="7" cm="1">
        <f t="array" ref="O233">IFERROR(_FV(A233,"High"), "NA")</f>
        <v>139.19999999999999</v>
      </c>
      <c r="P233" s="7" cm="1">
        <f t="array" ref="P233">IFERROR(_FV(A233,"Low"), "NA")</f>
        <v>132.94</v>
      </c>
      <c r="Q233" s="7" cm="1">
        <f t="array" ref="Q233">IFERROR(_FV(A233,"52 week high",TRUE),"NA")</f>
        <v>146.66</v>
      </c>
      <c r="R233" s="7" cm="1">
        <f t="array" ref="R233">IFERROR(_FV(A233,"52 week low",TRUE),"NA")</f>
        <v>94.02</v>
      </c>
      <c r="S233" s="3" cm="1">
        <f t="array" ref="S233">_FV(A233,"Shares outstanding",TRUE)</f>
        <v>85093810</v>
      </c>
      <c r="T233" s="7" cm="1">
        <f t="array" ref="T233">_FV(A233,"Volume")</f>
        <v>7208602</v>
      </c>
      <c r="U233" s="3" cm="1">
        <f t="array" ref="U233">IFERROR(_FV(A233,"Volume average",TRUE), "NA")</f>
        <v>672330</v>
      </c>
      <c r="V233" s="5" cm="1">
        <f t="array" ref="V233">IFERROR(_FV(A233,"Beta"), "NA")</f>
        <v>0.6341</v>
      </c>
      <c r="W233" s="3" cm="1">
        <f t="array" ref="W233">_FV(A233,"Market cap",TRUE)</f>
        <v>11325986111</v>
      </c>
      <c r="X233" s="7" cm="1">
        <f t="array" ref="X233">IFERROR(_FV(A233,"P/E",TRUE), "NA")</f>
        <v>31.232299999999999</v>
      </c>
      <c r="Y233" t="str" cm="1">
        <f t="array" ref="Y233">_FV(A233,"Instrument type",TRUE)</f>
        <v>Stock</v>
      </c>
      <c r="Z233" s="6" cm="1">
        <f t="array" ref="Z233">_FV(A233,"Last trade time",TRUE)</f>
        <v>45126.958333344533</v>
      </c>
      <c r="AA233" s="3" t="str" cm="1">
        <f t="array" ref="AA233">IFERROR(_xldudf_FS_EQUITYMETRICS($B233, "net_income", "FY")*1000*1000,"NA")</f>
        <v>NA</v>
      </c>
      <c r="AB233" s="3" t="str" cm="1">
        <f t="array" ref="AB233">IFERROR(_xldudf_FS_EQUITYMETRICS($B233, "cash_equiv", "FY")*1000*1000,"NA")</f>
        <v>NA</v>
      </c>
      <c r="AC233" s="3" t="str" cm="1">
        <f t="array" ref="AC233">IFERROR(_xldudf_FS_EQUITYMETRICS($B233, "account_receivable", "FY")*1000*1000,"NA")</f>
        <v>NA</v>
      </c>
      <c r="AD233" s="3" t="str" cm="1">
        <f t="array" ref="AD233">IFERROR(_xldudf_FS_EQUITYMETRICS($B233, "total_curr_lib", "FY")*1000*1000,"NA")</f>
        <v>NA</v>
      </c>
    </row>
    <row r="234" spans="1:30" x14ac:dyDescent="0.2">
      <c r="A234" s="1" t="e" vm="233">
        <v>#VALUE!</v>
      </c>
      <c r="B234" t="str" cm="1">
        <f t="array" ref="B234">_FV(A234,"Ticker symbol",TRUE)</f>
        <v>LNC</v>
      </c>
      <c r="C234" t="str" cm="1">
        <f t="array" ref="C234">_FV(A234,"Official name",TRUE)</f>
        <v>LINCOLN NATIONAL CORPORATION</v>
      </c>
      <c r="D234" t="str" cm="1">
        <f t="array" ref="D234">_FV(A234,"Headquarters")</f>
        <v>150 N RADNOR CHESTER RD, RADNOR, PA, 19087 US</v>
      </c>
      <c r="E234" s="3" cm="1">
        <f t="array" ref="E234">IFERROR(_FV(A234,"Employees"), "NA")</f>
        <v>11316</v>
      </c>
      <c r="F234" t="str" cm="1">
        <f t="array" ref="F234">_FV(A234,"Industry")</f>
        <v>Insurance</v>
      </c>
      <c r="G234" s="3" cm="1">
        <f t="array" ref="G234">IFERROR(_FV(A234,"Year incorporated",TRUE), "NA")</f>
        <v>1968</v>
      </c>
      <c r="H234" s="3" t="str" cm="1">
        <f t="array" ref="H234">_FV(A234,"Exchange")</f>
        <v>New York Stock Exchange</v>
      </c>
      <c r="I234" t="str" cm="1">
        <f t="array" ref="I234">_FV(A234,"Currency")</f>
        <v>USD</v>
      </c>
      <c r="J234" s="7" cm="1">
        <f t="array" ref="J234">_FV(A234,"Price")</f>
        <v>25.745000000000001</v>
      </c>
      <c r="K234" s="7" cm="1">
        <f t="array" ref="K234">_FV(A234,"Previous close",TRUE)</f>
        <v>25.87</v>
      </c>
      <c r="L234" s="7" cm="1">
        <f t="array" ref="L234">_FV(A234,"Change")</f>
        <v>-0.125</v>
      </c>
      <c r="M234" s="4" cm="1">
        <f t="array" ref="M234">_FV(A234,"Change (%)",TRUE)</f>
        <v>-4.8320000000000004E-3</v>
      </c>
      <c r="N234" s="7" cm="1">
        <f t="array" ref="N234">IFERROR(_FV(A234,"Open"), "NA")</f>
        <v>26.1</v>
      </c>
      <c r="O234" s="7" cm="1">
        <f t="array" ref="O234">IFERROR(_FV(A234,"High"), "NA")</f>
        <v>26.24</v>
      </c>
      <c r="P234" s="7" cm="1">
        <f t="array" ref="P234">IFERROR(_FV(A234,"Low"), "NA")</f>
        <v>25.6</v>
      </c>
      <c r="Q234" s="7" cm="1">
        <f t="array" ref="Q234">IFERROR(_FV(A234,"52 week high",TRUE),"NA")</f>
        <v>54.590899999999998</v>
      </c>
      <c r="R234" s="7" cm="1">
        <f t="array" ref="R234">IFERROR(_FV(A234,"52 week low",TRUE),"NA")</f>
        <v>18.5</v>
      </c>
      <c r="S234" s="3" cm="1">
        <f t="array" ref="S234">_FV(A234,"Shares outstanding",TRUE)</f>
        <v>169638100</v>
      </c>
      <c r="T234" s="7" cm="1">
        <f t="array" ref="T234">_FV(A234,"Volume")</f>
        <v>583873</v>
      </c>
      <c r="U234" s="3" cm="1">
        <f t="array" ref="U234">IFERROR(_FV(A234,"Volume average",TRUE), "NA")</f>
        <v>2331884</v>
      </c>
      <c r="V234" s="5" cm="1">
        <f t="array" ref="V234">IFERROR(_FV(A234,"Beta"), "NA")</f>
        <v>1.8029999999999999</v>
      </c>
      <c r="W234" s="3" cm="1">
        <f t="array" ref="W234">_FV(A234,"Market cap",TRUE)</f>
        <v>4367332884</v>
      </c>
      <c r="X234" s="7" cm="1">
        <f t="array" ref="X234">IFERROR(_FV(A234,"P/E",TRUE), "NA")</f>
        <v>6.7282000000000002</v>
      </c>
      <c r="Y234" t="str" cm="1">
        <f t="array" ref="Y234">_FV(A234,"Instrument type",TRUE)</f>
        <v>Stock</v>
      </c>
      <c r="Z234" s="6" cm="1">
        <f t="array" ref="Z234">_FV(A234,"Last trade time",TRUE)</f>
        <v>45155.700437638283</v>
      </c>
      <c r="AA234" s="3" t="str" cm="1">
        <f t="array" ref="AA234">IFERROR(_xldudf_FS_EQUITYMETRICS($B234, "net_income", "FY")*1000*1000,"NA")</f>
        <v>NA</v>
      </c>
      <c r="AB234" s="3" t="str" cm="1">
        <f t="array" ref="AB234">IFERROR(_xldudf_FS_EQUITYMETRICS($B234, "cash_equiv", "FY")*1000*1000,"NA")</f>
        <v>NA</v>
      </c>
      <c r="AC234" s="3" t="str" cm="1">
        <f t="array" ref="AC234">IFERROR(_xldudf_FS_EQUITYMETRICS($B234, "account_receivable", "FY")*1000*1000,"NA")</f>
        <v>NA</v>
      </c>
      <c r="AD234" s="3" t="str" cm="1">
        <f t="array" ref="AD234">IFERROR(_xldudf_FS_EQUITYMETRICS($B234, "total_curr_lib", "FY")*1000*1000,"NA")</f>
        <v>NA</v>
      </c>
    </row>
    <row r="235" spans="1:30" x14ac:dyDescent="0.2">
      <c r="A235" s="1" t="e" vm="234">
        <v>#VALUE!</v>
      </c>
      <c r="B235" t="str" cm="1">
        <f t="array" ref="B235">_FV(A235,"Ticker symbol",TRUE)</f>
        <v>FII</v>
      </c>
      <c r="C235" t="str" cm="1">
        <f t="array" ref="C235">_FV(A235,"Official name",TRUE)</f>
        <v>Lisi SA</v>
      </c>
      <c r="D235" t="str" cm="1">
        <f t="array" ref="D235">_FV(A235,"Headquarters")</f>
        <v>Le Millenium, 18 rue Albert Camus, CS 70431, BELFORT Cedex, BELFORT, BOURGOGNE-FRANCHE-COMTE, 90008 FR</v>
      </c>
      <c r="E235" s="3" cm="1">
        <f t="array" ref="E235">IFERROR(_FV(A235,"Employees"), "NA")</f>
        <v>9839</v>
      </c>
      <c r="F235" t="str" cm="1">
        <f t="array" ref="F235">_FV(A235,"Industry")</f>
        <v>Aerospace &amp; Defense</v>
      </c>
      <c r="G235" s="3" cm="1">
        <f t="array" ref="G235">IFERROR(_FV(A235,"Year incorporated",TRUE), "NA")</f>
        <v>1983</v>
      </c>
      <c r="H235" s="3" t="str" cm="1">
        <f t="array" ref="H235">_FV(A235,"Exchange")</f>
        <v>Euronext Paris</v>
      </c>
      <c r="I235" t="str" cm="1">
        <f t="array" ref="I235">_FV(A235,"Currency")</f>
        <v>EUR</v>
      </c>
      <c r="J235" s="7" cm="1">
        <f t="array" ref="J235">_FV(A235,"Price")</f>
        <v>22.3</v>
      </c>
      <c r="K235" s="7" cm="1">
        <f t="array" ref="K235">_FV(A235,"Previous close",TRUE)</f>
        <v>22.1</v>
      </c>
      <c r="L235" s="7" cm="1">
        <f t="array" ref="L235">_FV(A235,"Change")</f>
        <v>0.2</v>
      </c>
      <c r="M235" s="4" cm="1">
        <f t="array" ref="M235">_FV(A235,"Change (%)",TRUE)</f>
        <v>9.0500000000000008E-3</v>
      </c>
      <c r="N235" s="7" cm="1">
        <f t="array" ref="N235">IFERROR(_FV(A235,"Open"), "NA")</f>
        <v>22.2</v>
      </c>
      <c r="O235" s="7" cm="1">
        <f t="array" ref="O235">IFERROR(_FV(A235,"High"), "NA")</f>
        <v>22.3</v>
      </c>
      <c r="P235" s="7" cm="1">
        <f t="array" ref="P235">IFERROR(_FV(A235,"Low"), "NA")</f>
        <v>22.05</v>
      </c>
      <c r="Q235" s="7" cm="1">
        <f t="array" ref="Q235">IFERROR(_FV(A235,"52 week high",TRUE),"NA")</f>
        <v>27</v>
      </c>
      <c r="R235" s="7" cm="1">
        <f t="array" ref="R235">IFERROR(_FV(A235,"52 week low",TRUE),"NA")</f>
        <v>17.079999999999998</v>
      </c>
      <c r="S235" s="3" cm="1">
        <f t="array" ref="S235">_FV(A235,"Shares outstanding",TRUE)</f>
        <v>46538310</v>
      </c>
      <c r="T235" s="7" cm="1">
        <f t="array" ref="T235">_FV(A235,"Volume")</f>
        <v>671956</v>
      </c>
      <c r="U235" s="3" cm="1">
        <f t="array" ref="U235">IFERROR(_FV(A235,"Volume average",TRUE), "NA")</f>
        <v>12550</v>
      </c>
      <c r="V235" s="5" cm="1">
        <f t="array" ref="V235">IFERROR(_FV(A235,"Beta"), "NA")</f>
        <v>2.0266000000000002</v>
      </c>
      <c r="W235" s="3" cm="1">
        <f t="array" ref="W235">_FV(A235,"Market cap",TRUE)</f>
        <v>1028497000</v>
      </c>
      <c r="X235" s="7" cm="1">
        <f t="array" ref="X235">IFERROR(_FV(A235,"P/E",TRUE), "NA")</f>
        <v>29.8125</v>
      </c>
      <c r="Y235" t="str" cm="1">
        <f t="array" ref="Y235">_FV(A235,"Instrument type",TRUE)</f>
        <v>Stock</v>
      </c>
      <c r="Z235" s="6" cm="1">
        <f t="array" ref="Z235">_FV(A235,"Last trade time",TRUE)</f>
        <v>45155.666666666664</v>
      </c>
      <c r="AA235" s="3" t="str" cm="1">
        <f t="array" ref="AA235">IFERROR(_xldudf_FS_EQUITYMETRICS($B235, "net_income", "FY")*1000*1000,"NA")</f>
        <v>NA</v>
      </c>
      <c r="AB235" s="3" t="str" cm="1">
        <f t="array" ref="AB235">IFERROR(_xldudf_FS_EQUITYMETRICS($B235, "cash_equiv", "FY")*1000*1000,"NA")</f>
        <v>NA</v>
      </c>
      <c r="AC235" s="3" t="str" cm="1">
        <f t="array" ref="AC235">IFERROR(_xldudf_FS_EQUITYMETRICS($B235, "account_receivable", "FY")*1000*1000,"NA")</f>
        <v>NA</v>
      </c>
      <c r="AD235" s="3" t="str" cm="1">
        <f t="array" ref="AD235">IFERROR(_xldudf_FS_EQUITYMETRICS($B235, "total_curr_lib", "FY")*1000*1000,"NA")</f>
        <v>NA</v>
      </c>
    </row>
    <row r="236" spans="1:30" x14ac:dyDescent="0.2">
      <c r="A236" s="1" t="e" vm="235">
        <v>#VALUE!</v>
      </c>
      <c r="B236" t="str" cm="1">
        <f t="array" ref="B236">_FV(A236,"Ticker symbol",TRUE)</f>
        <v>LMT</v>
      </c>
      <c r="C236" t="str" cm="1">
        <f t="array" ref="C236">_FV(A236,"Official name",TRUE)</f>
        <v>LOCKHEED MARTIN CORPORATION</v>
      </c>
      <c r="D236" t="str" cm="1">
        <f t="array" ref="D236">_FV(A236,"Headquarters")</f>
        <v>6801 ROCKLEDGE DR, BETHESDA, MD, 20817 US</v>
      </c>
      <c r="E236" s="3" cm="1">
        <f t="array" ref="E236">IFERROR(_FV(A236,"Employees"), "NA")</f>
        <v>116000</v>
      </c>
      <c r="F236" t="str" cm="1">
        <f t="array" ref="F236">_FV(A236,"Industry")</f>
        <v>Aerospace &amp; Defense</v>
      </c>
      <c r="G236" s="3" cm="1">
        <f t="array" ref="G236">IFERROR(_FV(A236,"Year incorporated",TRUE), "NA")</f>
        <v>1994</v>
      </c>
      <c r="H236" s="3" t="str" cm="1">
        <f t="array" ref="H236">_FV(A236,"Exchange")</f>
        <v>New York Stock Exchange</v>
      </c>
      <c r="I236" t="str" cm="1">
        <f t="array" ref="I236">_FV(A236,"Currency")</f>
        <v>USD</v>
      </c>
      <c r="J236" s="7" cm="1">
        <f t="array" ref="J236">_FV(A236,"Price")</f>
        <v>448.49</v>
      </c>
      <c r="K236" s="7" cm="1">
        <f t="array" ref="K236">_FV(A236,"Previous close",TRUE)</f>
        <v>445.13</v>
      </c>
      <c r="L236" s="7" cm="1">
        <f t="array" ref="L236">_FV(A236,"Change")</f>
        <v>3.36</v>
      </c>
      <c r="M236" s="4" cm="1">
        <f t="array" ref="M236">_FV(A236,"Change (%)",TRUE)</f>
        <v>7.548E-3</v>
      </c>
      <c r="N236" s="7" cm="1">
        <f t="array" ref="N236">IFERROR(_FV(A236,"Open"), "NA")</f>
        <v>446.48</v>
      </c>
      <c r="O236" s="7" cm="1">
        <f t="array" ref="O236">IFERROR(_FV(A236,"High"), "NA")</f>
        <v>450.15</v>
      </c>
      <c r="P236" s="7" cm="1">
        <f t="array" ref="P236">IFERROR(_FV(A236,"Low"), "NA")</f>
        <v>446.48</v>
      </c>
      <c r="Q236" s="7" cm="1">
        <f t="array" ref="Q236">IFERROR(_FV(A236,"52 week high",TRUE),"NA")</f>
        <v>508.1</v>
      </c>
      <c r="R236" s="7" cm="1">
        <f t="array" ref="R236">IFERROR(_FV(A236,"52 week low",TRUE),"NA")</f>
        <v>381.55</v>
      </c>
      <c r="S236" s="3" cm="1">
        <f t="array" ref="S236">_FV(A236,"Shares outstanding",TRUE)</f>
        <v>251831500</v>
      </c>
      <c r="T236" s="7" cm="1">
        <f t="array" ref="T236">_FV(A236,"Volume")</f>
        <v>260890</v>
      </c>
      <c r="U236" s="3" cm="1">
        <f t="array" ref="U236">IFERROR(_FV(A236,"Volume average",TRUE), "NA")</f>
        <v>1186598</v>
      </c>
      <c r="V236" s="5" cm="1">
        <f t="array" ref="V236">IFERROR(_FV(A236,"Beta"), "NA")</f>
        <v>0.6512</v>
      </c>
      <c r="W236" s="3" cm="1">
        <f t="array" ref="W236">_FV(A236,"Market cap",TRUE)</f>
        <v>112097700000</v>
      </c>
      <c r="X236" s="7" cm="1">
        <f t="array" ref="X236">IFERROR(_FV(A236,"P/E",TRUE), "NA")</f>
        <v>16.269200000000001</v>
      </c>
      <c r="Y236" t="str" cm="1">
        <f t="array" ref="Y236">_FV(A236,"Instrument type",TRUE)</f>
        <v>Stock</v>
      </c>
      <c r="Z236" s="6" cm="1">
        <f t="array" ref="Z236">_FV(A236,"Last trade time",TRUE)</f>
        <v>45155.700470416406</v>
      </c>
      <c r="AA236" s="3" t="str" cm="1">
        <f t="array" ref="AA236">IFERROR(_xldudf_FS_EQUITYMETRICS($B236, "net_income", "FY")*1000*1000,"NA")</f>
        <v>NA</v>
      </c>
      <c r="AB236" s="3" t="str" cm="1">
        <f t="array" ref="AB236">IFERROR(_xldudf_FS_EQUITYMETRICS($B236, "cash_equiv", "FY")*1000*1000,"NA")</f>
        <v>NA</v>
      </c>
      <c r="AC236" s="3" t="str" cm="1">
        <f t="array" ref="AC236">IFERROR(_xldudf_FS_EQUITYMETRICS($B236, "account_receivable", "FY")*1000*1000,"NA")</f>
        <v>NA</v>
      </c>
      <c r="AD236" s="3" t="str" cm="1">
        <f t="array" ref="AD236">IFERROR(_xldudf_FS_EQUITYMETRICS($B236, "total_curr_lib", "FY")*1000*1000,"NA")</f>
        <v>NA</v>
      </c>
    </row>
    <row r="237" spans="1:30" x14ac:dyDescent="0.2">
      <c r="A237" s="1" t="e" vm="236">
        <v>#VALUE!</v>
      </c>
      <c r="B237" t="str" cm="1">
        <f t="array" ref="B237">_FV(A237,"Ticker symbol",TRUE)</f>
        <v>L</v>
      </c>
      <c r="C237" t="str" cm="1">
        <f t="array" ref="C237">_FV(A237,"Official name",TRUE)</f>
        <v>LOEWS CORPORATION</v>
      </c>
      <c r="D237" t="str" cm="1">
        <f t="array" ref="D237">_FV(A237,"Headquarters")</f>
        <v>9 West 57Th Street, NEW YORK, NY, 10019-2701 US</v>
      </c>
      <c r="E237" s="3" cm="1">
        <f t="array" ref="E237">IFERROR(_FV(A237,"Employees"), "NA")</f>
        <v>12050</v>
      </c>
      <c r="F237" t="str" cm="1">
        <f t="array" ref="F237">_FV(A237,"Industry")</f>
        <v>Insurance</v>
      </c>
      <c r="G237" s="3" cm="1">
        <f t="array" ref="G237">IFERROR(_FV(A237,"Year incorporated",TRUE), "NA")</f>
        <v>1969</v>
      </c>
      <c r="H237" s="3" t="str" cm="1">
        <f t="array" ref="H237">_FV(A237,"Exchange")</f>
        <v>New York Stock Exchange</v>
      </c>
      <c r="I237" t="str" cm="1">
        <f t="array" ref="I237">_FV(A237,"Currency")</f>
        <v>USD</v>
      </c>
      <c r="J237" s="7" cm="1">
        <f t="array" ref="J237">_FV(A237,"Price")</f>
        <v>62.11</v>
      </c>
      <c r="K237" s="7" cm="1">
        <f t="array" ref="K237">_FV(A237,"Previous close",TRUE)</f>
        <v>62.44</v>
      </c>
      <c r="L237" s="7" cm="1">
        <f t="array" ref="L237">_FV(A237,"Change")</f>
        <v>-0.33</v>
      </c>
      <c r="M237" s="4" cm="1">
        <f t="array" ref="M237">_FV(A237,"Change (%)",TRUE)</f>
        <v>-5.2849999999999998E-3</v>
      </c>
      <c r="N237" s="7" cm="1">
        <f t="array" ref="N237">IFERROR(_FV(A237,"Open"), "NA")</f>
        <v>62.85</v>
      </c>
      <c r="O237" s="7" cm="1">
        <f t="array" ref="O237">IFERROR(_FV(A237,"High"), "NA")</f>
        <v>62.854999999999997</v>
      </c>
      <c r="P237" s="7" cm="1">
        <f t="array" ref="P237">IFERROR(_FV(A237,"Low"), "NA")</f>
        <v>62.11</v>
      </c>
      <c r="Q237" s="7" cm="1">
        <f t="array" ref="Q237">IFERROR(_FV(A237,"52 week high",TRUE),"NA")</f>
        <v>63.93</v>
      </c>
      <c r="R237" s="7" cm="1">
        <f t="array" ref="R237">IFERROR(_FV(A237,"52 week low",TRUE),"NA")</f>
        <v>49.36</v>
      </c>
      <c r="S237" s="3" cm="1">
        <f t="array" ref="S237">_FV(A237,"Shares outstanding",TRUE)</f>
        <v>225508700</v>
      </c>
      <c r="T237" s="7" cm="1">
        <f t="array" ref="T237">_FV(A237,"Volume")</f>
        <v>147553</v>
      </c>
      <c r="U237" s="3" cm="1">
        <f t="array" ref="U237">IFERROR(_FV(A237,"Volume average",TRUE), "NA")</f>
        <v>546943</v>
      </c>
      <c r="V237" s="5" cm="1">
        <f t="array" ref="V237">IFERROR(_FV(A237,"Beta"), "NA")</f>
        <v>0.83560000000000001</v>
      </c>
      <c r="W237" s="3" cm="1">
        <f t="array" ref="W237">_FV(A237,"Market cap",TRUE)</f>
        <v>14006345357</v>
      </c>
      <c r="X237" s="7" cm="1">
        <f t="array" ref="X237">IFERROR(_FV(A237,"P/E",TRUE), "NA")</f>
        <v>11.885400000000001</v>
      </c>
      <c r="Y237" t="str" cm="1">
        <f t="array" ref="Y237">_FV(A237,"Instrument type",TRUE)</f>
        <v>Stock</v>
      </c>
      <c r="Z237" s="6" cm="1">
        <f t="array" ref="Z237">_FV(A237,"Last trade time",TRUE)</f>
        <v>45155.70005960625</v>
      </c>
      <c r="AA237" s="3" t="str" cm="1">
        <f t="array" ref="AA237">IFERROR(_xldudf_FS_EQUITYMETRICS($B237, "net_income", "FY")*1000*1000,"NA")</f>
        <v>NA</v>
      </c>
      <c r="AB237" s="3" t="str" cm="1">
        <f t="array" ref="AB237">IFERROR(_xldudf_FS_EQUITYMETRICS($B237, "cash_equiv", "FY")*1000*1000,"NA")</f>
        <v>NA</v>
      </c>
      <c r="AC237" s="3" t="str" cm="1">
        <f t="array" ref="AC237">IFERROR(_xldudf_FS_EQUITYMETRICS($B237, "account_receivable", "FY")*1000*1000,"NA")</f>
        <v>NA</v>
      </c>
      <c r="AD237" s="3" t="str" cm="1">
        <f t="array" ref="AD237">IFERROR(_xldudf_FS_EQUITYMETRICS($B237, "total_curr_lib", "FY")*1000*1000,"NA")</f>
        <v>NA</v>
      </c>
    </row>
    <row r="238" spans="1:30" x14ac:dyDescent="0.2">
      <c r="A238" s="1" t="e" vm="237">
        <v>#VALUE!</v>
      </c>
      <c r="B238" t="str" cm="1">
        <f t="array" ref="B238">_FV(A238,"Ticker symbol",TRUE)</f>
        <v>LOW</v>
      </c>
      <c r="C238" t="str" cm="1">
        <f t="array" ref="C238">_FV(A238,"Official name",TRUE)</f>
        <v>LOWE'S COMPANIES, INC.</v>
      </c>
      <c r="D238" t="str" cm="1">
        <f t="array" ref="D238">_FV(A238,"Headquarters")</f>
        <v>1000 Lowes Blvd, MOORESVILLE, NC, 28117-8520 US</v>
      </c>
      <c r="E238" s="3" cm="1">
        <f t="array" ref="E238">IFERROR(_FV(A238,"Employees"), "NA")</f>
        <v>182000</v>
      </c>
      <c r="F238" t="str" cm="1">
        <f t="array" ref="F238">_FV(A238,"Industry")</f>
        <v>Specialty Retailers</v>
      </c>
      <c r="G238" s="3" cm="1">
        <f t="array" ref="G238">IFERROR(_FV(A238,"Year incorporated",TRUE), "NA")</f>
        <v>1952</v>
      </c>
      <c r="H238" s="3" t="str" cm="1">
        <f t="array" ref="H238">_FV(A238,"Exchange")</f>
        <v>New York Stock Exchange</v>
      </c>
      <c r="I238" t="str" cm="1">
        <f t="array" ref="I238">_FV(A238,"Currency")</f>
        <v>USD</v>
      </c>
      <c r="J238" s="7" cm="1">
        <f t="array" ref="J238">_FV(A238,"Price")</f>
        <v>221.52</v>
      </c>
      <c r="K238" s="7" cm="1">
        <f t="array" ref="K238">_FV(A238,"Previous close",TRUE)</f>
        <v>222.15</v>
      </c>
      <c r="L238" s="7" cm="1">
        <f t="array" ref="L238">_FV(A238,"Change")</f>
        <v>-0.63</v>
      </c>
      <c r="M238" s="4" cm="1">
        <f t="array" ref="M238">_FV(A238,"Change (%)",TRUE)</f>
        <v>-2.836E-3</v>
      </c>
      <c r="N238" s="7" cm="1">
        <f t="array" ref="N238">IFERROR(_FV(A238,"Open"), "NA")</f>
        <v>222.32</v>
      </c>
      <c r="O238" s="7" cm="1">
        <f t="array" ref="O238">IFERROR(_FV(A238,"High"), "NA")</f>
        <v>223.87</v>
      </c>
      <c r="P238" s="7" cm="1">
        <f t="array" ref="P238">IFERROR(_FV(A238,"Low"), "NA")</f>
        <v>220.48</v>
      </c>
      <c r="Q238" s="7" cm="1">
        <f t="array" ref="Q238">IFERROR(_FV(A238,"52 week high",TRUE),"NA")</f>
        <v>237.20500000000001</v>
      </c>
      <c r="R238" s="7" cm="1">
        <f t="array" ref="R238">IFERROR(_FV(A238,"52 week low",TRUE),"NA")</f>
        <v>176.5</v>
      </c>
      <c r="S238" s="3" cm="1">
        <f t="array" ref="S238">_FV(A238,"Shares outstanding",TRUE)</f>
        <v>585980800</v>
      </c>
      <c r="T238" s="7" cm="1">
        <f t="array" ref="T238">_FV(A238,"Volume")</f>
        <v>626179</v>
      </c>
      <c r="U238" s="3" cm="1">
        <f t="array" ref="U238">IFERROR(_FV(A238,"Volume average",TRUE), "NA")</f>
        <v>2073655</v>
      </c>
      <c r="V238" s="5" cm="1">
        <f t="array" ref="V238">IFERROR(_FV(A238,"Beta"), "NA")</f>
        <v>1.08</v>
      </c>
      <c r="W238" s="3" cm="1">
        <f t="array" ref="W238">_FV(A238,"Market cap",TRUE)</f>
        <v>129806466816</v>
      </c>
      <c r="X238" s="7" cm="1">
        <f t="array" ref="X238">IFERROR(_FV(A238,"P/E",TRUE), "NA")</f>
        <v>22.204000000000001</v>
      </c>
      <c r="Y238" t="str" cm="1">
        <f t="array" ref="Y238">_FV(A238,"Instrument type",TRUE)</f>
        <v>Stock</v>
      </c>
      <c r="Z238" s="6" cm="1">
        <f t="array" ref="Z238">_FV(A238,"Last trade time",TRUE)</f>
        <v>45155.700437048436</v>
      </c>
      <c r="AA238" s="3" t="str" cm="1">
        <f t="array" ref="AA238">IFERROR(_xldudf_FS_EQUITYMETRICS($B238, "net_income", "FY")*1000*1000,"NA")</f>
        <v>NA</v>
      </c>
      <c r="AB238" s="3" t="str" cm="1">
        <f t="array" ref="AB238">IFERROR(_xldudf_FS_EQUITYMETRICS($B238, "cash_equiv", "FY")*1000*1000,"NA")</f>
        <v>NA</v>
      </c>
      <c r="AC238" s="3" t="str" cm="1">
        <f t="array" ref="AC238">IFERROR(_xldudf_FS_EQUITYMETRICS($B238, "account_receivable", "FY")*1000*1000,"NA")</f>
        <v>NA</v>
      </c>
      <c r="AD238" s="3" t="str" cm="1">
        <f t="array" ref="AD238">IFERROR(_xldudf_FS_EQUITYMETRICS($B238, "total_curr_lib", "FY")*1000*1000,"NA")</f>
        <v>NA</v>
      </c>
    </row>
    <row r="239" spans="1:30" x14ac:dyDescent="0.2">
      <c r="A239" s="1" t="e" vm="238">
        <v>#VALUE!</v>
      </c>
      <c r="B239" t="str" cm="1">
        <f t="array" ref="B239">_FV(A239,"Ticker symbol",TRUE)</f>
        <v>LUK</v>
      </c>
      <c r="C239" t="str" cm="1">
        <f t="array" ref="C239">_FV(A239,"Official name",TRUE)</f>
        <v>LUKARDI S.A.</v>
      </c>
      <c r="D239" t="str" cm="1">
        <f t="array" ref="D239">_FV(A239,"Headquarters")</f>
        <v>ul. Teczowa 3, POZNAN, WOJ. WIELKOPOLSKIE, 60-275 PL</v>
      </c>
      <c r="E239" s="3" t="str" cm="1">
        <f t="array" ref="E239">IFERROR(_FV(A239,"Employees"), "NA")</f>
        <v>NA</v>
      </c>
      <c r="F239" t="str" cm="1">
        <f t="array" ref="F239">_FV(A239,"Industry")</f>
        <v>Software &amp; IT Services</v>
      </c>
      <c r="G239" s="3" cm="1">
        <f t="array" ref="G239">IFERROR(_FV(A239,"Year incorporated",TRUE), "NA")</f>
        <v>2015</v>
      </c>
      <c r="H239" s="3" t="str" cm="1">
        <f t="array" ref="H239">_FV(A239,"Exchange")</f>
        <v>Warsaw Stock Exchange</v>
      </c>
      <c r="I239" t="str" cm="1">
        <f t="array" ref="I239">_FV(A239,"Currency")</f>
        <v>PLN</v>
      </c>
      <c r="J239" s="7" cm="1">
        <f t="array" ref="J239">_FV(A239,"Price")</f>
        <v>0.71499999999999997</v>
      </c>
      <c r="K239" s="7" cm="1">
        <f t="array" ref="K239">_FV(A239,"Previous close",TRUE)</f>
        <v>0.79</v>
      </c>
      <c r="L239" s="7" cm="1">
        <f t="array" ref="L239">_FV(A239,"Change")</f>
        <v>-7.4999999999999997E-2</v>
      </c>
      <c r="M239" s="4" cm="1">
        <f t="array" ref="M239">_FV(A239,"Change (%)",TRUE)</f>
        <v>-9.4937000000000007E-2</v>
      </c>
      <c r="N239" s="7" cm="1">
        <f t="array" ref="N239">IFERROR(_FV(A239,"Open"), "NA")</f>
        <v>0.71499999999999997</v>
      </c>
      <c r="O239" s="7" cm="1">
        <f t="array" ref="O239">IFERROR(_FV(A239,"High"), "NA")</f>
        <v>0.71499999999999997</v>
      </c>
      <c r="P239" s="7" cm="1">
        <f t="array" ref="P239">IFERROR(_FV(A239,"Low"), "NA")</f>
        <v>0.66</v>
      </c>
      <c r="Q239" s="7" cm="1">
        <f t="array" ref="Q239">IFERROR(_FV(A239,"52 week high",TRUE),"NA")</f>
        <v>1.1399999999999999</v>
      </c>
      <c r="R239" s="7" cm="1">
        <f t="array" ref="R239">IFERROR(_FV(A239,"52 week low",TRUE),"NA")</f>
        <v>0.505</v>
      </c>
      <c r="S239" s="3" cm="1">
        <f t="array" ref="S239">_FV(A239,"Shares outstanding",TRUE)</f>
        <v>58503470</v>
      </c>
      <c r="T239" s="7" cm="1">
        <f t="array" ref="T239">_FV(A239,"Volume")</f>
        <v>2302</v>
      </c>
      <c r="U239" s="3" cm="1">
        <f t="array" ref="U239">IFERROR(_FV(A239,"Volume average",TRUE), "NA")</f>
        <v>3130</v>
      </c>
      <c r="V239" s="5" cm="1">
        <f t="array" ref="V239">IFERROR(_FV(A239,"Beta"), "NA")</f>
        <v>0.90169999999999995</v>
      </c>
      <c r="W239" s="3" cm="1">
        <f t="array" ref="W239">_FV(A239,"Market cap",TRUE)</f>
        <v>46217740</v>
      </c>
      <c r="X239" s="7" cm="1">
        <f t="array" ref="X239">IFERROR(_FV(A239,"P/E",TRUE), "NA")</f>
        <v>888.88890000000004</v>
      </c>
      <c r="Y239" t="str" cm="1">
        <f t="array" ref="Y239">_FV(A239,"Instrument type",TRUE)</f>
        <v>Stock</v>
      </c>
      <c r="Z239" s="6" cm="1">
        <f t="array" ref="Z239">_FV(A239,"Last trade time",TRUE)</f>
        <v>45155.610018923435</v>
      </c>
      <c r="AA239" s="3" t="str" cm="1">
        <f t="array" ref="AA239">IFERROR(_xldudf_FS_EQUITYMETRICS($B239, "net_income", "FY")*1000*1000,"NA")</f>
        <v>NA</v>
      </c>
      <c r="AB239" s="3" t="str" cm="1">
        <f t="array" ref="AB239">IFERROR(_xldudf_FS_EQUITYMETRICS($B239, "cash_equiv", "FY")*1000*1000,"NA")</f>
        <v>NA</v>
      </c>
      <c r="AC239" s="3" t="str" cm="1">
        <f t="array" ref="AC239">IFERROR(_xldudf_FS_EQUITYMETRICS($B239, "account_receivable", "FY")*1000*1000,"NA")</f>
        <v>NA</v>
      </c>
      <c r="AD239" s="3" t="str" cm="1">
        <f t="array" ref="AD239">IFERROR(_xldudf_FS_EQUITYMETRICS($B239, "total_curr_lib", "FY")*1000*1000,"NA")</f>
        <v>NA</v>
      </c>
    </row>
    <row r="240" spans="1:30" x14ac:dyDescent="0.2">
      <c r="A240" s="1" t="e" vm="239">
        <v>#VALUE!</v>
      </c>
      <c r="B240" t="str" cm="1">
        <f t="array" ref="B240">_FV(A240,"Ticker symbol",TRUE)</f>
        <v>MTB</v>
      </c>
      <c r="C240" t="str" cm="1">
        <f t="array" ref="C240">_FV(A240,"Official name",TRUE)</f>
        <v>M&amp;T BANK CORPORATION</v>
      </c>
      <c r="D240" t="str" cm="1">
        <f t="array" ref="D240">_FV(A240,"Headquarters")</f>
        <v>One M&amp;T Plaza, BUFFALO, NY, 14203 US</v>
      </c>
      <c r="E240" s="3" cm="1">
        <f t="array" ref="E240">IFERROR(_FV(A240,"Employees"), "NA")</f>
        <v>22210</v>
      </c>
      <c r="F240" t="str" cm="1">
        <f t="array" ref="F240">_FV(A240,"Industry")</f>
        <v>Banking Services</v>
      </c>
      <c r="G240" s="3" cm="1">
        <f t="array" ref="G240">IFERROR(_FV(A240,"Year incorporated",TRUE), "NA")</f>
        <v>1969</v>
      </c>
      <c r="H240" s="3" t="str" cm="1">
        <f t="array" ref="H240">_FV(A240,"Exchange")</f>
        <v>New York Stock Exchange</v>
      </c>
      <c r="I240" t="str" cm="1">
        <f t="array" ref="I240">_FV(A240,"Currency")</f>
        <v>USD</v>
      </c>
      <c r="J240" s="7" cm="1">
        <f t="array" ref="J240">_FV(A240,"Price")</f>
        <v>128.54</v>
      </c>
      <c r="K240" s="7" cm="1">
        <f t="array" ref="K240">_FV(A240,"Previous close",TRUE)</f>
        <v>128.28</v>
      </c>
      <c r="L240" s="7" cm="1">
        <f t="array" ref="L240">_FV(A240,"Change")</f>
        <v>0.26</v>
      </c>
      <c r="M240" s="4" cm="1">
        <f t="array" ref="M240">_FV(A240,"Change (%)",TRUE)</f>
        <v>2.0269999999999997E-3</v>
      </c>
      <c r="N240" s="7" cm="1">
        <f t="array" ref="N240">IFERROR(_FV(A240,"Open"), "NA")</f>
        <v>128.93</v>
      </c>
      <c r="O240" s="7" cm="1">
        <f t="array" ref="O240">IFERROR(_FV(A240,"High"), "NA")</f>
        <v>129.63</v>
      </c>
      <c r="P240" s="7" cm="1">
        <f t="array" ref="P240">IFERROR(_FV(A240,"Low"), "NA")</f>
        <v>128.04</v>
      </c>
      <c r="Q240" s="7" cm="1">
        <f t="array" ref="Q240">IFERROR(_FV(A240,"52 week high",TRUE),"NA")</f>
        <v>192.56</v>
      </c>
      <c r="R240" s="7" cm="1">
        <f t="array" ref="R240">IFERROR(_FV(A240,"52 week low",TRUE),"NA")</f>
        <v>109.36</v>
      </c>
      <c r="S240" s="3" cm="1">
        <f t="array" ref="S240">_FV(A240,"Shares outstanding",TRUE)</f>
        <v>165894000</v>
      </c>
      <c r="T240" s="7" cm="1">
        <f t="array" ref="T240">_FV(A240,"Volume")</f>
        <v>173625</v>
      </c>
      <c r="U240" s="3" cm="1">
        <f t="array" ref="U240">IFERROR(_FV(A240,"Volume average",TRUE), "NA")</f>
        <v>1010400</v>
      </c>
      <c r="V240" s="5" cm="1">
        <f t="array" ref="V240">IFERROR(_FV(A240,"Beta"), "NA")</f>
        <v>0.80659999999999998</v>
      </c>
      <c r="W240" s="3" cm="1">
        <f t="array" ref="W240">_FV(A240,"Market cap",TRUE)</f>
        <v>21324014760</v>
      </c>
      <c r="X240" s="7" cm="1">
        <f t="array" ref="X240">IFERROR(_FV(A240,"P/E",TRUE), "NA")</f>
        <v>7.5789</v>
      </c>
      <c r="Y240" t="str" cm="1">
        <f t="array" ref="Y240">_FV(A240,"Instrument type",TRUE)</f>
        <v>Stock</v>
      </c>
      <c r="Z240" s="6" cm="1">
        <f t="array" ref="Z240">_FV(A240,"Last trade time",TRUE)</f>
        <v>45155.700343182813</v>
      </c>
      <c r="AA240" s="3" t="str" cm="1">
        <f t="array" ref="AA240">IFERROR(_xldudf_FS_EQUITYMETRICS($B240, "net_income", "FY")*1000*1000,"NA")</f>
        <v>NA</v>
      </c>
      <c r="AB240" s="3" t="str" cm="1">
        <f t="array" ref="AB240">IFERROR(_xldudf_FS_EQUITYMETRICS($B240, "cash_equiv", "FY")*1000*1000,"NA")</f>
        <v>NA</v>
      </c>
      <c r="AC240" s="3" t="str" cm="1">
        <f t="array" ref="AC240">IFERROR(_xldudf_FS_EQUITYMETRICS($B240, "account_receivable", "FY")*1000*1000,"NA")</f>
        <v>NA</v>
      </c>
      <c r="AD240" s="3" t="str" cm="1">
        <f t="array" ref="AD240">IFERROR(_xldudf_FS_EQUITYMETRICS($B240, "total_curr_lib", "FY")*1000*1000,"NA")</f>
        <v>NA</v>
      </c>
    </row>
    <row r="241" spans="1:30" x14ac:dyDescent="0.2">
      <c r="A241" s="1" t="e" vm="240">
        <v>#VALUE!</v>
      </c>
      <c r="B241" t="str" cm="1">
        <f t="array" ref="B241">_FV(A241,"Ticker symbol",TRUE)</f>
        <v>FDO</v>
      </c>
      <c r="C241" t="str" cm="1">
        <f t="array" ref="C241">_FV(A241,"Official name",TRUE)</f>
        <v>MACY'S, INC.</v>
      </c>
      <c r="D241" t="str" cm="1">
        <f t="array" ref="D241">_FV(A241,"Headquarters")</f>
        <v>151 West 34Th Street, NEW YORK, NY, 10001 US</v>
      </c>
      <c r="E241" s="3" cm="1">
        <f t="array" ref="E241">IFERROR(_FV(A241,"Employees"), "NA")</f>
        <v>94570</v>
      </c>
      <c r="F241" t="str" cm="1">
        <f t="array" ref="F241">_FV(A241,"Industry")</f>
        <v>Diversified Retail</v>
      </c>
      <c r="G241" s="3" cm="1">
        <f t="array" ref="G241">IFERROR(_FV(A241,"Year incorporated",TRUE), "NA")</f>
        <v>1985</v>
      </c>
      <c r="H241" s="3" t="str" cm="1">
        <f t="array" ref="H241">_FV(A241,"Exchange")</f>
        <v>Xetra</v>
      </c>
      <c r="I241" t="str" cm="1">
        <f t="array" ref="I241">_FV(A241,"Currency")</f>
        <v>EUR</v>
      </c>
      <c r="J241" s="7" cm="1">
        <f t="array" ref="J241">_FV(A241,"Price")</f>
        <v>13.984999999999999</v>
      </c>
      <c r="K241" s="7" cm="1">
        <f t="array" ref="K241">_FV(A241,"Previous close",TRUE)</f>
        <v>13.99</v>
      </c>
      <c r="L241" s="7" cm="1">
        <f t="array" ref="L241">_FV(A241,"Change")</f>
        <v>-5.0000000000000001E-3</v>
      </c>
      <c r="M241" s="4" cm="1">
        <f t="array" ref="M241">_FV(A241,"Change (%)",TRUE)</f>
        <v>-3.5740000000000001E-4</v>
      </c>
      <c r="N241" s="7" cm="1">
        <f t="array" ref="N241">IFERROR(_FV(A241,"Open"), "NA")</f>
        <v>13.984999999999999</v>
      </c>
      <c r="O241" s="7" cm="1">
        <f t="array" ref="O241">IFERROR(_FV(A241,"High"), "NA")</f>
        <v>13.984999999999999</v>
      </c>
      <c r="P241" s="7" cm="1">
        <f t="array" ref="P241">IFERROR(_FV(A241,"Low"), "NA")</f>
        <v>13.984999999999999</v>
      </c>
      <c r="Q241" s="7" cm="1">
        <f t="array" ref="Q241">IFERROR(_FV(A241,"52 week high",TRUE),"NA")</f>
        <v>25.1</v>
      </c>
      <c r="R241" s="7" cm="1">
        <f t="array" ref="R241">IFERROR(_FV(A241,"52 week low",TRUE),"NA")</f>
        <v>11.765000000000001</v>
      </c>
      <c r="S241" s="3" cm="1">
        <f t="array" ref="S241">_FV(A241,"Shares outstanding",TRUE)</f>
        <v>272529800</v>
      </c>
      <c r="T241" s="7" cm="1">
        <f t="array" ref="T241">_FV(A241,"Volume")</f>
        <v>0</v>
      </c>
      <c r="U241" s="3" cm="1">
        <f t="array" ref="U241">IFERROR(_FV(A241,"Volume average",TRUE), "NA")</f>
        <v>8590660</v>
      </c>
      <c r="V241" s="5" cm="1">
        <f t="array" ref="V241">IFERROR(_FV(A241,"Beta"), "NA")</f>
        <v>1.885</v>
      </c>
      <c r="W241" s="3" cm="1">
        <f t="array" ref="W241">_FV(A241,"Market cap",TRUE)</f>
        <v>4115200000</v>
      </c>
      <c r="X241" s="7" cm="1">
        <f t="array" ref="X241">IFERROR(_FV(A241,"P/E",TRUE), "NA")</f>
        <v>4.21</v>
      </c>
      <c r="Y241" t="str" cm="1">
        <f t="array" ref="Y241">_FV(A241,"Instrument type",TRUE)</f>
        <v>Stock</v>
      </c>
      <c r="Z241" s="6" cm="1">
        <f t="array" ref="Z241">_FV(A241,"Last trade time",TRUE)</f>
        <v>45155.649824907028</v>
      </c>
      <c r="AA241" s="3" t="str" cm="1">
        <f t="array" ref="AA241">IFERROR(_xldudf_FS_EQUITYMETRICS($B241, "net_income", "FY")*1000*1000,"NA")</f>
        <v>NA</v>
      </c>
      <c r="AB241" s="3" t="str" cm="1">
        <f t="array" ref="AB241">IFERROR(_xldudf_FS_EQUITYMETRICS($B241, "cash_equiv", "FY")*1000*1000,"NA")</f>
        <v>NA</v>
      </c>
      <c r="AC241" s="3" t="str" cm="1">
        <f t="array" ref="AC241">IFERROR(_xldudf_FS_EQUITYMETRICS($B241, "account_receivable", "FY")*1000*1000,"NA")</f>
        <v>NA</v>
      </c>
      <c r="AD241" s="3" t="str" cm="1">
        <f t="array" ref="AD241">IFERROR(_xldudf_FS_EQUITYMETRICS($B241, "total_curr_lib", "FY")*1000*1000,"NA")</f>
        <v>NA</v>
      </c>
    </row>
    <row r="242" spans="1:30" x14ac:dyDescent="0.2">
      <c r="A242" s="1" t="e" vm="241">
        <v>#VALUE!</v>
      </c>
      <c r="B242" t="str" cm="1">
        <f t="array" ref="B242">_FV(A242,"Ticker symbol",TRUE)</f>
        <v>M</v>
      </c>
      <c r="C242" t="str" cm="1">
        <f t="array" ref="C242">_FV(A242,"Official name",TRUE)</f>
        <v>MACY'S, INC.</v>
      </c>
      <c r="D242" t="str" cm="1">
        <f t="array" ref="D242">_FV(A242,"Headquarters")</f>
        <v>151 West 34Th Street, NEW YORK, NY, 10001 US</v>
      </c>
      <c r="E242" s="3" cm="1">
        <f t="array" ref="E242">IFERROR(_FV(A242,"Employees"), "NA")</f>
        <v>94570</v>
      </c>
      <c r="F242" t="str" cm="1">
        <f t="array" ref="F242">_FV(A242,"Industry")</f>
        <v>Diversified Retail</v>
      </c>
      <c r="G242" s="3" cm="1">
        <f t="array" ref="G242">IFERROR(_FV(A242,"Year incorporated",TRUE), "NA")</f>
        <v>1985</v>
      </c>
      <c r="H242" s="3" t="str" cm="1">
        <f t="array" ref="H242">_FV(A242,"Exchange")</f>
        <v>New York Stock Exchange</v>
      </c>
      <c r="I242" t="str" cm="1">
        <f t="array" ref="I242">_FV(A242,"Currency")</f>
        <v>USD</v>
      </c>
      <c r="J242" s="7" cm="1">
        <f t="array" ref="J242">_FV(A242,"Price")</f>
        <v>15.275</v>
      </c>
      <c r="K242" s="7" cm="1">
        <f t="array" ref="K242">_FV(A242,"Previous close",TRUE)</f>
        <v>15.1</v>
      </c>
      <c r="L242" s="7" cm="1">
        <f t="array" ref="L242">_FV(A242,"Change")</f>
        <v>0.17499999999999999</v>
      </c>
      <c r="M242" s="4" cm="1">
        <f t="array" ref="M242">_FV(A242,"Change (%)",TRUE)</f>
        <v>1.1589E-2</v>
      </c>
      <c r="N242" s="7" cm="1">
        <f t="array" ref="N242">IFERROR(_FV(A242,"Open"), "NA")</f>
        <v>15.25</v>
      </c>
      <c r="O242" s="7" cm="1">
        <f t="array" ref="O242">IFERROR(_FV(A242,"High"), "NA")</f>
        <v>15.38</v>
      </c>
      <c r="P242" s="7" cm="1">
        <f t="array" ref="P242">IFERROR(_FV(A242,"Low"), "NA")</f>
        <v>15.16</v>
      </c>
      <c r="Q242" s="7" cm="1">
        <f t="array" ref="Q242">IFERROR(_FV(A242,"52 week high",TRUE),"NA")</f>
        <v>25.12</v>
      </c>
      <c r="R242" s="7" cm="1">
        <f t="array" ref="R242">IFERROR(_FV(A242,"52 week low",TRUE),"NA")</f>
        <v>12.8</v>
      </c>
      <c r="S242" s="3" cm="1">
        <f t="array" ref="S242">_FV(A242,"Shares outstanding",TRUE)</f>
        <v>272529800</v>
      </c>
      <c r="T242" s="7" cm="1">
        <f t="array" ref="T242">_FV(A242,"Volume")</f>
        <v>4916556</v>
      </c>
      <c r="U242" s="3" cm="1">
        <f t="array" ref="U242">IFERROR(_FV(A242,"Volume average",TRUE), "NA")</f>
        <v>8413020</v>
      </c>
      <c r="V242" s="5" cm="1">
        <f t="array" ref="V242">IFERROR(_FV(A242,"Beta"), "NA")</f>
        <v>1.885</v>
      </c>
      <c r="W242" s="3" cm="1">
        <f t="array" ref="W242">_FV(A242,"Market cap",TRUE)</f>
        <v>4162892695</v>
      </c>
      <c r="X242" s="7" cm="1">
        <f t="array" ref="X242">IFERROR(_FV(A242,"P/E",TRUE), "NA")</f>
        <v>4.1276999999999999</v>
      </c>
      <c r="Y242" t="str" cm="1">
        <f t="array" ref="Y242">_FV(A242,"Instrument type",TRUE)</f>
        <v>Stock</v>
      </c>
      <c r="Z242" s="6" cm="1">
        <f t="array" ref="Z242">_FV(A242,"Last trade time",TRUE)</f>
        <v>45155.70045083281</v>
      </c>
      <c r="AA242" s="3" t="str" cm="1">
        <f t="array" ref="AA242">IFERROR(_xldudf_FS_EQUITYMETRICS($B242, "net_income", "FY")*1000*1000,"NA")</f>
        <v>NA</v>
      </c>
      <c r="AB242" s="3" t="str" cm="1">
        <f t="array" ref="AB242">IFERROR(_xldudf_FS_EQUITYMETRICS($B242, "cash_equiv", "FY")*1000*1000,"NA")</f>
        <v>NA</v>
      </c>
      <c r="AC242" s="3" t="str" cm="1">
        <f t="array" ref="AC242">IFERROR(_xldudf_FS_EQUITYMETRICS($B242, "account_receivable", "FY")*1000*1000,"NA")</f>
        <v>NA</v>
      </c>
      <c r="AD242" s="3" t="str" cm="1">
        <f t="array" ref="AD242">IFERROR(_xldudf_FS_EQUITYMETRICS($B242, "total_curr_lib", "FY")*1000*1000,"NA")</f>
        <v>NA</v>
      </c>
    </row>
    <row r="243" spans="1:30" x14ac:dyDescent="0.2">
      <c r="A243" s="1" t="e" vm="242">
        <v>#VALUE!</v>
      </c>
      <c r="B243" t="str" cm="1">
        <f t="array" ref="B243">_FV(A243,"Ticker symbol",TRUE)</f>
        <v>MRO</v>
      </c>
      <c r="C243" t="str" cm="1">
        <f t="array" ref="C243">_FV(A243,"Official name",TRUE)</f>
        <v>MARATHON OIL CORPORATION</v>
      </c>
      <c r="D243" t="str" cm="1">
        <f t="array" ref="D243">_FV(A243,"Headquarters")</f>
        <v>PO Box 3128, HOUSTON, TX, 77253-3128 US</v>
      </c>
      <c r="E243" s="3" cm="1">
        <f t="array" ref="E243">IFERROR(_FV(A243,"Employees"), "NA")</f>
        <v>1570</v>
      </c>
      <c r="F243" t="str" cm="1">
        <f t="array" ref="F243">_FV(A243,"Industry")</f>
        <v>Oil &amp; Gas</v>
      </c>
      <c r="G243" s="3" cm="1">
        <f t="array" ref="G243">IFERROR(_FV(A243,"Year incorporated",TRUE), "NA")</f>
        <v>2001</v>
      </c>
      <c r="H243" s="3" t="str" cm="1">
        <f t="array" ref="H243">_FV(A243,"Exchange")</f>
        <v>New York Stock Exchange</v>
      </c>
      <c r="I243" t="str" cm="1">
        <f t="array" ref="I243">_FV(A243,"Currency")</f>
        <v>USD</v>
      </c>
      <c r="J243" s="7" cm="1">
        <f t="array" ref="J243">_FV(A243,"Price")</f>
        <v>26.045000000000002</v>
      </c>
      <c r="K243" s="7" cm="1">
        <f t="array" ref="K243">_FV(A243,"Previous close",TRUE)</f>
        <v>25.56</v>
      </c>
      <c r="L243" s="7" cm="1">
        <f t="array" ref="L243">_FV(A243,"Change")</f>
        <v>0.48499999999999999</v>
      </c>
      <c r="M243" s="4" cm="1">
        <f t="array" ref="M243">_FV(A243,"Change (%)",TRUE)</f>
        <v>1.8974999999999999E-2</v>
      </c>
      <c r="N243" s="7" cm="1">
        <f t="array" ref="N243">IFERROR(_FV(A243,"Open"), "NA")</f>
        <v>26.11</v>
      </c>
      <c r="O243" s="7" cm="1">
        <f t="array" ref="O243">IFERROR(_FV(A243,"High"), "NA")</f>
        <v>26.26</v>
      </c>
      <c r="P243" s="7" cm="1">
        <f t="array" ref="P243">IFERROR(_FV(A243,"Low"), "NA")</f>
        <v>25.945</v>
      </c>
      <c r="Q243" s="7" cm="1">
        <f t="array" ref="Q243">IFERROR(_FV(A243,"52 week high",TRUE),"NA")</f>
        <v>33.42</v>
      </c>
      <c r="R243" s="7" cm="1">
        <f t="array" ref="R243">IFERROR(_FV(A243,"52 week low",TRUE),"NA")</f>
        <v>20.57</v>
      </c>
      <c r="S243" s="3" cm="1">
        <f t="array" ref="S243">_FV(A243,"Shares outstanding",TRUE)</f>
        <v>605687200</v>
      </c>
      <c r="T243" s="7" cm="1">
        <f t="array" ref="T243">_FV(A243,"Volume")</f>
        <v>4819377</v>
      </c>
      <c r="U243" s="3" cm="1">
        <f t="array" ref="U243">IFERROR(_FV(A243,"Volume average",TRUE), "NA")</f>
        <v>11255227</v>
      </c>
      <c r="V243" s="5" cm="1">
        <f t="array" ref="V243">IFERROR(_FV(A243,"Beta"), "NA")</f>
        <v>2.3761999999999999</v>
      </c>
      <c r="W243" s="3" cm="1">
        <f t="array" ref="W243">_FV(A243,"Market cap",TRUE)</f>
        <v>15775123124</v>
      </c>
      <c r="X243" s="7" cm="1">
        <f t="array" ref="X243">IFERROR(_FV(A243,"P/E",TRUE), "NA")</f>
        <v>6.2793000000000001</v>
      </c>
      <c r="Y243" t="str" cm="1">
        <f t="array" ref="Y243">_FV(A243,"Instrument type",TRUE)</f>
        <v>Stock</v>
      </c>
      <c r="Z243" s="6" cm="1">
        <f t="array" ref="Z243">_FV(A243,"Last trade time",TRUE)</f>
        <v>45155.700423078124</v>
      </c>
      <c r="AA243" s="3" t="str" cm="1">
        <f t="array" ref="AA243">IFERROR(_xldudf_FS_EQUITYMETRICS($B243, "net_income", "FY")*1000*1000,"NA")</f>
        <v>NA</v>
      </c>
      <c r="AB243" s="3" t="str" cm="1">
        <f t="array" ref="AB243">IFERROR(_xldudf_FS_EQUITYMETRICS($B243, "cash_equiv", "FY")*1000*1000,"NA")</f>
        <v>NA</v>
      </c>
      <c r="AC243" s="3" t="str" cm="1">
        <f t="array" ref="AC243">IFERROR(_xldudf_FS_EQUITYMETRICS($B243, "account_receivable", "FY")*1000*1000,"NA")</f>
        <v>NA</v>
      </c>
      <c r="AD243" s="3" t="str" cm="1">
        <f t="array" ref="AD243">IFERROR(_xldudf_FS_EQUITYMETRICS($B243, "total_curr_lib", "FY")*1000*1000,"NA")</f>
        <v>NA</v>
      </c>
    </row>
    <row r="244" spans="1:30" x14ac:dyDescent="0.2">
      <c r="A244" s="1" t="e" vm="243">
        <v>#VALUE!</v>
      </c>
      <c r="B244" t="str" cm="1">
        <f t="array" ref="B244">_FV(A244,"Ticker symbol",TRUE)</f>
        <v>MPC</v>
      </c>
      <c r="C244" t="str" cm="1">
        <f t="array" ref="C244">_FV(A244,"Official name",TRUE)</f>
        <v>MARATHON PETROLEUM CORPORATION</v>
      </c>
      <c r="D244" t="str" cm="1">
        <f t="array" ref="D244">_FV(A244,"Headquarters")</f>
        <v>539 S Main St, FINDLAY, OH, 45840-3229 US</v>
      </c>
      <c r="E244" s="3" cm="1">
        <f t="array" ref="E244">IFERROR(_FV(A244,"Employees"), "NA")</f>
        <v>17800</v>
      </c>
      <c r="F244" t="str" cm="1">
        <f t="array" ref="F244">_FV(A244,"Industry")</f>
        <v>Oil &amp; Gas</v>
      </c>
      <c r="G244" s="3" cm="1">
        <f t="array" ref="G244">IFERROR(_FV(A244,"Year incorporated",TRUE), "NA")</f>
        <v>2009</v>
      </c>
      <c r="H244" s="3" t="str" cm="1">
        <f t="array" ref="H244">_FV(A244,"Exchange")</f>
        <v>New York Stock Exchange</v>
      </c>
      <c r="I244" t="str" cm="1">
        <f t="array" ref="I244">_FV(A244,"Currency")</f>
        <v>USD</v>
      </c>
      <c r="J244" s="7" cm="1">
        <f t="array" ref="J244">_FV(A244,"Price")</f>
        <v>143.52000000000001</v>
      </c>
      <c r="K244" s="7" cm="1">
        <f t="array" ref="K244">_FV(A244,"Previous close",TRUE)</f>
        <v>141.4</v>
      </c>
      <c r="L244" s="7" cm="1">
        <f t="array" ref="L244">_FV(A244,"Change")</f>
        <v>2.12</v>
      </c>
      <c r="M244" s="4" cm="1">
        <f t="array" ref="M244">_FV(A244,"Change (%)",TRUE)</f>
        <v>1.4993000000000001E-2</v>
      </c>
      <c r="N244" s="7" cm="1">
        <f t="array" ref="N244">IFERROR(_FV(A244,"Open"), "NA")</f>
        <v>143.4</v>
      </c>
      <c r="O244" s="7" cm="1">
        <f t="array" ref="O244">IFERROR(_FV(A244,"High"), "NA")</f>
        <v>145.19999999999999</v>
      </c>
      <c r="P244" s="7" cm="1">
        <f t="array" ref="P244">IFERROR(_FV(A244,"Low"), "NA")</f>
        <v>143.21</v>
      </c>
      <c r="Q244" s="7" cm="1">
        <f t="array" ref="Q244">IFERROR(_FV(A244,"52 week high",TRUE),"NA")</f>
        <v>149.76</v>
      </c>
      <c r="R244" s="7" cm="1">
        <f t="array" ref="R244">IFERROR(_FV(A244,"52 week low",TRUE),"NA")</f>
        <v>89.4</v>
      </c>
      <c r="S244" s="3" cm="1">
        <f t="array" ref="S244">_FV(A244,"Shares outstanding",TRUE)</f>
        <v>399844100</v>
      </c>
      <c r="T244" s="7" cm="1">
        <f t="array" ref="T244">_FV(A244,"Volume")</f>
        <v>1500448</v>
      </c>
      <c r="U244" s="3" cm="1">
        <f t="array" ref="U244">IFERROR(_FV(A244,"Volume average",TRUE), "NA")</f>
        <v>3419077</v>
      </c>
      <c r="V244" s="5" cm="1">
        <f t="array" ref="V244">IFERROR(_FV(A244,"Beta"), "NA")</f>
        <v>1.6135999999999999</v>
      </c>
      <c r="W244" s="3" cm="1">
        <f t="array" ref="W244">_FV(A244,"Market cap",TRUE)</f>
        <v>57385625232</v>
      </c>
      <c r="X244" s="7" cm="1">
        <f t="array" ref="X244">IFERROR(_FV(A244,"P/E",TRUE), "NA")</f>
        <v>5.1620999999999997</v>
      </c>
      <c r="Y244" t="str" cm="1">
        <f t="array" ref="Y244">_FV(A244,"Instrument type",TRUE)</f>
        <v>Stock</v>
      </c>
      <c r="Z244" s="6" cm="1">
        <f t="array" ref="Z244">_FV(A244,"Last trade time",TRUE)</f>
        <v>45155.700522580468</v>
      </c>
      <c r="AA244" s="3" t="str" cm="1">
        <f t="array" ref="AA244">IFERROR(_xldudf_FS_EQUITYMETRICS($B244, "net_income", "FY")*1000*1000,"NA")</f>
        <v>NA</v>
      </c>
      <c r="AB244" s="3" t="str" cm="1">
        <f t="array" ref="AB244">IFERROR(_xldudf_FS_EQUITYMETRICS($B244, "cash_equiv", "FY")*1000*1000,"NA")</f>
        <v>NA</v>
      </c>
      <c r="AC244" s="3" t="str" cm="1">
        <f t="array" ref="AC244">IFERROR(_xldudf_FS_EQUITYMETRICS($B244, "account_receivable", "FY")*1000*1000,"NA")</f>
        <v>NA</v>
      </c>
      <c r="AD244" s="3" t="str" cm="1">
        <f t="array" ref="AD244">IFERROR(_xldudf_FS_EQUITYMETRICS($B244, "total_curr_lib", "FY")*1000*1000,"NA")</f>
        <v>NA</v>
      </c>
    </row>
    <row r="245" spans="1:30" x14ac:dyDescent="0.2">
      <c r="A245" s="1" t="e" vm="244">
        <v>#VALUE!</v>
      </c>
      <c r="B245" t="str" cm="1">
        <f t="array" ref="B245">_FV(A245,"Ticker symbol",TRUE)</f>
        <v>MAR</v>
      </c>
      <c r="C245" t="str" cm="1">
        <f t="array" ref="C245">_FV(A245,"Official name",TRUE)</f>
        <v>MARRIOTT INTERNATIONAL, INC.</v>
      </c>
      <c r="D245" t="str" cm="1">
        <f t="array" ref="D245">_FV(A245,"Headquarters")</f>
        <v>7750 WISCONSIN AVENUE, BETHESDA, MD, 20814 US</v>
      </c>
      <c r="E245" s="3" cm="1">
        <f t="array" ref="E245">IFERROR(_FV(A245,"Employees"), "NA")</f>
        <v>140000</v>
      </c>
      <c r="F245" t="str" cm="1">
        <f t="array" ref="F245">_FV(A245,"Industry")</f>
        <v>Hotels &amp; Entertainment Services</v>
      </c>
      <c r="G245" s="3" cm="1">
        <f t="array" ref="G245">IFERROR(_FV(A245,"Year incorporated",TRUE), "NA")</f>
        <v>1997</v>
      </c>
      <c r="H245" s="3" t="str" cm="1">
        <f t="array" ref="H245">_FV(A245,"Exchange")</f>
        <v>Nasdaq Stock Market</v>
      </c>
      <c r="I245" t="str" cm="1">
        <f t="array" ref="I245">_FV(A245,"Currency")</f>
        <v>USD</v>
      </c>
      <c r="J245" s="7" cm="1">
        <f t="array" ref="J245">_FV(A245,"Price")</f>
        <v>205.25</v>
      </c>
      <c r="K245" s="7" cm="1">
        <f t="array" ref="K245">_FV(A245,"Previous close",TRUE)</f>
        <v>206.48</v>
      </c>
      <c r="L245" s="7" cm="1">
        <f t="array" ref="L245">_FV(A245,"Change")</f>
        <v>-1.23</v>
      </c>
      <c r="M245" s="4" cm="1">
        <f t="array" ref="M245">_FV(A245,"Change (%)",TRUE)</f>
        <v>-5.9570000000000005E-3</v>
      </c>
      <c r="N245" s="7" cm="1">
        <f t="array" ref="N245">IFERROR(_FV(A245,"Open"), "NA")</f>
        <v>207.71</v>
      </c>
      <c r="O245" s="7" cm="1">
        <f t="array" ref="O245">IFERROR(_FV(A245,"High"), "NA")</f>
        <v>207.71</v>
      </c>
      <c r="P245" s="7" cm="1">
        <f t="array" ref="P245">IFERROR(_FV(A245,"Low"), "NA")</f>
        <v>203.8</v>
      </c>
      <c r="Q245" s="7" cm="1">
        <f t="array" ref="Q245">IFERROR(_FV(A245,"52 week high",TRUE),"NA")</f>
        <v>210.98</v>
      </c>
      <c r="R245" s="7" cm="1">
        <f t="array" ref="R245">IFERROR(_FV(A245,"52 week low",TRUE),"NA")</f>
        <v>135.9</v>
      </c>
      <c r="S245" s="3" cm="1">
        <f t="array" ref="S245">_FV(A245,"Shares outstanding",TRUE)</f>
        <v>298239600</v>
      </c>
      <c r="T245" s="7" cm="1">
        <f t="array" ref="T245">_FV(A245,"Volume")</f>
        <v>1068131</v>
      </c>
      <c r="U245" s="3" cm="1">
        <f t="array" ref="U245">IFERROR(_FV(A245,"Volume average",TRUE), "NA")</f>
        <v>2386923</v>
      </c>
      <c r="V245" s="5" cm="1">
        <f t="array" ref="V245">IFERROR(_FV(A245,"Beta"), "NA")</f>
        <v>1.59</v>
      </c>
      <c r="W245" s="3" cm="1">
        <f t="array" ref="W245">_FV(A245,"Market cap",TRUE)</f>
        <v>61213677900</v>
      </c>
      <c r="X245" s="7" cm="1">
        <f t="array" ref="X245">IFERROR(_FV(A245,"P/E",TRUE), "NA")</f>
        <v>23.291399999999999</v>
      </c>
      <c r="Y245" t="str" cm="1">
        <f t="array" ref="Y245">_FV(A245,"Instrument type",TRUE)</f>
        <v>Stock</v>
      </c>
      <c r="Z245" s="6" cm="1">
        <f t="array" ref="Z245">_FV(A245,"Last trade time",TRUE)</f>
        <v>45155.700473414065</v>
      </c>
      <c r="AA245" s="3" t="str" cm="1">
        <f t="array" ref="AA245">IFERROR(_xldudf_FS_EQUITYMETRICS($B245, "net_income", "FY")*1000*1000,"NA")</f>
        <v>NA</v>
      </c>
      <c r="AB245" s="3" t="str" cm="1">
        <f t="array" ref="AB245">IFERROR(_xldudf_FS_EQUITYMETRICS($B245, "cash_equiv", "FY")*1000*1000,"NA")</f>
        <v>NA</v>
      </c>
      <c r="AC245" s="3" t="str" cm="1">
        <f t="array" ref="AC245">IFERROR(_xldudf_FS_EQUITYMETRICS($B245, "account_receivable", "FY")*1000*1000,"NA")</f>
        <v>NA</v>
      </c>
      <c r="AD245" s="3" t="str" cm="1">
        <f t="array" ref="AD245">IFERROR(_xldudf_FS_EQUITYMETRICS($B245, "total_curr_lib", "FY")*1000*1000,"NA")</f>
        <v>NA</v>
      </c>
    </row>
    <row r="246" spans="1:30" x14ac:dyDescent="0.2">
      <c r="A246" s="1" t="e" vm="245">
        <v>#VALUE!</v>
      </c>
      <c r="B246" t="str" cm="1">
        <f t="array" ref="B246">_FV(A246,"Ticker symbol",TRUE)</f>
        <v>MMC</v>
      </c>
      <c r="C246" t="str" cm="1">
        <f t="array" ref="C246">_FV(A246,"Official name",TRUE)</f>
        <v>MARSH &amp; MCLENNAN COMPANIES, INC.</v>
      </c>
      <c r="D246" t="str" cm="1">
        <f t="array" ref="D246">_FV(A246,"Headquarters")</f>
        <v>1166 Avenue of the Americas, NEW YORK, NY, 10036 US</v>
      </c>
      <c r="E246" s="3" cm="1">
        <f t="array" ref="E246">IFERROR(_FV(A246,"Employees"), "NA")</f>
        <v>85000</v>
      </c>
      <c r="F246" t="str" cm="1">
        <f t="array" ref="F246">_FV(A246,"Industry")</f>
        <v>Insurance</v>
      </c>
      <c r="G246" s="3" cm="1">
        <f t="array" ref="G246">IFERROR(_FV(A246,"Year incorporated",TRUE), "NA")</f>
        <v>1969</v>
      </c>
      <c r="H246" s="3" t="str" cm="1">
        <f t="array" ref="H246">_FV(A246,"Exchange")</f>
        <v>New York Stock Exchange</v>
      </c>
      <c r="I246" t="str" cm="1">
        <f t="array" ref="I246">_FV(A246,"Currency")</f>
        <v>USD</v>
      </c>
      <c r="J246" s="7" cm="1">
        <f t="array" ref="J246">_FV(A246,"Price")</f>
        <v>190.18</v>
      </c>
      <c r="K246" s="7" cm="1">
        <f t="array" ref="K246">_FV(A246,"Previous close",TRUE)</f>
        <v>190.25</v>
      </c>
      <c r="L246" s="7" cm="1">
        <f t="array" ref="L246">_FV(A246,"Change")</f>
        <v>-7.0000000000000007E-2</v>
      </c>
      <c r="M246" s="4" cm="1">
        <f t="array" ref="M246">_FV(A246,"Change (%)",TRUE)</f>
        <v>-3.6790000000000005E-4</v>
      </c>
      <c r="N246" s="7" cm="1">
        <f t="array" ref="N246">IFERROR(_FV(A246,"Open"), "NA")</f>
        <v>190.42</v>
      </c>
      <c r="O246" s="7" cm="1">
        <f t="array" ref="O246">IFERROR(_FV(A246,"High"), "NA")</f>
        <v>191.25</v>
      </c>
      <c r="P246" s="7" cm="1">
        <f t="array" ref="P246">IFERROR(_FV(A246,"Low"), "NA")</f>
        <v>189.6</v>
      </c>
      <c r="Q246" s="7" cm="1">
        <f t="array" ref="Q246">IFERROR(_FV(A246,"52 week high",TRUE),"NA")</f>
        <v>194.16</v>
      </c>
      <c r="R246" s="7" cm="1">
        <f t="array" ref="R246">IFERROR(_FV(A246,"52 week low",TRUE),"NA")</f>
        <v>148.11000000000001</v>
      </c>
      <c r="S246" s="3" cm="1">
        <f t="array" ref="S246">_FV(A246,"Shares outstanding",TRUE)</f>
        <v>493953700</v>
      </c>
      <c r="T246" s="7" cm="1">
        <f t="array" ref="T246">_FV(A246,"Volume")</f>
        <v>266922</v>
      </c>
      <c r="U246" s="3" cm="1">
        <f t="array" ref="U246">IFERROR(_FV(A246,"Volume average",TRUE), "NA")</f>
        <v>1519449</v>
      </c>
      <c r="V246" s="5" cm="1">
        <f t="array" ref="V246">IFERROR(_FV(A246,"Beta"), "NA")</f>
        <v>0.93079999999999996</v>
      </c>
      <c r="W246" s="3" cm="1">
        <f t="array" ref="W246">_FV(A246,"Market cap",TRUE)</f>
        <v>93940114666</v>
      </c>
      <c r="X246" s="7" cm="1">
        <f t="array" ref="X246">IFERROR(_FV(A246,"P/E",TRUE), "NA")</f>
        <v>29.0107</v>
      </c>
      <c r="Y246" t="str" cm="1">
        <f t="array" ref="Y246">_FV(A246,"Instrument type",TRUE)</f>
        <v>Stock</v>
      </c>
      <c r="Z246" s="6" cm="1">
        <f t="array" ref="Z246">_FV(A246,"Last trade time",TRUE)</f>
        <v>45155.700532534378</v>
      </c>
      <c r="AA246" s="3" t="str" cm="1">
        <f t="array" ref="AA246">IFERROR(_xldudf_FS_EQUITYMETRICS($B246, "net_income", "FY")*1000*1000,"NA")</f>
        <v>NA</v>
      </c>
      <c r="AB246" s="3" t="str" cm="1">
        <f t="array" ref="AB246">IFERROR(_xldudf_FS_EQUITYMETRICS($B246, "cash_equiv", "FY")*1000*1000,"NA")</f>
        <v>NA</v>
      </c>
      <c r="AC246" s="3" t="str" cm="1">
        <f t="array" ref="AC246">IFERROR(_xldudf_FS_EQUITYMETRICS($B246, "account_receivable", "FY")*1000*1000,"NA")</f>
        <v>NA</v>
      </c>
      <c r="AD246" s="3" t="str" cm="1">
        <f t="array" ref="AD246">IFERROR(_xldudf_FS_EQUITYMETRICS($B246, "total_curr_lib", "FY")*1000*1000,"NA")</f>
        <v>NA</v>
      </c>
    </row>
    <row r="247" spans="1:30" x14ac:dyDescent="0.2">
      <c r="A247" s="1" t="e" vm="246">
        <v>#VALUE!</v>
      </c>
      <c r="B247" t="str" cm="1">
        <f t="array" ref="B247">_FV(A247,"Ticker symbol",TRUE)</f>
        <v>MAS</v>
      </c>
      <c r="C247" t="str" cm="1">
        <f t="array" ref="C247">_FV(A247,"Official name",TRUE)</f>
        <v>MASCO CORPORATION</v>
      </c>
      <c r="D247" t="str" cm="1">
        <f t="array" ref="D247">_FV(A247,"Headquarters")</f>
        <v>17450 College Parkway, LIVONIA, MI, 48152 US</v>
      </c>
      <c r="E247" s="3" cm="1">
        <f t="array" ref="E247">IFERROR(_FV(A247,"Employees"), "NA")</f>
        <v>19000</v>
      </c>
      <c r="F247" t="str" cm="1">
        <f t="array" ref="F247">_FV(A247,"Industry")</f>
        <v>Homebuilding &amp; Construction Supplies</v>
      </c>
      <c r="G247" s="3" cm="1">
        <f t="array" ref="G247">IFERROR(_FV(A247,"Year incorporated",TRUE), "NA")</f>
        <v>1962</v>
      </c>
      <c r="H247" s="3" t="str" cm="1">
        <f t="array" ref="H247">_FV(A247,"Exchange")</f>
        <v>New York Stock Exchange</v>
      </c>
      <c r="I247" t="str" cm="1">
        <f t="array" ref="I247">_FV(A247,"Currency")</f>
        <v>USD</v>
      </c>
      <c r="J247" s="7" cm="1">
        <f t="array" ref="J247">_FV(A247,"Price")</f>
        <v>57.345399999999998</v>
      </c>
      <c r="K247" s="7" cm="1">
        <f t="array" ref="K247">_FV(A247,"Previous close",TRUE)</f>
        <v>57.99</v>
      </c>
      <c r="L247" s="7" cm="1">
        <f t="array" ref="L247">_FV(A247,"Change")</f>
        <v>-0.64459999999999995</v>
      </c>
      <c r="M247" s="4" cm="1">
        <f t="array" ref="M247">_FV(A247,"Change (%)",TRUE)</f>
        <v>-1.1115999999999999E-2</v>
      </c>
      <c r="N247" s="7" cm="1">
        <f t="array" ref="N247">IFERROR(_FV(A247,"Open"), "NA")</f>
        <v>58.26</v>
      </c>
      <c r="O247" s="7" cm="1">
        <f t="array" ref="O247">IFERROR(_FV(A247,"High"), "NA")</f>
        <v>58.31</v>
      </c>
      <c r="P247" s="7" cm="1">
        <f t="array" ref="P247">IFERROR(_FV(A247,"Low"), "NA")</f>
        <v>57.26</v>
      </c>
      <c r="Q247" s="7" cm="1">
        <f t="array" ref="Q247">IFERROR(_FV(A247,"52 week high",TRUE),"NA")</f>
        <v>63.854999999999997</v>
      </c>
      <c r="R247" s="7" cm="1">
        <f t="array" ref="R247">IFERROR(_FV(A247,"52 week low",TRUE),"NA")</f>
        <v>42.33</v>
      </c>
      <c r="S247" s="3" cm="1">
        <f t="array" ref="S247">_FV(A247,"Shares outstanding",TRUE)</f>
        <v>224926100</v>
      </c>
      <c r="T247" s="7" cm="1">
        <f t="array" ref="T247">_FV(A247,"Volume")</f>
        <v>539164</v>
      </c>
      <c r="U247" s="3" cm="1">
        <f t="array" ref="U247">IFERROR(_FV(A247,"Volume average",TRUE), "NA")</f>
        <v>1745553</v>
      </c>
      <c r="V247" s="5" cm="1">
        <f t="array" ref="V247">IFERROR(_FV(A247,"Beta"), "NA")</f>
        <v>1.2361</v>
      </c>
      <c r="W247" s="3" cm="1">
        <f t="array" ref="W247">_FV(A247,"Market cap",TRUE)</f>
        <v>12898477174</v>
      </c>
      <c r="X247" s="7" cm="1">
        <f t="array" ref="X247">IFERROR(_FV(A247,"P/E",TRUE), "NA")</f>
        <v>16.4102</v>
      </c>
      <c r="Y247" t="str" cm="1">
        <f t="array" ref="Y247">_FV(A247,"Instrument type",TRUE)</f>
        <v>Stock</v>
      </c>
      <c r="Z247" s="6" cm="1">
        <f t="array" ref="Z247">_FV(A247,"Last trade time",TRUE)</f>
        <v>45155.700307928128</v>
      </c>
      <c r="AA247" s="3" t="str" cm="1">
        <f t="array" ref="AA247">IFERROR(_xldudf_FS_EQUITYMETRICS($B247, "net_income", "FY")*1000*1000,"NA")</f>
        <v>NA</v>
      </c>
      <c r="AB247" s="3" t="str" cm="1">
        <f t="array" ref="AB247">IFERROR(_xldudf_FS_EQUITYMETRICS($B247, "cash_equiv", "FY")*1000*1000,"NA")</f>
        <v>NA</v>
      </c>
      <c r="AC247" s="3" t="str" cm="1">
        <f t="array" ref="AC247">IFERROR(_xldudf_FS_EQUITYMETRICS($B247, "account_receivable", "FY")*1000*1000,"NA")</f>
        <v>NA</v>
      </c>
      <c r="AD247" s="3" t="str" cm="1">
        <f t="array" ref="AD247">IFERROR(_xldudf_FS_EQUITYMETRICS($B247, "total_curr_lib", "FY")*1000*1000,"NA")</f>
        <v>NA</v>
      </c>
    </row>
    <row r="248" spans="1:30" x14ac:dyDescent="0.2">
      <c r="A248" s="1" t="e" vm="247">
        <v>#VALUE!</v>
      </c>
      <c r="B248" t="str" cm="1">
        <f t="array" ref="B248">_FV(A248,"Ticker symbol",TRUE)</f>
        <v>MA</v>
      </c>
      <c r="C248" t="str" cm="1">
        <f t="array" ref="C248">_FV(A248,"Official name",TRUE)</f>
        <v>MASTERCARD INCORPORATED.</v>
      </c>
      <c r="D248" t="str" cm="1">
        <f t="array" ref="D248">_FV(A248,"Headquarters")</f>
        <v>2000 Purchase St, PURCHASE, NY, 10577-2405 US</v>
      </c>
      <c r="E248" s="3" cm="1">
        <f t="array" ref="E248">IFERROR(_FV(A248,"Employees"), "NA")</f>
        <v>29900</v>
      </c>
      <c r="F248" t="str" cm="1">
        <f t="array" ref="F248">_FV(A248,"Industry")</f>
        <v>Software &amp; IT Services</v>
      </c>
      <c r="G248" s="3" cm="1">
        <f t="array" ref="G248">IFERROR(_FV(A248,"Year incorporated",TRUE), "NA")</f>
        <v>2001</v>
      </c>
      <c r="H248" s="3" t="str" cm="1">
        <f t="array" ref="H248">_FV(A248,"Exchange")</f>
        <v>New York Stock Exchange</v>
      </c>
      <c r="I248" t="str" cm="1">
        <f t="array" ref="I248">_FV(A248,"Currency")</f>
        <v>USD</v>
      </c>
      <c r="J248" s="7" cm="1">
        <f t="array" ref="J248">_FV(A248,"Price")</f>
        <v>394.26</v>
      </c>
      <c r="K248" s="7" cm="1">
        <f t="array" ref="K248">_FV(A248,"Previous close",TRUE)</f>
        <v>394.37</v>
      </c>
      <c r="L248" s="7" cm="1">
        <f t="array" ref="L248">_FV(A248,"Change")</f>
        <v>-0.11</v>
      </c>
      <c r="M248" s="4" cm="1">
        <f t="array" ref="M248">_FV(A248,"Change (%)",TRUE)</f>
        <v>-2.789E-4</v>
      </c>
      <c r="N248" s="7" cm="1">
        <f t="array" ref="N248">IFERROR(_FV(A248,"Open"), "NA")</f>
        <v>396.99</v>
      </c>
      <c r="O248" s="7" cm="1">
        <f t="array" ref="O248">IFERROR(_FV(A248,"High"), "NA")</f>
        <v>396.99</v>
      </c>
      <c r="P248" s="7" cm="1">
        <f t="array" ref="P248">IFERROR(_FV(A248,"Low"), "NA")</f>
        <v>391.57499999999999</v>
      </c>
      <c r="Q248" s="7" cm="1">
        <f t="array" ref="Q248">IFERROR(_FV(A248,"52 week high",TRUE),"NA")</f>
        <v>405.19</v>
      </c>
      <c r="R248" s="7" cm="1">
        <f t="array" ref="R248">IFERROR(_FV(A248,"52 week low",TRUE),"NA")</f>
        <v>276.87</v>
      </c>
      <c r="S248" s="3" cm="1">
        <f t="array" ref="S248">_FV(A248,"Shares outstanding",TRUE)</f>
        <v>942212300</v>
      </c>
      <c r="T248" s="7" cm="1">
        <f t="array" ref="T248">_FV(A248,"Volume")</f>
        <v>859211</v>
      </c>
      <c r="U248" s="3" cm="1">
        <f t="array" ref="U248">IFERROR(_FV(A248,"Volume average",TRUE), "NA")</f>
        <v>2345024</v>
      </c>
      <c r="V248" s="5" cm="1">
        <f t="array" ref="V248">IFERROR(_FV(A248,"Beta"), "NA")</f>
        <v>1.0986</v>
      </c>
      <c r="W248" s="3" cm="1">
        <f t="array" ref="W248">_FV(A248,"Market cap",TRUE)</f>
        <v>371476621398</v>
      </c>
      <c r="X248" s="7" cm="1">
        <f t="array" ref="X248">IFERROR(_FV(A248,"P/E",TRUE), "NA")</f>
        <v>36.945999999999998</v>
      </c>
      <c r="Y248" t="str" cm="1">
        <f t="array" ref="Y248">_FV(A248,"Instrument type",TRUE)</f>
        <v>Stock</v>
      </c>
      <c r="Z248" s="6" cm="1">
        <f t="array" ref="Z248">_FV(A248,"Last trade time",TRUE)</f>
        <v>45155.700443159374</v>
      </c>
      <c r="AA248" s="3" t="str" cm="1">
        <f t="array" ref="AA248">IFERROR(_xldudf_FS_EQUITYMETRICS($B248, "net_income", "FY")*1000*1000,"NA")</f>
        <v>NA</v>
      </c>
      <c r="AB248" s="3" t="str" cm="1">
        <f t="array" ref="AB248">IFERROR(_xldudf_FS_EQUITYMETRICS($B248, "cash_equiv", "FY")*1000*1000,"NA")</f>
        <v>NA</v>
      </c>
      <c r="AC248" s="3" t="str" cm="1">
        <f t="array" ref="AC248">IFERROR(_xldudf_FS_EQUITYMETRICS($B248, "account_receivable", "FY")*1000*1000,"NA")</f>
        <v>NA</v>
      </c>
      <c r="AD248" s="3" t="str" cm="1">
        <f t="array" ref="AD248">IFERROR(_xldudf_FS_EQUITYMETRICS($B248, "total_curr_lib", "FY")*1000*1000,"NA")</f>
        <v>NA</v>
      </c>
    </row>
    <row r="249" spans="1:30" x14ac:dyDescent="0.2">
      <c r="A249" s="1" t="e" vm="248">
        <v>#VALUE!</v>
      </c>
      <c r="B249" t="str" cm="1">
        <f t="array" ref="B249">_FV(A249,"Ticker symbol",TRUE)</f>
        <v>MAT</v>
      </c>
      <c r="C249" t="str" cm="1">
        <f t="array" ref="C249">_FV(A249,"Official name",TRUE)</f>
        <v>MATTEL, INC.</v>
      </c>
      <c r="D249" t="str" cm="1">
        <f t="array" ref="D249">_FV(A249,"Headquarters")</f>
        <v>333 CONTINENTAL BLVD, EL SEGUNDO, CA, 90245 US</v>
      </c>
      <c r="E249" s="3" cm="1">
        <f t="array" ref="E249">IFERROR(_FV(A249,"Employees"), "NA")</f>
        <v>33900</v>
      </c>
      <c r="F249" t="str" cm="1">
        <f t="array" ref="F249">_FV(A249,"Industry")</f>
        <v>Leisure Products</v>
      </c>
      <c r="G249" s="3" cm="1">
        <f t="array" ref="G249">IFERROR(_FV(A249,"Year incorporated",TRUE), "NA")</f>
        <v>1968</v>
      </c>
      <c r="H249" s="3" t="str" cm="1">
        <f t="array" ref="H249">_FV(A249,"Exchange")</f>
        <v>Nasdaq Stock Market</v>
      </c>
      <c r="I249" t="str" cm="1">
        <f t="array" ref="I249">_FV(A249,"Currency")</f>
        <v>USD</v>
      </c>
      <c r="J249" s="7" cm="1">
        <f t="array" ref="J249">_FV(A249,"Price")</f>
        <v>21.15</v>
      </c>
      <c r="K249" s="7" cm="1">
        <f t="array" ref="K249">_FV(A249,"Previous close",TRUE)</f>
        <v>21.15</v>
      </c>
      <c r="L249" s="7" cm="1">
        <f t="array" ref="L249">_FV(A249,"Change")</f>
        <v>0</v>
      </c>
      <c r="M249" s="4" cm="1">
        <f t="array" ref="M249">_FV(A249,"Change (%)",TRUE)</f>
        <v>0</v>
      </c>
      <c r="N249" s="7" cm="1">
        <f t="array" ref="N249">IFERROR(_FV(A249,"Open"), "NA")</f>
        <v>21.23</v>
      </c>
      <c r="O249" s="7" cm="1">
        <f t="array" ref="O249">IFERROR(_FV(A249,"High"), "NA")</f>
        <v>21.43</v>
      </c>
      <c r="P249" s="7" cm="1">
        <f t="array" ref="P249">IFERROR(_FV(A249,"Low"), "NA")</f>
        <v>20.98</v>
      </c>
      <c r="Q249" s="7" cm="1">
        <f t="array" ref="Q249">IFERROR(_FV(A249,"52 week high",TRUE),"NA")</f>
        <v>24.375</v>
      </c>
      <c r="R249" s="7" cm="1">
        <f t="array" ref="R249">IFERROR(_FV(A249,"52 week low",TRUE),"NA")</f>
        <v>15.36</v>
      </c>
      <c r="S249" s="3" cm="1">
        <f t="array" ref="S249">_FV(A249,"Shares outstanding",TRUE)</f>
        <v>354139500</v>
      </c>
      <c r="T249" s="7" cm="1">
        <f t="array" ref="T249">_FV(A249,"Volume")</f>
        <v>529706</v>
      </c>
      <c r="U249" s="3" cm="1">
        <f t="array" ref="U249">IFERROR(_FV(A249,"Volume average",TRUE), "NA")</f>
        <v>4260128</v>
      </c>
      <c r="V249" s="5" cm="1">
        <f t="array" ref="V249">IFERROR(_FV(A249,"Beta"), "NA")</f>
        <v>1.2101</v>
      </c>
      <c r="W249" s="3" cm="1">
        <f t="array" ref="W249">_FV(A249,"Market cap",TRUE)</f>
        <v>7490050424</v>
      </c>
      <c r="X249" s="7" cm="1">
        <f t="array" ref="X249">IFERROR(_FV(A249,"P/E",TRUE), "NA")</f>
        <v>33.797800000000002</v>
      </c>
      <c r="Y249" t="str" cm="1">
        <f t="array" ref="Y249">_FV(A249,"Instrument type",TRUE)</f>
        <v>Stock</v>
      </c>
      <c r="Z249" s="6" cm="1">
        <f t="array" ref="Z249">_FV(A249,"Last trade time",TRUE)</f>
        <v>45155.700414664061</v>
      </c>
      <c r="AA249" s="3" t="str" cm="1">
        <f t="array" ref="AA249">IFERROR(_xldudf_FS_EQUITYMETRICS($B249, "net_income", "FY")*1000*1000,"NA")</f>
        <v>NA</v>
      </c>
      <c r="AB249" s="3" t="str" cm="1">
        <f t="array" ref="AB249">IFERROR(_xldudf_FS_EQUITYMETRICS($B249, "cash_equiv", "FY")*1000*1000,"NA")</f>
        <v>NA</v>
      </c>
      <c r="AC249" s="3" t="str" cm="1">
        <f t="array" ref="AC249">IFERROR(_xldudf_FS_EQUITYMETRICS($B249, "account_receivable", "FY")*1000*1000,"NA")</f>
        <v>NA</v>
      </c>
      <c r="AD249" s="3" t="str" cm="1">
        <f t="array" ref="AD249">IFERROR(_xldudf_FS_EQUITYMETRICS($B249, "total_curr_lib", "FY")*1000*1000,"NA")</f>
        <v>NA</v>
      </c>
    </row>
    <row r="250" spans="1:30" x14ac:dyDescent="0.2">
      <c r="A250" s="1" t="e" vm="249">
        <v>#VALUE!</v>
      </c>
      <c r="B250" t="str" cm="1">
        <f t="array" ref="B250">_FV(A250,"Ticker symbol",TRUE)</f>
        <v>MKC</v>
      </c>
      <c r="C250" t="str" cm="1">
        <f t="array" ref="C250">_FV(A250,"Official name",TRUE)</f>
        <v>MCCORMICK &amp; COMPANY, INCORPORATED</v>
      </c>
      <c r="D250" t="str" cm="1">
        <f t="array" ref="D250">_FV(A250,"Headquarters")</f>
        <v>24 Schilling Road, HUNT VALLEY, MD, 21031 US</v>
      </c>
      <c r="E250" s="3" cm="1">
        <f t="array" ref="E250">IFERROR(_FV(A250,"Employees"), "NA")</f>
        <v>14200</v>
      </c>
      <c r="F250" t="str" cm="1">
        <f t="array" ref="F250">_FV(A250,"Industry")</f>
        <v>Food &amp; Tobacco</v>
      </c>
      <c r="G250" s="3" cm="1">
        <f t="array" ref="G250">IFERROR(_FV(A250,"Year incorporated",TRUE), "NA")</f>
        <v>1915</v>
      </c>
      <c r="H250" s="3" t="str" cm="1">
        <f t="array" ref="H250">_FV(A250,"Exchange")</f>
        <v>New York Stock Exchange</v>
      </c>
      <c r="I250" t="str" cm="1">
        <f t="array" ref="I250">_FV(A250,"Currency")</f>
        <v>USD</v>
      </c>
      <c r="J250" s="7" cm="1">
        <f t="array" ref="J250">_FV(A250,"Price")</f>
        <v>85.81</v>
      </c>
      <c r="K250" s="7" cm="1">
        <f t="array" ref="K250">_FV(A250,"Previous close",TRUE)</f>
        <v>85.8</v>
      </c>
      <c r="L250" s="7" cm="1">
        <f t="array" ref="L250">_FV(A250,"Change")</f>
        <v>0.01</v>
      </c>
      <c r="M250" s="4" cm="1">
        <f t="array" ref="M250">_FV(A250,"Change (%)",TRUE)</f>
        <v>1.166E-4</v>
      </c>
      <c r="N250" s="7" cm="1">
        <f t="array" ref="N250">IFERROR(_FV(A250,"Open"), "NA")</f>
        <v>85.825000000000003</v>
      </c>
      <c r="O250" s="7" cm="1">
        <f t="array" ref="O250">IFERROR(_FV(A250,"High"), "NA")</f>
        <v>86.1</v>
      </c>
      <c r="P250" s="7" cm="1">
        <f t="array" ref="P250">IFERROR(_FV(A250,"Low"), "NA")</f>
        <v>85.55</v>
      </c>
      <c r="Q250" s="7" cm="1">
        <f t="array" ref="Q250">IFERROR(_FV(A250,"52 week high",TRUE),"NA")</f>
        <v>94.39</v>
      </c>
      <c r="R250" s="7" cm="1">
        <f t="array" ref="R250">IFERROR(_FV(A250,"52 week low",TRUE),"NA")</f>
        <v>70.599999999999994</v>
      </c>
      <c r="S250" s="3" cm="1">
        <f t="array" ref="S250">_FV(A250,"Shares outstanding",TRUE)</f>
        <v>268326500</v>
      </c>
      <c r="T250" s="7" cm="1">
        <f t="array" ref="T250">_FV(A250,"Volume")</f>
        <v>154616</v>
      </c>
      <c r="U250" s="3" cm="1">
        <f t="array" ref="U250">IFERROR(_FV(A250,"Volume average",TRUE), "NA")</f>
        <v>1087703</v>
      </c>
      <c r="V250" s="5" cm="1">
        <f t="array" ref="V250">IFERROR(_FV(A250,"Beta"), "NA")</f>
        <v>0.57550000000000001</v>
      </c>
      <c r="W250" s="3" cm="1">
        <f t="array" ref="W250">_FV(A250,"Market cap",TRUE)</f>
        <v>23051360000</v>
      </c>
      <c r="X250" s="7" cm="1">
        <f t="array" ref="X250">IFERROR(_FV(A250,"P/E",TRUE), "NA")</f>
        <v>33.142800000000001</v>
      </c>
      <c r="Y250" t="str" cm="1">
        <f t="array" ref="Y250">_FV(A250,"Instrument type",TRUE)</f>
        <v>Stock</v>
      </c>
      <c r="Z250" s="6" cm="1">
        <f t="array" ref="Z250">_FV(A250,"Last trade time",TRUE)</f>
        <v>45155.700399027344</v>
      </c>
      <c r="AA250" s="3" t="str" cm="1">
        <f t="array" ref="AA250">IFERROR(_xldudf_FS_EQUITYMETRICS($B250, "net_income", "FY")*1000*1000,"NA")</f>
        <v>NA</v>
      </c>
      <c r="AB250" s="3" t="str" cm="1">
        <f t="array" ref="AB250">IFERROR(_xldudf_FS_EQUITYMETRICS($B250, "cash_equiv", "FY")*1000*1000,"NA")</f>
        <v>NA</v>
      </c>
      <c r="AC250" s="3" t="str" cm="1">
        <f t="array" ref="AC250">IFERROR(_xldudf_FS_EQUITYMETRICS($B250, "account_receivable", "FY")*1000*1000,"NA")</f>
        <v>NA</v>
      </c>
      <c r="AD250" s="3" t="str" cm="1">
        <f t="array" ref="AD250">IFERROR(_xldudf_FS_EQUITYMETRICS($B250, "total_curr_lib", "FY")*1000*1000,"NA")</f>
        <v>NA</v>
      </c>
    </row>
    <row r="251" spans="1:30" x14ac:dyDescent="0.2">
      <c r="A251" s="1" t="e" vm="250">
        <v>#VALUE!</v>
      </c>
      <c r="B251" t="str" cm="1">
        <f t="array" ref="B251">_FV(A251,"Ticker symbol",TRUE)</f>
        <v>MCD</v>
      </c>
      <c r="C251" t="str" cm="1">
        <f t="array" ref="C251">_FV(A251,"Official name",TRUE)</f>
        <v>MCDONALD'S CORPORATION</v>
      </c>
      <c r="D251" t="str" cm="1">
        <f t="array" ref="D251">_FV(A251,"Headquarters")</f>
        <v>110 N Carpenter St, CHICAGO, IL, 60607-2104 US</v>
      </c>
      <c r="E251" s="3" cm="1">
        <f t="array" ref="E251">IFERROR(_FV(A251,"Employees"), "NA")</f>
        <v>150000</v>
      </c>
      <c r="F251" t="str" cm="1">
        <f t="array" ref="F251">_FV(A251,"Industry")</f>
        <v>Hotels &amp; Entertainment Services</v>
      </c>
      <c r="G251" s="3" cm="1">
        <f t="array" ref="G251">IFERROR(_FV(A251,"Year incorporated",TRUE), "NA")</f>
        <v>1964</v>
      </c>
      <c r="H251" s="3" t="str" cm="1">
        <f t="array" ref="H251">_FV(A251,"Exchange")</f>
        <v>New York Stock Exchange</v>
      </c>
      <c r="I251" t="str" cm="1">
        <f t="array" ref="I251">_FV(A251,"Currency")</f>
        <v>USD</v>
      </c>
      <c r="J251" s="7" cm="1">
        <f t="array" ref="J251">_FV(A251,"Price")</f>
        <v>284.29000000000002</v>
      </c>
      <c r="K251" s="7" cm="1">
        <f t="array" ref="K251">_FV(A251,"Previous close",TRUE)</f>
        <v>285.39999999999998</v>
      </c>
      <c r="L251" s="7" cm="1">
        <f t="array" ref="L251">_FV(A251,"Change")</f>
        <v>-1.1100000000000001</v>
      </c>
      <c r="M251" s="4" cm="1">
        <f t="array" ref="M251">_FV(A251,"Change (%)",TRUE)</f>
        <v>-3.8890000000000001E-3</v>
      </c>
      <c r="N251" s="7" cm="1">
        <f t="array" ref="N251">IFERROR(_FV(A251,"Open"), "NA")</f>
        <v>286.25</v>
      </c>
      <c r="O251" s="7" cm="1">
        <f t="array" ref="O251">IFERROR(_FV(A251,"High"), "NA")</f>
        <v>286.54000000000002</v>
      </c>
      <c r="P251" s="7" cm="1">
        <f t="array" ref="P251">IFERROR(_FV(A251,"Low"), "NA")</f>
        <v>284.2</v>
      </c>
      <c r="Q251" s="7" cm="1">
        <f t="array" ref="Q251">IFERROR(_FV(A251,"52 week high",TRUE),"NA")</f>
        <v>299.35000000000002</v>
      </c>
      <c r="R251" s="7" cm="1">
        <f t="array" ref="R251">IFERROR(_FV(A251,"52 week low",TRUE),"NA")</f>
        <v>230.58</v>
      </c>
      <c r="S251" s="3" cm="1">
        <f t="array" ref="S251">_FV(A251,"Shares outstanding",TRUE)</f>
        <v>728763400</v>
      </c>
      <c r="T251" s="7" cm="1">
        <f t="array" ref="T251">_FV(A251,"Volume")</f>
        <v>757174</v>
      </c>
      <c r="U251" s="3" cm="1">
        <f t="array" ref="U251">IFERROR(_FV(A251,"Volume average",TRUE), "NA")</f>
        <v>2268493</v>
      </c>
      <c r="V251" s="5" cm="1">
        <f t="array" ref="V251">IFERROR(_FV(A251,"Beta"), "NA")</f>
        <v>0.63890000000000002</v>
      </c>
      <c r="W251" s="3" cm="1">
        <f t="array" ref="W251">_FV(A251,"Market cap",TRUE)</f>
        <v>207180146986</v>
      </c>
      <c r="X251" s="7" cm="1">
        <f t="array" ref="X251">IFERROR(_FV(A251,"P/E",TRUE), "NA")</f>
        <v>26.275300000000001</v>
      </c>
      <c r="Y251" t="str" cm="1">
        <f t="array" ref="Y251">_FV(A251,"Instrument type",TRUE)</f>
        <v>Stock</v>
      </c>
      <c r="Z251" s="6" cm="1">
        <f t="array" ref="Z251">_FV(A251,"Last trade time",TRUE)</f>
        <v>45155.700456365623</v>
      </c>
      <c r="AA251" s="3" t="str" cm="1">
        <f t="array" ref="AA251">IFERROR(_xldudf_FS_EQUITYMETRICS($B251, "net_income", "FY")*1000*1000,"NA")</f>
        <v>NA</v>
      </c>
      <c r="AB251" s="3" t="str" cm="1">
        <f t="array" ref="AB251">IFERROR(_xldudf_FS_EQUITYMETRICS($B251, "cash_equiv", "FY")*1000*1000,"NA")</f>
        <v>NA</v>
      </c>
      <c r="AC251" s="3" t="str" cm="1">
        <f t="array" ref="AC251">IFERROR(_xldudf_FS_EQUITYMETRICS($B251, "account_receivable", "FY")*1000*1000,"NA")</f>
        <v>NA</v>
      </c>
      <c r="AD251" s="3" t="str" cm="1">
        <f t="array" ref="AD251">IFERROR(_xldudf_FS_EQUITYMETRICS($B251, "total_curr_lib", "FY")*1000*1000,"NA")</f>
        <v>NA</v>
      </c>
    </row>
    <row r="252" spans="1:30" x14ac:dyDescent="0.2">
      <c r="A252" s="1" t="e" vm="251">
        <v>#VALUE!</v>
      </c>
      <c r="B252" t="str" cm="1">
        <f t="array" ref="B252">_FV(A252,"Ticker symbol",TRUE)</f>
        <v>MCK</v>
      </c>
      <c r="C252" t="str" cm="1">
        <f t="array" ref="C252">_FV(A252,"Official name",TRUE)</f>
        <v>MCKESSON CORPORATION</v>
      </c>
      <c r="D252" t="str" cm="1">
        <f t="array" ref="D252">_FV(A252,"Headquarters")</f>
        <v>6555 State Highway 161, IRVING, TX, 75039 US</v>
      </c>
      <c r="E252" s="3" cm="1">
        <f t="array" ref="E252">IFERROR(_FV(A252,"Employees"), "NA")</f>
        <v>45000</v>
      </c>
      <c r="F252" t="str" cm="1">
        <f t="array" ref="F252">_FV(A252,"Industry")</f>
        <v>Pharmaceuticals</v>
      </c>
      <c r="G252" s="3" cm="1">
        <f t="array" ref="G252">IFERROR(_FV(A252,"Year incorporated",TRUE), "NA")</f>
        <v>1994</v>
      </c>
      <c r="H252" s="3" t="str" cm="1">
        <f t="array" ref="H252">_FV(A252,"Exchange")</f>
        <v>New York Stock Exchange</v>
      </c>
      <c r="I252" t="str" cm="1">
        <f t="array" ref="I252">_FV(A252,"Currency")</f>
        <v>USD</v>
      </c>
      <c r="J252" s="7" cm="1">
        <f t="array" ref="J252">_FV(A252,"Price")</f>
        <v>418.58</v>
      </c>
      <c r="K252" s="7" cm="1">
        <f t="array" ref="K252">_FV(A252,"Previous close",TRUE)</f>
        <v>429.62</v>
      </c>
      <c r="L252" s="7" cm="1">
        <f t="array" ref="L252">_FV(A252,"Change")</f>
        <v>-11.04</v>
      </c>
      <c r="M252" s="4" cm="1">
        <f t="array" ref="M252">_FV(A252,"Change (%)",TRUE)</f>
        <v>-2.5697000000000001E-2</v>
      </c>
      <c r="N252" s="7" cm="1">
        <f t="array" ref="N252">IFERROR(_FV(A252,"Open"), "NA")</f>
        <v>421.53</v>
      </c>
      <c r="O252" s="7" cm="1">
        <f t="array" ref="O252">IFERROR(_FV(A252,"High"), "NA")</f>
        <v>422.14499999999998</v>
      </c>
      <c r="P252" s="7" cm="1">
        <f t="array" ref="P252">IFERROR(_FV(A252,"Low"), "NA")</f>
        <v>414.35</v>
      </c>
      <c r="Q252" s="7" cm="1">
        <f t="array" ref="Q252">IFERROR(_FV(A252,"52 week high",TRUE),"NA")</f>
        <v>441</v>
      </c>
      <c r="R252" s="7" cm="1">
        <f t="array" ref="R252">IFERROR(_FV(A252,"52 week low",TRUE),"NA")</f>
        <v>331.75</v>
      </c>
      <c r="S252" s="3" cm="1">
        <f t="array" ref="S252">_FV(A252,"Shares outstanding",TRUE)</f>
        <v>134902400</v>
      </c>
      <c r="T252" s="7" cm="1">
        <f t="array" ref="T252">_FV(A252,"Volume")</f>
        <v>590254</v>
      </c>
      <c r="U252" s="3" cm="1">
        <f t="array" ref="U252">IFERROR(_FV(A252,"Volume average",TRUE), "NA")</f>
        <v>840931</v>
      </c>
      <c r="V252" s="5" cm="1">
        <f t="array" ref="V252">IFERROR(_FV(A252,"Beta"), "NA")</f>
        <v>0.59179999999999999</v>
      </c>
      <c r="W252" s="3" cm="1">
        <f t="array" ref="W252">_FV(A252,"Market cap",TRUE)</f>
        <v>56467446592</v>
      </c>
      <c r="X252" s="7" cm="1">
        <f t="array" ref="X252">IFERROR(_FV(A252,"P/E",TRUE), "NA")</f>
        <v>16.013100000000001</v>
      </c>
      <c r="Y252" t="str" cm="1">
        <f t="array" ref="Y252">_FV(A252,"Instrument type",TRUE)</f>
        <v>Stock</v>
      </c>
      <c r="Z252" s="6" cm="1">
        <f t="array" ref="Z252">_FV(A252,"Last trade time",TRUE)</f>
        <v>45155.700009478904</v>
      </c>
      <c r="AA252" s="3" t="str" cm="1">
        <f t="array" ref="AA252">IFERROR(_xldudf_FS_EQUITYMETRICS($B252, "net_income", "FY")*1000*1000,"NA")</f>
        <v>NA</v>
      </c>
      <c r="AB252" s="3" t="str" cm="1">
        <f t="array" ref="AB252">IFERROR(_xldudf_FS_EQUITYMETRICS($B252, "cash_equiv", "FY")*1000*1000,"NA")</f>
        <v>NA</v>
      </c>
      <c r="AC252" s="3" t="str" cm="1">
        <f t="array" ref="AC252">IFERROR(_xldudf_FS_EQUITYMETRICS($B252, "account_receivable", "FY")*1000*1000,"NA")</f>
        <v>NA</v>
      </c>
      <c r="AD252" s="3" t="str" cm="1">
        <f t="array" ref="AD252">IFERROR(_xldudf_FS_EQUITYMETRICS($B252, "total_curr_lib", "FY")*1000*1000,"NA")</f>
        <v>NA</v>
      </c>
    </row>
    <row r="253" spans="1:30" x14ac:dyDescent="0.2">
      <c r="A253" s="1" t="e" vm="252">
        <v>#VALUE!</v>
      </c>
      <c r="B253" t="str" cm="1">
        <f t="array" ref="B253">_FV(A253,"Ticker symbol",TRUE)</f>
        <v>MDT</v>
      </c>
      <c r="C253" t="str" cm="1">
        <f t="array" ref="C253">_FV(A253,"Official name",TRUE)</f>
        <v>MEDTRONIC PUBLIC LIMITED COMPANY</v>
      </c>
      <c r="D253" t="str" cm="1">
        <f t="array" ref="D253">_FV(A253,"Headquarters")</f>
        <v>20 On Hatch, Hatch Street Lower, DUBLIN, DUBLIN IE</v>
      </c>
      <c r="E253" s="3" cm="1">
        <f t="array" ref="E253">IFERROR(_FV(A253,"Employees"), "NA")</f>
        <v>95000</v>
      </c>
      <c r="F253" t="str" cm="1">
        <f t="array" ref="F253">_FV(A253,"Industry")</f>
        <v>Healthcare Equipment &amp; Supplies</v>
      </c>
      <c r="G253" s="3" cm="1">
        <f t="array" ref="G253">IFERROR(_FV(A253,"Year incorporated",TRUE), "NA")</f>
        <v>2014</v>
      </c>
      <c r="H253" s="3" t="str" cm="1">
        <f t="array" ref="H253">_FV(A253,"Exchange")</f>
        <v>New York Stock Exchange</v>
      </c>
      <c r="I253" t="str" cm="1">
        <f t="array" ref="I253">_FV(A253,"Currency")</f>
        <v>USD</v>
      </c>
      <c r="J253" s="7" cm="1">
        <f t="array" ref="J253">_FV(A253,"Price")</f>
        <v>81.715000000000003</v>
      </c>
      <c r="K253" s="7" cm="1">
        <f t="array" ref="K253">_FV(A253,"Previous close",TRUE)</f>
        <v>81.569999999999993</v>
      </c>
      <c r="L253" s="7" cm="1">
        <f t="array" ref="L253">_FV(A253,"Change")</f>
        <v>0.14499999999999999</v>
      </c>
      <c r="M253" s="4" cm="1">
        <f t="array" ref="M253">_FV(A253,"Change (%)",TRUE)</f>
        <v>1.7780000000000001E-3</v>
      </c>
      <c r="N253" s="7" cm="1">
        <f t="array" ref="N253">IFERROR(_FV(A253,"Open"), "NA")</f>
        <v>82.2</v>
      </c>
      <c r="O253" s="7" cm="1">
        <f t="array" ref="O253">IFERROR(_FV(A253,"High"), "NA")</f>
        <v>82.35</v>
      </c>
      <c r="P253" s="7" cm="1">
        <f t="array" ref="P253">IFERROR(_FV(A253,"Low"), "NA")</f>
        <v>81.644999999999996</v>
      </c>
      <c r="Q253" s="7" cm="1">
        <f t="array" ref="Q253">IFERROR(_FV(A253,"52 week high",TRUE),"NA")</f>
        <v>95.6</v>
      </c>
      <c r="R253" s="7" cm="1">
        <f t="array" ref="R253">IFERROR(_FV(A253,"52 week low",TRUE),"NA")</f>
        <v>75.765000000000001</v>
      </c>
      <c r="S253" s="3" cm="1">
        <f t="array" ref="S253">_FV(A253,"Shares outstanding",TRUE)</f>
        <v>1331156000</v>
      </c>
      <c r="T253" s="7" cm="1">
        <f t="array" ref="T253">_FV(A253,"Volume")</f>
        <v>1781014</v>
      </c>
      <c r="U253" s="3" cm="1">
        <f t="array" ref="U253">IFERROR(_FV(A253,"Volume average",TRUE), "NA")</f>
        <v>4596259</v>
      </c>
      <c r="V253" s="5" cm="1">
        <f t="array" ref="V253">IFERROR(_FV(A253,"Beta"), "NA")</f>
        <v>0.72070000000000001</v>
      </c>
      <c r="W253" s="3" cm="1">
        <f t="array" ref="W253">_FV(A253,"Market cap",TRUE)</f>
        <v>108775412540</v>
      </c>
      <c r="X253" s="7" cm="1">
        <f t="array" ref="X253">IFERROR(_FV(A253,"P/E",TRUE), "NA")</f>
        <v>28.911200000000001</v>
      </c>
      <c r="Y253" t="str" cm="1">
        <f t="array" ref="Y253">_FV(A253,"Instrument type",TRUE)</f>
        <v>Stock</v>
      </c>
      <c r="Z253" s="6" cm="1">
        <f t="array" ref="Z253">_FV(A253,"Last trade time",TRUE)</f>
        <v>45155.700545821092</v>
      </c>
      <c r="AA253" s="3" t="str" cm="1">
        <f t="array" ref="AA253">IFERROR(_xldudf_FS_EQUITYMETRICS($B253, "net_income", "FY")*1000*1000,"NA")</f>
        <v>NA</v>
      </c>
      <c r="AB253" s="3" t="str" cm="1">
        <f t="array" ref="AB253">IFERROR(_xldudf_FS_EQUITYMETRICS($B253, "cash_equiv", "FY")*1000*1000,"NA")</f>
        <v>NA</v>
      </c>
      <c r="AC253" s="3" t="str" cm="1">
        <f t="array" ref="AC253">IFERROR(_xldudf_FS_EQUITYMETRICS($B253, "account_receivable", "FY")*1000*1000,"NA")</f>
        <v>NA</v>
      </c>
      <c r="AD253" s="3" t="str" cm="1">
        <f t="array" ref="AD253">IFERROR(_xldudf_FS_EQUITYMETRICS($B253, "total_curr_lib", "FY")*1000*1000,"NA")</f>
        <v>NA</v>
      </c>
    </row>
    <row r="254" spans="1:30" x14ac:dyDescent="0.2">
      <c r="A254" s="1" t="e" vm="253">
        <v>#VALUE!</v>
      </c>
      <c r="B254" t="str" cm="1">
        <f t="array" ref="B254">_FV(A254,"Ticker symbol",TRUE)</f>
        <v>MRK</v>
      </c>
      <c r="C254" t="str" cm="1">
        <f t="array" ref="C254">_FV(A254,"Official name",TRUE)</f>
        <v>MERCK &amp; CO., INC.</v>
      </c>
      <c r="D254" t="str" cm="1">
        <f t="array" ref="D254">_FV(A254,"Headquarters")</f>
        <v>2000 Galloping Hill Road, KENILWORTH, NJ, 07033 US</v>
      </c>
      <c r="E254" s="3" cm="1">
        <f t="array" ref="E254">IFERROR(_FV(A254,"Employees"), "NA")</f>
        <v>69000</v>
      </c>
      <c r="F254" t="str" cm="1">
        <f t="array" ref="F254">_FV(A254,"Industry")</f>
        <v>Pharmaceuticals</v>
      </c>
      <c r="G254" s="3" cm="1">
        <f t="array" ref="G254">IFERROR(_FV(A254,"Year incorporated",TRUE), "NA")</f>
        <v>1970</v>
      </c>
      <c r="H254" s="3" t="str" cm="1">
        <f t="array" ref="H254">_FV(A254,"Exchange")</f>
        <v>New York Stock Exchange</v>
      </c>
      <c r="I254" t="str" cm="1">
        <f t="array" ref="I254">_FV(A254,"Currency")</f>
        <v>USD</v>
      </c>
      <c r="J254" s="7" cm="1">
        <f t="array" ref="J254">_FV(A254,"Price")</f>
        <v>109.395</v>
      </c>
      <c r="K254" s="7" cm="1">
        <f t="array" ref="K254">_FV(A254,"Previous close",TRUE)</f>
        <v>108.73</v>
      </c>
      <c r="L254" s="7" cm="1">
        <f t="array" ref="L254">_FV(A254,"Change")</f>
        <v>0.66500000000000004</v>
      </c>
      <c r="M254" s="4" cm="1">
        <f t="array" ref="M254">_FV(A254,"Change (%)",TRUE)</f>
        <v>6.1159999999999999E-3</v>
      </c>
      <c r="N254" s="7" cm="1">
        <f t="array" ref="N254">IFERROR(_FV(A254,"Open"), "NA")</f>
        <v>108.75</v>
      </c>
      <c r="O254" s="7" cm="1">
        <f t="array" ref="O254">IFERROR(_FV(A254,"High"), "NA")</f>
        <v>110.28</v>
      </c>
      <c r="P254" s="7" cm="1">
        <f t="array" ref="P254">IFERROR(_FV(A254,"Low"), "NA")</f>
        <v>108.48</v>
      </c>
      <c r="Q254" s="7" cm="1">
        <f t="array" ref="Q254">IFERROR(_FV(A254,"52 week high",TRUE),"NA")</f>
        <v>119.65</v>
      </c>
      <c r="R254" s="7" cm="1">
        <f t="array" ref="R254">IFERROR(_FV(A254,"52 week low",TRUE),"NA")</f>
        <v>84.52</v>
      </c>
      <c r="S254" s="3" cm="1">
        <f t="array" ref="S254">_FV(A254,"Shares outstanding",TRUE)</f>
        <v>2537521000</v>
      </c>
      <c r="T254" s="7" cm="1">
        <f t="array" ref="T254">_FV(A254,"Volume")</f>
        <v>2848773</v>
      </c>
      <c r="U254" s="3" cm="1">
        <f t="array" ref="U254">IFERROR(_FV(A254,"Volume average",TRUE), "NA")</f>
        <v>7530376</v>
      </c>
      <c r="V254" s="5" cm="1">
        <f t="array" ref="V254">IFERROR(_FV(A254,"Beta"), "NA")</f>
        <v>0.33800000000000002</v>
      </c>
      <c r="W254" s="3" cm="1">
        <f t="array" ref="W254">_FV(A254,"Market cap",TRUE)</f>
        <v>277592109795</v>
      </c>
      <c r="X254" s="7" cm="1">
        <f t="array" ref="X254">IFERROR(_FV(A254,"P/E",TRUE), "NA")</f>
        <v>89.218000000000004</v>
      </c>
      <c r="Y254" t="str" cm="1">
        <f t="array" ref="Y254">_FV(A254,"Instrument type",TRUE)</f>
        <v>Stock</v>
      </c>
      <c r="Z254" s="6" cm="1">
        <f t="array" ref="Z254">_FV(A254,"Last trade time",TRUE)</f>
        <v>45155.700446585157</v>
      </c>
      <c r="AA254" s="3" t="str" cm="1">
        <f t="array" ref="AA254">IFERROR(_xldudf_FS_EQUITYMETRICS($B254, "net_income", "FY")*1000*1000,"NA")</f>
        <v>NA</v>
      </c>
      <c r="AB254" s="3" t="str" cm="1">
        <f t="array" ref="AB254">IFERROR(_xldudf_FS_EQUITYMETRICS($B254, "cash_equiv", "FY")*1000*1000,"NA")</f>
        <v>NA</v>
      </c>
      <c r="AC254" s="3" t="str" cm="1">
        <f t="array" ref="AC254">IFERROR(_xldudf_FS_EQUITYMETRICS($B254, "account_receivable", "FY")*1000*1000,"NA")</f>
        <v>NA</v>
      </c>
      <c r="AD254" s="3" t="str" cm="1">
        <f t="array" ref="AD254">IFERROR(_xldudf_FS_EQUITYMETRICS($B254, "total_curr_lib", "FY")*1000*1000,"NA")</f>
        <v>NA</v>
      </c>
    </row>
    <row r="255" spans="1:30" x14ac:dyDescent="0.2">
      <c r="A255" s="1" t="e" vm="254">
        <v>#VALUE!</v>
      </c>
      <c r="B255" t="str" cm="1">
        <f t="array" ref="B255">_FV(A255,"Ticker symbol",TRUE)</f>
        <v>MET</v>
      </c>
      <c r="C255" t="str" cm="1">
        <f t="array" ref="C255">_FV(A255,"Official name",TRUE)</f>
        <v>METLIFE, INC.</v>
      </c>
      <c r="D255" t="str" cm="1">
        <f t="array" ref="D255">_FV(A255,"Headquarters")</f>
        <v>200 Park Avenue, NEW YORK, NY, 10166 US</v>
      </c>
      <c r="E255" s="3" cm="1">
        <f t="array" ref="E255">IFERROR(_FV(A255,"Employees"), "NA")</f>
        <v>45000</v>
      </c>
      <c r="F255" t="str" cm="1">
        <f t="array" ref="F255">_FV(A255,"Industry")</f>
        <v>Insurance</v>
      </c>
      <c r="G255" s="3" cm="1">
        <f t="array" ref="G255">IFERROR(_FV(A255,"Year incorporated",TRUE), "NA")</f>
        <v>1999</v>
      </c>
      <c r="H255" s="3" t="str" cm="1">
        <f t="array" ref="H255">_FV(A255,"Exchange")</f>
        <v>New York Stock Exchange</v>
      </c>
      <c r="I255" t="str" cm="1">
        <f t="array" ref="I255">_FV(A255,"Currency")</f>
        <v>USD</v>
      </c>
      <c r="J255" s="7" cm="1">
        <f t="array" ref="J255">_FV(A255,"Price")</f>
        <v>62.14</v>
      </c>
      <c r="K255" s="7" cm="1">
        <f t="array" ref="K255">_FV(A255,"Previous close",TRUE)</f>
        <v>61.66</v>
      </c>
      <c r="L255" s="7" cm="1">
        <f t="array" ref="L255">_FV(A255,"Change")</f>
        <v>0.48</v>
      </c>
      <c r="M255" s="4" cm="1">
        <f t="array" ref="M255">_FV(A255,"Change (%)",TRUE)</f>
        <v>7.7849999999999994E-3</v>
      </c>
      <c r="N255" s="7" cm="1">
        <f t="array" ref="N255">IFERROR(_FV(A255,"Open"), "NA")</f>
        <v>62.1</v>
      </c>
      <c r="O255" s="7" cm="1">
        <f t="array" ref="O255">IFERROR(_FV(A255,"High"), "NA")</f>
        <v>62.87</v>
      </c>
      <c r="P255" s="7" cm="1">
        <f t="array" ref="P255">IFERROR(_FV(A255,"Low"), "NA")</f>
        <v>62.045000000000002</v>
      </c>
      <c r="Q255" s="7" cm="1">
        <f t="array" ref="Q255">IFERROR(_FV(A255,"52 week high",TRUE),"NA")</f>
        <v>77.36</v>
      </c>
      <c r="R255" s="7" cm="1">
        <f t="array" ref="R255">IFERROR(_FV(A255,"52 week low",TRUE),"NA")</f>
        <v>48.95</v>
      </c>
      <c r="S255" s="3" cm="1">
        <f t="array" ref="S255">_FV(A255,"Shares outstanding",TRUE)</f>
        <v>752022500</v>
      </c>
      <c r="T255" s="7" cm="1">
        <f t="array" ref="T255">_FV(A255,"Volume")</f>
        <v>1159131</v>
      </c>
      <c r="U255" s="3" cm="1">
        <f t="array" ref="U255">IFERROR(_FV(A255,"Volume average",TRUE), "NA")</f>
        <v>3661759</v>
      </c>
      <c r="V255" s="5" cm="1">
        <f t="array" ref="V255">IFERROR(_FV(A255,"Beta"), "NA")</f>
        <v>1.0952</v>
      </c>
      <c r="W255" s="3" cm="1">
        <f t="array" ref="W255">_FV(A255,"Market cap",TRUE)</f>
        <v>46730678150</v>
      </c>
      <c r="X255" s="7" cm="1">
        <f t="array" ref="X255">IFERROR(_FV(A255,"P/E",TRUE), "NA")</f>
        <v>28.2422</v>
      </c>
      <c r="Y255" t="str" cm="1">
        <f t="array" ref="Y255">_FV(A255,"Instrument type",TRUE)</f>
        <v>Stock</v>
      </c>
      <c r="Z255" s="6" cm="1">
        <f t="array" ref="Z255">_FV(A255,"Last trade time",TRUE)</f>
        <v>45155.700470740623</v>
      </c>
      <c r="AA255" s="3" t="str" cm="1">
        <f t="array" ref="AA255">IFERROR(_xldudf_FS_EQUITYMETRICS($B255, "net_income", "FY")*1000*1000,"NA")</f>
        <v>NA</v>
      </c>
      <c r="AB255" s="3" t="str" cm="1">
        <f t="array" ref="AB255">IFERROR(_xldudf_FS_EQUITYMETRICS($B255, "cash_equiv", "FY")*1000*1000,"NA")</f>
        <v>NA</v>
      </c>
      <c r="AC255" s="3" t="str" cm="1">
        <f t="array" ref="AC255">IFERROR(_xldudf_FS_EQUITYMETRICS($B255, "account_receivable", "FY")*1000*1000,"NA")</f>
        <v>NA</v>
      </c>
      <c r="AD255" s="3" t="str" cm="1">
        <f t="array" ref="AD255">IFERROR(_xldudf_FS_EQUITYMETRICS($B255, "total_curr_lib", "FY")*1000*1000,"NA")</f>
        <v>NA</v>
      </c>
    </row>
    <row r="256" spans="1:30" x14ac:dyDescent="0.2">
      <c r="A256" s="1" t="e" vm="255">
        <v>#VALUE!</v>
      </c>
      <c r="B256" t="str" cm="1">
        <f t="array" ref="B256">_FV(A256,"Ticker symbol",TRUE)</f>
        <v>MCHP</v>
      </c>
      <c r="C256" t="str" cm="1">
        <f t="array" ref="C256">_FV(A256,"Official name",TRUE)</f>
        <v>MICROCHIP TECHNOLOGY INCORPORATED</v>
      </c>
      <c r="D256" t="str" cm="1">
        <f t="array" ref="D256">_FV(A256,"Headquarters")</f>
        <v>2355 W CHANDLER BLVD, CHANDLER, AZ, 85224-6199 US</v>
      </c>
      <c r="E256" s="3" cm="1">
        <f t="array" ref="E256">IFERROR(_FV(A256,"Employees"), "NA")</f>
        <v>22600</v>
      </c>
      <c r="F256" t="str" cm="1">
        <f t="array" ref="F256">_FV(A256,"Industry")</f>
        <v>Semiconductors &amp; Semiconductor Equipment</v>
      </c>
      <c r="G256" s="3" cm="1">
        <f t="array" ref="G256">IFERROR(_FV(A256,"Year incorporated",TRUE), "NA")</f>
        <v>1989</v>
      </c>
      <c r="H256" s="3" t="str" cm="1">
        <f t="array" ref="H256">_FV(A256,"Exchange")</f>
        <v>Nasdaq Stock Market</v>
      </c>
      <c r="I256" t="str" cm="1">
        <f t="array" ref="I256">_FV(A256,"Currency")</f>
        <v>USD</v>
      </c>
      <c r="J256" s="7" cm="1">
        <f t="array" ref="J256">_FV(A256,"Price")</f>
        <v>79.495000000000005</v>
      </c>
      <c r="K256" s="7" cm="1">
        <f t="array" ref="K256">_FV(A256,"Previous close",TRUE)</f>
        <v>79.77</v>
      </c>
      <c r="L256" s="7" cm="1">
        <f t="array" ref="L256">_FV(A256,"Change")</f>
        <v>-0.27500000000000002</v>
      </c>
      <c r="M256" s="4" cm="1">
        <f t="array" ref="M256">_FV(A256,"Change (%)",TRUE)</f>
        <v>-3.447E-3</v>
      </c>
      <c r="N256" s="7" cm="1">
        <f t="array" ref="N256">IFERROR(_FV(A256,"Open"), "NA")</f>
        <v>79.849999999999994</v>
      </c>
      <c r="O256" s="7" cm="1">
        <f t="array" ref="O256">IFERROR(_FV(A256,"High"), "NA")</f>
        <v>79.95</v>
      </c>
      <c r="P256" s="7" cm="1">
        <f t="array" ref="P256">IFERROR(_FV(A256,"Low"), "NA")</f>
        <v>78.844999999999999</v>
      </c>
      <c r="Q256" s="7" cm="1">
        <f t="array" ref="Q256">IFERROR(_FV(A256,"52 week high",TRUE),"NA")</f>
        <v>94.3</v>
      </c>
      <c r="R256" s="7" cm="1">
        <f t="array" ref="R256">IFERROR(_FV(A256,"52 week low",TRUE),"NA")</f>
        <v>54.77</v>
      </c>
      <c r="S256" s="3" cm="1">
        <f t="array" ref="S256">_FV(A256,"Shares outstanding",TRUE)</f>
        <v>544334300</v>
      </c>
      <c r="T256" s="7" cm="1">
        <f t="array" ref="T256">_FV(A256,"Volume")</f>
        <v>1369330</v>
      </c>
      <c r="U256" s="3" cm="1">
        <f t="array" ref="U256">IFERROR(_FV(A256,"Volume average",TRUE), "NA")</f>
        <v>5142858</v>
      </c>
      <c r="V256" s="5" cm="1">
        <f t="array" ref="V256">IFERROR(_FV(A256,"Beta"), "NA")</f>
        <v>1.6294</v>
      </c>
      <c r="W256" s="3" cm="1">
        <f t="array" ref="W256">_FV(A256,"Market cap",TRUE)</f>
        <v>43271855178</v>
      </c>
      <c r="X256" s="7" cm="1">
        <f t="array" ref="X256">IFERROR(_FV(A256,"P/E",TRUE), "NA")</f>
        <v>18.456900000000001</v>
      </c>
      <c r="Y256" t="str" cm="1">
        <f t="array" ref="Y256">_FV(A256,"Instrument type",TRUE)</f>
        <v>Stock</v>
      </c>
      <c r="Z256" s="6" cm="1">
        <f t="array" ref="Z256">_FV(A256,"Last trade time",TRUE)</f>
        <v>45155.700407673437</v>
      </c>
      <c r="AA256" s="3" t="str" cm="1">
        <f t="array" ref="AA256">IFERROR(_xldudf_FS_EQUITYMETRICS($B256, "net_income", "FY")*1000*1000,"NA")</f>
        <v>NA</v>
      </c>
      <c r="AB256" s="3" t="str" cm="1">
        <f t="array" ref="AB256">IFERROR(_xldudf_FS_EQUITYMETRICS($B256, "cash_equiv", "FY")*1000*1000,"NA")</f>
        <v>NA</v>
      </c>
      <c r="AC256" s="3" t="str" cm="1">
        <f t="array" ref="AC256">IFERROR(_xldudf_FS_EQUITYMETRICS($B256, "account_receivable", "FY")*1000*1000,"NA")</f>
        <v>NA</v>
      </c>
      <c r="AD256" s="3" t="str" cm="1">
        <f t="array" ref="AD256">IFERROR(_xldudf_FS_EQUITYMETRICS($B256, "total_curr_lib", "FY")*1000*1000,"NA")</f>
        <v>NA</v>
      </c>
    </row>
    <row r="257" spans="1:30" x14ac:dyDescent="0.2">
      <c r="A257" s="1" t="e" vm="256">
        <v>#VALUE!</v>
      </c>
      <c r="B257" t="str" cm="1">
        <f t="array" ref="B257">_FV(A257,"Ticker symbol",TRUE)</f>
        <v>MU</v>
      </c>
      <c r="C257" t="str" cm="1">
        <f t="array" ref="C257">_FV(A257,"Official name",TRUE)</f>
        <v>MICRON TECHNOLOGY, INC.</v>
      </c>
      <c r="D257" t="str" cm="1">
        <f t="array" ref="D257">_FV(A257,"Headquarters")</f>
        <v>PO BOX 6, 8000 S FEDERAL WAY, BOISE, ID, 83716-9632 US</v>
      </c>
      <c r="E257" s="3" cm="1">
        <f t="array" ref="E257">IFERROR(_FV(A257,"Employees"), "NA")</f>
        <v>48000</v>
      </c>
      <c r="F257" t="str" cm="1">
        <f t="array" ref="F257">_FV(A257,"Industry")</f>
        <v>Semiconductors &amp; Semiconductor Equipment</v>
      </c>
      <c r="G257" s="3" cm="1">
        <f t="array" ref="G257">IFERROR(_FV(A257,"Year incorporated",TRUE), "NA")</f>
        <v>1984</v>
      </c>
      <c r="H257" s="3" t="str" cm="1">
        <f t="array" ref="H257">_FV(A257,"Exchange")</f>
        <v>Nasdaq Stock Market</v>
      </c>
      <c r="I257" t="str" cm="1">
        <f t="array" ref="I257">_FV(A257,"Currency")</f>
        <v>USD</v>
      </c>
      <c r="J257" s="7" cm="1">
        <f t="array" ref="J257">_FV(A257,"Price")</f>
        <v>64.144999999999996</v>
      </c>
      <c r="K257" s="7" cm="1">
        <f t="array" ref="K257">_FV(A257,"Previous close",TRUE)</f>
        <v>64.22</v>
      </c>
      <c r="L257" s="7" cm="1">
        <f t="array" ref="L257">_FV(A257,"Change")</f>
        <v>-7.4999999999999997E-2</v>
      </c>
      <c r="M257" s="4" cm="1">
        <f t="array" ref="M257">_FV(A257,"Change (%)",TRUE)</f>
        <v>-1.168E-3</v>
      </c>
      <c r="N257" s="7" cm="1">
        <f t="array" ref="N257">IFERROR(_FV(A257,"Open"), "NA")</f>
        <v>64.53</v>
      </c>
      <c r="O257" s="7" cm="1">
        <f t="array" ref="O257">IFERROR(_FV(A257,"High"), "NA")</f>
        <v>64.709000000000003</v>
      </c>
      <c r="P257" s="7" cm="1">
        <f t="array" ref="P257">IFERROR(_FV(A257,"Low"), "NA")</f>
        <v>63.79</v>
      </c>
      <c r="Q257" s="7" cm="1">
        <f t="array" ref="Q257">IFERROR(_FV(A257,"52 week high",TRUE),"NA")</f>
        <v>74.769900000000007</v>
      </c>
      <c r="R257" s="7" cm="1">
        <f t="array" ref="R257">IFERROR(_FV(A257,"52 week low",TRUE),"NA")</f>
        <v>48.43</v>
      </c>
      <c r="S257" s="3" cm="1">
        <f t="array" ref="S257">_FV(A257,"Shares outstanding",TRUE)</f>
        <v>1095302000</v>
      </c>
      <c r="T257" s="7" cm="1">
        <f t="array" ref="T257">_FV(A257,"Volume")</f>
        <v>4083811</v>
      </c>
      <c r="U257" s="3" cm="1">
        <f t="array" ref="U257">IFERROR(_FV(A257,"Volume average",TRUE), "NA")</f>
        <v>13233659</v>
      </c>
      <c r="V257" s="5" cm="1">
        <f t="array" ref="V257">IFERROR(_FV(A257,"Beta"), "NA")</f>
        <v>1.3664000000000001</v>
      </c>
      <c r="W257" s="3" cm="1">
        <f t="array" ref="W257">_FV(A257,"Market cap",TRUE)</f>
        <v>70258146790</v>
      </c>
      <c r="X257" s="7" cm="1">
        <f t="array" ref="X257">IFERROR(_FV(A257,"P/E",TRUE), "NA")</f>
        <v>46.887099999999997</v>
      </c>
      <c r="Y257" t="str" cm="1">
        <f t="array" ref="Y257">_FV(A257,"Instrument type",TRUE)</f>
        <v>Stock</v>
      </c>
      <c r="Z257" s="6" cm="1">
        <f t="array" ref="Z257">_FV(A257,"Last trade time",TRUE)</f>
        <v>45155.700414687497</v>
      </c>
      <c r="AA257" s="3" t="str" cm="1">
        <f t="array" ref="AA257">IFERROR(_xldudf_FS_EQUITYMETRICS($B257, "net_income", "FY")*1000*1000,"NA")</f>
        <v>NA</v>
      </c>
      <c r="AB257" s="3" t="str" cm="1">
        <f t="array" ref="AB257">IFERROR(_xldudf_FS_EQUITYMETRICS($B257, "cash_equiv", "FY")*1000*1000,"NA")</f>
        <v>NA</v>
      </c>
      <c r="AC257" s="3" t="str" cm="1">
        <f t="array" ref="AC257">IFERROR(_xldudf_FS_EQUITYMETRICS($B257, "account_receivable", "FY")*1000*1000,"NA")</f>
        <v>NA</v>
      </c>
      <c r="AD257" s="3" t="str" cm="1">
        <f t="array" ref="AD257">IFERROR(_xldudf_FS_EQUITYMETRICS($B257, "total_curr_lib", "FY")*1000*1000,"NA")</f>
        <v>NA</v>
      </c>
    </row>
    <row r="258" spans="1:30" x14ac:dyDescent="0.2">
      <c r="A258" s="1" t="e" vm="257">
        <v>#VALUE!</v>
      </c>
      <c r="B258" t="str" cm="1">
        <f t="array" ref="B258">_FV(A258,"Ticker symbol",TRUE)</f>
        <v>MSFT</v>
      </c>
      <c r="C258" t="str" cm="1">
        <f t="array" ref="C258">_FV(A258,"Official name",TRUE)</f>
        <v>MICROSOFT CORPORATION</v>
      </c>
      <c r="D258" t="str" cm="1">
        <f t="array" ref="D258">_FV(A258,"Headquarters")</f>
        <v>One Microsoft Way, REDMOND, WA, 98052-6399 US</v>
      </c>
      <c r="E258" s="3" cm="1">
        <f t="array" ref="E258">IFERROR(_FV(A258,"Employees"), "NA")</f>
        <v>221000</v>
      </c>
      <c r="F258" t="str" cm="1">
        <f t="array" ref="F258">_FV(A258,"Industry")</f>
        <v>Software &amp; IT Services</v>
      </c>
      <c r="G258" s="3" cm="1">
        <f t="array" ref="G258">IFERROR(_FV(A258,"Year incorporated",TRUE), "NA")</f>
        <v>1993</v>
      </c>
      <c r="H258" s="3" t="str" cm="1">
        <f t="array" ref="H258">_FV(A258,"Exchange")</f>
        <v>Nasdaq Stock Market</v>
      </c>
      <c r="I258" t="str" cm="1">
        <f t="array" ref="I258">_FV(A258,"Currency")</f>
        <v>USD</v>
      </c>
      <c r="J258" s="7" cm="1">
        <f t="array" ref="J258">_FV(A258,"Price")</f>
        <v>320.15719999999999</v>
      </c>
      <c r="K258" s="7" cm="1">
        <f t="array" ref="K258">_FV(A258,"Previous close",TRUE)</f>
        <v>320.39999999999998</v>
      </c>
      <c r="L258" s="7" cm="1">
        <f t="array" ref="L258">_FV(A258,"Change")</f>
        <v>-0.24279999999999999</v>
      </c>
      <c r="M258" s="4" cm="1">
        <f t="array" ref="M258">_FV(A258,"Change (%)",TRUE)</f>
        <v>-7.5779999999999999E-4</v>
      </c>
      <c r="N258" s="7" cm="1">
        <f t="array" ref="N258">IFERROR(_FV(A258,"Open"), "NA")</f>
        <v>320.68</v>
      </c>
      <c r="O258" s="7" cm="1">
        <f t="array" ref="O258">IFERROR(_FV(A258,"High"), "NA")</f>
        <v>321.87</v>
      </c>
      <c r="P258" s="7" cm="1">
        <f t="array" ref="P258">IFERROR(_FV(A258,"Low"), "NA")</f>
        <v>318.69</v>
      </c>
      <c r="Q258" s="7" cm="1">
        <f t="array" ref="Q258">IFERROR(_FV(A258,"52 week high",TRUE),"NA")</f>
        <v>366.78</v>
      </c>
      <c r="R258" s="7" cm="1">
        <f t="array" ref="R258">IFERROR(_FV(A258,"52 week low",TRUE),"NA")</f>
        <v>213.43100000000001</v>
      </c>
      <c r="S258" s="3" cm="1">
        <f t="array" ref="S258">_FV(A258,"Shares outstanding",TRUE)</f>
        <v>7429764000</v>
      </c>
      <c r="T258" s="7" cm="1">
        <f t="array" ref="T258">_FV(A258,"Volume")</f>
        <v>8189275</v>
      </c>
      <c r="U258" s="3" cm="1">
        <f t="array" ref="U258">IFERROR(_FV(A258,"Volume average",TRUE), "NA")</f>
        <v>29961489</v>
      </c>
      <c r="V258" s="5" cm="1">
        <f t="array" ref="V258">IFERROR(_FV(A258,"Beta"), "NA")</f>
        <v>0.90739999999999998</v>
      </c>
      <c r="W258" s="3" cm="1">
        <f t="array" ref="W258">_FV(A258,"Market cap",TRUE)</f>
        <v>2378692438900</v>
      </c>
      <c r="X258" s="7" cm="1">
        <f t="array" ref="X258">IFERROR(_FV(A258,"P/E",TRUE), "NA")</f>
        <v>33.083100000000002</v>
      </c>
      <c r="Y258" t="str" cm="1">
        <f t="array" ref="Y258">_FV(A258,"Instrument type",TRUE)</f>
        <v>Stock</v>
      </c>
      <c r="Z258" s="6" cm="1">
        <f t="array" ref="Z258">_FV(A258,"Last trade time",TRUE)</f>
        <v>45155.70055763828</v>
      </c>
      <c r="AA258" s="3" t="str" cm="1">
        <f t="array" ref="AA258">IFERROR(_xldudf_FS_EQUITYMETRICS($B258, "net_income", "FY")*1000*1000,"NA")</f>
        <v>NA</v>
      </c>
      <c r="AB258" s="3" t="str" cm="1">
        <f t="array" ref="AB258">IFERROR(_xldudf_FS_EQUITYMETRICS($B258, "cash_equiv", "FY")*1000*1000,"NA")</f>
        <v>NA</v>
      </c>
      <c r="AC258" s="3" t="str" cm="1">
        <f t="array" ref="AC258">IFERROR(_xldudf_FS_EQUITYMETRICS($B258, "account_receivable", "FY")*1000*1000,"NA")</f>
        <v>NA</v>
      </c>
      <c r="AD258" s="3" t="str" cm="1">
        <f t="array" ref="AD258">IFERROR(_xldudf_FS_EQUITYMETRICS($B258, "total_curr_lib", "FY")*1000*1000,"NA")</f>
        <v>NA</v>
      </c>
    </row>
    <row r="259" spans="1:30" x14ac:dyDescent="0.2">
      <c r="A259" s="1" t="e" vm="258">
        <v>#VALUE!</v>
      </c>
      <c r="B259" t="str" cm="1">
        <f t="array" ref="B259">_FV(A259,"Ticker symbol",TRUE)</f>
        <v>TAP</v>
      </c>
      <c r="C259" t="str" cm="1">
        <f t="array" ref="C259">_FV(A259,"Official name",TRUE)</f>
        <v>MOLSON COORS BEVERAGE COMPANY</v>
      </c>
      <c r="D259" t="str" cm="1">
        <f t="array" ref="D259">_FV(A259,"Headquarters")</f>
        <v>P.O. Box 4030, Bc555, GOLDEN, CO, 80401 US</v>
      </c>
      <c r="E259" s="3" cm="1">
        <f t="array" ref="E259">IFERROR(_FV(A259,"Employees"), "NA")</f>
        <v>16600</v>
      </c>
      <c r="F259" t="str" cm="1">
        <f t="array" ref="F259">_FV(A259,"Industry")</f>
        <v>Beverages</v>
      </c>
      <c r="G259" s="3" cm="1">
        <f t="array" ref="G259">IFERROR(_FV(A259,"Year incorporated",TRUE), "NA")</f>
        <v>2003</v>
      </c>
      <c r="H259" s="3" t="str" cm="1">
        <f t="array" ref="H259">_FV(A259,"Exchange")</f>
        <v>New York Stock Exchange</v>
      </c>
      <c r="I259" t="str" cm="1">
        <f t="array" ref="I259">_FV(A259,"Currency")</f>
        <v>USD</v>
      </c>
      <c r="J259" s="7" cm="1">
        <f t="array" ref="J259">_FV(A259,"Price")</f>
        <v>62.45</v>
      </c>
      <c r="K259" s="7" cm="1">
        <f t="array" ref="K259">_FV(A259,"Previous close",TRUE)</f>
        <v>62.45</v>
      </c>
      <c r="L259" s="7" cm="1">
        <f t="array" ref="L259">_FV(A259,"Change")</f>
        <v>0</v>
      </c>
      <c r="M259" s="4" cm="1">
        <f t="array" ref="M259">_FV(A259,"Change (%)",TRUE)</f>
        <v>0</v>
      </c>
      <c r="N259" s="7" cm="1">
        <f t="array" ref="N259">IFERROR(_FV(A259,"Open"), "NA")</f>
        <v>62.34</v>
      </c>
      <c r="O259" s="7" cm="1">
        <f t="array" ref="O259">IFERROR(_FV(A259,"High"), "NA")</f>
        <v>62.71</v>
      </c>
      <c r="P259" s="7" cm="1">
        <f t="array" ref="P259">IFERROR(_FV(A259,"Low"), "NA")</f>
        <v>62.34</v>
      </c>
      <c r="Q259" s="7" cm="1">
        <f t="array" ref="Q259">IFERROR(_FV(A259,"52 week high",TRUE),"NA")</f>
        <v>70.900000000000006</v>
      </c>
      <c r="R259" s="7" cm="1">
        <f t="array" ref="R259">IFERROR(_FV(A259,"52 week low",TRUE),"NA")</f>
        <v>46.685000000000002</v>
      </c>
      <c r="S259" s="3" cm="1">
        <f t="array" ref="S259">_FV(A259,"Shares outstanding",TRUE)</f>
        <v>203522900</v>
      </c>
      <c r="T259" s="7" cm="1">
        <f t="array" ref="T259">_FV(A259,"Volume")</f>
        <v>484483</v>
      </c>
      <c r="U259" s="3" cm="1">
        <f t="array" ref="U259">IFERROR(_FV(A259,"Volume average",TRUE), "NA")</f>
        <v>2098476</v>
      </c>
      <c r="V259" s="5" cm="1">
        <f t="array" ref="V259">IFERROR(_FV(A259,"Beta"), "NA")</f>
        <v>0.8972</v>
      </c>
      <c r="W259" s="3" cm="1">
        <f t="array" ref="W259">_FV(A259,"Market cap",TRUE)</f>
        <v>12734480000</v>
      </c>
      <c r="X259" s="7" cm="1">
        <f t="array" ref="X259">IFERROR(_FV(A259,"P/E",TRUE), "NA")</f>
        <v>376.5224</v>
      </c>
      <c r="Y259" t="str" cm="1">
        <f t="array" ref="Y259">_FV(A259,"Instrument type",TRUE)</f>
        <v>Stock</v>
      </c>
      <c r="Z259" s="6" cm="1">
        <f t="array" ref="Z259">_FV(A259,"Last trade time",TRUE)</f>
        <v>45155.700262928127</v>
      </c>
      <c r="AA259" s="3" t="str" cm="1">
        <f t="array" ref="AA259">IFERROR(_xldudf_FS_EQUITYMETRICS($B259, "net_income", "FY")*1000*1000,"NA")</f>
        <v>NA</v>
      </c>
      <c r="AB259" s="3" t="str" cm="1">
        <f t="array" ref="AB259">IFERROR(_xldudf_FS_EQUITYMETRICS($B259, "cash_equiv", "FY")*1000*1000,"NA")</f>
        <v>NA</v>
      </c>
      <c r="AC259" s="3" t="str" cm="1">
        <f t="array" ref="AC259">IFERROR(_xldudf_FS_EQUITYMETRICS($B259, "account_receivable", "FY")*1000*1000,"NA")</f>
        <v>NA</v>
      </c>
      <c r="AD259" s="3" t="str" cm="1">
        <f t="array" ref="AD259">IFERROR(_xldudf_FS_EQUITYMETRICS($B259, "total_curr_lib", "FY")*1000*1000,"NA")</f>
        <v>NA</v>
      </c>
    </row>
    <row r="260" spans="1:30" x14ac:dyDescent="0.2">
      <c r="A260" s="1" t="e" vm="259">
        <v>#VALUE!</v>
      </c>
      <c r="B260" t="str" cm="1">
        <f t="array" ref="B260">_FV(A260,"Ticker symbol",TRUE)</f>
        <v>MON</v>
      </c>
      <c r="C260" t="str" cm="1">
        <f t="array" ref="C260">_FV(A260,"Official name",TRUE)</f>
        <v>MONNARI TRADE S.A.</v>
      </c>
      <c r="D260" t="str" cm="1">
        <f t="array" ref="D260">_FV(A260,"Headquarters")</f>
        <v>ul. Radwanska 6, LODZ, WOJ. LODZKIE, 90-453 PL</v>
      </c>
      <c r="E260" s="3" cm="1">
        <f t="array" ref="E260">IFERROR(_FV(A260,"Employees"), "NA")</f>
        <v>999</v>
      </c>
      <c r="F260" t="str" cm="1">
        <f t="array" ref="F260">_FV(A260,"Industry")</f>
        <v>Specialty Retailers</v>
      </c>
      <c r="G260" s="3" cm="1">
        <f t="array" ref="G260">IFERROR(_FV(A260,"Year incorporated",TRUE), "NA")</f>
        <v>2003</v>
      </c>
      <c r="H260" s="3" t="str" cm="1">
        <f t="array" ref="H260">_FV(A260,"Exchange")</f>
        <v>Warsaw Stock Exchange</v>
      </c>
      <c r="I260" t="str" cm="1">
        <f t="array" ref="I260">_FV(A260,"Currency")</f>
        <v>PLN</v>
      </c>
      <c r="J260" s="7" cm="1">
        <f t="array" ref="J260">_FV(A260,"Price")</f>
        <v>5.34</v>
      </c>
      <c r="K260" s="7" cm="1">
        <f t="array" ref="K260">_FV(A260,"Previous close",TRUE)</f>
        <v>5.4</v>
      </c>
      <c r="L260" s="7" cm="1">
        <f t="array" ref="L260">_FV(A260,"Change")</f>
        <v>-0.06</v>
      </c>
      <c r="M260" s="4" cm="1">
        <f t="array" ref="M260">_FV(A260,"Change (%)",TRUE)</f>
        <v>-1.1110999999999999E-2</v>
      </c>
      <c r="N260" s="7" cm="1">
        <f t="array" ref="N260">IFERROR(_FV(A260,"Open"), "NA")</f>
        <v>5.48</v>
      </c>
      <c r="O260" s="7" cm="1">
        <f t="array" ref="O260">IFERROR(_FV(A260,"High"), "NA")</f>
        <v>5.5</v>
      </c>
      <c r="P260" s="7" cm="1">
        <f t="array" ref="P260">IFERROR(_FV(A260,"Low"), "NA")</f>
        <v>5.3</v>
      </c>
      <c r="Q260" s="7" cm="1">
        <f t="array" ref="Q260">IFERROR(_FV(A260,"52 week high",TRUE),"NA")</f>
        <v>5.89</v>
      </c>
      <c r="R260" s="7" cm="1">
        <f t="array" ref="R260">IFERROR(_FV(A260,"52 week low",TRUE),"NA")</f>
        <v>3.12</v>
      </c>
      <c r="S260" s="3" cm="1">
        <f t="array" ref="S260">_FV(A260,"Shares outstanding",TRUE)</f>
        <v>30563090</v>
      </c>
      <c r="T260" s="7" cm="1">
        <f t="array" ref="T260">_FV(A260,"Volume")</f>
        <v>16082</v>
      </c>
      <c r="U260" s="3" cm="1">
        <f t="array" ref="U260">IFERROR(_FV(A260,"Volume average",TRUE), "NA")</f>
        <v>11990</v>
      </c>
      <c r="V260" s="5" cm="1">
        <f t="array" ref="V260">IFERROR(_FV(A260,"Beta"), "NA")</f>
        <v>1.4944</v>
      </c>
      <c r="W260" s="3" cm="1">
        <f t="array" ref="W260">_FV(A260,"Market cap",TRUE)</f>
        <v>165040700</v>
      </c>
      <c r="X260" s="7" cm="1">
        <f t="array" ref="X260">IFERROR(_FV(A260,"P/E",TRUE), "NA")</f>
        <v>2.6572</v>
      </c>
      <c r="Y260" t="str" cm="1">
        <f t="array" ref="Y260">_FV(A260,"Instrument type",TRUE)</f>
        <v>Stock</v>
      </c>
      <c r="Z260" s="6" cm="1">
        <f t="array" ref="Z260">_FV(A260,"Last trade time",TRUE)</f>
        <v>45155.620833333334</v>
      </c>
      <c r="AA260" s="3" t="str" cm="1">
        <f t="array" ref="AA260">IFERROR(_xldudf_FS_EQUITYMETRICS($B260, "net_income", "FY")*1000*1000,"NA")</f>
        <v>NA</v>
      </c>
      <c r="AB260" s="3" t="str" cm="1">
        <f t="array" ref="AB260">IFERROR(_xldudf_FS_EQUITYMETRICS($B260, "cash_equiv", "FY")*1000*1000,"NA")</f>
        <v>NA</v>
      </c>
      <c r="AC260" s="3" t="str" cm="1">
        <f t="array" ref="AC260">IFERROR(_xldudf_FS_EQUITYMETRICS($B260, "account_receivable", "FY")*1000*1000,"NA")</f>
        <v>NA</v>
      </c>
      <c r="AD260" s="3" t="str" cm="1">
        <f t="array" ref="AD260">IFERROR(_xldudf_FS_EQUITYMETRICS($B260, "total_curr_lib", "FY")*1000*1000,"NA")</f>
        <v>NA</v>
      </c>
    </row>
    <row r="261" spans="1:30" x14ac:dyDescent="0.2">
      <c r="A261" s="1" t="e" vm="260">
        <v>#VALUE!</v>
      </c>
      <c r="B261" t="str" cm="1">
        <f t="array" ref="B261">_FV(A261,"Ticker symbol",TRUE)</f>
        <v>MNST</v>
      </c>
      <c r="C261" t="str" cm="1">
        <f t="array" ref="C261">_FV(A261,"Official name",TRUE)</f>
        <v>MONSTER BEVERAGE CORPORATION</v>
      </c>
      <c r="D261" t="str" cm="1">
        <f t="array" ref="D261">_FV(A261,"Headquarters")</f>
        <v>1 Monster Way, CORONA, CA, 92879-7101 US</v>
      </c>
      <c r="E261" s="3" cm="1">
        <f t="array" ref="E261">IFERROR(_FV(A261,"Employees"), "NA")</f>
        <v>5296</v>
      </c>
      <c r="F261" t="str" cm="1">
        <f t="array" ref="F261">_FV(A261,"Industry")</f>
        <v>Beverages</v>
      </c>
      <c r="G261" s="3" cm="1">
        <f t="array" ref="G261">IFERROR(_FV(A261,"Year incorporated",TRUE), "NA")</f>
        <v>2014</v>
      </c>
      <c r="H261" s="3" t="str" cm="1">
        <f t="array" ref="H261">_FV(A261,"Exchange")</f>
        <v>Nasdaq Stock Market</v>
      </c>
      <c r="I261" t="str" cm="1">
        <f t="array" ref="I261">_FV(A261,"Currency")</f>
        <v>USD</v>
      </c>
      <c r="J261" s="7" cm="1">
        <f t="array" ref="J261">_FV(A261,"Price")</f>
        <v>58.034999999999997</v>
      </c>
      <c r="K261" s="7" cm="1">
        <f t="array" ref="K261">_FV(A261,"Previous close",TRUE)</f>
        <v>58.3</v>
      </c>
      <c r="L261" s="7" cm="1">
        <f t="array" ref="L261">_FV(A261,"Change")</f>
        <v>-0.26500000000000001</v>
      </c>
      <c r="M261" s="4" cm="1">
        <f t="array" ref="M261">_FV(A261,"Change (%)",TRUE)</f>
        <v>-4.5450000000000004E-3</v>
      </c>
      <c r="N261" s="7" cm="1">
        <f t="array" ref="N261">IFERROR(_FV(A261,"Open"), "NA")</f>
        <v>58.29</v>
      </c>
      <c r="O261" s="7" cm="1">
        <f t="array" ref="O261">IFERROR(_FV(A261,"High"), "NA")</f>
        <v>58.33</v>
      </c>
      <c r="P261" s="7" cm="1">
        <f t="array" ref="P261">IFERROR(_FV(A261,"Low"), "NA")</f>
        <v>57.89</v>
      </c>
      <c r="Q261" s="7" cm="1">
        <f t="array" ref="Q261">IFERROR(_FV(A261,"52 week high",TRUE),"NA")</f>
        <v>60.465000000000003</v>
      </c>
      <c r="R261" s="7" cm="1">
        <f t="array" ref="R261">IFERROR(_FV(A261,"52 week low",TRUE),"NA")</f>
        <v>42.805</v>
      </c>
      <c r="S261" s="3" cm="1">
        <f t="array" ref="S261">_FV(A261,"Shares outstanding",TRUE)</f>
        <v>1047518000</v>
      </c>
      <c r="T261" s="7" cm="1">
        <f t="array" ref="T261">_FV(A261,"Volume")</f>
        <v>1161871</v>
      </c>
      <c r="U261" s="3" cm="1">
        <f t="array" ref="U261">IFERROR(_FV(A261,"Volume average",TRUE), "NA")</f>
        <v>4706875</v>
      </c>
      <c r="V261" s="5" cm="1">
        <f t="array" ref="V261">IFERROR(_FV(A261,"Beta"), "NA")</f>
        <v>0.82889999999999997</v>
      </c>
      <c r="W261" s="3" cm="1">
        <f t="array" ref="W261">_FV(A261,"Market cap",TRUE)</f>
        <v>60792707130</v>
      </c>
      <c r="X261" s="7" cm="1">
        <f t="array" ref="X261">IFERROR(_FV(A261,"P/E",TRUE), "NA")</f>
        <v>48.162300000000002</v>
      </c>
      <c r="Y261" t="str" cm="1">
        <f t="array" ref="Y261">_FV(A261,"Instrument type",TRUE)</f>
        <v>Stock</v>
      </c>
      <c r="Z261" s="6" cm="1">
        <f t="array" ref="Z261">_FV(A261,"Last trade time",TRUE)</f>
        <v>45155.700458680469</v>
      </c>
      <c r="AA261" s="3" t="str" cm="1">
        <f t="array" ref="AA261">IFERROR(_xldudf_FS_EQUITYMETRICS($B261, "net_income", "FY")*1000*1000,"NA")</f>
        <v>NA</v>
      </c>
      <c r="AB261" s="3" t="str" cm="1">
        <f t="array" ref="AB261">IFERROR(_xldudf_FS_EQUITYMETRICS($B261, "cash_equiv", "FY")*1000*1000,"NA")</f>
        <v>NA</v>
      </c>
      <c r="AC261" s="3" t="str" cm="1">
        <f t="array" ref="AC261">IFERROR(_xldudf_FS_EQUITYMETRICS($B261, "account_receivable", "FY")*1000*1000,"NA")</f>
        <v>NA</v>
      </c>
      <c r="AD261" s="3" t="str" cm="1">
        <f t="array" ref="AD261">IFERROR(_xldudf_FS_EQUITYMETRICS($B261, "total_curr_lib", "FY")*1000*1000,"NA")</f>
        <v>NA</v>
      </c>
    </row>
    <row r="262" spans="1:30" x14ac:dyDescent="0.2">
      <c r="A262" s="1" t="e" vm="261">
        <v>#VALUE!</v>
      </c>
      <c r="B262" t="str" cm="1">
        <f t="array" ref="B262">_FV(A262,"Ticker symbol",TRUE)</f>
        <v>MCO</v>
      </c>
      <c r="C262" t="str" cm="1">
        <f t="array" ref="C262">_FV(A262,"Official name",TRUE)</f>
        <v>MOODY'S CORPORATION</v>
      </c>
      <c r="D262" t="str" cm="1">
        <f t="array" ref="D262">_FV(A262,"Headquarters")</f>
        <v>7 World Trade Ctr, NEW YORK, NY, 10007-2140 US</v>
      </c>
      <c r="E262" s="3" cm="1">
        <f t="array" ref="E262">IFERROR(_FV(A262,"Employees"), "NA")</f>
        <v>14635</v>
      </c>
      <c r="F262" t="str" cm="1">
        <f t="array" ref="F262">_FV(A262,"Industry")</f>
        <v>Professional &amp; Commercial Services</v>
      </c>
      <c r="G262" s="3" cm="1">
        <f t="array" ref="G262">IFERROR(_FV(A262,"Year incorporated",TRUE), "NA")</f>
        <v>2000</v>
      </c>
      <c r="H262" s="3" t="str" cm="1">
        <f t="array" ref="H262">_FV(A262,"Exchange")</f>
        <v>New York Stock Exchange</v>
      </c>
      <c r="I262" t="str" cm="1">
        <f t="array" ref="I262">_FV(A262,"Currency")</f>
        <v>USD</v>
      </c>
      <c r="J262" s="7" cm="1">
        <f t="array" ref="J262">_FV(A262,"Price")</f>
        <v>331.11</v>
      </c>
      <c r="K262" s="7" cm="1">
        <f t="array" ref="K262">_FV(A262,"Previous close",TRUE)</f>
        <v>330.79</v>
      </c>
      <c r="L262" s="7" cm="1">
        <f t="array" ref="L262">_FV(A262,"Change")</f>
        <v>0.32</v>
      </c>
      <c r="M262" s="4" cm="1">
        <f t="array" ref="M262">_FV(A262,"Change (%)",TRUE)</f>
        <v>9.674000000000001E-4</v>
      </c>
      <c r="N262" s="7" cm="1">
        <f t="array" ref="N262">IFERROR(_FV(A262,"Open"), "NA")</f>
        <v>331.91</v>
      </c>
      <c r="O262" s="7" cm="1">
        <f t="array" ref="O262">IFERROR(_FV(A262,"High"), "NA")</f>
        <v>332.96</v>
      </c>
      <c r="P262" s="7" cm="1">
        <f t="array" ref="P262">IFERROR(_FV(A262,"Low"), "NA")</f>
        <v>328.93</v>
      </c>
      <c r="Q262" s="7" cm="1">
        <f t="array" ref="Q262">IFERROR(_FV(A262,"52 week high",TRUE),"NA")</f>
        <v>363.19</v>
      </c>
      <c r="R262" s="7" cm="1">
        <f t="array" ref="R262">IFERROR(_FV(A262,"52 week low",TRUE),"NA")</f>
        <v>230.16</v>
      </c>
      <c r="S262" s="3" cm="1">
        <f t="array" ref="S262">_FV(A262,"Shares outstanding",TRUE)</f>
        <v>183500000</v>
      </c>
      <c r="T262" s="7" cm="1">
        <f t="array" ref="T262">_FV(A262,"Volume")</f>
        <v>206562</v>
      </c>
      <c r="U262" s="3" cm="1">
        <f t="array" ref="U262">IFERROR(_FV(A262,"Volume average",TRUE), "NA")</f>
        <v>766054</v>
      </c>
      <c r="V262" s="5" cm="1">
        <f t="array" ref="V262">IFERROR(_FV(A262,"Beta"), "NA")</f>
        <v>1.3062</v>
      </c>
      <c r="W262" s="3" cm="1">
        <f t="array" ref="W262">_FV(A262,"Market cap",TRUE)</f>
        <v>60841260000</v>
      </c>
      <c r="X262" s="7" cm="1">
        <f t="array" ref="X262">IFERROR(_FV(A262,"P/E",TRUE), "NA")</f>
        <v>41.277900000000002</v>
      </c>
      <c r="Y262" t="str" cm="1">
        <f t="array" ref="Y262">_FV(A262,"Instrument type",TRUE)</f>
        <v>Stock</v>
      </c>
      <c r="Z262" s="6" cm="1">
        <f t="array" ref="Z262">_FV(A262,"Last trade time",TRUE)</f>
        <v>45155.700340416406</v>
      </c>
      <c r="AA262" s="3" t="str" cm="1">
        <f t="array" ref="AA262">IFERROR(_xldudf_FS_EQUITYMETRICS($B262, "net_income", "FY")*1000*1000,"NA")</f>
        <v>NA</v>
      </c>
      <c r="AB262" s="3" t="str" cm="1">
        <f t="array" ref="AB262">IFERROR(_xldudf_FS_EQUITYMETRICS($B262, "cash_equiv", "FY")*1000*1000,"NA")</f>
        <v>NA</v>
      </c>
      <c r="AC262" s="3" t="str" cm="1">
        <f t="array" ref="AC262">IFERROR(_xldudf_FS_EQUITYMETRICS($B262, "account_receivable", "FY")*1000*1000,"NA")</f>
        <v>NA</v>
      </c>
      <c r="AD262" s="3" t="str" cm="1">
        <f t="array" ref="AD262">IFERROR(_xldudf_FS_EQUITYMETRICS($B262, "total_curr_lib", "FY")*1000*1000,"NA")</f>
        <v>NA</v>
      </c>
    </row>
    <row r="263" spans="1:30" x14ac:dyDescent="0.2">
      <c r="A263" s="1" t="e" vm="262">
        <v>#VALUE!</v>
      </c>
      <c r="B263" t="str" cm="1">
        <f t="array" ref="B263">_FV(A263,"Ticker symbol",TRUE)</f>
        <v>MS</v>
      </c>
      <c r="C263" t="str" cm="1">
        <f t="array" ref="C263">_FV(A263,"Official name",TRUE)</f>
        <v>MORGAN STANLEY</v>
      </c>
      <c r="D263" t="str" cm="1">
        <f t="array" ref="D263">_FV(A263,"Headquarters")</f>
        <v>1585 Broadway, NEW YORK, NY, 10036 US</v>
      </c>
      <c r="E263" s="3" cm="1">
        <f t="array" ref="E263">IFERROR(_FV(A263,"Employees"), "NA")</f>
        <v>82000</v>
      </c>
      <c r="F263" t="str" cm="1">
        <f t="array" ref="F263">_FV(A263,"Industry")</f>
        <v>Investment Banking &amp; Investment Services</v>
      </c>
      <c r="G263" s="3" cm="1">
        <f t="array" ref="G263">IFERROR(_FV(A263,"Year incorporated",TRUE), "NA")</f>
        <v>1981</v>
      </c>
      <c r="H263" s="3" t="str" cm="1">
        <f t="array" ref="H263">_FV(A263,"Exchange")</f>
        <v>New York Stock Exchange</v>
      </c>
      <c r="I263" t="str" cm="1">
        <f t="array" ref="I263">_FV(A263,"Currency")</f>
        <v>USD</v>
      </c>
      <c r="J263" s="7" cm="1">
        <f t="array" ref="J263">_FV(A263,"Price")</f>
        <v>86.51</v>
      </c>
      <c r="K263" s="7" cm="1">
        <f t="array" ref="K263">_FV(A263,"Previous close",TRUE)</f>
        <v>85.99</v>
      </c>
      <c r="L263" s="7" cm="1">
        <f t="array" ref="L263">_FV(A263,"Change")</f>
        <v>0.52</v>
      </c>
      <c r="M263" s="4" cm="1">
        <f t="array" ref="M263">_FV(A263,"Change (%)",TRUE)</f>
        <v>6.0470000000000003E-3</v>
      </c>
      <c r="N263" s="7" cm="1">
        <f t="array" ref="N263">IFERROR(_FV(A263,"Open"), "NA")</f>
        <v>86.6</v>
      </c>
      <c r="O263" s="7" cm="1">
        <f t="array" ref="O263">IFERROR(_FV(A263,"High"), "NA")</f>
        <v>86.9</v>
      </c>
      <c r="P263" s="7" cm="1">
        <f t="array" ref="P263">IFERROR(_FV(A263,"Low"), "NA")</f>
        <v>86.105000000000004</v>
      </c>
      <c r="Q263" s="7" cm="1">
        <f t="array" ref="Q263">IFERROR(_FV(A263,"52 week high",TRUE),"NA")</f>
        <v>100.99</v>
      </c>
      <c r="R263" s="7" cm="1">
        <f t="array" ref="R263">IFERROR(_FV(A263,"52 week low",TRUE),"NA")</f>
        <v>74.67</v>
      </c>
      <c r="S263" s="3" cm="1">
        <f t="array" ref="S263">_FV(A263,"Shares outstanding",TRUE)</f>
        <v>1656967000</v>
      </c>
      <c r="T263" s="7" cm="1">
        <f t="array" ref="T263">_FV(A263,"Volume")</f>
        <v>2994412</v>
      </c>
      <c r="U263" s="3" cm="1">
        <f t="array" ref="U263">IFERROR(_FV(A263,"Volume average",TRUE), "NA")</f>
        <v>7148226</v>
      </c>
      <c r="V263" s="5" cm="1">
        <f t="array" ref="V263">IFERROR(_FV(A263,"Beta"), "NA")</f>
        <v>1.3335999999999999</v>
      </c>
      <c r="W263" s="3" cm="1">
        <f t="array" ref="W263">_FV(A263,"Market cap",TRUE)</f>
        <v>143344215170</v>
      </c>
      <c r="X263" s="7" cm="1">
        <f t="array" ref="X263">IFERROR(_FV(A263,"P/E",TRUE), "NA")</f>
        <v>15.1106</v>
      </c>
      <c r="Y263" t="str" cm="1">
        <f t="array" ref="Y263">_FV(A263,"Instrument type",TRUE)</f>
        <v>Stock</v>
      </c>
      <c r="Z263" s="6" cm="1">
        <f t="array" ref="Z263">_FV(A263,"Last trade time",TRUE)</f>
        <v>45155.700416075779</v>
      </c>
      <c r="AA263" s="3" t="str" cm="1">
        <f t="array" ref="AA263">IFERROR(_xldudf_FS_EQUITYMETRICS($B263, "net_income", "FY")*1000*1000,"NA")</f>
        <v>NA</v>
      </c>
      <c r="AB263" s="3" t="str" cm="1">
        <f t="array" ref="AB263">IFERROR(_xldudf_FS_EQUITYMETRICS($B263, "cash_equiv", "FY")*1000*1000,"NA")</f>
        <v>NA</v>
      </c>
      <c r="AC263" s="3" t="str" cm="1">
        <f t="array" ref="AC263">IFERROR(_xldudf_FS_EQUITYMETRICS($B263, "account_receivable", "FY")*1000*1000,"NA")</f>
        <v>NA</v>
      </c>
      <c r="AD263" s="3" t="str" cm="1">
        <f t="array" ref="AD263">IFERROR(_xldudf_FS_EQUITYMETRICS($B263, "total_curr_lib", "FY")*1000*1000,"NA")</f>
        <v>NA</v>
      </c>
    </row>
    <row r="264" spans="1:30" x14ac:dyDescent="0.2">
      <c r="A264" s="1" t="e" vm="263">
        <v>#VALUE!</v>
      </c>
      <c r="B264" t="str" cm="1">
        <f t="array" ref="B264">_FV(A264,"Ticker symbol",TRUE)</f>
        <v>MSI</v>
      </c>
      <c r="C264" t="str" cm="1">
        <f t="array" ref="C264">_FV(A264,"Official name",TRUE)</f>
        <v>MOTOROLA SOLUTIONS, INC.</v>
      </c>
      <c r="D264" t="str" cm="1">
        <f t="array" ref="D264">_FV(A264,"Headquarters")</f>
        <v>500 W. Monroe St., CHICAGO, IL, 60661 US</v>
      </c>
      <c r="E264" s="3" cm="1">
        <f t="array" ref="E264">IFERROR(_FV(A264,"Employees"), "NA")</f>
        <v>20000</v>
      </c>
      <c r="F264" t="str" cm="1">
        <f t="array" ref="F264">_FV(A264,"Industry")</f>
        <v>Communications &amp; Networking</v>
      </c>
      <c r="G264" s="3" cm="1">
        <f t="array" ref="G264">IFERROR(_FV(A264,"Year incorporated",TRUE), "NA")</f>
        <v>1973</v>
      </c>
      <c r="H264" s="3" t="str" cm="1">
        <f t="array" ref="H264">_FV(A264,"Exchange")</f>
        <v>New York Stock Exchange</v>
      </c>
      <c r="I264" t="str" cm="1">
        <f t="array" ref="I264">_FV(A264,"Currency")</f>
        <v>USD</v>
      </c>
      <c r="J264" s="7" cm="1">
        <f t="array" ref="J264">_FV(A264,"Price")</f>
        <v>281.02499999999998</v>
      </c>
      <c r="K264" s="7" cm="1">
        <f t="array" ref="K264">_FV(A264,"Previous close",TRUE)</f>
        <v>281.64</v>
      </c>
      <c r="L264" s="7" cm="1">
        <f t="array" ref="L264">_FV(A264,"Change")</f>
        <v>-0.61499999999999999</v>
      </c>
      <c r="M264" s="4" cm="1">
        <f t="array" ref="M264">_FV(A264,"Change (%)",TRUE)</f>
        <v>-2.1840000000000002E-3</v>
      </c>
      <c r="N264" s="7" cm="1">
        <f t="array" ref="N264">IFERROR(_FV(A264,"Open"), "NA")</f>
        <v>282.89499999999998</v>
      </c>
      <c r="O264" s="7" cm="1">
        <f t="array" ref="O264">IFERROR(_FV(A264,"High"), "NA")</f>
        <v>284.48</v>
      </c>
      <c r="P264" s="7" cm="1">
        <f t="array" ref="P264">IFERROR(_FV(A264,"Low"), "NA")</f>
        <v>279.98</v>
      </c>
      <c r="Q264" s="7" cm="1">
        <f t="array" ref="Q264">IFERROR(_FV(A264,"52 week high",TRUE),"NA")</f>
        <v>299.43</v>
      </c>
      <c r="R264" s="7" cm="1">
        <f t="array" ref="R264">IFERROR(_FV(A264,"52 week low",TRUE),"NA")</f>
        <v>212.76</v>
      </c>
      <c r="S264" s="3" cm="1">
        <f t="array" ref="S264">_FV(A264,"Shares outstanding",TRUE)</f>
        <v>167019600</v>
      </c>
      <c r="T264" s="7" cm="1">
        <f t="array" ref="T264">_FV(A264,"Volume")</f>
        <v>187888</v>
      </c>
      <c r="U264" s="3" cm="1">
        <f t="array" ref="U264">IFERROR(_FV(A264,"Volume average",TRUE), "NA")</f>
        <v>734966</v>
      </c>
      <c r="V264" s="5" cm="1">
        <f t="array" ref="V264">IFERROR(_FV(A264,"Beta"), "NA")</f>
        <v>0.92330000000000001</v>
      </c>
      <c r="W264" s="3" cm="1">
        <f t="array" ref="W264">_FV(A264,"Market cap",TRUE)</f>
        <v>46936683090</v>
      </c>
      <c r="X264" s="7" cm="1">
        <f t="array" ref="X264">IFERROR(_FV(A264,"P/E",TRUE), "NA")</f>
        <v>31.956</v>
      </c>
      <c r="Y264" t="str" cm="1">
        <f t="array" ref="Y264">_FV(A264,"Instrument type",TRUE)</f>
        <v>Stock</v>
      </c>
      <c r="Z264" s="6" cm="1">
        <f t="array" ref="Z264">_FV(A264,"Last trade time",TRUE)</f>
        <v>45155.700202673441</v>
      </c>
      <c r="AA264" s="3" t="str" cm="1">
        <f t="array" ref="AA264">IFERROR(_xldudf_FS_EQUITYMETRICS($B264, "net_income", "FY")*1000*1000,"NA")</f>
        <v>NA</v>
      </c>
      <c r="AB264" s="3" t="str" cm="1">
        <f t="array" ref="AB264">IFERROR(_xldudf_FS_EQUITYMETRICS($B264, "cash_equiv", "FY")*1000*1000,"NA")</f>
        <v>NA</v>
      </c>
      <c r="AC264" s="3" t="str" cm="1">
        <f t="array" ref="AC264">IFERROR(_xldudf_FS_EQUITYMETRICS($B264, "account_receivable", "FY")*1000*1000,"NA")</f>
        <v>NA</v>
      </c>
      <c r="AD264" s="3" t="str" cm="1">
        <f t="array" ref="AD264">IFERROR(_xldudf_FS_EQUITYMETRICS($B264, "total_curr_lib", "FY")*1000*1000,"NA")</f>
        <v>NA</v>
      </c>
    </row>
    <row r="265" spans="1:30" x14ac:dyDescent="0.2">
      <c r="A265" s="1" t="e" vm="264">
        <v>#VALUE!</v>
      </c>
      <c r="B265" t="str" cm="1">
        <f t="array" ref="B265">_FV(A265,"Ticker symbol",TRUE)</f>
        <v>MUR</v>
      </c>
      <c r="C265" t="str" cm="1">
        <f t="array" ref="C265">_FV(A265,"Official name",TRUE)</f>
        <v>MURPHY OIL CORPORATION</v>
      </c>
      <c r="D265" t="str" cm="1">
        <f t="array" ref="D265">_FV(A265,"Headquarters")</f>
        <v>9805 Katy Fwy, Suite G-200, HOUSTON, TX, 77024 US</v>
      </c>
      <c r="E265" s="3" cm="1">
        <f t="array" ref="E265">IFERROR(_FV(A265,"Employees"), "NA")</f>
        <v>691</v>
      </c>
      <c r="F265" t="str" cm="1">
        <f t="array" ref="F265">_FV(A265,"Industry")</f>
        <v>Oil &amp; Gas</v>
      </c>
      <c r="G265" s="3" cm="1">
        <f t="array" ref="G265">IFERROR(_FV(A265,"Year incorporated",TRUE), "NA")</f>
        <v>1964</v>
      </c>
      <c r="H265" s="3" t="str" cm="1">
        <f t="array" ref="H265">_FV(A265,"Exchange")</f>
        <v>New York Stock Exchange</v>
      </c>
      <c r="I265" t="str" cm="1">
        <f t="array" ref="I265">_FV(A265,"Currency")</f>
        <v>USD</v>
      </c>
      <c r="J265" s="7" cm="1">
        <f t="array" ref="J265">_FV(A265,"Price")</f>
        <v>45.84</v>
      </c>
      <c r="K265" s="7" cm="1">
        <f t="array" ref="K265">_FV(A265,"Previous close",TRUE)</f>
        <v>44.06</v>
      </c>
      <c r="L265" s="7" cm="1">
        <f t="array" ref="L265">_FV(A265,"Change")</f>
        <v>1.78</v>
      </c>
      <c r="M265" s="4" cm="1">
        <f t="array" ref="M265">_FV(A265,"Change (%)",TRUE)</f>
        <v>4.0399000000000004E-2</v>
      </c>
      <c r="N265" s="7" cm="1">
        <f t="array" ref="N265">IFERROR(_FV(A265,"Open"), "NA")</f>
        <v>44.97</v>
      </c>
      <c r="O265" s="7" cm="1">
        <f t="array" ref="O265">IFERROR(_FV(A265,"High"), "NA")</f>
        <v>45.984999999999999</v>
      </c>
      <c r="P265" s="7" cm="1">
        <f t="array" ref="P265">IFERROR(_FV(A265,"Low"), "NA")</f>
        <v>44.715000000000003</v>
      </c>
      <c r="Q265" s="7" cm="1">
        <f t="array" ref="Q265">IFERROR(_FV(A265,"52 week high",TRUE),"NA")</f>
        <v>51.284999999999997</v>
      </c>
      <c r="R265" s="7" cm="1">
        <f t="array" ref="R265">IFERROR(_FV(A265,"52 week low",TRUE),"NA")</f>
        <v>31.9</v>
      </c>
      <c r="S265" s="3" cm="1">
        <f t="array" ref="S265">_FV(A265,"Shares outstanding",TRUE)</f>
        <v>156155300</v>
      </c>
      <c r="T265" s="7" cm="1">
        <f t="array" ref="T265">_FV(A265,"Volume")</f>
        <v>747953</v>
      </c>
      <c r="U265" s="3" cm="1">
        <f t="array" ref="U265">IFERROR(_FV(A265,"Volume average",TRUE), "NA")</f>
        <v>1648140</v>
      </c>
      <c r="V265" s="5" cm="1">
        <f t="array" ref="V265">IFERROR(_FV(A265,"Beta"), "NA")</f>
        <v>2.3887999999999998</v>
      </c>
      <c r="W265" s="3" cm="1">
        <f t="array" ref="W265">_FV(A265,"Market cap",TRUE)</f>
        <v>7158158952</v>
      </c>
      <c r="X265" s="7" cm="1">
        <f t="array" ref="X265">IFERROR(_FV(A265,"P/E",TRUE), "NA")</f>
        <v>6.8083999999999998</v>
      </c>
      <c r="Y265" t="str" cm="1">
        <f t="array" ref="Y265">_FV(A265,"Instrument type",TRUE)</f>
        <v>Stock</v>
      </c>
      <c r="Z265" s="6" cm="1">
        <f t="array" ref="Z265">_FV(A265,"Last trade time",TRUE)</f>
        <v>45155.700410485937</v>
      </c>
      <c r="AA265" s="3" t="str" cm="1">
        <f t="array" ref="AA265">IFERROR(_xldudf_FS_EQUITYMETRICS($B265, "net_income", "FY")*1000*1000,"NA")</f>
        <v>NA</v>
      </c>
      <c r="AB265" s="3" t="str" cm="1">
        <f t="array" ref="AB265">IFERROR(_xldudf_FS_EQUITYMETRICS($B265, "cash_equiv", "FY")*1000*1000,"NA")</f>
        <v>NA</v>
      </c>
      <c r="AC265" s="3" t="str" cm="1">
        <f t="array" ref="AC265">IFERROR(_xldudf_FS_EQUITYMETRICS($B265, "account_receivable", "FY")*1000*1000,"NA")</f>
        <v>NA</v>
      </c>
      <c r="AD265" s="3" t="str" cm="1">
        <f t="array" ref="AD265">IFERROR(_xldudf_FS_EQUITYMETRICS($B265, "total_curr_lib", "FY")*1000*1000,"NA")</f>
        <v>NA</v>
      </c>
    </row>
    <row r="266" spans="1:30" x14ac:dyDescent="0.2">
      <c r="A266" s="1" t="e" vm="265">
        <v>#VALUE!</v>
      </c>
      <c r="B266" t="str" cm="1">
        <f t="array" ref="B266">_FV(A266,"Ticker symbol",TRUE)</f>
        <v>NBR</v>
      </c>
      <c r="C266" t="str" cm="1">
        <f t="array" ref="C266">_FV(A266,"Official name",TRUE)</f>
        <v>NABORS INDUSTRIES LTD.</v>
      </c>
      <c r="D266" t="str" cm="1">
        <f t="array" ref="D266">_FV(A266,"Headquarters")</f>
        <v>Crown House, 4 Par-La-Ville Road, HAMILTON, HM 08 BM</v>
      </c>
      <c r="E266" s="3" cm="1">
        <f t="array" ref="E266">IFERROR(_FV(A266,"Employees"), "NA")</f>
        <v>12000</v>
      </c>
      <c r="F266" t="str" cm="1">
        <f t="array" ref="F266">_FV(A266,"Industry")</f>
        <v>Oil &amp; Gas Related Equipment and Services</v>
      </c>
      <c r="G266" s="3" cm="1">
        <f t="array" ref="G266">IFERROR(_FV(A266,"Year incorporated",TRUE), "NA")</f>
        <v>2001</v>
      </c>
      <c r="H266" s="3" t="str" cm="1">
        <f t="array" ref="H266">_FV(A266,"Exchange")</f>
        <v>New York Stock Exchange</v>
      </c>
      <c r="I266" t="str" cm="1">
        <f t="array" ref="I266">_FV(A266,"Currency")</f>
        <v>USD</v>
      </c>
      <c r="J266" s="7" cm="1">
        <f t="array" ref="J266">_FV(A266,"Price")</f>
        <v>108.37</v>
      </c>
      <c r="K266" s="7" cm="1">
        <f t="array" ref="K266">_FV(A266,"Previous close",TRUE)</f>
        <v>107.76</v>
      </c>
      <c r="L266" s="7" cm="1">
        <f t="array" ref="L266">_FV(A266,"Change")</f>
        <v>0.61</v>
      </c>
      <c r="M266" s="4" cm="1">
        <f t="array" ref="M266">_FV(A266,"Change (%)",TRUE)</f>
        <v>5.6610000000000002E-3</v>
      </c>
      <c r="N266" s="7" cm="1">
        <f t="array" ref="N266">IFERROR(_FV(A266,"Open"), "NA")</f>
        <v>110.83</v>
      </c>
      <c r="O266" s="7" cm="1">
        <f t="array" ref="O266">IFERROR(_FV(A266,"High"), "NA")</f>
        <v>111.295</v>
      </c>
      <c r="P266" s="7" cm="1">
        <f t="array" ref="P266">IFERROR(_FV(A266,"Low"), "NA")</f>
        <v>108.37</v>
      </c>
      <c r="Q266" s="7" cm="1">
        <f t="array" ref="Q266">IFERROR(_FV(A266,"52 week high",TRUE),"NA")</f>
        <v>190.9</v>
      </c>
      <c r="R266" s="7" cm="1">
        <f t="array" ref="R266">IFERROR(_FV(A266,"52 week low",TRUE),"NA")</f>
        <v>83.05</v>
      </c>
      <c r="S266" s="3" cm="1">
        <f t="array" ref="S266">_FV(A266,"Shares outstanding",TRUE)</f>
        <v>9544920</v>
      </c>
      <c r="T266" s="7" cm="1">
        <f t="array" ref="T266">_FV(A266,"Volume")</f>
        <v>49465</v>
      </c>
      <c r="U266" s="3" cm="1">
        <f t="array" ref="U266">IFERROR(_FV(A266,"Volume average",TRUE), "NA")</f>
        <v>214704</v>
      </c>
      <c r="V266" s="5" cm="1">
        <f t="array" ref="V266">IFERROR(_FV(A266,"Beta"), "NA")</f>
        <v>2.8319999999999999</v>
      </c>
      <c r="W266" s="3" cm="1">
        <f t="array" ref="W266">_FV(A266,"Market cap",TRUE)</f>
        <v>1028561000</v>
      </c>
      <c r="X266" s="7" cm="1">
        <f t="array" ref="X266">IFERROR(_FV(A266,"P/E",TRUE), "NA")</f>
        <v>0</v>
      </c>
      <c r="Y266" t="str" cm="1">
        <f t="array" ref="Y266">_FV(A266,"Instrument type",TRUE)</f>
        <v>Stock</v>
      </c>
      <c r="Z266" s="6" cm="1">
        <f t="array" ref="Z266">_FV(A266,"Last trade time",TRUE)</f>
        <v>45155.700153344529</v>
      </c>
      <c r="AA266" s="3" t="str" cm="1">
        <f t="array" ref="AA266">IFERROR(_xldudf_FS_EQUITYMETRICS($B266, "net_income", "FY")*1000*1000,"NA")</f>
        <v>NA</v>
      </c>
      <c r="AB266" s="3" t="str" cm="1">
        <f t="array" ref="AB266">IFERROR(_xldudf_FS_EQUITYMETRICS($B266, "cash_equiv", "FY")*1000*1000,"NA")</f>
        <v>NA</v>
      </c>
      <c r="AC266" s="3" t="str" cm="1">
        <f t="array" ref="AC266">IFERROR(_xldudf_FS_EQUITYMETRICS($B266, "account_receivable", "FY")*1000*1000,"NA")</f>
        <v>NA</v>
      </c>
      <c r="AD266" s="3" t="str" cm="1">
        <f t="array" ref="AD266">IFERROR(_xldudf_FS_EQUITYMETRICS($B266, "total_curr_lib", "FY")*1000*1000,"NA")</f>
        <v>NA</v>
      </c>
    </row>
    <row r="267" spans="1:30" x14ac:dyDescent="0.2">
      <c r="A267" s="1" t="e" vm="266">
        <v>#VALUE!</v>
      </c>
      <c r="B267" t="str" cm="1">
        <f t="array" ref="B267">_FV(A267,"Ticker symbol",TRUE)</f>
        <v>NDAQ</v>
      </c>
      <c r="C267" t="str" cm="1">
        <f t="array" ref="C267">_FV(A267,"Official name",TRUE)</f>
        <v>Nasdaq, Inc.</v>
      </c>
      <c r="D267" t="str" cm="1">
        <f t="array" ref="D267">_FV(A267,"Headquarters")</f>
        <v>151 W. 42ND STREET, NEW YORK, NY, 10036 US</v>
      </c>
      <c r="E267" s="3" cm="1">
        <f t="array" ref="E267">IFERROR(_FV(A267,"Employees"), "NA")</f>
        <v>6565</v>
      </c>
      <c r="F267" t="str" cm="1">
        <f t="array" ref="F267">_FV(A267,"Industry")</f>
        <v>Investment Banking &amp; Investment Services</v>
      </c>
      <c r="G267" s="3" cm="1">
        <f t="array" ref="G267">IFERROR(_FV(A267,"Year incorporated",TRUE), "NA")</f>
        <v>1979</v>
      </c>
      <c r="H267" s="3" t="str" cm="1">
        <f t="array" ref="H267">_FV(A267,"Exchange")</f>
        <v>Nasdaq Stock Market</v>
      </c>
      <c r="I267" t="str" cm="1">
        <f t="array" ref="I267">_FV(A267,"Currency")</f>
        <v>USD</v>
      </c>
      <c r="J267" s="7" cm="1">
        <f t="array" ref="J267">_FV(A267,"Price")</f>
        <v>52.145000000000003</v>
      </c>
      <c r="K267" s="7" cm="1">
        <f t="array" ref="K267">_FV(A267,"Previous close",TRUE)</f>
        <v>50.85</v>
      </c>
      <c r="L267" s="7" cm="1">
        <f t="array" ref="L267">_FV(A267,"Change")</f>
        <v>1.2949999999999999</v>
      </c>
      <c r="M267" s="4" cm="1">
        <f t="array" ref="M267">_FV(A267,"Change (%)",TRUE)</f>
        <v>2.5467E-2</v>
      </c>
      <c r="N267" s="7" cm="1">
        <f t="array" ref="N267">IFERROR(_FV(A267,"Open"), "NA")</f>
        <v>50.95</v>
      </c>
      <c r="O267" s="7" cm="1">
        <f t="array" ref="O267">IFERROR(_FV(A267,"High"), "NA")</f>
        <v>52.2</v>
      </c>
      <c r="P267" s="7" cm="1">
        <f t="array" ref="P267">IFERROR(_FV(A267,"Low"), "NA")</f>
        <v>50.895000000000003</v>
      </c>
      <c r="Q267" s="7" cm="1">
        <f t="array" ref="Q267">IFERROR(_FV(A267,"52 week high",TRUE),"NA")</f>
        <v>69.22</v>
      </c>
      <c r="R267" s="7" cm="1">
        <f t="array" ref="R267">IFERROR(_FV(A267,"52 week low",TRUE),"NA")</f>
        <v>48.65</v>
      </c>
      <c r="S267" s="3" cm="1">
        <f t="array" ref="S267">_FV(A267,"Shares outstanding",TRUE)</f>
        <v>491316200</v>
      </c>
      <c r="T267" s="7" cm="1">
        <f t="array" ref="T267">_FV(A267,"Volume")</f>
        <v>2591976</v>
      </c>
      <c r="U267" s="3" cm="1">
        <f t="array" ref="U267">IFERROR(_FV(A267,"Volume average",TRUE), "NA")</f>
        <v>3265624</v>
      </c>
      <c r="V267" s="5" cm="1">
        <f t="array" ref="V267">IFERROR(_FV(A267,"Beta"), "NA")</f>
        <v>0.91769999999999996</v>
      </c>
      <c r="W267" s="3" cm="1">
        <f t="array" ref="W267">_FV(A267,"Market cap",TRUE)</f>
        <v>25619683249</v>
      </c>
      <c r="X267" s="7" cm="1">
        <f t="array" ref="X267">IFERROR(_FV(A267,"P/E",TRUE), "NA")</f>
        <v>22.817399999999999</v>
      </c>
      <c r="Y267" t="str" cm="1">
        <f t="array" ref="Y267">_FV(A267,"Instrument type",TRUE)</f>
        <v>Stock</v>
      </c>
      <c r="Z267" s="6" cm="1">
        <f t="array" ref="Z267">_FV(A267,"Last trade time",TRUE)</f>
        <v>45155.70043586797</v>
      </c>
      <c r="AA267" s="3" t="str" cm="1">
        <f t="array" ref="AA267">IFERROR(_xldudf_FS_EQUITYMETRICS($B267, "net_income", "FY")*1000*1000,"NA")</f>
        <v>NA</v>
      </c>
      <c r="AB267" s="3" t="str" cm="1">
        <f t="array" ref="AB267">IFERROR(_xldudf_FS_EQUITYMETRICS($B267, "cash_equiv", "FY")*1000*1000,"NA")</f>
        <v>NA</v>
      </c>
      <c r="AC267" s="3" t="str" cm="1">
        <f t="array" ref="AC267">IFERROR(_xldudf_FS_EQUITYMETRICS($B267, "account_receivable", "FY")*1000*1000,"NA")</f>
        <v>NA</v>
      </c>
      <c r="AD267" s="3" t="str" cm="1">
        <f t="array" ref="AD267">IFERROR(_xldudf_FS_EQUITYMETRICS($B267, "total_curr_lib", "FY")*1000*1000,"NA")</f>
        <v>NA</v>
      </c>
    </row>
    <row r="268" spans="1:30" x14ac:dyDescent="0.2">
      <c r="A268" s="1" t="e" vm="267">
        <v>#VALUE!</v>
      </c>
      <c r="B268" t="str" cm="1">
        <f t="array" ref="B268">_FV(A268,"Ticker symbol",TRUE)</f>
        <v>NTAP</v>
      </c>
      <c r="C268" t="str" cm="1">
        <f t="array" ref="C268">_FV(A268,"Official name",TRUE)</f>
        <v>NETAPP, INC.</v>
      </c>
      <c r="D268" t="str" cm="1">
        <f t="array" ref="D268">_FV(A268,"Headquarters")</f>
        <v>3060 Olsen Drive, SAN JOSE, CA, 95128 US</v>
      </c>
      <c r="E268" s="3" cm="1">
        <f t="array" ref="E268">IFERROR(_FV(A268,"Employees"), "NA")</f>
        <v>12000</v>
      </c>
      <c r="F268" t="str" cm="1">
        <f t="array" ref="F268">_FV(A268,"Industry")</f>
        <v>Computers, Phones &amp; Household Electronics</v>
      </c>
      <c r="G268" s="3" cm="1">
        <f t="array" ref="G268">IFERROR(_FV(A268,"Year incorporated",TRUE), "NA")</f>
        <v>2001</v>
      </c>
      <c r="H268" s="3" t="str" cm="1">
        <f t="array" ref="H268">_FV(A268,"Exchange")</f>
        <v>Nasdaq Stock Market</v>
      </c>
      <c r="I268" t="str" cm="1">
        <f t="array" ref="I268">_FV(A268,"Currency")</f>
        <v>USD</v>
      </c>
      <c r="J268" s="7" cm="1">
        <f t="array" ref="J268">_FV(A268,"Price")</f>
        <v>75.775000000000006</v>
      </c>
      <c r="K268" s="7" cm="1">
        <f t="array" ref="K268">_FV(A268,"Previous close",TRUE)</f>
        <v>75.41</v>
      </c>
      <c r="L268" s="7" cm="1">
        <f t="array" ref="L268">_FV(A268,"Change")</f>
        <v>0.36499999999999999</v>
      </c>
      <c r="M268" s="4" cm="1">
        <f t="array" ref="M268">_FV(A268,"Change (%)",TRUE)</f>
        <v>4.8399999999999997E-3</v>
      </c>
      <c r="N268" s="7" cm="1">
        <f t="array" ref="N268">IFERROR(_FV(A268,"Open"), "NA")</f>
        <v>75.95</v>
      </c>
      <c r="O268" s="7" cm="1">
        <f t="array" ref="O268">IFERROR(_FV(A268,"High"), "NA")</f>
        <v>75.95</v>
      </c>
      <c r="P268" s="7" cm="1">
        <f t="array" ref="P268">IFERROR(_FV(A268,"Low"), "NA")</f>
        <v>75.239999999999995</v>
      </c>
      <c r="Q268" s="7" cm="1">
        <f t="array" ref="Q268">IFERROR(_FV(A268,"52 week high",TRUE),"NA")</f>
        <v>80.53</v>
      </c>
      <c r="R268" s="7" cm="1">
        <f t="array" ref="R268">IFERROR(_FV(A268,"52 week low",TRUE),"NA")</f>
        <v>58.08</v>
      </c>
      <c r="S268" s="3" cm="1">
        <f t="array" ref="S268">_FV(A268,"Shares outstanding",TRUE)</f>
        <v>210815400</v>
      </c>
      <c r="T268" s="7" cm="1">
        <f t="array" ref="T268">_FV(A268,"Volume")</f>
        <v>944158</v>
      </c>
      <c r="U268" s="3" cm="1">
        <f t="array" ref="U268">IFERROR(_FV(A268,"Volume average",TRUE), "NA")</f>
        <v>2296647</v>
      </c>
      <c r="V268" s="5" cm="1">
        <f t="array" ref="V268">IFERROR(_FV(A268,"Beta"), "NA")</f>
        <v>1.2000999999999999</v>
      </c>
      <c r="W268" s="3" cm="1">
        <f t="array" ref="W268">_FV(A268,"Market cap",TRUE)</f>
        <v>15974536935</v>
      </c>
      <c r="X268" s="7" cm="1">
        <f t="array" ref="X268">IFERROR(_FV(A268,"P/E",TRUE), "NA")</f>
        <v>13.0235</v>
      </c>
      <c r="Y268" t="str" cm="1">
        <f t="array" ref="Y268">_FV(A268,"Instrument type",TRUE)</f>
        <v>Stock</v>
      </c>
      <c r="Z268" s="6" cm="1">
        <f t="array" ref="Z268">_FV(A268,"Last trade time",TRUE)</f>
        <v>45155.700438853906</v>
      </c>
      <c r="AA268" s="3" t="str" cm="1">
        <f t="array" ref="AA268">IFERROR(_xldudf_FS_EQUITYMETRICS($B268, "net_income", "FY")*1000*1000,"NA")</f>
        <v>NA</v>
      </c>
      <c r="AB268" s="3" t="str" cm="1">
        <f t="array" ref="AB268">IFERROR(_xldudf_FS_EQUITYMETRICS($B268, "cash_equiv", "FY")*1000*1000,"NA")</f>
        <v>NA</v>
      </c>
      <c r="AC268" s="3" t="str" cm="1">
        <f t="array" ref="AC268">IFERROR(_xldudf_FS_EQUITYMETRICS($B268, "account_receivable", "FY")*1000*1000,"NA")</f>
        <v>NA</v>
      </c>
      <c r="AD268" s="3" t="str" cm="1">
        <f t="array" ref="AD268">IFERROR(_xldudf_FS_EQUITYMETRICS($B268, "total_curr_lib", "FY")*1000*1000,"NA")</f>
        <v>NA</v>
      </c>
    </row>
    <row r="269" spans="1:30" x14ac:dyDescent="0.2">
      <c r="A269" s="1" t="e" vm="268">
        <v>#VALUE!</v>
      </c>
      <c r="B269" t="str" cm="1">
        <f t="array" ref="B269">_FV(A269,"Ticker symbol",TRUE)</f>
        <v>NFLX</v>
      </c>
      <c r="C269" t="str" cm="1">
        <f t="array" ref="C269">_FV(A269,"Official name",TRUE)</f>
        <v>NETFLIX, INC.</v>
      </c>
      <c r="D269" t="str" cm="1">
        <f t="array" ref="D269">_FV(A269,"Headquarters")</f>
        <v>121 Albright Way, LOS GATOS, CA, 95032 US</v>
      </c>
      <c r="E269" s="3" cm="1">
        <f t="array" ref="E269">IFERROR(_FV(A269,"Employees"), "NA")</f>
        <v>12800</v>
      </c>
      <c r="F269" t="str" cm="1">
        <f t="array" ref="F269">_FV(A269,"Industry")</f>
        <v>Software &amp; IT Services</v>
      </c>
      <c r="G269" s="3" cm="1">
        <f t="array" ref="G269">IFERROR(_FV(A269,"Year incorporated",TRUE), "NA")</f>
        <v>1997</v>
      </c>
      <c r="H269" s="3" t="str" cm="1">
        <f t="array" ref="H269">_FV(A269,"Exchange")</f>
        <v>Nasdaq Stock Market</v>
      </c>
      <c r="I269" t="str" cm="1">
        <f t="array" ref="I269">_FV(A269,"Currency")</f>
        <v>USD</v>
      </c>
      <c r="J269" s="7" cm="1">
        <f t="array" ref="J269">_FV(A269,"Price")</f>
        <v>409.21069999999997</v>
      </c>
      <c r="K269" s="7" cm="1">
        <f t="array" ref="K269">_FV(A269,"Previous close",TRUE)</f>
        <v>415.45</v>
      </c>
      <c r="L269" s="7" cm="1">
        <f t="array" ref="L269">_FV(A269,"Change")</f>
        <v>-6.2393000000000001</v>
      </c>
      <c r="M269" s="4" cm="1">
        <f t="array" ref="M269">_FV(A269,"Change (%)",TRUE)</f>
        <v>-1.5018E-2</v>
      </c>
      <c r="N269" s="7" cm="1">
        <f t="array" ref="N269">IFERROR(_FV(A269,"Open"), "NA")</f>
        <v>415</v>
      </c>
      <c r="O269" s="7" cm="1">
        <f t="array" ref="O269">IFERROR(_FV(A269,"High"), "NA")</f>
        <v>415.24</v>
      </c>
      <c r="P269" s="7" cm="1">
        <f t="array" ref="P269">IFERROR(_FV(A269,"Low"), "NA")</f>
        <v>406.65</v>
      </c>
      <c r="Q269" s="7" cm="1">
        <f t="array" ref="Q269">IFERROR(_FV(A269,"52 week high",TRUE),"NA")</f>
        <v>485</v>
      </c>
      <c r="R269" s="7" cm="1">
        <f t="array" ref="R269">IFERROR(_FV(A269,"52 week low",TRUE),"NA")</f>
        <v>211.73</v>
      </c>
      <c r="S269" s="3" cm="1">
        <f t="array" ref="S269">_FV(A269,"Shares outstanding",TRUE)</f>
        <v>443146800</v>
      </c>
      <c r="T269" s="7" cm="1">
        <f t="array" ref="T269">_FV(A269,"Volume")</f>
        <v>2547538</v>
      </c>
      <c r="U269" s="3" cm="1">
        <f t="array" ref="U269">IFERROR(_FV(A269,"Volume average",TRUE), "NA")</f>
        <v>7599173</v>
      </c>
      <c r="V269" s="5" cm="1">
        <f t="array" ref="V269">IFERROR(_FV(A269,"Beta"), "NA")</f>
        <v>1.2891999999999999</v>
      </c>
      <c r="W269" s="3" cm="1">
        <f t="array" ref="W269">_FV(A269,"Market cap",TRUE)</f>
        <v>181340412230</v>
      </c>
      <c r="X269" s="7" cm="1">
        <f t="array" ref="X269">IFERROR(_FV(A269,"P/E",TRUE), "NA")</f>
        <v>48.368000000000002</v>
      </c>
      <c r="Y269" t="str" cm="1">
        <f t="array" ref="Y269">_FV(A269,"Instrument type",TRUE)</f>
        <v>Stock</v>
      </c>
      <c r="Z269" s="6" cm="1">
        <f t="array" ref="Z269">_FV(A269,"Last trade time",TRUE)</f>
        <v>45155.700405578122</v>
      </c>
      <c r="AA269" s="3" t="str" cm="1">
        <f t="array" ref="AA269">IFERROR(_xldudf_FS_EQUITYMETRICS($B269, "net_income", "FY")*1000*1000,"NA")</f>
        <v>NA</v>
      </c>
      <c r="AB269" s="3" t="str" cm="1">
        <f t="array" ref="AB269">IFERROR(_xldudf_FS_EQUITYMETRICS($B269, "cash_equiv", "FY")*1000*1000,"NA")</f>
        <v>NA</v>
      </c>
      <c r="AC269" s="3" t="str" cm="1">
        <f t="array" ref="AC269">IFERROR(_xldudf_FS_EQUITYMETRICS($B269, "account_receivable", "FY")*1000*1000,"NA")</f>
        <v>NA</v>
      </c>
      <c r="AD269" s="3" t="str" cm="1">
        <f t="array" ref="AD269">IFERROR(_xldudf_FS_EQUITYMETRICS($B269, "total_curr_lib", "FY")*1000*1000,"NA")</f>
        <v>NA</v>
      </c>
    </row>
    <row r="270" spans="1:30" x14ac:dyDescent="0.2">
      <c r="A270" s="1" t="e" vm="269">
        <v>#VALUE!</v>
      </c>
      <c r="B270" t="str" cm="1">
        <f t="array" ref="B270">_FV(A270,"Ticker symbol",TRUE)</f>
        <v>NWL</v>
      </c>
      <c r="C270" t="str" cm="1">
        <f t="array" ref="C270">_FV(A270,"Official name",TRUE)</f>
        <v>NEWELL BRANDS INC.</v>
      </c>
      <c r="D270" t="str" cm="1">
        <f t="array" ref="D270">_FV(A270,"Headquarters")</f>
        <v>6655 Peachtree Dunwoody Rd, ATLANTA, GA, 30328 US</v>
      </c>
      <c r="E270" s="3" cm="1">
        <f t="array" ref="E270">IFERROR(_FV(A270,"Employees"), "NA")</f>
        <v>28000</v>
      </c>
      <c r="F270" t="str" cm="1">
        <f t="array" ref="F270">_FV(A270,"Industry")</f>
        <v>Household Goods</v>
      </c>
      <c r="G270" s="3" cm="1">
        <f t="array" ref="G270">IFERROR(_FV(A270,"Year incorporated",TRUE), "NA")</f>
        <v>1987</v>
      </c>
      <c r="H270" s="3" t="str" cm="1">
        <f t="array" ref="H270">_FV(A270,"Exchange")</f>
        <v>Nasdaq Stock Market</v>
      </c>
      <c r="I270" t="str" cm="1">
        <f t="array" ref="I270">_FV(A270,"Currency")</f>
        <v>USD</v>
      </c>
      <c r="J270" s="7" cm="1">
        <f t="array" ref="J270">_FV(A270,"Price")</f>
        <v>10.324999999999999</v>
      </c>
      <c r="K270" s="7" cm="1">
        <f t="array" ref="K270">_FV(A270,"Previous close",TRUE)</f>
        <v>10.29</v>
      </c>
      <c r="L270" s="7" cm="1">
        <f t="array" ref="L270">_FV(A270,"Change")</f>
        <v>3.5000000000000003E-2</v>
      </c>
      <c r="M270" s="4" cm="1">
        <f t="array" ref="M270">_FV(A270,"Change (%)",TRUE)</f>
        <v>3.4009999999999999E-3</v>
      </c>
      <c r="N270" s="7" cm="1">
        <f t="array" ref="N270">IFERROR(_FV(A270,"Open"), "NA")</f>
        <v>10.36</v>
      </c>
      <c r="O270" s="7" cm="1">
        <f t="array" ref="O270">IFERROR(_FV(A270,"High"), "NA")</f>
        <v>10.41</v>
      </c>
      <c r="P270" s="7" cm="1">
        <f t="array" ref="P270">IFERROR(_FV(A270,"Low"), "NA")</f>
        <v>10.205</v>
      </c>
      <c r="Q270" s="7" cm="1">
        <f t="array" ref="Q270">IFERROR(_FV(A270,"52 week high",TRUE),"NA")</f>
        <v>21.34</v>
      </c>
      <c r="R270" s="7" cm="1">
        <f t="array" ref="R270">IFERROR(_FV(A270,"52 week low",TRUE),"NA")</f>
        <v>7.8</v>
      </c>
      <c r="S270" s="3" cm="1">
        <f t="array" ref="S270">_FV(A270,"Shares outstanding",TRUE)</f>
        <v>414200000</v>
      </c>
      <c r="T270" s="7" cm="1">
        <f t="array" ref="T270">_FV(A270,"Volume")</f>
        <v>1204372</v>
      </c>
      <c r="U270" s="3" cm="1">
        <f t="array" ref="U270">IFERROR(_FV(A270,"Volume average",TRUE), "NA")</f>
        <v>5142922</v>
      </c>
      <c r="V270" s="5" cm="1">
        <f t="array" ref="V270">IFERROR(_FV(A270,"Beta"), "NA")</f>
        <v>1.0079</v>
      </c>
      <c r="W270" s="3" cm="1">
        <f t="array" ref="W270">_FV(A270,"Market cap",TRUE)</f>
        <v>4276614999</v>
      </c>
      <c r="X270" s="7" cm="1">
        <f t="array" ref="X270">IFERROR(_FV(A270,"P/E",TRUE), "NA")</f>
        <v>23.617000000000001</v>
      </c>
      <c r="Y270" t="str" cm="1">
        <f t="array" ref="Y270">_FV(A270,"Instrument type",TRUE)</f>
        <v>Stock</v>
      </c>
      <c r="Z270" s="6" cm="1">
        <f t="array" ref="Z270">_FV(A270,"Last trade time",TRUE)</f>
        <v>45155.700488610935</v>
      </c>
      <c r="AA270" s="3" t="str" cm="1">
        <f t="array" ref="AA270">IFERROR(_xldudf_FS_EQUITYMETRICS($B270, "net_income", "FY")*1000*1000,"NA")</f>
        <v>NA</v>
      </c>
      <c r="AB270" s="3" t="str" cm="1">
        <f t="array" ref="AB270">IFERROR(_xldudf_FS_EQUITYMETRICS($B270, "cash_equiv", "FY")*1000*1000,"NA")</f>
        <v>NA</v>
      </c>
      <c r="AC270" s="3" t="str" cm="1">
        <f t="array" ref="AC270">IFERROR(_xldudf_FS_EQUITYMETRICS($B270, "account_receivable", "FY")*1000*1000,"NA")</f>
        <v>NA</v>
      </c>
      <c r="AD270" s="3" t="str" cm="1">
        <f t="array" ref="AD270">IFERROR(_xldudf_FS_EQUITYMETRICS($B270, "total_curr_lib", "FY")*1000*1000,"NA")</f>
        <v>NA</v>
      </c>
    </row>
    <row r="271" spans="1:30" x14ac:dyDescent="0.2">
      <c r="A271" s="1" t="e" vm="270">
        <v>#VALUE!</v>
      </c>
      <c r="B271" t="str" cm="1">
        <f t="array" ref="B271">_FV(A271,"Ticker symbol",TRUE)</f>
        <v>NEM</v>
      </c>
      <c r="C271" t="str" cm="1">
        <f t="array" ref="C271">_FV(A271,"Official name",TRUE)</f>
        <v>NEWMONT CORPORATION</v>
      </c>
      <c r="D271" t="str" cm="1">
        <f t="array" ref="D271">_FV(A271,"Headquarters")</f>
        <v>6900 E Layton Avenue, Suite 700, DENVER, CO, 80237 US</v>
      </c>
      <c r="E271" s="3" cm="1">
        <f t="array" ref="E271">IFERROR(_FV(A271,"Employees"), "NA")</f>
        <v>14600</v>
      </c>
      <c r="F271" t="str" cm="1">
        <f t="array" ref="F271">_FV(A271,"Industry")</f>
        <v>Metals &amp; Mining</v>
      </c>
      <c r="G271" s="3" cm="1">
        <f t="array" ref="G271">IFERROR(_FV(A271,"Year incorporated",TRUE), "NA")</f>
        <v>2001</v>
      </c>
      <c r="H271" s="3" t="str" cm="1">
        <f t="array" ref="H271">_FV(A271,"Exchange")</f>
        <v>New York Stock Exchange</v>
      </c>
      <c r="I271" t="str" cm="1">
        <f t="array" ref="I271">_FV(A271,"Currency")</f>
        <v>USD</v>
      </c>
      <c r="J271" s="7" cm="1">
        <f t="array" ref="J271">_FV(A271,"Price")</f>
        <v>38.445</v>
      </c>
      <c r="K271" s="7" cm="1">
        <f t="array" ref="K271">_FV(A271,"Previous close",TRUE)</f>
        <v>38.29</v>
      </c>
      <c r="L271" s="7" cm="1">
        <f t="array" ref="L271">_FV(A271,"Change")</f>
        <v>0.155</v>
      </c>
      <c r="M271" s="4" cm="1">
        <f t="array" ref="M271">_FV(A271,"Change (%)",TRUE)</f>
        <v>4.0479999999999995E-3</v>
      </c>
      <c r="N271" s="7" cm="1">
        <f t="array" ref="N271">IFERROR(_FV(A271,"Open"), "NA")</f>
        <v>38.335000000000001</v>
      </c>
      <c r="O271" s="7" cm="1">
        <f t="array" ref="O271">IFERROR(_FV(A271,"High"), "NA")</f>
        <v>38.664999999999999</v>
      </c>
      <c r="P271" s="7" cm="1">
        <f t="array" ref="P271">IFERROR(_FV(A271,"Low"), "NA")</f>
        <v>38.18</v>
      </c>
      <c r="Q271" s="7" cm="1">
        <f t="array" ref="Q271">IFERROR(_FV(A271,"52 week high",TRUE),"NA")</f>
        <v>55.41</v>
      </c>
      <c r="R271" s="7" cm="1">
        <f t="array" ref="R271">IFERROR(_FV(A271,"52 week low",TRUE),"NA")</f>
        <v>37.450000000000003</v>
      </c>
      <c r="S271" s="3" cm="1">
        <f t="array" ref="S271">_FV(A271,"Shares outstanding",TRUE)</f>
        <v>794732400</v>
      </c>
      <c r="T271" s="7" cm="1">
        <f t="array" ref="T271">_FV(A271,"Volume")</f>
        <v>3331803</v>
      </c>
      <c r="U271" s="3" cm="1">
        <f t="array" ref="U271">IFERROR(_FV(A271,"Volume average",TRUE), "NA")</f>
        <v>6843526</v>
      </c>
      <c r="V271" s="5" cm="1">
        <f t="array" ref="V271">IFERROR(_FV(A271,"Beta"), "NA")</f>
        <v>0.40389999999999998</v>
      </c>
      <c r="W271" s="3" cm="1">
        <f t="array" ref="W271">_FV(A271,"Market cap",TRUE)</f>
        <v>30553487118</v>
      </c>
      <c r="X271" s="7" cm="1">
        <f t="array" ref="X271">IFERROR(_FV(A271,"P/E",TRUE), "NA")</f>
        <v>36.326599999999999</v>
      </c>
      <c r="Y271" t="str" cm="1">
        <f t="array" ref="Y271">_FV(A271,"Instrument type",TRUE)</f>
        <v>Stock</v>
      </c>
      <c r="Z271" s="6" cm="1">
        <f t="array" ref="Z271">_FV(A271,"Last trade time",TRUE)</f>
        <v>45155.700370566403</v>
      </c>
      <c r="AA271" s="3" t="str" cm="1">
        <f t="array" ref="AA271">IFERROR(_xldudf_FS_EQUITYMETRICS($B271, "net_income", "FY")*1000*1000,"NA")</f>
        <v>NA</v>
      </c>
      <c r="AB271" s="3" t="str" cm="1">
        <f t="array" ref="AB271">IFERROR(_xldudf_FS_EQUITYMETRICS($B271, "cash_equiv", "FY")*1000*1000,"NA")</f>
        <v>NA</v>
      </c>
      <c r="AC271" s="3" t="str" cm="1">
        <f t="array" ref="AC271">IFERROR(_xldudf_FS_EQUITYMETRICS($B271, "account_receivable", "FY")*1000*1000,"NA")</f>
        <v>NA</v>
      </c>
      <c r="AD271" s="3" t="str" cm="1">
        <f t="array" ref="AD271">IFERROR(_xldudf_FS_EQUITYMETRICS($B271, "total_curr_lib", "FY")*1000*1000,"NA")</f>
        <v>NA</v>
      </c>
    </row>
    <row r="272" spans="1:30" x14ac:dyDescent="0.2">
      <c r="A272" s="1" t="e" vm="271">
        <v>#VALUE!</v>
      </c>
      <c r="B272" t="str" cm="1">
        <f t="array" ref="B272">_FV(A272,"Ticker symbol",TRUE)</f>
        <v>NWSA</v>
      </c>
      <c r="C272" t="str" cm="1">
        <f t="array" ref="C272">_FV(A272,"Official name",TRUE)</f>
        <v>NEWS CORPORATION</v>
      </c>
      <c r="D272" t="str" cm="1">
        <f t="array" ref="D272">_FV(A272,"Headquarters")</f>
        <v>1211 Avenue of the Americas, NEW YORK, NY, 10036 US</v>
      </c>
      <c r="E272" s="3" cm="1">
        <f t="array" ref="E272">IFERROR(_FV(A272,"Employees"), "NA")</f>
        <v>25000</v>
      </c>
      <c r="F272" t="str" cm="1">
        <f t="array" ref="F272">_FV(A272,"Industry")</f>
        <v>Media &amp; Publishing</v>
      </c>
      <c r="G272" s="3" cm="1">
        <f t="array" ref="G272">IFERROR(_FV(A272,"Year incorporated",TRUE), "NA")</f>
        <v>2012</v>
      </c>
      <c r="H272" s="3" t="str" cm="1">
        <f t="array" ref="H272">_FV(A272,"Exchange")</f>
        <v>Nasdaq Stock Market</v>
      </c>
      <c r="I272" t="str" cm="1">
        <f t="array" ref="I272">_FV(A272,"Currency")</f>
        <v>USD</v>
      </c>
      <c r="J272" s="7" cm="1">
        <f t="array" ref="J272">_FV(A272,"Price")</f>
        <v>21.045000000000002</v>
      </c>
      <c r="K272" s="7" cm="1">
        <f t="array" ref="K272">_FV(A272,"Previous close",TRUE)</f>
        <v>21.11</v>
      </c>
      <c r="L272" s="7" cm="1">
        <f t="array" ref="L272">_FV(A272,"Change")</f>
        <v>-6.5000000000000002E-2</v>
      </c>
      <c r="M272" s="4" cm="1">
        <f t="array" ref="M272">_FV(A272,"Change (%)",TRUE)</f>
        <v>-3.0790000000000001E-3</v>
      </c>
      <c r="N272" s="7" cm="1">
        <f t="array" ref="N272">IFERROR(_FV(A272,"Open"), "NA")</f>
        <v>21.15</v>
      </c>
      <c r="O272" s="7" cm="1">
        <f t="array" ref="O272">IFERROR(_FV(A272,"High"), "NA")</f>
        <v>21.22</v>
      </c>
      <c r="P272" s="7" cm="1">
        <f t="array" ref="P272">IFERROR(_FV(A272,"Low"), "NA")</f>
        <v>20.88</v>
      </c>
      <c r="Q272" s="7" cm="1">
        <f t="array" ref="Q272">IFERROR(_FV(A272,"52 week high",TRUE),"NA")</f>
        <v>21.69</v>
      </c>
      <c r="R272" s="7" cm="1">
        <f t="array" ref="R272">IFERROR(_FV(A272,"52 week low",TRUE),"NA")</f>
        <v>14.87</v>
      </c>
      <c r="S272" s="3" cm="1">
        <f t="array" ref="S272">_FV(A272,"Shares outstanding",TRUE)</f>
        <v>573463600</v>
      </c>
      <c r="T272" s="7" cm="1">
        <f t="array" ref="T272">_FV(A272,"Volume")</f>
        <v>1434942</v>
      </c>
      <c r="U272" s="3" cm="1">
        <f t="array" ref="U272">IFERROR(_FV(A272,"Volume average",TRUE), "NA")</f>
        <v>2547811</v>
      </c>
      <c r="V272" s="5" cm="1">
        <f t="array" ref="V272">IFERROR(_FV(A272,"Beta"), "NA")</f>
        <v>1.333</v>
      </c>
      <c r="W272" s="3" cm="1">
        <f t="array" ref="W272">_FV(A272,"Market cap",TRUE)</f>
        <v>12198220000</v>
      </c>
      <c r="X272" s="7" cm="1">
        <f t="array" ref="X272">IFERROR(_FV(A272,"P/E",TRUE), "NA")</f>
        <v>81.923299999999998</v>
      </c>
      <c r="Y272" t="str" cm="1">
        <f t="array" ref="Y272">_FV(A272,"Instrument type",TRUE)</f>
        <v>Stock</v>
      </c>
      <c r="Z272" s="6" cm="1">
        <f t="array" ref="Z272">_FV(A272,"Last trade time",TRUE)</f>
        <v>45155.700129628909</v>
      </c>
      <c r="AA272" s="3" t="str" cm="1">
        <f t="array" ref="AA272">IFERROR(_xldudf_FS_EQUITYMETRICS($B272, "net_income", "FY")*1000*1000,"NA")</f>
        <v>NA</v>
      </c>
      <c r="AB272" s="3" t="str" cm="1">
        <f t="array" ref="AB272">IFERROR(_xldudf_FS_EQUITYMETRICS($B272, "cash_equiv", "FY")*1000*1000,"NA")</f>
        <v>NA</v>
      </c>
      <c r="AC272" s="3" t="str" cm="1">
        <f t="array" ref="AC272">IFERROR(_xldudf_FS_EQUITYMETRICS($B272, "account_receivable", "FY")*1000*1000,"NA")</f>
        <v>NA</v>
      </c>
      <c r="AD272" s="3" t="str" cm="1">
        <f t="array" ref="AD272">IFERROR(_xldudf_FS_EQUITYMETRICS($B272, "total_curr_lib", "FY")*1000*1000,"NA")</f>
        <v>NA</v>
      </c>
    </row>
    <row r="273" spans="1:30" x14ac:dyDescent="0.2">
      <c r="A273" s="1" t="e" vm="272">
        <v>#VALUE!</v>
      </c>
      <c r="B273" t="str" cm="1">
        <f t="array" ref="B273">_FV(A273,"Ticker symbol",TRUE)</f>
        <v>NEE</v>
      </c>
      <c r="C273" t="str" cm="1">
        <f t="array" ref="C273">_FV(A273,"Official name",TRUE)</f>
        <v>NEXTERA ENERGY, INC.</v>
      </c>
      <c r="D273" t="str" cm="1">
        <f t="array" ref="D273">_FV(A273,"Headquarters")</f>
        <v>700 Universe Blvd, JUNO BEACH, FL, 33408 US</v>
      </c>
      <c r="E273" s="3" cm="1">
        <f t="array" ref="E273">IFERROR(_FV(A273,"Employees"), "NA")</f>
        <v>15300</v>
      </c>
      <c r="F273" t="str" cm="1">
        <f t="array" ref="F273">_FV(A273,"Industry")</f>
        <v>Electrical Utilities &amp; IPPs</v>
      </c>
      <c r="G273" s="3" cm="1">
        <f t="array" ref="G273">IFERROR(_FV(A273,"Year incorporated",TRUE), "NA")</f>
        <v>1984</v>
      </c>
      <c r="H273" s="3" t="str" cm="1">
        <f t="array" ref="H273">_FV(A273,"Exchange")</f>
        <v>New York Stock Exchange</v>
      </c>
      <c r="I273" t="str" cm="1">
        <f t="array" ref="I273">_FV(A273,"Currency")</f>
        <v>USD</v>
      </c>
      <c r="J273" s="7" cm="1">
        <f t="array" ref="J273">_FV(A273,"Price")</f>
        <v>67.875</v>
      </c>
      <c r="K273" s="7" cm="1">
        <f t="array" ref="K273">_FV(A273,"Previous close",TRUE)</f>
        <v>67.56</v>
      </c>
      <c r="L273" s="7" cm="1">
        <f t="array" ref="L273">_FV(A273,"Change")</f>
        <v>0.315</v>
      </c>
      <c r="M273" s="4" cm="1">
        <f t="array" ref="M273">_FV(A273,"Change (%)",TRUE)</f>
        <v>4.6629999999999996E-3</v>
      </c>
      <c r="N273" s="7" cm="1">
        <f t="array" ref="N273">IFERROR(_FV(A273,"Open"), "NA")</f>
        <v>67.42</v>
      </c>
      <c r="O273" s="7" cm="1">
        <f t="array" ref="O273">IFERROR(_FV(A273,"High"), "NA")</f>
        <v>68.144999999999996</v>
      </c>
      <c r="P273" s="7" cm="1">
        <f t="array" ref="P273">IFERROR(_FV(A273,"Low"), "NA")</f>
        <v>67.290000000000006</v>
      </c>
      <c r="Q273" s="7" cm="1">
        <f t="array" ref="Q273">IFERROR(_FV(A273,"52 week high",TRUE),"NA")</f>
        <v>91.06</v>
      </c>
      <c r="R273" s="7" cm="1">
        <f t="array" ref="R273">IFERROR(_FV(A273,"52 week low",TRUE),"NA")</f>
        <v>67.17</v>
      </c>
      <c r="S273" s="3" cm="1">
        <f t="array" ref="S273">_FV(A273,"Shares outstanding",TRUE)</f>
        <v>2023714000</v>
      </c>
      <c r="T273" s="7" cm="1">
        <f t="array" ref="T273">_FV(A273,"Volume")</f>
        <v>2857604</v>
      </c>
      <c r="U273" s="3" cm="1">
        <f t="array" ref="U273">IFERROR(_FV(A273,"Volume average",TRUE), "NA")</f>
        <v>7935502</v>
      </c>
      <c r="V273" s="5" cm="1">
        <f t="array" ref="V273">IFERROR(_FV(A273,"Beta"), "NA")</f>
        <v>0.47339999999999999</v>
      </c>
      <c r="W273" s="3" cm="1">
        <f t="array" ref="W273">_FV(A273,"Market cap",TRUE)</f>
        <v>137359587750</v>
      </c>
      <c r="X273" s="7" cm="1">
        <f t="array" ref="X273">IFERROR(_FV(A273,"P/E",TRUE), "NA")</f>
        <v>16.724499999999999</v>
      </c>
      <c r="Y273" t="str" cm="1">
        <f t="array" ref="Y273">_FV(A273,"Instrument type",TRUE)</f>
        <v>Stock</v>
      </c>
      <c r="Z273" s="6" cm="1">
        <f t="array" ref="Z273">_FV(A273,"Last trade time",TRUE)</f>
        <v>45155.700479814062</v>
      </c>
      <c r="AA273" s="3" t="str" cm="1">
        <f t="array" ref="AA273">IFERROR(_xldudf_FS_EQUITYMETRICS($B273, "net_income", "FY")*1000*1000,"NA")</f>
        <v>NA</v>
      </c>
      <c r="AB273" s="3" t="str" cm="1">
        <f t="array" ref="AB273">IFERROR(_xldudf_FS_EQUITYMETRICS($B273, "cash_equiv", "FY")*1000*1000,"NA")</f>
        <v>NA</v>
      </c>
      <c r="AC273" s="3" t="str" cm="1">
        <f t="array" ref="AC273">IFERROR(_xldudf_FS_EQUITYMETRICS($B273, "account_receivable", "FY")*1000*1000,"NA")</f>
        <v>NA</v>
      </c>
      <c r="AD273" s="3" t="str" cm="1">
        <f t="array" ref="AD273">IFERROR(_xldudf_FS_EQUITYMETRICS($B273, "total_curr_lib", "FY")*1000*1000,"NA")</f>
        <v>NA</v>
      </c>
    </row>
    <row r="274" spans="1:30" x14ac:dyDescent="0.2">
      <c r="A274" s="1" t="e" vm="273">
        <v>#VALUE!</v>
      </c>
      <c r="B274" t="str" cm="1">
        <f t="array" ref="B274">_FV(A274,"Ticker symbol",TRUE)</f>
        <v>NKE</v>
      </c>
      <c r="C274" t="str" cm="1">
        <f t="array" ref="C274">_FV(A274,"Official name",TRUE)</f>
        <v>NIKE, INC.</v>
      </c>
      <c r="D274" t="str" cm="1">
        <f t="array" ref="D274">_FV(A274,"Headquarters")</f>
        <v>One Bowerman Dr, BEAVERTON, OR, 97005-6453 US</v>
      </c>
      <c r="E274" s="3" cm="1">
        <f t="array" ref="E274">IFERROR(_FV(A274,"Employees"), "NA")</f>
        <v>83700</v>
      </c>
      <c r="F274" t="str" cm="1">
        <f t="array" ref="F274">_FV(A274,"Industry")</f>
        <v>Textiles &amp; Apparel</v>
      </c>
      <c r="G274" s="3" cm="1">
        <f t="array" ref="G274">IFERROR(_FV(A274,"Year incorporated",TRUE), "NA")</f>
        <v>1969</v>
      </c>
      <c r="H274" s="3" t="str" cm="1">
        <f t="array" ref="H274">_FV(A274,"Exchange")</f>
        <v>New York Stock Exchange</v>
      </c>
      <c r="I274" t="str" cm="1">
        <f t="array" ref="I274">_FV(A274,"Currency")</f>
        <v>USD</v>
      </c>
      <c r="J274" s="7" cm="1">
        <f t="array" ref="J274">_FV(A274,"Price")</f>
        <v>106.22</v>
      </c>
      <c r="K274" s="7" cm="1">
        <f t="array" ref="K274">_FV(A274,"Previous close",TRUE)</f>
        <v>106.53</v>
      </c>
      <c r="L274" s="7" cm="1">
        <f t="array" ref="L274">_FV(A274,"Change")</f>
        <v>-0.31</v>
      </c>
      <c r="M274" s="4" cm="1">
        <f t="array" ref="M274">_FV(A274,"Change (%)",TRUE)</f>
        <v>-2.9099999999999998E-3</v>
      </c>
      <c r="N274" s="7" cm="1">
        <f t="array" ref="N274">IFERROR(_FV(A274,"Open"), "NA")</f>
        <v>107.81</v>
      </c>
      <c r="O274" s="7" cm="1">
        <f t="array" ref="O274">IFERROR(_FV(A274,"High"), "NA")</f>
        <v>107.83</v>
      </c>
      <c r="P274" s="7" cm="1">
        <f t="array" ref="P274">IFERROR(_FV(A274,"Low"), "NA")</f>
        <v>106.14</v>
      </c>
      <c r="Q274" s="7" cm="1">
        <f t="array" ref="Q274">IFERROR(_FV(A274,"52 week high",TRUE),"NA")</f>
        <v>131.31</v>
      </c>
      <c r="R274" s="7" cm="1">
        <f t="array" ref="R274">IFERROR(_FV(A274,"52 week low",TRUE),"NA")</f>
        <v>82.22</v>
      </c>
      <c r="S274" s="3" cm="1">
        <f t="array" ref="S274">_FV(A274,"Shares outstanding",TRUE)</f>
        <v>1529972000</v>
      </c>
      <c r="T274" s="7" cm="1">
        <f t="array" ref="T274">_FV(A274,"Volume")</f>
        <v>1992784</v>
      </c>
      <c r="U274" s="3" cm="1">
        <f t="array" ref="U274">IFERROR(_FV(A274,"Volume average",TRUE), "NA")</f>
        <v>5964400</v>
      </c>
      <c r="V274" s="5" cm="1">
        <f t="array" ref="V274">IFERROR(_FV(A274,"Beta"), "NA")</f>
        <v>1.1132</v>
      </c>
      <c r="W274" s="3" cm="1">
        <f t="array" ref="W274">_FV(A274,"Market cap",TRUE)</f>
        <v>162513625840</v>
      </c>
      <c r="X274" s="7" cm="1">
        <f t="array" ref="X274">IFERROR(_FV(A274,"P/E",TRUE), "NA")</f>
        <v>32.966000000000001</v>
      </c>
      <c r="Y274" t="str" cm="1">
        <f t="array" ref="Y274">_FV(A274,"Instrument type",TRUE)</f>
        <v>Stock</v>
      </c>
      <c r="Z274" s="6" cm="1">
        <f t="array" ref="Z274">_FV(A274,"Last trade time",TRUE)</f>
        <v>45155.70040775391</v>
      </c>
      <c r="AA274" s="3" t="str" cm="1">
        <f t="array" ref="AA274">IFERROR(_xldudf_FS_EQUITYMETRICS($B274, "net_income", "FY")*1000*1000,"NA")</f>
        <v>NA</v>
      </c>
      <c r="AB274" s="3" t="str" cm="1">
        <f t="array" ref="AB274">IFERROR(_xldudf_FS_EQUITYMETRICS($B274, "cash_equiv", "FY")*1000*1000,"NA")</f>
        <v>NA</v>
      </c>
      <c r="AC274" s="3" t="str" cm="1">
        <f t="array" ref="AC274">IFERROR(_xldudf_FS_EQUITYMETRICS($B274, "account_receivable", "FY")*1000*1000,"NA")</f>
        <v>NA</v>
      </c>
      <c r="AD274" s="3" t="str" cm="1">
        <f t="array" ref="AD274">IFERROR(_xldudf_FS_EQUITYMETRICS($B274, "total_curr_lib", "FY")*1000*1000,"NA")</f>
        <v>NA</v>
      </c>
    </row>
    <row r="275" spans="1:30" x14ac:dyDescent="0.2">
      <c r="A275" s="1" t="e" vm="274">
        <v>#VALUE!</v>
      </c>
      <c r="B275" t="str" cm="1">
        <f t="array" ref="B275">_FV(A275,"Ticker symbol",TRUE)</f>
        <v>NI</v>
      </c>
      <c r="C275" t="str" cm="1">
        <f t="array" ref="C275">_FV(A275,"Official name",TRUE)</f>
        <v>NISOURCE INC.</v>
      </c>
      <c r="D275" t="str" cm="1">
        <f t="array" ref="D275">_FV(A275,"Headquarters")</f>
        <v>801 E 86th Ave, MERRILLVILLE, IN, 46410-6272 US</v>
      </c>
      <c r="E275" s="3" cm="1">
        <f t="array" ref="E275">IFERROR(_FV(A275,"Employees"), "NA")</f>
        <v>7117</v>
      </c>
      <c r="F275" t="str" cm="1">
        <f t="array" ref="F275">_FV(A275,"Industry")</f>
        <v>Multiline Utilities</v>
      </c>
      <c r="G275" s="3" cm="1">
        <f t="array" ref="G275">IFERROR(_FV(A275,"Year incorporated",TRUE), "NA")</f>
        <v>2000</v>
      </c>
      <c r="H275" s="3" t="str" cm="1">
        <f t="array" ref="H275">_FV(A275,"Exchange")</f>
        <v>New York Stock Exchange</v>
      </c>
      <c r="I275" t="str" cm="1">
        <f t="array" ref="I275">_FV(A275,"Currency")</f>
        <v>USD</v>
      </c>
      <c r="J275" s="7" cm="1">
        <f t="array" ref="J275">_FV(A275,"Price")</f>
        <v>26.305</v>
      </c>
      <c r="K275" s="7" cm="1">
        <f t="array" ref="K275">_FV(A275,"Previous close",TRUE)</f>
        <v>26.22</v>
      </c>
      <c r="L275" s="7" cm="1">
        <f t="array" ref="L275">_FV(A275,"Change")</f>
        <v>8.5000000000000006E-2</v>
      </c>
      <c r="M275" s="4" cm="1">
        <f t="array" ref="M275">_FV(A275,"Change (%)",TRUE)</f>
        <v>3.2420000000000001E-3</v>
      </c>
      <c r="N275" s="7" cm="1">
        <f t="array" ref="N275">IFERROR(_FV(A275,"Open"), "NA")</f>
        <v>26.29</v>
      </c>
      <c r="O275" s="7" cm="1">
        <f t="array" ref="O275">IFERROR(_FV(A275,"High"), "NA")</f>
        <v>26.43</v>
      </c>
      <c r="P275" s="7" cm="1">
        <f t="array" ref="P275">IFERROR(_FV(A275,"Low"), "NA")</f>
        <v>26.21</v>
      </c>
      <c r="Q275" s="7" cm="1">
        <f t="array" ref="Q275">IFERROR(_FV(A275,"52 week high",TRUE),"NA")</f>
        <v>31.87</v>
      </c>
      <c r="R275" s="7" cm="1">
        <f t="array" ref="R275">IFERROR(_FV(A275,"52 week low",TRUE),"NA")</f>
        <v>23.78</v>
      </c>
      <c r="S275" s="3" cm="1">
        <f t="array" ref="S275">_FV(A275,"Shares outstanding",TRUE)</f>
        <v>413254800</v>
      </c>
      <c r="T275" s="7" cm="1">
        <f t="array" ref="T275">_FV(A275,"Volume")</f>
        <v>825368</v>
      </c>
      <c r="U275" s="3" cm="1">
        <f t="array" ref="U275">IFERROR(_FV(A275,"Volume average",TRUE), "NA")</f>
        <v>4144325</v>
      </c>
      <c r="V275" s="5" cm="1">
        <f t="array" ref="V275">IFERROR(_FV(A275,"Beta"), "NA")</f>
        <v>0.47310000000000002</v>
      </c>
      <c r="W275" s="3" cm="1">
        <f t="array" ref="W275">_FV(A275,"Market cap",TRUE)</f>
        <v>10870667514</v>
      </c>
      <c r="X275" s="7" cm="1">
        <f t="array" ref="X275">IFERROR(_FV(A275,"P/E",TRUE), "NA")</f>
        <v>18.2392</v>
      </c>
      <c r="Y275" t="str" cm="1">
        <f t="array" ref="Y275">_FV(A275,"Instrument type",TRUE)</f>
        <v>Stock</v>
      </c>
      <c r="Z275" s="6" cm="1">
        <f t="array" ref="Z275">_FV(A275,"Last trade time",TRUE)</f>
        <v>45155.700471839846</v>
      </c>
      <c r="AA275" s="3" t="str" cm="1">
        <f t="array" ref="AA275">IFERROR(_xldudf_FS_EQUITYMETRICS($B275, "net_income", "FY")*1000*1000,"NA")</f>
        <v>NA</v>
      </c>
      <c r="AB275" s="3" t="str" cm="1">
        <f t="array" ref="AB275">IFERROR(_xldudf_FS_EQUITYMETRICS($B275, "cash_equiv", "FY")*1000*1000,"NA")</f>
        <v>NA</v>
      </c>
      <c r="AC275" s="3" t="str" cm="1">
        <f t="array" ref="AC275">IFERROR(_xldudf_FS_EQUITYMETRICS($B275, "account_receivable", "FY")*1000*1000,"NA")</f>
        <v>NA</v>
      </c>
      <c r="AD275" s="3" t="str" cm="1">
        <f t="array" ref="AD275">IFERROR(_xldudf_FS_EQUITYMETRICS($B275, "total_curr_lib", "FY")*1000*1000,"NA")</f>
        <v>NA</v>
      </c>
    </row>
    <row r="276" spans="1:30" x14ac:dyDescent="0.2">
      <c r="A276" s="1" t="e" vm="275">
        <v>#VALUE!</v>
      </c>
      <c r="B276" t="str" cm="1">
        <f t="array" ref="B276">_FV(A276,"Ticker symbol",TRUE)</f>
        <v>NE</v>
      </c>
      <c r="C276" t="str" cm="1">
        <f t="array" ref="C276">_FV(A276,"Official name",TRUE)</f>
        <v>NOBLE CORPORATION PLC</v>
      </c>
      <c r="D276" t="str" cm="1">
        <f t="array" ref="D276">_FV(A276,"Headquarters")</f>
        <v>13135 Dairy Ashford, Suite 800, SUGAR LAND, TX, 77478 US</v>
      </c>
      <c r="E276" s="3" cm="1">
        <f t="array" ref="E276">IFERROR(_FV(A276,"Employees"), "NA")</f>
        <v>3800</v>
      </c>
      <c r="F276" t="str" cm="1">
        <f t="array" ref="F276">_FV(A276,"Industry")</f>
        <v>Oil &amp; Gas Related Equipment and Services</v>
      </c>
      <c r="G276" s="3" cm="1">
        <f t="array" ref="G276">IFERROR(_FV(A276,"Year incorporated",TRUE), "NA")</f>
        <v>2020</v>
      </c>
      <c r="H276" s="3" t="str" cm="1">
        <f t="array" ref="H276">_FV(A276,"Exchange")</f>
        <v>New York Stock Exchange</v>
      </c>
      <c r="I276" t="str" cm="1">
        <f t="array" ref="I276">_FV(A276,"Currency")</f>
        <v>USD</v>
      </c>
      <c r="J276" s="7" cm="1">
        <f t="array" ref="J276">_FV(A276,"Price")</f>
        <v>51.93</v>
      </c>
      <c r="K276" s="7" cm="1">
        <f t="array" ref="K276">_FV(A276,"Previous close",TRUE)</f>
        <v>51.66</v>
      </c>
      <c r="L276" s="7" cm="1">
        <f t="array" ref="L276">_FV(A276,"Change")</f>
        <v>0.27</v>
      </c>
      <c r="M276" s="4" cm="1">
        <f t="array" ref="M276">_FV(A276,"Change (%)",TRUE)</f>
        <v>5.2259999999999997E-3</v>
      </c>
      <c r="N276" s="7" cm="1">
        <f t="array" ref="N276">IFERROR(_FV(A276,"Open"), "NA")</f>
        <v>52.29</v>
      </c>
      <c r="O276" s="7" cm="1">
        <f t="array" ref="O276">IFERROR(_FV(A276,"High"), "NA")</f>
        <v>52.48</v>
      </c>
      <c r="P276" s="7" cm="1">
        <f t="array" ref="P276">IFERROR(_FV(A276,"Low"), "NA")</f>
        <v>51.38</v>
      </c>
      <c r="Q276" s="7" cm="1">
        <f t="array" ref="Q276">IFERROR(_FV(A276,"52 week high",TRUE),"NA")</f>
        <v>53.5</v>
      </c>
      <c r="R276" s="7" cm="1">
        <f t="array" ref="R276">IFERROR(_FV(A276,"52 week low",TRUE),"NA")</f>
        <v>27.04</v>
      </c>
      <c r="S276" s="3" cm="1">
        <f t="array" ref="S276">_FV(A276,"Shares outstanding",TRUE)</f>
        <v>137083800</v>
      </c>
      <c r="T276" s="7" cm="1">
        <f t="array" ref="T276">_FV(A276,"Volume")</f>
        <v>535593</v>
      </c>
      <c r="U276" s="3" cm="1">
        <f t="array" ref="U276">IFERROR(_FV(A276,"Volume average",TRUE), "NA")</f>
        <v>1394611</v>
      </c>
      <c r="V276" s="5" cm="1">
        <f t="array" ref="V276">IFERROR(_FV(A276,"Beta"), "NA")</f>
        <v>0.996</v>
      </c>
      <c r="W276" s="3" cm="1">
        <f t="array" ref="W276">_FV(A276,"Market cap",TRUE)</f>
        <v>7118761734</v>
      </c>
      <c r="X276" s="7" cm="1">
        <f t="array" ref="X276">IFERROR(_FV(A276,"P/E",TRUE), "NA")</f>
        <v>20.4985</v>
      </c>
      <c r="Y276" t="str" cm="1">
        <f t="array" ref="Y276">_FV(A276,"Instrument type",TRUE)</f>
        <v>Stock</v>
      </c>
      <c r="Z276" s="6" cm="1">
        <f t="array" ref="Z276">_FV(A276,"Last trade time",TRUE)</f>
        <v>45155.700214258592</v>
      </c>
      <c r="AA276" s="3" t="str" cm="1">
        <f t="array" ref="AA276">IFERROR(_xldudf_FS_EQUITYMETRICS($B276, "net_income", "FY")*1000*1000,"NA")</f>
        <v>NA</v>
      </c>
      <c r="AB276" s="3" t="str" cm="1">
        <f t="array" ref="AB276">IFERROR(_xldudf_FS_EQUITYMETRICS($B276, "cash_equiv", "FY")*1000*1000,"NA")</f>
        <v>NA</v>
      </c>
      <c r="AC276" s="3" t="str" cm="1">
        <f t="array" ref="AC276">IFERROR(_xldudf_FS_EQUITYMETRICS($B276, "account_receivable", "FY")*1000*1000,"NA")</f>
        <v>NA</v>
      </c>
      <c r="AD276" s="3" t="str" cm="1">
        <f t="array" ref="AD276">IFERROR(_xldudf_FS_EQUITYMETRICS($B276, "total_curr_lib", "FY")*1000*1000,"NA")</f>
        <v>NA</v>
      </c>
    </row>
    <row r="277" spans="1:30" x14ac:dyDescent="0.2">
      <c r="A277" s="1" t="e" vm="276">
        <v>#VALUE!</v>
      </c>
      <c r="B277" t="str" cm="1">
        <f t="array" ref="B277">_FV(A277,"Ticker symbol",TRUE)</f>
        <v>JWN</v>
      </c>
      <c r="C277" t="str" cm="1">
        <f t="array" ref="C277">_FV(A277,"Official name",TRUE)</f>
        <v>NORDSTROM, INC.</v>
      </c>
      <c r="D277" t="str" cm="1">
        <f t="array" ref="D277">_FV(A277,"Headquarters")</f>
        <v>1617 6th Ave, SEATTLE, WA, 98101-1707 US</v>
      </c>
      <c r="E277" s="3" cm="1">
        <f t="array" ref="E277">IFERROR(_FV(A277,"Employees"), "NA")</f>
        <v>60000</v>
      </c>
      <c r="F277" t="str" cm="1">
        <f t="array" ref="F277">_FV(A277,"Industry")</f>
        <v>Diversified Retail</v>
      </c>
      <c r="G277" s="3" cm="1">
        <f t="array" ref="G277">IFERROR(_FV(A277,"Year incorporated",TRUE), "NA")</f>
        <v>1946</v>
      </c>
      <c r="H277" s="3" t="str" cm="1">
        <f t="array" ref="H277">_FV(A277,"Exchange")</f>
        <v>New York Stock Exchange</v>
      </c>
      <c r="I277" t="str" cm="1">
        <f t="array" ref="I277">_FV(A277,"Currency")</f>
        <v>USD</v>
      </c>
      <c r="J277" s="7" cm="1">
        <f t="array" ref="J277">_FV(A277,"Price")</f>
        <v>19.445</v>
      </c>
      <c r="K277" s="7" cm="1">
        <f t="array" ref="K277">_FV(A277,"Previous close",TRUE)</f>
        <v>19.510000000000002</v>
      </c>
      <c r="L277" s="7" cm="1">
        <f t="array" ref="L277">_FV(A277,"Change")</f>
        <v>-6.5000000000000002E-2</v>
      </c>
      <c r="M277" s="4" cm="1">
        <f t="array" ref="M277">_FV(A277,"Change (%)",TRUE)</f>
        <v>-3.3319999999999999E-3</v>
      </c>
      <c r="N277" s="7" cm="1">
        <f t="array" ref="N277">IFERROR(_FV(A277,"Open"), "NA")</f>
        <v>19.670000000000002</v>
      </c>
      <c r="O277" s="7" cm="1">
        <f t="array" ref="O277">IFERROR(_FV(A277,"High"), "NA")</f>
        <v>19.819900000000001</v>
      </c>
      <c r="P277" s="7" cm="1">
        <f t="array" ref="P277">IFERROR(_FV(A277,"Low"), "NA")</f>
        <v>19.23</v>
      </c>
      <c r="Q277" s="7" cm="1">
        <f t="array" ref="Q277">IFERROR(_FV(A277,"52 week high",TRUE),"NA")</f>
        <v>27.15</v>
      </c>
      <c r="R277" s="7" cm="1">
        <f t="array" ref="R277">IFERROR(_FV(A277,"52 week low",TRUE),"NA")</f>
        <v>14.025</v>
      </c>
      <c r="S277" s="3" cm="1">
        <f t="array" ref="S277">_FV(A277,"Shares outstanding",TRUE)</f>
        <v>161493800</v>
      </c>
      <c r="T277" s="7" cm="1">
        <f t="array" ref="T277">_FV(A277,"Volume")</f>
        <v>1603291</v>
      </c>
      <c r="U277" s="3" cm="1">
        <f t="array" ref="U277">IFERROR(_FV(A277,"Volume average",TRUE), "NA")</f>
        <v>3690046</v>
      </c>
      <c r="V277" s="5" cm="1">
        <f t="array" ref="V277">IFERROR(_FV(A277,"Beta"), "NA")</f>
        <v>2.3129</v>
      </c>
      <c r="W277" s="3" cm="1">
        <f t="array" ref="W277">_FV(A277,"Market cap",TRUE)</f>
        <v>3140246941</v>
      </c>
      <c r="X277" s="7" cm="1">
        <f t="array" ref="X277">IFERROR(_FV(A277,"P/E",TRUE), "NA")</f>
        <v>171.50139999999999</v>
      </c>
      <c r="Y277" t="str" cm="1">
        <f t="array" ref="Y277">_FV(A277,"Instrument type",TRUE)</f>
        <v>Stock</v>
      </c>
      <c r="Z277" s="6" cm="1">
        <f t="array" ref="Z277">_FV(A277,"Last trade time",TRUE)</f>
        <v>45155.700246921093</v>
      </c>
      <c r="AA277" s="3" t="str" cm="1">
        <f t="array" ref="AA277">IFERROR(_xldudf_FS_EQUITYMETRICS($B277, "net_income", "FY")*1000*1000,"NA")</f>
        <v>NA</v>
      </c>
      <c r="AB277" s="3" t="str" cm="1">
        <f t="array" ref="AB277">IFERROR(_xldudf_FS_EQUITYMETRICS($B277, "cash_equiv", "FY")*1000*1000,"NA")</f>
        <v>NA</v>
      </c>
      <c r="AC277" s="3" t="str" cm="1">
        <f t="array" ref="AC277">IFERROR(_xldudf_FS_EQUITYMETRICS($B277, "account_receivable", "FY")*1000*1000,"NA")</f>
        <v>NA</v>
      </c>
      <c r="AD277" s="3" t="str" cm="1">
        <f t="array" ref="AD277">IFERROR(_xldudf_FS_EQUITYMETRICS($B277, "total_curr_lib", "FY")*1000*1000,"NA")</f>
        <v>NA</v>
      </c>
    </row>
    <row r="278" spans="1:30" x14ac:dyDescent="0.2">
      <c r="A278" s="1" t="e" vm="277">
        <v>#VALUE!</v>
      </c>
      <c r="B278" t="str" cm="1">
        <f t="array" ref="B278">_FV(A278,"Ticker symbol",TRUE)</f>
        <v>NSC</v>
      </c>
      <c r="C278" t="str" cm="1">
        <f t="array" ref="C278">_FV(A278,"Official name",TRUE)</f>
        <v>NORFOLK SOUTHERN CORPORATION</v>
      </c>
      <c r="D278" t="str" cm="1">
        <f t="array" ref="D278">_FV(A278,"Headquarters")</f>
        <v>650 W Peachtree Street Nw, ATLANTA, GA, 30308 US</v>
      </c>
      <c r="E278" s="3" cm="1">
        <f t="array" ref="E278">IFERROR(_FV(A278,"Employees"), "NA")</f>
        <v>19300</v>
      </c>
      <c r="F278" t="str" cm="1">
        <f t="array" ref="F278">_FV(A278,"Industry")</f>
        <v>Freight &amp; Logistics Services</v>
      </c>
      <c r="G278" s="3" cm="1">
        <f t="array" ref="G278">IFERROR(_FV(A278,"Year incorporated",TRUE), "NA")</f>
        <v>2009</v>
      </c>
      <c r="H278" s="3" t="str" cm="1">
        <f t="array" ref="H278">_FV(A278,"Exchange")</f>
        <v>New York Stock Exchange</v>
      </c>
      <c r="I278" t="str" cm="1">
        <f t="array" ref="I278">_FV(A278,"Currency")</f>
        <v>USD</v>
      </c>
      <c r="J278" s="7" cm="1">
        <f t="array" ref="J278">_FV(A278,"Price")</f>
        <v>209.82</v>
      </c>
      <c r="K278" s="7" cm="1">
        <f t="array" ref="K278">_FV(A278,"Previous close",TRUE)</f>
        <v>207.64</v>
      </c>
      <c r="L278" s="7" cm="1">
        <f t="array" ref="L278">_FV(A278,"Change")</f>
        <v>2.1800000000000002</v>
      </c>
      <c r="M278" s="4" cm="1">
        <f t="array" ref="M278">_FV(A278,"Change (%)",TRUE)</f>
        <v>1.0499000000000001E-2</v>
      </c>
      <c r="N278" s="7" cm="1">
        <f t="array" ref="N278">IFERROR(_FV(A278,"Open"), "NA")</f>
        <v>208.45</v>
      </c>
      <c r="O278" s="7" cm="1">
        <f t="array" ref="O278">IFERROR(_FV(A278,"High"), "NA")</f>
        <v>210.99</v>
      </c>
      <c r="P278" s="7" cm="1">
        <f t="array" ref="P278">IFERROR(_FV(A278,"Low"), "NA")</f>
        <v>207.88399999999999</v>
      </c>
      <c r="Q278" s="7" cm="1">
        <f t="array" ref="Q278">IFERROR(_FV(A278,"52 week high",TRUE),"NA")</f>
        <v>264.22000000000003</v>
      </c>
      <c r="R278" s="7" cm="1">
        <f t="array" ref="R278">IFERROR(_FV(A278,"52 week low",TRUE),"NA")</f>
        <v>196.33</v>
      </c>
      <c r="S278" s="3" cm="1">
        <f t="array" ref="S278">_FV(A278,"Shares outstanding",TRUE)</f>
        <v>227015300</v>
      </c>
      <c r="T278" s="7" cm="1">
        <f t="array" ref="T278">_FV(A278,"Volume")</f>
        <v>296068</v>
      </c>
      <c r="U278" s="3" cm="1">
        <f t="array" ref="U278">IFERROR(_FV(A278,"Volume average",TRUE), "NA")</f>
        <v>1244980</v>
      </c>
      <c r="V278" s="5" cm="1">
        <f t="array" ref="V278">IFERROR(_FV(A278,"Beta"), "NA")</f>
        <v>1.2888999999999999</v>
      </c>
      <c r="W278" s="3" cm="1">
        <f t="array" ref="W278">_FV(A278,"Market cap",TRUE)</f>
        <v>47632350246</v>
      </c>
      <c r="X278" s="7" cm="1">
        <f t="array" ref="X278">IFERROR(_FV(A278,"P/E",TRUE), "NA")</f>
        <v>18.688199999999998</v>
      </c>
      <c r="Y278" t="str" cm="1">
        <f t="array" ref="Y278">_FV(A278,"Instrument type",TRUE)</f>
        <v>Stock</v>
      </c>
      <c r="Z278" s="6" cm="1">
        <f t="array" ref="Z278">_FV(A278,"Last trade time",TRUE)</f>
        <v>45155.700418437496</v>
      </c>
      <c r="AA278" s="3" t="str" cm="1">
        <f t="array" ref="AA278">IFERROR(_xldudf_FS_EQUITYMETRICS($B278, "net_income", "FY")*1000*1000,"NA")</f>
        <v>NA</v>
      </c>
      <c r="AB278" s="3" t="str" cm="1">
        <f t="array" ref="AB278">IFERROR(_xldudf_FS_EQUITYMETRICS($B278, "cash_equiv", "FY")*1000*1000,"NA")</f>
        <v>NA</v>
      </c>
      <c r="AC278" s="3" t="str" cm="1">
        <f t="array" ref="AC278">IFERROR(_xldudf_FS_EQUITYMETRICS($B278, "account_receivable", "FY")*1000*1000,"NA")</f>
        <v>NA</v>
      </c>
      <c r="AD278" s="3" t="str" cm="1">
        <f t="array" ref="AD278">IFERROR(_xldudf_FS_EQUITYMETRICS($B278, "total_curr_lib", "FY")*1000*1000,"NA")</f>
        <v>NA</v>
      </c>
    </row>
    <row r="279" spans="1:30" x14ac:dyDescent="0.2">
      <c r="A279" s="1" t="e" vm="278">
        <v>#VALUE!</v>
      </c>
      <c r="B279" t="str" cm="1">
        <f t="array" ref="B279">_FV(A279,"Ticker symbol",TRUE)</f>
        <v>NTRS</v>
      </c>
      <c r="C279" t="str" cm="1">
        <f t="array" ref="C279">_FV(A279,"Official name",TRUE)</f>
        <v>NORTHERN TRUST CORPORATION</v>
      </c>
      <c r="D279" t="str" cm="1">
        <f t="array" ref="D279">_FV(A279,"Headquarters")</f>
        <v>50 S Lasalle St, CHICAGO, IL, 60675 US</v>
      </c>
      <c r="E279" s="3" cm="1">
        <f t="array" ref="E279">IFERROR(_FV(A279,"Employees"), "NA")</f>
        <v>23600</v>
      </c>
      <c r="F279" t="str" cm="1">
        <f t="array" ref="F279">_FV(A279,"Industry")</f>
        <v>Investment Banking &amp; Investment Services</v>
      </c>
      <c r="G279" s="3" cm="1">
        <f t="array" ref="G279">IFERROR(_FV(A279,"Year incorporated",TRUE), "NA")</f>
        <v>1971</v>
      </c>
      <c r="H279" s="3" t="str" cm="1">
        <f t="array" ref="H279">_FV(A279,"Exchange")</f>
        <v>Nasdaq Stock Market</v>
      </c>
      <c r="I279" t="str" cm="1">
        <f t="array" ref="I279">_FV(A279,"Currency")</f>
        <v>USD</v>
      </c>
      <c r="J279" s="7" cm="1">
        <f t="array" ref="J279">_FV(A279,"Price")</f>
        <v>77.290000000000006</v>
      </c>
      <c r="K279" s="7" cm="1">
        <f t="array" ref="K279">_FV(A279,"Previous close",TRUE)</f>
        <v>76.52</v>
      </c>
      <c r="L279" s="7" cm="1">
        <f t="array" ref="L279">_FV(A279,"Change")</f>
        <v>0.77</v>
      </c>
      <c r="M279" s="4" cm="1">
        <f t="array" ref="M279">_FV(A279,"Change (%)",TRUE)</f>
        <v>1.0062999999999999E-2</v>
      </c>
      <c r="N279" s="7" cm="1">
        <f t="array" ref="N279">IFERROR(_FV(A279,"Open"), "NA")</f>
        <v>76.849999999999994</v>
      </c>
      <c r="O279" s="7" cm="1">
        <f t="array" ref="O279">IFERROR(_FV(A279,"High"), "NA")</f>
        <v>77.67</v>
      </c>
      <c r="P279" s="7" cm="1">
        <f t="array" ref="P279">IFERROR(_FV(A279,"Low"), "NA")</f>
        <v>76.36</v>
      </c>
      <c r="Q279" s="7" cm="1">
        <f t="array" ref="Q279">IFERROR(_FV(A279,"52 week high",TRUE),"NA")</f>
        <v>103.08</v>
      </c>
      <c r="R279" s="7" cm="1">
        <f t="array" ref="R279">IFERROR(_FV(A279,"52 week low",TRUE),"NA")</f>
        <v>69.540000000000006</v>
      </c>
      <c r="S279" s="3" cm="1">
        <f t="array" ref="S279">_FV(A279,"Shares outstanding",TRUE)</f>
        <v>207004200</v>
      </c>
      <c r="T279" s="7" cm="1">
        <f t="array" ref="T279">_FV(A279,"Volume")</f>
        <v>251186</v>
      </c>
      <c r="U279" s="3" cm="1">
        <f t="array" ref="U279">IFERROR(_FV(A279,"Volume average",TRUE), "NA")</f>
        <v>1538395</v>
      </c>
      <c r="V279" s="5" cm="1">
        <f t="array" ref="V279">IFERROR(_FV(A279,"Beta"), "NA")</f>
        <v>1.0893999999999999</v>
      </c>
      <c r="W279" s="3" cm="1">
        <f t="array" ref="W279">_FV(A279,"Market cap",TRUE)</f>
        <v>15999354618</v>
      </c>
      <c r="X279" s="7" cm="1">
        <f t="array" ref="X279">IFERROR(_FV(A279,"P/E",TRUE), "NA")</f>
        <v>13.7216</v>
      </c>
      <c r="Y279" t="str" cm="1">
        <f t="array" ref="Y279">_FV(A279,"Instrument type",TRUE)</f>
        <v>Stock</v>
      </c>
      <c r="Z279" s="6" cm="1">
        <f t="array" ref="Z279">_FV(A279,"Last trade time",TRUE)</f>
        <v>45155.700422372654</v>
      </c>
      <c r="AA279" s="3" t="str" cm="1">
        <f t="array" ref="AA279">IFERROR(_xldudf_FS_EQUITYMETRICS($B279, "net_income", "FY")*1000*1000,"NA")</f>
        <v>NA</v>
      </c>
      <c r="AB279" s="3" t="str" cm="1">
        <f t="array" ref="AB279">IFERROR(_xldudf_FS_EQUITYMETRICS($B279, "cash_equiv", "FY")*1000*1000,"NA")</f>
        <v>NA</v>
      </c>
      <c r="AC279" s="3" t="str" cm="1">
        <f t="array" ref="AC279">IFERROR(_xldudf_FS_EQUITYMETRICS($B279, "account_receivable", "FY")*1000*1000,"NA")</f>
        <v>NA</v>
      </c>
      <c r="AD279" s="3" t="str" cm="1">
        <f t="array" ref="AD279">IFERROR(_xldudf_FS_EQUITYMETRICS($B279, "total_curr_lib", "FY")*1000*1000,"NA")</f>
        <v>NA</v>
      </c>
    </row>
    <row r="280" spans="1:30" x14ac:dyDescent="0.2">
      <c r="A280" s="1" t="e" vm="279">
        <v>#VALUE!</v>
      </c>
      <c r="B280" t="str" cm="1">
        <f t="array" ref="B280">_FV(A280,"Ticker symbol",TRUE)</f>
        <v>NOC</v>
      </c>
      <c r="C280" t="str" cm="1">
        <f t="array" ref="C280">_FV(A280,"Official name",TRUE)</f>
        <v>NORTHROP GRUMMAN CORPORATION</v>
      </c>
      <c r="D280" t="str" cm="1">
        <f t="array" ref="D280">_FV(A280,"Headquarters")</f>
        <v>2980 Fairview Park Drive, FALLS CHURCH, VA, 22042 US</v>
      </c>
      <c r="E280" s="3" cm="1">
        <f t="array" ref="E280">IFERROR(_FV(A280,"Employees"), "NA")</f>
        <v>95000</v>
      </c>
      <c r="F280" t="str" cm="1">
        <f t="array" ref="F280">_FV(A280,"Industry")</f>
        <v>Aerospace &amp; Defense</v>
      </c>
      <c r="G280" s="3" cm="1">
        <f t="array" ref="G280">IFERROR(_FV(A280,"Year incorporated",TRUE), "NA")</f>
        <v>2010</v>
      </c>
      <c r="H280" s="3" t="str" cm="1">
        <f t="array" ref="H280">_FV(A280,"Exchange")</f>
        <v>New York Stock Exchange</v>
      </c>
      <c r="I280" t="str" cm="1">
        <f t="array" ref="I280">_FV(A280,"Currency")</f>
        <v>USD</v>
      </c>
      <c r="J280" s="7" cm="1">
        <f t="array" ref="J280">_FV(A280,"Price")</f>
        <v>431.4375</v>
      </c>
      <c r="K280" s="7" cm="1">
        <f t="array" ref="K280">_FV(A280,"Previous close",TRUE)</f>
        <v>427.29</v>
      </c>
      <c r="L280" s="7" cm="1">
        <f t="array" ref="L280">_FV(A280,"Change")</f>
        <v>4.1475</v>
      </c>
      <c r="M280" s="4" cm="1">
        <f t="array" ref="M280">_FV(A280,"Change (%)",TRUE)</f>
        <v>9.7070000000000004E-3</v>
      </c>
      <c r="N280" s="7" cm="1">
        <f t="array" ref="N280">IFERROR(_FV(A280,"Open"), "NA")</f>
        <v>428.59</v>
      </c>
      <c r="O280" s="7" cm="1">
        <f t="array" ref="O280">IFERROR(_FV(A280,"High"), "NA")</f>
        <v>432.2</v>
      </c>
      <c r="P280" s="7" cm="1">
        <f t="array" ref="P280">IFERROR(_FV(A280,"Low"), "NA")</f>
        <v>428.1</v>
      </c>
      <c r="Q280" s="7" cm="1">
        <f t="array" ref="Q280">IFERROR(_FV(A280,"52 week high",TRUE),"NA")</f>
        <v>556.27</v>
      </c>
      <c r="R280" s="7" cm="1">
        <f t="array" ref="R280">IFERROR(_FV(A280,"52 week low",TRUE),"NA")</f>
        <v>421.73</v>
      </c>
      <c r="S280" s="3" cm="1">
        <f t="array" ref="S280">_FV(A280,"Shares outstanding",TRUE)</f>
        <v>151299700</v>
      </c>
      <c r="T280" s="7" cm="1">
        <f t="array" ref="T280">_FV(A280,"Volume")</f>
        <v>213404</v>
      </c>
      <c r="U280" s="3" cm="1">
        <f t="array" ref="U280">IFERROR(_FV(A280,"Volume average",TRUE), "NA")</f>
        <v>854568</v>
      </c>
      <c r="V280" s="5" cm="1">
        <f t="array" ref="V280">IFERROR(_FV(A280,"Beta"), "NA")</f>
        <v>0.5181</v>
      </c>
      <c r="W280" s="3" cm="1">
        <f t="array" ref="W280">_FV(A280,"Market cap",TRUE)</f>
        <v>65276364318</v>
      </c>
      <c r="X280" s="7" cm="1">
        <f t="array" ref="X280">IFERROR(_FV(A280,"P/E",TRUE), "NA")</f>
        <v>14.163500000000001</v>
      </c>
      <c r="Y280" t="str" cm="1">
        <f t="array" ref="Y280">_FV(A280,"Instrument type",TRUE)</f>
        <v>Stock</v>
      </c>
      <c r="Z280" s="6" cm="1">
        <f t="array" ref="Z280">_FV(A280,"Last trade time",TRUE)</f>
        <v>45155.700478738283</v>
      </c>
      <c r="AA280" s="3" t="str" cm="1">
        <f t="array" ref="AA280">IFERROR(_xldudf_FS_EQUITYMETRICS($B280, "net_income", "FY")*1000*1000,"NA")</f>
        <v>NA</v>
      </c>
      <c r="AB280" s="3" t="str" cm="1">
        <f t="array" ref="AB280">IFERROR(_xldudf_FS_EQUITYMETRICS($B280, "cash_equiv", "FY")*1000*1000,"NA")</f>
        <v>NA</v>
      </c>
      <c r="AC280" s="3" t="str" cm="1">
        <f t="array" ref="AC280">IFERROR(_xldudf_FS_EQUITYMETRICS($B280, "account_receivable", "FY")*1000*1000,"NA")</f>
        <v>NA</v>
      </c>
      <c r="AD280" s="3" t="str" cm="1">
        <f t="array" ref="AD280">IFERROR(_xldudf_FS_EQUITYMETRICS($B280, "total_curr_lib", "FY")*1000*1000,"NA")</f>
        <v>NA</v>
      </c>
    </row>
    <row r="281" spans="1:30" x14ac:dyDescent="0.2">
      <c r="A281" s="1" t="e" vm="280">
        <v>#VALUE!</v>
      </c>
      <c r="B281" t="str" cm="1">
        <f t="array" ref="B281">_FV(A281,"Ticker symbol",TRUE)</f>
        <v>NOV</v>
      </c>
      <c r="C281" t="str" cm="1">
        <f t="array" ref="C281">_FV(A281,"Official name",TRUE)</f>
        <v>NOV INC.</v>
      </c>
      <c r="D281" t="str" cm="1">
        <f t="array" ref="D281">_FV(A281,"Headquarters")</f>
        <v>10353 RICHMOND AVE., HOUSTON, TX, 77042 US</v>
      </c>
      <c r="E281" s="3" cm="1">
        <f t="array" ref="E281">IFERROR(_FV(A281,"Employees"), "NA")</f>
        <v>32307</v>
      </c>
      <c r="F281" t="str" cm="1">
        <f t="array" ref="F281">_FV(A281,"Industry")</f>
        <v>Oil &amp; Gas Related Equipment and Services</v>
      </c>
      <c r="G281" s="3" cm="1">
        <f t="array" ref="G281">IFERROR(_FV(A281,"Year incorporated",TRUE), "NA")</f>
        <v>1995</v>
      </c>
      <c r="H281" s="3" t="str" cm="1">
        <f t="array" ref="H281">_FV(A281,"Exchange")</f>
        <v>New York Stock Exchange</v>
      </c>
      <c r="I281" t="str" cm="1">
        <f t="array" ref="I281">_FV(A281,"Currency")</f>
        <v>USD</v>
      </c>
      <c r="J281" s="7" cm="1">
        <f t="array" ref="J281">_FV(A281,"Price")</f>
        <v>20.484999999999999</v>
      </c>
      <c r="K281" s="7" cm="1">
        <f t="array" ref="K281">_FV(A281,"Previous close",TRUE)</f>
        <v>20.34</v>
      </c>
      <c r="L281" s="7" cm="1">
        <f t="array" ref="L281">_FV(A281,"Change")</f>
        <v>0.14499999999999999</v>
      </c>
      <c r="M281" s="4" cm="1">
        <f t="array" ref="M281">_FV(A281,"Change (%)",TRUE)</f>
        <v>7.1289999999999999E-3</v>
      </c>
      <c r="N281" s="7" cm="1">
        <f t="array" ref="N281">IFERROR(_FV(A281,"Open"), "NA")</f>
        <v>20.74</v>
      </c>
      <c r="O281" s="7" cm="1">
        <f t="array" ref="O281">IFERROR(_FV(A281,"High"), "NA")</f>
        <v>20.94</v>
      </c>
      <c r="P281" s="7" cm="1">
        <f t="array" ref="P281">IFERROR(_FV(A281,"Low"), "NA")</f>
        <v>20.355</v>
      </c>
      <c r="Q281" s="7" cm="1">
        <f t="array" ref="Q281">IFERROR(_FV(A281,"52 week high",TRUE),"NA")</f>
        <v>24.83</v>
      </c>
      <c r="R281" s="7" cm="1">
        <f t="array" ref="R281">IFERROR(_FV(A281,"52 week low",TRUE),"NA")</f>
        <v>14.05</v>
      </c>
      <c r="S281" s="3" cm="1">
        <f t="array" ref="S281">_FV(A281,"Shares outstanding",TRUE)</f>
        <v>393776800</v>
      </c>
      <c r="T281" s="7" cm="1">
        <f t="array" ref="T281">_FV(A281,"Volume")</f>
        <v>1747116</v>
      </c>
      <c r="U281" s="3" cm="1">
        <f t="array" ref="U281">IFERROR(_FV(A281,"Volume average",TRUE), "NA")</f>
        <v>3867511</v>
      </c>
      <c r="V281" s="5" cm="1">
        <f t="array" ref="V281">IFERROR(_FV(A281,"Beta"), "NA")</f>
        <v>1.9227000000000001</v>
      </c>
      <c r="W281" s="3" cm="1">
        <f t="array" ref="W281">_FV(A281,"Market cap",TRUE)</f>
        <v>8066517748</v>
      </c>
      <c r="X281" s="7" cm="1">
        <f t="array" ref="X281">IFERROR(_FV(A281,"P/E",TRUE), "NA")</f>
        <v>19.298500000000001</v>
      </c>
      <c r="Y281" t="str" cm="1">
        <f t="array" ref="Y281">_FV(A281,"Instrument type",TRUE)</f>
        <v>Stock</v>
      </c>
      <c r="Z281" s="6" cm="1">
        <f t="array" ref="Z281">_FV(A281,"Last trade time",TRUE)</f>
        <v>45155.700437500003</v>
      </c>
      <c r="AA281" s="3" t="str" cm="1">
        <f t="array" ref="AA281">IFERROR(_xldudf_FS_EQUITYMETRICS($B281, "net_income", "FY")*1000*1000,"NA")</f>
        <v>NA</v>
      </c>
      <c r="AB281" s="3" t="str" cm="1">
        <f t="array" ref="AB281">IFERROR(_xldudf_FS_EQUITYMETRICS($B281, "cash_equiv", "FY")*1000*1000,"NA")</f>
        <v>NA</v>
      </c>
      <c r="AC281" s="3" t="str" cm="1">
        <f t="array" ref="AC281">IFERROR(_xldudf_FS_EQUITYMETRICS($B281, "account_receivable", "FY")*1000*1000,"NA")</f>
        <v>NA</v>
      </c>
      <c r="AD281" s="3" t="str" cm="1">
        <f t="array" ref="AD281">IFERROR(_xldudf_FS_EQUITYMETRICS($B281, "total_curr_lib", "FY")*1000*1000,"NA")</f>
        <v>NA</v>
      </c>
    </row>
    <row r="282" spans="1:30" x14ac:dyDescent="0.2">
      <c r="A282" s="1" t="e" vm="281">
        <v>#VALUE!</v>
      </c>
      <c r="B282" t="str" cm="1">
        <f t="array" ref="B282">_FV(A282,"Ticker symbol",TRUE)</f>
        <v>NRG</v>
      </c>
      <c r="C282" t="str" cm="1">
        <f t="array" ref="C282">_FV(A282,"Official name",TRUE)</f>
        <v>NRG ENERGY, INC.</v>
      </c>
      <c r="D282" t="str" cm="1">
        <f t="array" ref="D282">_FV(A282,"Headquarters")</f>
        <v>910 Louisiana Street, HOUSTON, TX, 77002 US</v>
      </c>
      <c r="E282" s="3" cm="1">
        <f t="array" ref="E282">IFERROR(_FV(A282,"Employees"), "NA")</f>
        <v>6603</v>
      </c>
      <c r="F282" t="str" cm="1">
        <f t="array" ref="F282">_FV(A282,"Industry")</f>
        <v>Electrical Utilities &amp; IPPs</v>
      </c>
      <c r="G282" s="3" cm="1">
        <f t="array" ref="G282">IFERROR(_FV(A282,"Year incorporated",TRUE), "NA")</f>
        <v>1992</v>
      </c>
      <c r="H282" s="3" t="str" cm="1">
        <f t="array" ref="H282">_FV(A282,"Exchange")</f>
        <v>New York Stock Exchange</v>
      </c>
      <c r="I282" t="str" cm="1">
        <f t="array" ref="I282">_FV(A282,"Currency")</f>
        <v>USD</v>
      </c>
      <c r="J282" s="7" cm="1">
        <f t="array" ref="J282">_FV(A282,"Price")</f>
        <v>37.234999999999999</v>
      </c>
      <c r="K282" s="7" cm="1">
        <f t="array" ref="K282">_FV(A282,"Previous close",TRUE)</f>
        <v>37.15</v>
      </c>
      <c r="L282" s="7" cm="1">
        <f t="array" ref="L282">_FV(A282,"Change")</f>
        <v>8.5000000000000006E-2</v>
      </c>
      <c r="M282" s="4" cm="1">
        <f t="array" ref="M282">_FV(A282,"Change (%)",TRUE)</f>
        <v>2.2880000000000001E-3</v>
      </c>
      <c r="N282" s="7" cm="1">
        <f t="array" ref="N282">IFERROR(_FV(A282,"Open"), "NA")</f>
        <v>37.1</v>
      </c>
      <c r="O282" s="7" cm="1">
        <f t="array" ref="O282">IFERROR(_FV(A282,"High"), "NA")</f>
        <v>37.674999999999997</v>
      </c>
      <c r="P282" s="7" cm="1">
        <f t="array" ref="P282">IFERROR(_FV(A282,"Low"), "NA")</f>
        <v>37.075000000000003</v>
      </c>
      <c r="Q282" s="7" cm="1">
        <f t="array" ref="Q282">IFERROR(_FV(A282,"52 week high",TRUE),"NA")</f>
        <v>45.8</v>
      </c>
      <c r="R282" s="7" cm="1">
        <f t="array" ref="R282">IFERROR(_FV(A282,"52 week low",TRUE),"NA")</f>
        <v>30.25</v>
      </c>
      <c r="S282" s="3" cm="1">
        <f t="array" ref="S282">_FV(A282,"Shares outstanding",TRUE)</f>
        <v>229117400</v>
      </c>
      <c r="T282" s="7" cm="1">
        <f t="array" ref="T282">_FV(A282,"Volume")</f>
        <v>746885</v>
      </c>
      <c r="U282" s="3" cm="1">
        <f t="array" ref="U282">IFERROR(_FV(A282,"Volume average",TRUE), "NA")</f>
        <v>3949452</v>
      </c>
      <c r="V282" s="5" cm="1">
        <f t="array" ref="V282">IFERROR(_FV(A282,"Beta"), "NA")</f>
        <v>1.0102</v>
      </c>
      <c r="W282" s="3" cm="1">
        <f t="array" ref="W282">_FV(A282,"Market cap",TRUE)</f>
        <v>8531186389</v>
      </c>
      <c r="X282" s="7" cm="1">
        <f t="array" ref="X282">IFERROR(_FV(A282,"P/E",TRUE), "NA")</f>
        <v>6.4393000000000002</v>
      </c>
      <c r="Y282" t="str" cm="1">
        <f t="array" ref="Y282">_FV(A282,"Instrument type",TRUE)</f>
        <v>Stock</v>
      </c>
      <c r="Z282" s="6" cm="1">
        <f t="array" ref="Z282">_FV(A282,"Last trade time",TRUE)</f>
        <v>45155.700513193748</v>
      </c>
      <c r="AA282" s="3" t="str" cm="1">
        <f t="array" ref="AA282">IFERROR(_xldudf_FS_EQUITYMETRICS($B282, "net_income", "FY")*1000*1000,"NA")</f>
        <v>NA</v>
      </c>
      <c r="AB282" s="3" t="str" cm="1">
        <f t="array" ref="AB282">IFERROR(_xldudf_FS_EQUITYMETRICS($B282, "cash_equiv", "FY")*1000*1000,"NA")</f>
        <v>NA</v>
      </c>
      <c r="AC282" s="3" t="str" cm="1">
        <f t="array" ref="AC282">IFERROR(_xldudf_FS_EQUITYMETRICS($B282, "account_receivable", "FY")*1000*1000,"NA")</f>
        <v>NA</v>
      </c>
      <c r="AD282" s="3" t="str" cm="1">
        <f t="array" ref="AD282">IFERROR(_xldudf_FS_EQUITYMETRICS($B282, "total_curr_lib", "FY")*1000*1000,"NA")</f>
        <v>NA</v>
      </c>
    </row>
    <row r="283" spans="1:30" x14ac:dyDescent="0.2">
      <c r="A283" s="1" t="e" vm="282">
        <v>#VALUE!</v>
      </c>
      <c r="B283" t="str" cm="1">
        <f t="array" ref="B283">_FV(A283,"Ticker symbol",TRUE)</f>
        <v>NU</v>
      </c>
      <c r="C283" t="str" cm="1">
        <f t="array" ref="C283">_FV(A283,"Official name",TRUE)</f>
        <v>Nu Holdings Ltd</v>
      </c>
      <c r="D283" t="str" cm="1">
        <f t="array" ref="D283">_FV(A283,"Headquarters")</f>
        <v>Rua Capote Valente, 39, Pinheiros, SAO PAULO, SAO PAULO, 05409-000 BR</v>
      </c>
      <c r="E283" s="3" cm="1">
        <f t="array" ref="E283">IFERROR(_FV(A283,"Employees"), "NA")</f>
        <v>8049</v>
      </c>
      <c r="F283" t="str" cm="1">
        <f t="array" ref="F283">_FV(A283,"Industry")</f>
        <v>Banking Services</v>
      </c>
      <c r="G283" s="3" cm="1">
        <f t="array" ref="G283">IFERROR(_FV(A283,"Year incorporated",TRUE), "NA")</f>
        <v>2016</v>
      </c>
      <c r="H283" s="3" t="str" cm="1">
        <f t="array" ref="H283">_FV(A283,"Exchange")</f>
        <v>New York Stock Exchange</v>
      </c>
      <c r="I283" t="str" cm="1">
        <f t="array" ref="I283">_FV(A283,"Currency")</f>
        <v>USD</v>
      </c>
      <c r="J283" s="7" cm="1">
        <f t="array" ref="J283">_FV(A283,"Price")</f>
        <v>7.2350000000000003</v>
      </c>
      <c r="K283" s="7" cm="1">
        <f t="array" ref="K283">_FV(A283,"Previous close",TRUE)</f>
        <v>7.64</v>
      </c>
      <c r="L283" s="7" cm="1">
        <f t="array" ref="L283">_FV(A283,"Change")</f>
        <v>-0.40500000000000003</v>
      </c>
      <c r="M283" s="4" cm="1">
        <f t="array" ref="M283">_FV(A283,"Change (%)",TRUE)</f>
        <v>-5.3010000000000002E-2</v>
      </c>
      <c r="N283" s="7" cm="1">
        <f t="array" ref="N283">IFERROR(_FV(A283,"Open"), "NA")</f>
        <v>7.58</v>
      </c>
      <c r="O283" s="7" cm="1">
        <f t="array" ref="O283">IFERROR(_FV(A283,"High"), "NA")</f>
        <v>7.58</v>
      </c>
      <c r="P283" s="7" cm="1">
        <f t="array" ref="P283">IFERROR(_FV(A283,"Low"), "NA")</f>
        <v>6.98</v>
      </c>
      <c r="Q283" s="7" cm="1">
        <f t="array" ref="Q283">IFERROR(_FV(A283,"52 week high",TRUE),"NA")</f>
        <v>8.2899999999999991</v>
      </c>
      <c r="R283" s="7" cm="1">
        <f t="array" ref="R283">IFERROR(_FV(A283,"52 week low",TRUE),"NA")</f>
        <v>3.39</v>
      </c>
      <c r="S283" s="3" cm="1">
        <f t="array" ref="S283">_FV(A283,"Shares outstanding",TRUE)</f>
        <v>4742616000</v>
      </c>
      <c r="T283" s="7" cm="1">
        <f t="array" ref="T283">_FV(A283,"Volume")</f>
        <v>29376886</v>
      </c>
      <c r="U283" s="3" cm="1">
        <f t="array" ref="U283">IFERROR(_FV(A283,"Volume average",TRUE), "NA")</f>
        <v>21282913</v>
      </c>
      <c r="V283" s="5" cm="1">
        <f t="array" ref="V283">IFERROR(_FV(A283,"Beta"), "NA")</f>
        <v>0.88900000000000001</v>
      </c>
      <c r="W283" s="3" cm="1">
        <f t="array" ref="W283">_FV(A283,"Market cap",TRUE)</f>
        <v>34312826760</v>
      </c>
      <c r="X283" s="7" cm="1">
        <f t="array" ref="X283">IFERROR(_FV(A283,"P/E",TRUE), "NA")</f>
        <v>0</v>
      </c>
      <c r="Y283" t="str" cm="1">
        <f t="array" ref="Y283">_FV(A283,"Instrument type",TRUE)</f>
        <v>Stock</v>
      </c>
      <c r="Z283" s="6" cm="1">
        <f t="array" ref="Z283">_FV(A283,"Last trade time",TRUE)</f>
        <v>45155.700441203124</v>
      </c>
      <c r="AA283" s="3" t="str" cm="1">
        <f t="array" ref="AA283">IFERROR(_xldudf_FS_EQUITYMETRICS($B283, "net_income", "FY")*1000*1000,"NA")</f>
        <v>NA</v>
      </c>
      <c r="AB283" s="3" t="str" cm="1">
        <f t="array" ref="AB283">IFERROR(_xldudf_FS_EQUITYMETRICS($B283, "cash_equiv", "FY")*1000*1000,"NA")</f>
        <v>NA</v>
      </c>
      <c r="AC283" s="3" t="str" cm="1">
        <f t="array" ref="AC283">IFERROR(_xldudf_FS_EQUITYMETRICS($B283, "account_receivable", "FY")*1000*1000,"NA")</f>
        <v>NA</v>
      </c>
      <c r="AD283" s="3" t="str" cm="1">
        <f t="array" ref="AD283">IFERROR(_xldudf_FS_EQUITYMETRICS($B283, "total_curr_lib", "FY")*1000*1000,"NA")</f>
        <v>NA</v>
      </c>
    </row>
    <row r="284" spans="1:30" x14ac:dyDescent="0.2">
      <c r="A284" s="1" t="e" vm="283">
        <v>#VALUE!</v>
      </c>
      <c r="B284" t="str" cm="1">
        <f t="array" ref="B284">_FV(A284,"Ticker symbol",TRUE)</f>
        <v>NUE</v>
      </c>
      <c r="C284" t="str" cm="1">
        <f t="array" ref="C284">_FV(A284,"Official name",TRUE)</f>
        <v>NUCOR CORPORATION</v>
      </c>
      <c r="D284" t="str" cm="1">
        <f t="array" ref="D284">_FV(A284,"Headquarters")</f>
        <v>1915 REXFORD RD, CHARLOTTE, NC, 28211 US</v>
      </c>
      <c r="E284" s="3" cm="1">
        <f t="array" ref="E284">IFERROR(_FV(A284,"Employees"), "NA")</f>
        <v>31400</v>
      </c>
      <c r="F284" t="str" cm="1">
        <f t="array" ref="F284">_FV(A284,"Industry")</f>
        <v>Metals &amp; Mining</v>
      </c>
      <c r="G284" s="3" cm="1">
        <f t="array" ref="G284">IFERROR(_FV(A284,"Year incorporated",TRUE), "NA")</f>
        <v>1958</v>
      </c>
      <c r="H284" s="3" t="str" cm="1">
        <f t="array" ref="H284">_FV(A284,"Exchange")</f>
        <v>New York Stock Exchange</v>
      </c>
      <c r="I284" t="str" cm="1">
        <f t="array" ref="I284">_FV(A284,"Currency")</f>
        <v>USD</v>
      </c>
      <c r="J284" s="7" cm="1">
        <f t="array" ref="J284">_FV(A284,"Price")</f>
        <v>169.85499999999999</v>
      </c>
      <c r="K284" s="7" cm="1">
        <f t="array" ref="K284">_FV(A284,"Previous close",TRUE)</f>
        <v>168.48</v>
      </c>
      <c r="L284" s="7" cm="1">
        <f t="array" ref="L284">_FV(A284,"Change")</f>
        <v>1.375</v>
      </c>
      <c r="M284" s="4" cm="1">
        <f t="array" ref="M284">_FV(A284,"Change (%)",TRUE)</f>
        <v>8.1609999999999999E-3</v>
      </c>
      <c r="N284" s="7" cm="1">
        <f t="array" ref="N284">IFERROR(_FV(A284,"Open"), "NA")</f>
        <v>170.83</v>
      </c>
      <c r="O284" s="7" cm="1">
        <f t="array" ref="O284">IFERROR(_FV(A284,"High"), "NA")</f>
        <v>172.3</v>
      </c>
      <c r="P284" s="7" cm="1">
        <f t="array" ref="P284">IFERROR(_FV(A284,"Low"), "NA")</f>
        <v>169.71</v>
      </c>
      <c r="Q284" s="7" cm="1">
        <f t="array" ref="Q284">IFERROR(_FV(A284,"52 week high",TRUE),"NA")</f>
        <v>182.68</v>
      </c>
      <c r="R284" s="7" cm="1">
        <f t="array" ref="R284">IFERROR(_FV(A284,"52 week low",TRUE),"NA")</f>
        <v>102.861</v>
      </c>
      <c r="S284" s="3" cm="1">
        <f t="array" ref="S284">_FV(A284,"Shares outstanding",TRUE)</f>
        <v>248722500</v>
      </c>
      <c r="T284" s="7" cm="1">
        <f t="array" ref="T284">_FV(A284,"Volume")</f>
        <v>420827</v>
      </c>
      <c r="U284" s="3" cm="1">
        <f t="array" ref="U284">IFERROR(_FV(A284,"Volume average",TRUE), "NA")</f>
        <v>1261958</v>
      </c>
      <c r="V284" s="5" cm="1">
        <f t="array" ref="V284">IFERROR(_FV(A284,"Beta"), "NA")</f>
        <v>1.6286</v>
      </c>
      <c r="W284" s="3" cm="1">
        <f t="array" ref="W284">_FV(A284,"Market cap",TRUE)</f>
        <v>42246760237</v>
      </c>
      <c r="X284" s="7" cm="1">
        <f t="array" ref="X284">IFERROR(_FV(A284,"P/E",TRUE), "NA")</f>
        <v>7.7685000000000004</v>
      </c>
      <c r="Y284" t="str" cm="1">
        <f t="array" ref="Y284">_FV(A284,"Instrument type",TRUE)</f>
        <v>Stock</v>
      </c>
      <c r="Z284" s="6" cm="1">
        <f t="array" ref="Z284">_FV(A284,"Last trade time",TRUE)</f>
        <v>45155.700354409375</v>
      </c>
      <c r="AA284" s="3" t="str" cm="1">
        <f t="array" ref="AA284">IFERROR(_xldudf_FS_EQUITYMETRICS($B284, "net_income", "FY")*1000*1000,"NA")</f>
        <v>NA</v>
      </c>
      <c r="AB284" s="3" t="str" cm="1">
        <f t="array" ref="AB284">IFERROR(_xldudf_FS_EQUITYMETRICS($B284, "cash_equiv", "FY")*1000*1000,"NA")</f>
        <v>NA</v>
      </c>
      <c r="AC284" s="3" t="str" cm="1">
        <f t="array" ref="AC284">IFERROR(_xldudf_FS_EQUITYMETRICS($B284, "account_receivable", "FY")*1000*1000,"NA")</f>
        <v>NA</v>
      </c>
      <c r="AD284" s="3" t="str" cm="1">
        <f t="array" ref="AD284">IFERROR(_xldudf_FS_EQUITYMETRICS($B284, "total_curr_lib", "FY")*1000*1000,"NA")</f>
        <v>NA</v>
      </c>
    </row>
    <row r="285" spans="1:30" x14ac:dyDescent="0.2">
      <c r="A285" s="1" t="e" vm="284">
        <v>#VALUE!</v>
      </c>
      <c r="B285" t="str" cm="1">
        <f t="array" ref="B285">_FV(A285,"Ticker symbol",TRUE)</f>
        <v>NFX</v>
      </c>
      <c r="C285" t="str" cm="1">
        <f t="array" ref="C285">_FV(A285,"Official name",TRUE)</f>
        <v>NUFORMIX PLC</v>
      </c>
      <c r="D285" t="str" cm="1">
        <f t="array" ref="D285">_FV(A285,"Headquarters")</f>
        <v>6th Fl, 60 Gracechurch Street, LONDON, UNITED KINGDOM-NA, EC3V 0HR GB</v>
      </c>
      <c r="E285" s="3" cm="1">
        <f t="array" ref="E285">IFERROR(_FV(A285,"Employees"), "NA")</f>
        <v>2</v>
      </c>
      <c r="F285" t="str" cm="1">
        <f t="array" ref="F285">_FV(A285,"Industry")</f>
        <v>Pharmaceuticals</v>
      </c>
      <c r="G285" s="3" cm="1">
        <f t="array" ref="G285">IFERROR(_FV(A285,"Year incorporated",TRUE), "NA")</f>
        <v>2015</v>
      </c>
      <c r="H285" s="3" t="str" cm="1">
        <f t="array" ref="H285">_FV(A285,"Exchange")</f>
        <v>London Stock Exchange</v>
      </c>
      <c r="I285" t="str" cm="1">
        <f t="array" ref="I285">_FV(A285,"Currency")</f>
        <v>GBp</v>
      </c>
      <c r="J285" s="7" cm="1">
        <f t="array" ref="J285">_FV(A285,"Price")</f>
        <v>0.3</v>
      </c>
      <c r="K285" s="7" cm="1">
        <f t="array" ref="K285">_FV(A285,"Previous close",TRUE)</f>
        <v>0.3</v>
      </c>
      <c r="L285" s="7" cm="1">
        <f t="array" ref="L285">_FV(A285,"Change")</f>
        <v>0</v>
      </c>
      <c r="M285" s="4" cm="1">
        <f t="array" ref="M285">_FV(A285,"Change (%)",TRUE)</f>
        <v>0</v>
      </c>
      <c r="N285" s="7" cm="1">
        <f t="array" ref="N285">IFERROR(_FV(A285,"Open"), "NA")</f>
        <v>0.29299999999999998</v>
      </c>
      <c r="O285" s="7" cm="1">
        <f t="array" ref="O285">IFERROR(_FV(A285,"High"), "NA")</f>
        <v>0.29299999999999998</v>
      </c>
      <c r="P285" s="7" cm="1">
        <f t="array" ref="P285">IFERROR(_FV(A285,"Low"), "NA")</f>
        <v>0.29299999999999998</v>
      </c>
      <c r="Q285" s="7" cm="1">
        <f t="array" ref="Q285">IFERROR(_FV(A285,"52 week high",TRUE),"NA")</f>
        <v>0.6</v>
      </c>
      <c r="R285" s="7" cm="1">
        <f t="array" ref="R285">IFERROR(_FV(A285,"52 week low",TRUE),"NA")</f>
        <v>0.2</v>
      </c>
      <c r="S285" s="3" cm="1">
        <f t="array" ref="S285">_FV(A285,"Shares outstanding",TRUE)</f>
        <v>744309400</v>
      </c>
      <c r="T285" s="7" cm="1">
        <f t="array" ref="T285">_FV(A285,"Volume")</f>
        <v>3453554</v>
      </c>
      <c r="U285" s="3" cm="1">
        <f t="array" ref="U285">IFERROR(_FV(A285,"Volume average",TRUE), "NA")</f>
        <v>1856750</v>
      </c>
      <c r="V285" s="5" cm="1">
        <f t="array" ref="V285">IFERROR(_FV(A285,"Beta"), "NA")</f>
        <v>0.57699999999999996</v>
      </c>
      <c r="W285" s="3" cm="1">
        <f t="array" ref="W285">_FV(A285,"Market cap",TRUE)</f>
        <v>2232930</v>
      </c>
      <c r="X285" s="7" t="str" cm="1">
        <f t="array" ref="X285">IFERROR(_FV(A285,"P/E",TRUE), "NA")</f>
        <v>NA</v>
      </c>
      <c r="Y285" t="str" cm="1">
        <f t="array" ref="Y285">_FV(A285,"Instrument type",TRUE)</f>
        <v>Stock</v>
      </c>
      <c r="Z285" s="6" cm="1">
        <f t="array" ref="Z285">_FV(A285,"Last trade time",TRUE)</f>
        <v>45155.602971875</v>
      </c>
      <c r="AA285" s="3" t="str" cm="1">
        <f t="array" ref="AA285">IFERROR(_xldudf_FS_EQUITYMETRICS($B285, "net_income", "FY")*1000*1000,"NA")</f>
        <v>NA</v>
      </c>
      <c r="AB285" s="3" t="str" cm="1">
        <f t="array" ref="AB285">IFERROR(_xldudf_FS_EQUITYMETRICS($B285, "cash_equiv", "FY")*1000*1000,"NA")</f>
        <v>NA</v>
      </c>
      <c r="AC285" s="3" t="str" cm="1">
        <f t="array" ref="AC285">IFERROR(_xldudf_FS_EQUITYMETRICS($B285, "account_receivable", "FY")*1000*1000,"NA")</f>
        <v>NA</v>
      </c>
      <c r="AD285" s="3" t="str" cm="1">
        <f t="array" ref="AD285">IFERROR(_xldudf_FS_EQUITYMETRICS($B285, "total_curr_lib", "FY")*1000*1000,"NA")</f>
        <v>NA</v>
      </c>
    </row>
    <row r="286" spans="1:30" x14ac:dyDescent="0.2">
      <c r="A286" s="1" t="e" vm="285">
        <v>#VALUE!</v>
      </c>
      <c r="B286" t="str" cm="1">
        <f t="array" ref="B286">_FV(A286,"Ticker symbol",TRUE)</f>
        <v>NVDA</v>
      </c>
      <c r="C286" t="str" cm="1">
        <f t="array" ref="C286">_FV(A286,"Official name",TRUE)</f>
        <v>NVIDIA CORPORATION</v>
      </c>
      <c r="D286" t="str" cm="1">
        <f t="array" ref="D286">_FV(A286,"Headquarters")</f>
        <v>2788 San Tomas Expressway, SANTA CLARA, CA, 95051 US</v>
      </c>
      <c r="E286" s="3" cm="1">
        <f t="array" ref="E286">IFERROR(_FV(A286,"Employees"), "NA")</f>
        <v>26196</v>
      </c>
      <c r="F286" t="str" cm="1">
        <f t="array" ref="F286">_FV(A286,"Industry")</f>
        <v>Semiconductors &amp; Semiconductor Equipment</v>
      </c>
      <c r="G286" s="3" cm="1">
        <f t="array" ref="G286">IFERROR(_FV(A286,"Year incorporated",TRUE), "NA")</f>
        <v>1998</v>
      </c>
      <c r="H286" s="3" t="str" cm="1">
        <f t="array" ref="H286">_FV(A286,"Exchange")</f>
        <v>Nasdaq Stock Market</v>
      </c>
      <c r="I286" t="str" cm="1">
        <f t="array" ref="I286">_FV(A286,"Currency")</f>
        <v>USD</v>
      </c>
      <c r="J286" s="7" cm="1">
        <f t="array" ref="J286">_FV(A286,"Price")</f>
        <v>436.48</v>
      </c>
      <c r="K286" s="7" cm="1">
        <f t="array" ref="K286">_FV(A286,"Previous close",TRUE)</f>
        <v>434.86</v>
      </c>
      <c r="L286" s="7" cm="1">
        <f t="array" ref="L286">_FV(A286,"Change")</f>
        <v>1.62</v>
      </c>
      <c r="M286" s="4" cm="1">
        <f t="array" ref="M286">_FV(A286,"Change (%)",TRUE)</f>
        <v>3.725E-3</v>
      </c>
      <c r="N286" s="7" cm="1">
        <f t="array" ref="N286">IFERROR(_FV(A286,"Open"), "NA")</f>
        <v>439.72</v>
      </c>
      <c r="O286" s="7" cm="1">
        <f t="array" ref="O286">IFERROR(_FV(A286,"High"), "NA")</f>
        <v>440.61</v>
      </c>
      <c r="P286" s="7" cm="1">
        <f t="array" ref="P286">IFERROR(_FV(A286,"Low"), "NA")</f>
        <v>432.7</v>
      </c>
      <c r="Q286" s="7" cm="1">
        <f t="array" ref="Q286">IFERROR(_FV(A286,"52 week high",TRUE),"NA")</f>
        <v>480.88</v>
      </c>
      <c r="R286" s="7" cm="1">
        <f t="array" ref="R286">IFERROR(_FV(A286,"52 week low",TRUE),"NA")</f>
        <v>108.13</v>
      </c>
      <c r="S286" s="3" cm="1">
        <f t="array" ref="S286">_FV(A286,"Shares outstanding",TRUE)</f>
        <v>2470000000</v>
      </c>
      <c r="T286" s="7" cm="1">
        <f t="array" ref="T286">_FV(A286,"Volume")</f>
        <v>25348368</v>
      </c>
      <c r="U286" s="3" cm="1">
        <f t="array" ref="U286">IFERROR(_FV(A286,"Volume average",TRUE), "NA")</f>
        <v>48133522</v>
      </c>
      <c r="V286" s="5" cm="1">
        <f t="array" ref="V286">IFERROR(_FV(A286,"Beta"), "NA")</f>
        <v>1.754</v>
      </c>
      <c r="W286" s="3" cm="1">
        <f t="array" ref="W286">_FV(A286,"Market cap",TRUE)</f>
        <v>1078105600000</v>
      </c>
      <c r="X286" s="7" cm="1">
        <f t="array" ref="X286">IFERROR(_FV(A286,"P/E",TRUE), "NA")</f>
        <v>225.99870000000001</v>
      </c>
      <c r="Y286" t="str" cm="1">
        <f t="array" ref="Y286">_FV(A286,"Instrument type",TRUE)</f>
        <v>Stock</v>
      </c>
      <c r="Z286" s="6" cm="1">
        <f t="array" ref="Z286">_FV(A286,"Last trade time",TRUE)</f>
        <v>45155.700557256248</v>
      </c>
      <c r="AA286" s="3" t="str" cm="1">
        <f t="array" ref="AA286">IFERROR(_xldudf_FS_EQUITYMETRICS($B286, "net_income", "FY")*1000*1000,"NA")</f>
        <v>NA</v>
      </c>
      <c r="AB286" s="3" t="str" cm="1">
        <f t="array" ref="AB286">IFERROR(_xldudf_FS_EQUITYMETRICS($B286, "cash_equiv", "FY")*1000*1000,"NA")</f>
        <v>NA</v>
      </c>
      <c r="AC286" s="3" t="str" cm="1">
        <f t="array" ref="AC286">IFERROR(_xldudf_FS_EQUITYMETRICS($B286, "account_receivable", "FY")*1000*1000,"NA")</f>
        <v>NA</v>
      </c>
      <c r="AD286" s="3" t="str" cm="1">
        <f t="array" ref="AD286">IFERROR(_xldudf_FS_EQUITYMETRICS($B286, "total_curr_lib", "FY")*1000*1000,"NA")</f>
        <v>NA</v>
      </c>
    </row>
    <row r="287" spans="1:30" x14ac:dyDescent="0.2">
      <c r="A287" s="1" t="e" vm="286">
        <v>#VALUE!</v>
      </c>
      <c r="B287" t="str" cm="1">
        <f t="array" ref="B287">_FV(A287,"Ticker symbol",TRUE)</f>
        <v>OI</v>
      </c>
      <c r="C287" t="str" cm="1">
        <f t="array" ref="C287">_FV(A287,"Official name",TRUE)</f>
        <v>O-I GLASS, INC.</v>
      </c>
      <c r="D287" t="str" cm="1">
        <f t="array" ref="D287">_FV(A287,"Headquarters")</f>
        <v>One Michael Owens Way, PERRYSBURG, OH, 43551-2999 US</v>
      </c>
      <c r="E287" s="3" cm="1">
        <f t="array" ref="E287">IFERROR(_FV(A287,"Employees"), "NA")</f>
        <v>24000</v>
      </c>
      <c r="F287" t="str" cm="1">
        <f t="array" ref="F287">_FV(A287,"Industry")</f>
        <v>Containers &amp; Packaging</v>
      </c>
      <c r="G287" s="3" cm="1">
        <f t="array" ref="G287">IFERROR(_FV(A287,"Year incorporated",TRUE), "NA")</f>
        <v>2019</v>
      </c>
      <c r="H287" s="3" t="str" cm="1">
        <f t="array" ref="H287">_FV(A287,"Exchange")</f>
        <v>New York Stock Exchange</v>
      </c>
      <c r="I287" t="str" cm="1">
        <f t="array" ref="I287">_FV(A287,"Currency")</f>
        <v>USD</v>
      </c>
      <c r="J287" s="7" cm="1">
        <f t="array" ref="J287">_FV(A287,"Price")</f>
        <v>19.215</v>
      </c>
      <c r="K287" s="7" cm="1">
        <f t="array" ref="K287">_FV(A287,"Previous close",TRUE)</f>
        <v>19.3</v>
      </c>
      <c r="L287" s="7" cm="1">
        <f t="array" ref="L287">_FV(A287,"Change")</f>
        <v>-8.5000000000000006E-2</v>
      </c>
      <c r="M287" s="4" cm="1">
        <f t="array" ref="M287">_FV(A287,"Change (%)",TRUE)</f>
        <v>-4.4039999999999999E-3</v>
      </c>
      <c r="N287" s="7" cm="1">
        <f t="array" ref="N287">IFERROR(_FV(A287,"Open"), "NA")</f>
        <v>19.355</v>
      </c>
      <c r="O287" s="7" cm="1">
        <f t="array" ref="O287">IFERROR(_FV(A287,"High"), "NA")</f>
        <v>19.64</v>
      </c>
      <c r="P287" s="7" cm="1">
        <f t="array" ref="P287">IFERROR(_FV(A287,"Low"), "NA")</f>
        <v>19.170000000000002</v>
      </c>
      <c r="Q287" s="7" cm="1">
        <f t="array" ref="Q287">IFERROR(_FV(A287,"52 week high",TRUE),"NA")</f>
        <v>23.57</v>
      </c>
      <c r="R287" s="7" cm="1">
        <f t="array" ref="R287">IFERROR(_FV(A287,"52 week low",TRUE),"NA")</f>
        <v>12.05</v>
      </c>
      <c r="S287" s="3" cm="1">
        <f t="array" ref="S287">_FV(A287,"Shares outstanding",TRUE)</f>
        <v>155059900</v>
      </c>
      <c r="T287" s="7" cm="1">
        <f t="array" ref="T287">_FV(A287,"Volume")</f>
        <v>337975</v>
      </c>
      <c r="U287" s="3" cm="1">
        <f t="array" ref="U287">IFERROR(_FV(A287,"Volume average",TRUE), "NA")</f>
        <v>969398</v>
      </c>
      <c r="V287" s="5" cm="1">
        <f t="array" ref="V287">IFERROR(_FV(A287,"Beta"), "NA")</f>
        <v>1.3848</v>
      </c>
      <c r="W287" s="3" cm="1">
        <f t="array" ref="W287">_FV(A287,"Market cap",TRUE)</f>
        <v>2979475978</v>
      </c>
      <c r="X287" s="7" cm="1">
        <f t="array" ref="X287">IFERROR(_FV(A287,"P/E",TRUE), "NA")</f>
        <v>5.4824999999999999</v>
      </c>
      <c r="Y287" t="str" cm="1">
        <f t="array" ref="Y287">_FV(A287,"Instrument type",TRUE)</f>
        <v>Stock</v>
      </c>
      <c r="Z287" s="6" cm="1">
        <f t="array" ref="Z287">_FV(A287,"Last trade time",TRUE)</f>
        <v>45155.700417649998</v>
      </c>
      <c r="AA287" s="3" t="str" cm="1">
        <f t="array" ref="AA287">IFERROR(_xldudf_FS_EQUITYMETRICS($B287, "net_income", "FY")*1000*1000,"NA")</f>
        <v>NA</v>
      </c>
      <c r="AB287" s="3" t="str" cm="1">
        <f t="array" ref="AB287">IFERROR(_xldudf_FS_EQUITYMETRICS($B287, "cash_equiv", "FY")*1000*1000,"NA")</f>
        <v>NA</v>
      </c>
      <c r="AC287" s="3" t="str" cm="1">
        <f t="array" ref="AC287">IFERROR(_xldudf_FS_EQUITYMETRICS($B287, "account_receivable", "FY")*1000*1000,"NA")</f>
        <v>NA</v>
      </c>
      <c r="AD287" s="3" t="str" cm="1">
        <f t="array" ref="AD287">IFERROR(_xldudf_FS_EQUITYMETRICS($B287, "total_curr_lib", "FY")*1000*1000,"NA")</f>
        <v>NA</v>
      </c>
    </row>
    <row r="288" spans="1:30" x14ac:dyDescent="0.2">
      <c r="A288" s="1" t="e" vm="287">
        <v>#VALUE!</v>
      </c>
      <c r="B288" t="str" cm="1">
        <f t="array" ref="B288">_FV(A288,"Ticker symbol",TRUE)</f>
        <v>ORLY</v>
      </c>
      <c r="C288" t="str" cm="1">
        <f t="array" ref="C288">_FV(A288,"Official name",TRUE)</f>
        <v>O'Reilly Automotive, Inc.</v>
      </c>
      <c r="D288" t="str" cm="1">
        <f t="array" ref="D288">_FV(A288,"Headquarters")</f>
        <v>233 S Patterson Ave, SPRINGFIELD, MO, 65802 US</v>
      </c>
      <c r="E288" s="3" cm="1">
        <f t="array" ref="E288">IFERROR(_FV(A288,"Employees"), "NA")</f>
        <v>71612</v>
      </c>
      <c r="F288" t="str" cm="1">
        <f t="array" ref="F288">_FV(A288,"Industry")</f>
        <v>Specialty Retailers</v>
      </c>
      <c r="G288" s="3" cm="1">
        <f t="array" ref="G288">IFERROR(_FV(A288,"Year incorporated",TRUE), "NA")</f>
        <v>2010</v>
      </c>
      <c r="H288" s="3" t="str" cm="1">
        <f t="array" ref="H288">_FV(A288,"Exchange")</f>
        <v>Nasdaq Stock Market</v>
      </c>
      <c r="I288" t="str" cm="1">
        <f t="array" ref="I288">_FV(A288,"Currency")</f>
        <v>USD</v>
      </c>
      <c r="J288" s="7" cm="1">
        <f t="array" ref="J288">_FV(A288,"Price")</f>
        <v>948.36</v>
      </c>
      <c r="K288" s="7" cm="1">
        <f t="array" ref="K288">_FV(A288,"Previous close",TRUE)</f>
        <v>951.06</v>
      </c>
      <c r="L288" s="7" cm="1">
        <f t="array" ref="L288">_FV(A288,"Change")</f>
        <v>-2.7</v>
      </c>
      <c r="M288" s="4" cm="1">
        <f t="array" ref="M288">_FV(A288,"Change (%)",TRUE)</f>
        <v>-2.8389999999999999E-3</v>
      </c>
      <c r="N288" s="7" cm="1">
        <f t="array" ref="N288">IFERROR(_FV(A288,"Open"), "NA")</f>
        <v>952.57</v>
      </c>
      <c r="O288" s="7" cm="1">
        <f t="array" ref="O288">IFERROR(_FV(A288,"High"), "NA")</f>
        <v>955.41499999999996</v>
      </c>
      <c r="P288" s="7" cm="1">
        <f t="array" ref="P288">IFERROR(_FV(A288,"Low"), "NA")</f>
        <v>944.76</v>
      </c>
      <c r="Q288" s="7" cm="1">
        <f t="array" ref="Q288">IFERROR(_FV(A288,"52 week high",TRUE),"NA")</f>
        <v>975.72</v>
      </c>
      <c r="R288" s="7" cm="1">
        <f t="array" ref="R288">IFERROR(_FV(A288,"52 week low",TRUE),"NA")</f>
        <v>680</v>
      </c>
      <c r="S288" s="3" cm="1">
        <f t="array" ref="S288">_FV(A288,"Shares outstanding",TRUE)</f>
        <v>60402360</v>
      </c>
      <c r="T288" s="7" cm="1">
        <f t="array" ref="T288">_FV(A288,"Volume")</f>
        <v>94913</v>
      </c>
      <c r="U288" s="3" cm="1">
        <f t="array" ref="U288">IFERROR(_FV(A288,"Volume average",TRUE), "NA")</f>
        <v>384480</v>
      </c>
      <c r="V288" s="5" cm="1">
        <f t="array" ref="V288">IFERROR(_FV(A288,"Beta"), "NA")</f>
        <v>0.84399999999999997</v>
      </c>
      <c r="W288" s="3" cm="1">
        <f t="array" ref="W288">_FV(A288,"Market cap",TRUE)</f>
        <v>57283182129</v>
      </c>
      <c r="X288" s="7" cm="1">
        <f t="array" ref="X288">IFERROR(_FV(A288,"P/E",TRUE), "NA")</f>
        <v>26.3856</v>
      </c>
      <c r="Y288" t="str" cm="1">
        <f t="array" ref="Y288">_FV(A288,"Instrument type",TRUE)</f>
        <v>Stock</v>
      </c>
      <c r="Z288" s="6" cm="1">
        <f t="array" ref="Z288">_FV(A288,"Last trade time",TRUE)</f>
        <v>45155.70049320547</v>
      </c>
      <c r="AA288" s="3" t="str" cm="1">
        <f t="array" ref="AA288">IFERROR(_xldudf_FS_EQUITYMETRICS($B288, "net_income", "FY")*1000*1000,"NA")</f>
        <v>NA</v>
      </c>
      <c r="AB288" s="3" t="str" cm="1">
        <f t="array" ref="AB288">IFERROR(_xldudf_FS_EQUITYMETRICS($B288, "cash_equiv", "FY")*1000*1000,"NA")</f>
        <v>NA</v>
      </c>
      <c r="AC288" s="3" t="str" cm="1">
        <f t="array" ref="AC288">IFERROR(_xldudf_FS_EQUITYMETRICS($B288, "account_receivable", "FY")*1000*1000,"NA")</f>
        <v>NA</v>
      </c>
      <c r="AD288" s="3" t="str" cm="1">
        <f t="array" ref="AD288">IFERROR(_xldudf_FS_EQUITYMETRICS($B288, "total_curr_lib", "FY")*1000*1000,"NA")</f>
        <v>NA</v>
      </c>
    </row>
    <row r="289" spans="1:30" x14ac:dyDescent="0.2">
      <c r="A289" s="1" t="e" vm="288">
        <v>#VALUE!</v>
      </c>
      <c r="B289" t="str" cm="1">
        <f t="array" ref="B289">_FV(A289,"Ticker symbol",TRUE)</f>
        <v>OXY</v>
      </c>
      <c r="C289" t="str" cm="1">
        <f t="array" ref="C289">_FV(A289,"Official name",TRUE)</f>
        <v>OCCIDENTAL PETROLEUM CORPORATION</v>
      </c>
      <c r="D289" t="str" cm="1">
        <f t="array" ref="D289">_FV(A289,"Headquarters")</f>
        <v>5 GREENWAY PLAZA, SUITE 110, HOUSTON, TX, 77046 US</v>
      </c>
      <c r="E289" s="3" cm="1">
        <f t="array" ref="E289">IFERROR(_FV(A289,"Employees"), "NA")</f>
        <v>11973</v>
      </c>
      <c r="F289" t="str" cm="1">
        <f t="array" ref="F289">_FV(A289,"Industry")</f>
        <v>Oil &amp; Gas</v>
      </c>
      <c r="G289" s="3" cm="1">
        <f t="array" ref="G289">IFERROR(_FV(A289,"Year incorporated",TRUE), "NA")</f>
        <v>1986</v>
      </c>
      <c r="H289" s="3" t="str" cm="1">
        <f t="array" ref="H289">_FV(A289,"Exchange")</f>
        <v>New York Stock Exchange</v>
      </c>
      <c r="I289" t="str" cm="1">
        <f t="array" ref="I289">_FV(A289,"Currency")</f>
        <v>USD</v>
      </c>
      <c r="J289" s="7" cm="1">
        <f t="array" ref="J289">_FV(A289,"Price")</f>
        <v>63.755000000000003</v>
      </c>
      <c r="K289" s="7" cm="1">
        <f t="array" ref="K289">_FV(A289,"Previous close",TRUE)</f>
        <v>62.55</v>
      </c>
      <c r="L289" s="7" cm="1">
        <f t="array" ref="L289">_FV(A289,"Change")</f>
        <v>1.2050000000000001</v>
      </c>
      <c r="M289" s="4" cm="1">
        <f t="array" ref="M289">_FV(A289,"Change (%)",TRUE)</f>
        <v>1.9265000000000001E-2</v>
      </c>
      <c r="N289" s="7" cm="1">
        <f t="array" ref="N289">IFERROR(_FV(A289,"Open"), "NA")</f>
        <v>63.37</v>
      </c>
      <c r="O289" s="7" cm="1">
        <f t="array" ref="O289">IFERROR(_FV(A289,"High"), "NA")</f>
        <v>64.189800000000005</v>
      </c>
      <c r="P289" s="7" cm="1">
        <f t="array" ref="P289">IFERROR(_FV(A289,"Low"), "NA")</f>
        <v>63.274999999999999</v>
      </c>
      <c r="Q289" s="7" cm="1">
        <f t="array" ref="Q289">IFERROR(_FV(A289,"52 week high",TRUE),"NA")</f>
        <v>77.129900000000006</v>
      </c>
      <c r="R289" s="7" cm="1">
        <f t="array" ref="R289">IFERROR(_FV(A289,"52 week low",TRUE),"NA")</f>
        <v>55.51</v>
      </c>
      <c r="S289" s="3" cm="1">
        <f t="array" ref="S289">_FV(A289,"Shares outstanding",TRUE)</f>
        <v>884681900</v>
      </c>
      <c r="T289" s="7" cm="1">
        <f t="array" ref="T289">_FV(A289,"Volume")</f>
        <v>4583830</v>
      </c>
      <c r="U289" s="3" cm="1">
        <f t="array" ref="U289">IFERROR(_FV(A289,"Volume average",TRUE), "NA")</f>
        <v>9172223</v>
      </c>
      <c r="V289" s="5" cm="1">
        <f t="array" ref="V289">IFERROR(_FV(A289,"Beta"), "NA")</f>
        <v>1.7886</v>
      </c>
      <c r="W289" s="3" cm="1">
        <f t="array" ref="W289">_FV(A289,"Market cap",TRUE)</f>
        <v>56402894534</v>
      </c>
      <c r="X289" s="7" cm="1">
        <f t="array" ref="X289">IFERROR(_FV(A289,"P/E",TRUE), "NA")</f>
        <v>10.5756</v>
      </c>
      <c r="Y289" t="str" cm="1">
        <f t="array" ref="Y289">_FV(A289,"Instrument type",TRUE)</f>
        <v>Stock</v>
      </c>
      <c r="Z289" s="6" cm="1">
        <f t="array" ref="Z289">_FV(A289,"Last trade time",TRUE)</f>
        <v>45155.700511226562</v>
      </c>
      <c r="AA289" s="3" t="str" cm="1">
        <f t="array" ref="AA289">IFERROR(_xldudf_FS_EQUITYMETRICS($B289, "net_income", "FY")*1000*1000,"NA")</f>
        <v>NA</v>
      </c>
      <c r="AB289" s="3" t="str" cm="1">
        <f t="array" ref="AB289">IFERROR(_xldudf_FS_EQUITYMETRICS($B289, "cash_equiv", "FY")*1000*1000,"NA")</f>
        <v>NA</v>
      </c>
      <c r="AC289" s="3" t="str" cm="1">
        <f t="array" ref="AC289">IFERROR(_xldudf_FS_EQUITYMETRICS($B289, "account_receivable", "FY")*1000*1000,"NA")</f>
        <v>NA</v>
      </c>
      <c r="AD289" s="3" t="str" cm="1">
        <f t="array" ref="AD289">IFERROR(_xldudf_FS_EQUITYMETRICS($B289, "total_curr_lib", "FY")*1000*1000,"NA")</f>
        <v>NA</v>
      </c>
    </row>
    <row r="290" spans="1:30" x14ac:dyDescent="0.2">
      <c r="A290" s="1" t="e" vm="289">
        <v>#VALUE!</v>
      </c>
      <c r="B290" t="str" cm="1">
        <f t="array" ref="B290">_FV(A290,"Ticker symbol",TRUE)</f>
        <v>OMC</v>
      </c>
      <c r="C290" t="str" cm="1">
        <f t="array" ref="C290">_FV(A290,"Official name",TRUE)</f>
        <v>OMNICOM GROUP INC.</v>
      </c>
      <c r="D290" t="str" cm="1">
        <f t="array" ref="D290">_FV(A290,"Headquarters")</f>
        <v>280 Park Avenue, NEW YORK, NY, 10017 US</v>
      </c>
      <c r="E290" s="3" cm="1">
        <f t="array" ref="E290">IFERROR(_FV(A290,"Employees"), "NA")</f>
        <v>74200</v>
      </c>
      <c r="F290" t="str" cm="1">
        <f t="array" ref="F290">_FV(A290,"Industry")</f>
        <v>Media &amp; Publishing</v>
      </c>
      <c r="G290" s="3" cm="1">
        <f t="array" ref="G290">IFERROR(_FV(A290,"Year incorporated",TRUE), "NA")</f>
        <v>1944</v>
      </c>
      <c r="H290" s="3" t="str" cm="1">
        <f t="array" ref="H290">_FV(A290,"Exchange")</f>
        <v>New York Stock Exchange</v>
      </c>
      <c r="I290" t="str" cm="1">
        <f t="array" ref="I290">_FV(A290,"Currency")</f>
        <v>USD</v>
      </c>
      <c r="J290" s="7" cm="1">
        <f t="array" ref="J290">_FV(A290,"Price")</f>
        <v>79.16</v>
      </c>
      <c r="K290" s="7" cm="1">
        <f t="array" ref="K290">_FV(A290,"Previous close",TRUE)</f>
        <v>79.52</v>
      </c>
      <c r="L290" s="7" cm="1">
        <f t="array" ref="L290">_FV(A290,"Change")</f>
        <v>-0.36</v>
      </c>
      <c r="M290" s="4" cm="1">
        <f t="array" ref="M290">_FV(A290,"Change (%)",TRUE)</f>
        <v>-4.5269999999999998E-3</v>
      </c>
      <c r="N290" s="7" cm="1">
        <f t="array" ref="N290">IFERROR(_FV(A290,"Open"), "NA")</f>
        <v>79.92</v>
      </c>
      <c r="O290" s="7" cm="1">
        <f t="array" ref="O290">IFERROR(_FV(A290,"High"), "NA")</f>
        <v>80.14</v>
      </c>
      <c r="P290" s="7" cm="1">
        <f t="array" ref="P290">IFERROR(_FV(A290,"Low"), "NA")</f>
        <v>79</v>
      </c>
      <c r="Q290" s="7" cm="1">
        <f t="array" ref="Q290">IFERROR(_FV(A290,"52 week high",TRUE),"NA")</f>
        <v>99.23</v>
      </c>
      <c r="R290" s="7" cm="1">
        <f t="array" ref="R290">IFERROR(_FV(A290,"52 week low",TRUE),"NA")</f>
        <v>61.85</v>
      </c>
      <c r="S290" s="3" cm="1">
        <f t="array" ref="S290">_FV(A290,"Shares outstanding",TRUE)</f>
        <v>197571300</v>
      </c>
      <c r="T290" s="7" cm="1">
        <f t="array" ref="T290">_FV(A290,"Volume")</f>
        <v>374936</v>
      </c>
      <c r="U290" s="3" cm="1">
        <f t="array" ref="U290">IFERROR(_FV(A290,"Volume average",TRUE), "NA")</f>
        <v>2376918</v>
      </c>
      <c r="V290" s="5" cm="1">
        <f t="array" ref="V290">IFERROR(_FV(A290,"Beta"), "NA")</f>
        <v>0.87139999999999995</v>
      </c>
      <c r="W290" s="3" cm="1">
        <f t="array" ref="W290">_FV(A290,"Market cap",TRUE)</f>
        <v>15639744108</v>
      </c>
      <c r="X290" s="7" cm="1">
        <f t="array" ref="X290">IFERROR(_FV(A290,"P/E",TRUE), "NA")</f>
        <v>11.709899999999999</v>
      </c>
      <c r="Y290" t="str" cm="1">
        <f t="array" ref="Y290">_FV(A290,"Instrument type",TRUE)</f>
        <v>Stock</v>
      </c>
      <c r="Z290" s="6" cm="1">
        <f t="array" ref="Z290">_FV(A290,"Last trade time",TRUE)</f>
        <v>45155.69997741875</v>
      </c>
      <c r="AA290" s="3" t="str" cm="1">
        <f t="array" ref="AA290">IFERROR(_xldudf_FS_EQUITYMETRICS($B290, "net_income", "FY")*1000*1000,"NA")</f>
        <v>NA</v>
      </c>
      <c r="AB290" s="3" t="str" cm="1">
        <f t="array" ref="AB290">IFERROR(_xldudf_FS_EQUITYMETRICS($B290, "cash_equiv", "FY")*1000*1000,"NA")</f>
        <v>NA</v>
      </c>
      <c r="AC290" s="3" t="str" cm="1">
        <f t="array" ref="AC290">IFERROR(_xldudf_FS_EQUITYMETRICS($B290, "account_receivable", "FY")*1000*1000,"NA")</f>
        <v>NA</v>
      </c>
      <c r="AD290" s="3" t="str" cm="1">
        <f t="array" ref="AD290">IFERROR(_xldudf_FS_EQUITYMETRICS($B290, "total_curr_lib", "FY")*1000*1000,"NA")</f>
        <v>NA</v>
      </c>
    </row>
    <row r="291" spans="1:30" x14ac:dyDescent="0.2">
      <c r="A291" s="1" t="e" vm="290">
        <v>#VALUE!</v>
      </c>
      <c r="B291" t="str" cm="1">
        <f t="array" ref="B291">_FV(A291,"Ticker symbol",TRUE)</f>
        <v>OKE</v>
      </c>
      <c r="C291" t="str" cm="1">
        <f t="array" ref="C291">_FV(A291,"Official name",TRUE)</f>
        <v>ONEOK, INC.</v>
      </c>
      <c r="D291" t="str" cm="1">
        <f t="array" ref="D291">_FV(A291,"Headquarters")</f>
        <v>100 W 5th St, TULSA, OK, 74103 US</v>
      </c>
      <c r="E291" s="3" cm="1">
        <f t="array" ref="E291">IFERROR(_FV(A291,"Employees"), "NA")</f>
        <v>2966</v>
      </c>
      <c r="F291" t="str" cm="1">
        <f t="array" ref="F291">_FV(A291,"Industry")</f>
        <v>Oil &amp; Gas Related Equipment and Services</v>
      </c>
      <c r="G291" s="3" cm="1">
        <f t="array" ref="G291">IFERROR(_FV(A291,"Year incorporated",TRUE), "NA")</f>
        <v>1997</v>
      </c>
      <c r="H291" s="3" t="str" cm="1">
        <f t="array" ref="H291">_FV(A291,"Exchange")</f>
        <v>New York Stock Exchange</v>
      </c>
      <c r="I291" t="str" cm="1">
        <f t="array" ref="I291">_FV(A291,"Currency")</f>
        <v>USD</v>
      </c>
      <c r="J291" s="7" cm="1">
        <f t="array" ref="J291">_FV(A291,"Price")</f>
        <v>65.47</v>
      </c>
      <c r="K291" s="7" cm="1">
        <f t="array" ref="K291">_FV(A291,"Previous close",TRUE)</f>
        <v>65.239999999999995</v>
      </c>
      <c r="L291" s="7" cm="1">
        <f t="array" ref="L291">_FV(A291,"Change")</f>
        <v>0.23</v>
      </c>
      <c r="M291" s="4" cm="1">
        <f t="array" ref="M291">_FV(A291,"Change (%)",TRUE)</f>
        <v>3.5249999999999999E-3</v>
      </c>
      <c r="N291" s="7" cm="1">
        <f t="array" ref="N291">IFERROR(_FV(A291,"Open"), "NA")</f>
        <v>65.53</v>
      </c>
      <c r="O291" s="7" cm="1">
        <f t="array" ref="O291">IFERROR(_FV(A291,"High"), "NA")</f>
        <v>66.03</v>
      </c>
      <c r="P291" s="7" cm="1">
        <f t="array" ref="P291">IFERROR(_FV(A291,"Low"), "NA")</f>
        <v>64.959999999999994</v>
      </c>
      <c r="Q291" s="7" cm="1">
        <f t="array" ref="Q291">IFERROR(_FV(A291,"52 week high",TRUE),"NA")</f>
        <v>71.573700000000002</v>
      </c>
      <c r="R291" s="7" cm="1">
        <f t="array" ref="R291">IFERROR(_FV(A291,"52 week low",TRUE),"NA")</f>
        <v>50.5</v>
      </c>
      <c r="S291" s="3" cm="1">
        <f t="array" ref="S291">_FV(A291,"Shares outstanding",TRUE)</f>
        <v>447674100</v>
      </c>
      <c r="T291" s="7" cm="1">
        <f t="array" ref="T291">_FV(A291,"Volume")</f>
        <v>947586</v>
      </c>
      <c r="U291" s="3" cm="1">
        <f t="array" ref="U291">IFERROR(_FV(A291,"Volume average",TRUE), "NA")</f>
        <v>2530295</v>
      </c>
      <c r="V291" s="5" cm="1">
        <f t="array" ref="V291">IFERROR(_FV(A291,"Beta"), "NA")</f>
        <v>1.645</v>
      </c>
      <c r="W291" s="3" cm="1">
        <f t="array" ref="W291">_FV(A291,"Market cap",TRUE)</f>
        <v>29309223327</v>
      </c>
      <c r="X291" s="7" cm="1">
        <f t="array" ref="X291">IFERROR(_FV(A291,"P/E",TRUE), "NA")</f>
        <v>12.027100000000001</v>
      </c>
      <c r="Y291" t="str" cm="1">
        <f t="array" ref="Y291">_FV(A291,"Instrument type",TRUE)</f>
        <v>Stock</v>
      </c>
      <c r="Z291" s="6" cm="1">
        <f t="array" ref="Z291">_FV(A291,"Last trade time",TRUE)</f>
        <v>45155.700561955469</v>
      </c>
      <c r="AA291" s="3" t="str" cm="1">
        <f t="array" ref="AA291">IFERROR(_xldudf_FS_EQUITYMETRICS($B291, "net_income", "FY")*1000*1000,"NA")</f>
        <v>NA</v>
      </c>
      <c r="AB291" s="3" t="str" cm="1">
        <f t="array" ref="AB291">IFERROR(_xldudf_FS_EQUITYMETRICS($B291, "cash_equiv", "FY")*1000*1000,"NA")</f>
        <v>NA</v>
      </c>
      <c r="AC291" s="3" t="str" cm="1">
        <f t="array" ref="AC291">IFERROR(_xldudf_FS_EQUITYMETRICS($B291, "account_receivable", "FY")*1000*1000,"NA")</f>
        <v>NA</v>
      </c>
      <c r="AD291" s="3" t="str" cm="1">
        <f t="array" ref="AD291">IFERROR(_xldudf_FS_EQUITYMETRICS($B291, "total_curr_lib", "FY")*1000*1000,"NA")</f>
        <v>NA</v>
      </c>
    </row>
    <row r="292" spans="1:30" x14ac:dyDescent="0.2">
      <c r="A292" s="1" t="e" vm="291">
        <v>#VALUE!</v>
      </c>
      <c r="B292" t="str" cm="1">
        <f t="array" ref="B292">_FV(A292,"Ticker symbol",TRUE)</f>
        <v>ORCL</v>
      </c>
      <c r="C292" t="str" cm="1">
        <f t="array" ref="C292">_FV(A292,"Official name",TRUE)</f>
        <v>ORACLE CORPORATION</v>
      </c>
      <c r="D292" t="str" cm="1">
        <f t="array" ref="D292">_FV(A292,"Headquarters")</f>
        <v>2300 Oracle Way, AUSTIN, TX, 78741 US</v>
      </c>
      <c r="E292" s="3" cm="1">
        <f t="array" ref="E292">IFERROR(_FV(A292,"Employees"), "NA")</f>
        <v>164000</v>
      </c>
      <c r="F292" t="str" cm="1">
        <f t="array" ref="F292">_FV(A292,"Industry")</f>
        <v>Software &amp; IT Services</v>
      </c>
      <c r="G292" s="3" cm="1">
        <f t="array" ref="G292">IFERROR(_FV(A292,"Year incorporated",TRUE), "NA")</f>
        <v>2005</v>
      </c>
      <c r="H292" s="3" t="str" cm="1">
        <f t="array" ref="H292">_FV(A292,"Exchange")</f>
        <v>New York Stock Exchange</v>
      </c>
      <c r="I292" t="str" cm="1">
        <f t="array" ref="I292">_FV(A292,"Currency")</f>
        <v>USD</v>
      </c>
      <c r="J292" s="7" cm="1">
        <f t="array" ref="J292">_FV(A292,"Price")</f>
        <v>116.35</v>
      </c>
      <c r="K292" s="7" cm="1">
        <f t="array" ref="K292">_FV(A292,"Previous close",TRUE)</f>
        <v>115.34</v>
      </c>
      <c r="L292" s="7" cm="1">
        <f t="array" ref="L292">_FV(A292,"Change")</f>
        <v>1.01</v>
      </c>
      <c r="M292" s="4" cm="1">
        <f t="array" ref="M292">_FV(A292,"Change (%)",TRUE)</f>
        <v>8.7570000000000009E-3</v>
      </c>
      <c r="N292" s="7" cm="1">
        <f t="array" ref="N292">IFERROR(_FV(A292,"Open"), "NA")</f>
        <v>115.98</v>
      </c>
      <c r="O292" s="7" cm="1">
        <f t="array" ref="O292">IFERROR(_FV(A292,"High"), "NA")</f>
        <v>116.63</v>
      </c>
      <c r="P292" s="7" cm="1">
        <f t="array" ref="P292">IFERROR(_FV(A292,"Low"), "NA")</f>
        <v>115.512</v>
      </c>
      <c r="Q292" s="7" cm="1">
        <f t="array" ref="Q292">IFERROR(_FV(A292,"52 week high",TRUE),"NA")</f>
        <v>127.54</v>
      </c>
      <c r="R292" s="7" cm="1">
        <f t="array" ref="R292">IFERROR(_FV(A292,"52 week low",TRUE),"NA")</f>
        <v>60.78</v>
      </c>
      <c r="S292" s="3" cm="1">
        <f t="array" ref="S292">_FV(A292,"Shares outstanding",TRUE)</f>
        <v>2714259000</v>
      </c>
      <c r="T292" s="7" cm="1">
        <f t="array" ref="T292">_FV(A292,"Volume")</f>
        <v>2136081</v>
      </c>
      <c r="U292" s="3" cm="1">
        <f t="array" ref="U292">IFERROR(_FV(A292,"Volume average",TRUE), "NA")</f>
        <v>7177518</v>
      </c>
      <c r="V292" s="5" cm="1">
        <f t="array" ref="V292">IFERROR(_FV(A292,"Beta"), "NA")</f>
        <v>0.99419999999999997</v>
      </c>
      <c r="W292" s="3" cm="1">
        <f t="array" ref="W292">_FV(A292,"Market cap",TRUE)</f>
        <v>315804034650</v>
      </c>
      <c r="X292" s="7" cm="1">
        <f t="array" ref="X292">IFERROR(_FV(A292,"P/E",TRUE), "NA")</f>
        <v>37.584000000000003</v>
      </c>
      <c r="Y292" t="str" cm="1">
        <f t="array" ref="Y292">_FV(A292,"Instrument type",TRUE)</f>
        <v>Stock</v>
      </c>
      <c r="Z292" s="6" cm="1">
        <f t="array" ref="Z292">_FV(A292,"Last trade time",TRUE)</f>
        <v>45155.700483760935</v>
      </c>
      <c r="AA292" s="3" t="str" cm="1">
        <f t="array" ref="AA292">IFERROR(_xldudf_FS_EQUITYMETRICS($B292, "net_income", "FY")*1000*1000,"NA")</f>
        <v>NA</v>
      </c>
      <c r="AB292" s="3" t="str" cm="1">
        <f t="array" ref="AB292">IFERROR(_xldudf_FS_EQUITYMETRICS($B292, "cash_equiv", "FY")*1000*1000,"NA")</f>
        <v>NA</v>
      </c>
      <c r="AC292" s="3" t="str" cm="1">
        <f t="array" ref="AC292">IFERROR(_xldudf_FS_EQUITYMETRICS($B292, "account_receivable", "FY")*1000*1000,"NA")</f>
        <v>NA</v>
      </c>
      <c r="AD292" s="3" t="str" cm="1">
        <f t="array" ref="AD292">IFERROR(_xldudf_FS_EQUITYMETRICS($B292, "total_curr_lib", "FY")*1000*1000,"NA")</f>
        <v>NA</v>
      </c>
    </row>
    <row r="293" spans="1:30" x14ac:dyDescent="0.2">
      <c r="A293" s="1" t="e" vm="292">
        <v>#VALUE!</v>
      </c>
      <c r="B293" t="str" cm="1">
        <f t="array" ref="B293">_FV(A293,"Ticker symbol",TRUE)</f>
        <v>PX</v>
      </c>
      <c r="C293" t="str" cm="1">
        <f t="array" ref="C293">_FV(A293,"Official name",TRUE)</f>
        <v>P10 Inc</v>
      </c>
      <c r="D293" t="str" cm="1">
        <f t="array" ref="D293">_FV(A293,"Headquarters")</f>
        <v>4514 Cole Avenue, Suite 1600, Suite 1600, DALLAS, TX, 75205 US</v>
      </c>
      <c r="E293" s="3" cm="1">
        <f t="array" ref="E293">IFERROR(_FV(A293,"Employees"), "NA")</f>
        <v>234</v>
      </c>
      <c r="F293" t="str" cm="1">
        <f t="array" ref="F293">_FV(A293,"Industry")</f>
        <v>Investment Banking &amp; Investment Services</v>
      </c>
      <c r="G293" s="3" cm="1">
        <f t="array" ref="G293">IFERROR(_FV(A293,"Year incorporated",TRUE), "NA")</f>
        <v>2021</v>
      </c>
      <c r="H293" s="3" t="str" cm="1">
        <f t="array" ref="H293">_FV(A293,"Exchange")</f>
        <v>New York Stock Exchange</v>
      </c>
      <c r="I293" t="str" cm="1">
        <f t="array" ref="I293">_FV(A293,"Currency")</f>
        <v>USD</v>
      </c>
      <c r="J293" s="7" cm="1">
        <f t="array" ref="J293">_FV(A293,"Price")</f>
        <v>12.49</v>
      </c>
      <c r="K293" s="7" cm="1">
        <f t="array" ref="K293">_FV(A293,"Previous close",TRUE)</f>
        <v>12.54</v>
      </c>
      <c r="L293" s="7" cm="1">
        <f t="array" ref="L293">_FV(A293,"Change")</f>
        <v>-0.05</v>
      </c>
      <c r="M293" s="4" cm="1">
        <f t="array" ref="M293">_FV(A293,"Change (%)",TRUE)</f>
        <v>-3.9870000000000001E-3</v>
      </c>
      <c r="N293" s="7" cm="1">
        <f t="array" ref="N293">IFERROR(_FV(A293,"Open"), "NA")</f>
        <v>12.6</v>
      </c>
      <c r="O293" s="7" cm="1">
        <f t="array" ref="O293">IFERROR(_FV(A293,"High"), "NA")</f>
        <v>12.65</v>
      </c>
      <c r="P293" s="7" cm="1">
        <f t="array" ref="P293">IFERROR(_FV(A293,"Low"), "NA")</f>
        <v>12.455</v>
      </c>
      <c r="Q293" s="7" cm="1">
        <f t="array" ref="Q293">IFERROR(_FV(A293,"52 week high",TRUE),"NA")</f>
        <v>13.41</v>
      </c>
      <c r="R293" s="7" cm="1">
        <f t="array" ref="R293">IFERROR(_FV(A293,"52 week low",TRUE),"NA")</f>
        <v>8.75</v>
      </c>
      <c r="S293" s="3" cm="1">
        <f t="array" ref="S293">_FV(A293,"Shares outstanding",TRUE)</f>
        <v>116205200</v>
      </c>
      <c r="T293" s="7" cm="1">
        <f t="array" ref="T293">_FV(A293,"Volume")</f>
        <v>103306</v>
      </c>
      <c r="U293" s="3" cm="1">
        <f t="array" ref="U293">IFERROR(_FV(A293,"Volume average",TRUE), "NA")</f>
        <v>203041</v>
      </c>
      <c r="V293" s="5" cm="1">
        <f t="array" ref="V293">IFERROR(_FV(A293,"Beta"), "NA")</f>
        <v>1.0649</v>
      </c>
      <c r="W293" s="3" cm="1">
        <f t="array" ref="W293">_FV(A293,"Market cap",TRUE)</f>
        <v>1451402948</v>
      </c>
      <c r="X293" s="7" cm="1">
        <f t="array" ref="X293">IFERROR(_FV(A293,"P/E",TRUE), "NA")</f>
        <v>121.4881</v>
      </c>
      <c r="Y293" t="str" cm="1">
        <f t="array" ref="Y293">_FV(A293,"Instrument type",TRUE)</f>
        <v>Stock</v>
      </c>
      <c r="Z293" s="6" cm="1">
        <f t="array" ref="Z293">_FV(A293,"Last trade time",TRUE)</f>
        <v>45155.700124015624</v>
      </c>
      <c r="AA293" s="3" t="str" cm="1">
        <f t="array" ref="AA293">IFERROR(_xldudf_FS_EQUITYMETRICS($B293, "net_income", "FY")*1000*1000,"NA")</f>
        <v>NA</v>
      </c>
      <c r="AB293" s="3" t="str" cm="1">
        <f t="array" ref="AB293">IFERROR(_xldudf_FS_EQUITYMETRICS($B293, "cash_equiv", "FY")*1000*1000,"NA")</f>
        <v>NA</v>
      </c>
      <c r="AC293" s="3" t="str" cm="1">
        <f t="array" ref="AC293">IFERROR(_xldudf_FS_EQUITYMETRICS($B293, "account_receivable", "FY")*1000*1000,"NA")</f>
        <v>NA</v>
      </c>
      <c r="AD293" s="3" t="str" cm="1">
        <f t="array" ref="AD293">IFERROR(_xldudf_FS_EQUITYMETRICS($B293, "total_curr_lib", "FY")*1000*1000,"NA")</f>
        <v>NA</v>
      </c>
    </row>
    <row r="294" spans="1:30" x14ac:dyDescent="0.2">
      <c r="A294" s="1" t="e" vm="293">
        <v>#VALUE!</v>
      </c>
      <c r="B294" t="str" cm="1">
        <f t="array" ref="B294">_FV(A294,"Ticker symbol",TRUE)</f>
        <v>PCAR</v>
      </c>
      <c r="C294" t="str" cm="1">
        <f t="array" ref="C294">_FV(A294,"Official name",TRUE)</f>
        <v>PACCAR INC</v>
      </c>
      <c r="D294" t="str" cm="1">
        <f t="array" ref="D294">_FV(A294,"Headquarters")</f>
        <v>777 106th Avenue NE, BELLEVUE, WA, 98004 US</v>
      </c>
      <c r="E294" s="3" cm="1">
        <f t="array" ref="E294">IFERROR(_FV(A294,"Employees"), "NA")</f>
        <v>31100</v>
      </c>
      <c r="F294" t="str" cm="1">
        <f t="array" ref="F294">_FV(A294,"Industry")</f>
        <v>Machinery, Equipment &amp; Components</v>
      </c>
      <c r="G294" s="3" cm="1">
        <f t="array" ref="G294">IFERROR(_FV(A294,"Year incorporated",TRUE), "NA")</f>
        <v>1971</v>
      </c>
      <c r="H294" s="3" t="str" cm="1">
        <f t="array" ref="H294">_FV(A294,"Exchange")</f>
        <v>Nasdaq Stock Market</v>
      </c>
      <c r="I294" t="str" cm="1">
        <f t="array" ref="I294">_FV(A294,"Currency")</f>
        <v>USD</v>
      </c>
      <c r="J294" s="7" cm="1">
        <f t="array" ref="J294">_FV(A294,"Price")</f>
        <v>84.734999999999999</v>
      </c>
      <c r="K294" s="7" cm="1">
        <f t="array" ref="K294">_FV(A294,"Previous close",TRUE)</f>
        <v>84.56</v>
      </c>
      <c r="L294" s="7" cm="1">
        <f t="array" ref="L294">_FV(A294,"Change")</f>
        <v>0.17499999999999999</v>
      </c>
      <c r="M294" s="4" cm="1">
        <f t="array" ref="M294">_FV(A294,"Change (%)",TRUE)</f>
        <v>2.0699999999999998E-3</v>
      </c>
      <c r="N294" s="7" cm="1">
        <f t="array" ref="N294">IFERROR(_FV(A294,"Open"), "NA")</f>
        <v>85.29</v>
      </c>
      <c r="O294" s="7" cm="1">
        <f t="array" ref="O294">IFERROR(_FV(A294,"High"), "NA")</f>
        <v>85.33</v>
      </c>
      <c r="P294" s="7" cm="1">
        <f t="array" ref="P294">IFERROR(_FV(A294,"Low"), "NA")</f>
        <v>84.53</v>
      </c>
      <c r="Q294" s="7" cm="1">
        <f t="array" ref="Q294">IFERROR(_FV(A294,"52 week high",TRUE),"NA")</f>
        <v>90.05</v>
      </c>
      <c r="R294" s="7" cm="1">
        <f t="array" ref="R294">IFERROR(_FV(A294,"52 week low",TRUE),"NA")</f>
        <v>54.64</v>
      </c>
      <c r="S294" s="3" cm="1">
        <f t="array" ref="S294">_FV(A294,"Shares outstanding",TRUE)</f>
        <v>522805100</v>
      </c>
      <c r="T294" s="7" cm="1">
        <f t="array" ref="T294">_FV(A294,"Volume")</f>
        <v>500355</v>
      </c>
      <c r="U294" s="3" cm="1">
        <f t="array" ref="U294">IFERROR(_FV(A294,"Volume average",TRUE), "NA")</f>
        <v>2743808</v>
      </c>
      <c r="V294" s="5" cm="1">
        <f t="array" ref="V294">IFERROR(_FV(A294,"Beta"), "NA")</f>
        <v>0.96440000000000003</v>
      </c>
      <c r="W294" s="3" cm="1">
        <f t="array" ref="W294">_FV(A294,"Market cap",TRUE)</f>
        <v>44299890148</v>
      </c>
      <c r="X294" s="7" cm="1">
        <f t="array" ref="X294">IFERROR(_FV(A294,"P/E",TRUE), "NA")</f>
        <v>15.3345</v>
      </c>
      <c r="Y294" t="str" cm="1">
        <f t="array" ref="Y294">_FV(A294,"Instrument type",TRUE)</f>
        <v>Stock</v>
      </c>
      <c r="Z294" s="6" cm="1">
        <f t="array" ref="Z294">_FV(A294,"Last trade time",TRUE)</f>
        <v>45155.700530253904</v>
      </c>
      <c r="AA294" s="3" t="str" cm="1">
        <f t="array" ref="AA294">IFERROR(_xldudf_FS_EQUITYMETRICS($B294, "net_income", "FY")*1000*1000,"NA")</f>
        <v>NA</v>
      </c>
      <c r="AB294" s="3" t="str" cm="1">
        <f t="array" ref="AB294">IFERROR(_xldudf_FS_EQUITYMETRICS($B294, "cash_equiv", "FY")*1000*1000,"NA")</f>
        <v>NA</v>
      </c>
      <c r="AC294" s="3" t="str" cm="1">
        <f t="array" ref="AC294">IFERROR(_xldudf_FS_EQUITYMETRICS($B294, "account_receivable", "FY")*1000*1000,"NA")</f>
        <v>NA</v>
      </c>
      <c r="AD294" s="3" t="str" cm="1">
        <f t="array" ref="AD294">IFERROR(_xldudf_FS_EQUITYMETRICS($B294, "total_curr_lib", "FY")*1000*1000,"NA")</f>
        <v>NA</v>
      </c>
    </row>
    <row r="295" spans="1:30" x14ac:dyDescent="0.2">
      <c r="A295" s="1" t="e" vm="294">
        <v>#VALUE!</v>
      </c>
      <c r="B295" t="str" cm="1">
        <f t="array" ref="B295">_FV(A295,"Ticker symbol",TRUE)</f>
        <v>PCL</v>
      </c>
      <c r="C295" t="str" cm="1">
        <f t="array" ref="C295">_FV(A295,"Official name",TRUE)</f>
        <v>PANCONTINENTAL ENERGY NL</v>
      </c>
      <c r="D295" t="str" cm="1">
        <f t="array" ref="D295">_FV(A295,"Headquarters")</f>
        <v>Level 2, 30 Richardson St, PERTH, WESTERN AUSTRALIA, 6005 AU</v>
      </c>
      <c r="E295" s="3" cm="1">
        <f t="array" ref="E295">IFERROR(_FV(A295,"Employees"), "NA")</f>
        <v>3</v>
      </c>
      <c r="F295" t="str" cm="1">
        <f t="array" ref="F295">_FV(A295,"Industry")</f>
        <v>Oil &amp; Gas</v>
      </c>
      <c r="G295" s="3" cm="1">
        <f t="array" ref="G295">IFERROR(_FV(A295,"Year incorporated",TRUE), "NA")</f>
        <v>1985</v>
      </c>
      <c r="H295" s="3" t="str" cm="1">
        <f t="array" ref="H295">_FV(A295,"Exchange")</f>
        <v>Australian Securities Exchange</v>
      </c>
      <c r="I295" t="str" cm="1">
        <f t="array" ref="I295">_FV(A295,"Currency")</f>
        <v>AUD</v>
      </c>
      <c r="J295" s="7" cm="1">
        <f t="array" ref="J295">_FV(A295,"Price")</f>
        <v>0.02</v>
      </c>
      <c r="K295" s="7" cm="1">
        <f t="array" ref="K295">_FV(A295,"Previous close",TRUE)</f>
        <v>1.9E-2</v>
      </c>
      <c r="L295" s="7" cm="1">
        <f t="array" ref="L295">_FV(A295,"Change")</f>
        <v>1E-3</v>
      </c>
      <c r="M295" s="4" cm="1">
        <f t="array" ref="M295">_FV(A295,"Change (%)",TRUE)</f>
        <v>5.2632000000000005E-2</v>
      </c>
      <c r="N295" s="7" cm="1">
        <f t="array" ref="N295">IFERROR(_FV(A295,"Open"), "NA")</f>
        <v>1.8499999999999999E-2</v>
      </c>
      <c r="O295" s="7" cm="1">
        <f t="array" ref="O295">IFERROR(_FV(A295,"High"), "NA")</f>
        <v>0.02</v>
      </c>
      <c r="P295" s="7" cm="1">
        <f t="array" ref="P295">IFERROR(_FV(A295,"Low"), "NA")</f>
        <v>1.7500000000000002E-2</v>
      </c>
      <c r="Q295" s="7" cm="1">
        <f t="array" ref="Q295">IFERROR(_FV(A295,"52 week high",TRUE),"NA")</f>
        <v>2.3E-2</v>
      </c>
      <c r="R295" s="7" cm="1">
        <f t="array" ref="R295">IFERROR(_FV(A295,"52 week low",TRUE),"NA")</f>
        <v>3.0000000000000001E-3</v>
      </c>
      <c r="S295" s="3" cm="1">
        <f t="array" ref="S295">_FV(A295,"Shares outstanding",TRUE)</f>
        <v>8055223000</v>
      </c>
      <c r="T295" s="7" cm="1">
        <f t="array" ref="T295">_FV(A295,"Volume")</f>
        <v>22201594</v>
      </c>
      <c r="U295" s="3" cm="1">
        <f t="array" ref="U295">IFERROR(_FV(A295,"Volume average",TRUE), "NA")</f>
        <v>25251070</v>
      </c>
      <c r="V295" s="5" cm="1">
        <f t="array" ref="V295">IFERROR(_FV(A295,"Beta"), "NA")</f>
        <v>-1.2304999999999999</v>
      </c>
      <c r="W295" s="3" cm="1">
        <f t="array" ref="W295">_FV(A295,"Market cap",TRUE)</f>
        <v>153049200</v>
      </c>
      <c r="X295" s="7" t="str" cm="1">
        <f t="array" ref="X295">IFERROR(_FV(A295,"P/E",TRUE), "NA")</f>
        <v>NA</v>
      </c>
      <c r="Y295" t="str" cm="1">
        <f t="array" ref="Y295">_FV(A295,"Instrument type",TRUE)</f>
        <v>Stock</v>
      </c>
      <c r="Z295" s="6" cm="1">
        <f t="array" ref="Z295">_FV(A295,"Last trade time",TRUE)</f>
        <v>45155.375</v>
      </c>
      <c r="AA295" s="3" t="str" cm="1">
        <f t="array" ref="AA295">IFERROR(_xldudf_FS_EQUITYMETRICS($B295, "net_income", "FY")*1000*1000,"NA")</f>
        <v>NA</v>
      </c>
      <c r="AB295" s="3" t="str" cm="1">
        <f t="array" ref="AB295">IFERROR(_xldudf_FS_EQUITYMETRICS($B295, "cash_equiv", "FY")*1000*1000,"NA")</f>
        <v>NA</v>
      </c>
      <c r="AC295" s="3" t="str" cm="1">
        <f t="array" ref="AC295">IFERROR(_xldudf_FS_EQUITYMETRICS($B295, "account_receivable", "FY")*1000*1000,"NA")</f>
        <v>NA</v>
      </c>
      <c r="AD295" s="3" t="str" cm="1">
        <f t="array" ref="AD295">IFERROR(_xldudf_FS_EQUITYMETRICS($B295, "total_curr_lib", "FY")*1000*1000,"NA")</f>
        <v>NA</v>
      </c>
    </row>
    <row r="296" spans="1:30" x14ac:dyDescent="0.2">
      <c r="A296" s="1" t="e" vm="295">
        <v>#VALUE!</v>
      </c>
      <c r="B296" t="str" cm="1">
        <f t="array" ref="B296">_FV(A296,"Ticker symbol",TRUE)</f>
        <v>PH</v>
      </c>
      <c r="C296" t="str" cm="1">
        <f t="array" ref="C296">_FV(A296,"Official name",TRUE)</f>
        <v>PARKER-HANNIFIN CORPORATION</v>
      </c>
      <c r="D296" t="str" cm="1">
        <f t="array" ref="D296">_FV(A296,"Headquarters")</f>
        <v>6035 Parkland Boulevard, CLEVELAND, OH, 44124-4141 US</v>
      </c>
      <c r="E296" s="3" cm="1">
        <f t="array" ref="E296">IFERROR(_FV(A296,"Employees"), "NA")</f>
        <v>55090</v>
      </c>
      <c r="F296" t="str" cm="1">
        <f t="array" ref="F296">_FV(A296,"Industry")</f>
        <v>Machinery, Equipment &amp; Components</v>
      </c>
      <c r="G296" s="3" cm="1">
        <f t="array" ref="G296">IFERROR(_FV(A296,"Year incorporated",TRUE), "NA")</f>
        <v>1938</v>
      </c>
      <c r="H296" s="3" t="str" cm="1">
        <f t="array" ref="H296">_FV(A296,"Exchange")</f>
        <v>New York Stock Exchange</v>
      </c>
      <c r="I296" t="str" cm="1">
        <f t="array" ref="I296">_FV(A296,"Currency")</f>
        <v>USD</v>
      </c>
      <c r="J296" s="7" cm="1">
        <f t="array" ref="J296">_FV(A296,"Price")</f>
        <v>405.37</v>
      </c>
      <c r="K296" s="7" cm="1">
        <f t="array" ref="K296">_FV(A296,"Previous close",TRUE)</f>
        <v>406.32</v>
      </c>
      <c r="L296" s="7" cm="1">
        <f t="array" ref="L296">_FV(A296,"Change")</f>
        <v>-0.95</v>
      </c>
      <c r="M296" s="4" cm="1">
        <f t="array" ref="M296">_FV(A296,"Change (%)",TRUE)</f>
        <v>-2.3380000000000002E-3</v>
      </c>
      <c r="N296" s="7" cm="1">
        <f t="array" ref="N296">IFERROR(_FV(A296,"Open"), "NA")</f>
        <v>408.9</v>
      </c>
      <c r="O296" s="7" cm="1">
        <f t="array" ref="O296">IFERROR(_FV(A296,"High"), "NA")</f>
        <v>409.54</v>
      </c>
      <c r="P296" s="7" cm="1">
        <f t="array" ref="P296">IFERROR(_FV(A296,"Low"), "NA")</f>
        <v>403.27</v>
      </c>
      <c r="Q296" s="7" cm="1">
        <f t="array" ref="Q296">IFERROR(_FV(A296,"52 week high",TRUE),"NA")</f>
        <v>428.1635</v>
      </c>
      <c r="R296" s="7" cm="1">
        <f t="array" ref="R296">IFERROR(_FV(A296,"52 week low",TRUE),"NA")</f>
        <v>235.69</v>
      </c>
      <c r="S296" s="3" cm="1">
        <f t="array" ref="S296">_FV(A296,"Shares outstanding",TRUE)</f>
        <v>128296100</v>
      </c>
      <c r="T296" s="7" cm="1">
        <f t="array" ref="T296">_FV(A296,"Volume")</f>
        <v>225541</v>
      </c>
      <c r="U296" s="3" cm="1">
        <f t="array" ref="U296">IFERROR(_FV(A296,"Volume average",TRUE), "NA")</f>
        <v>726286</v>
      </c>
      <c r="V296" s="5" cm="1">
        <f t="array" ref="V296">IFERROR(_FV(A296,"Beta"), "NA")</f>
        <v>1.5204</v>
      </c>
      <c r="W296" s="3" cm="1">
        <f t="array" ref="W296">_FV(A296,"Market cap",TRUE)</f>
        <v>52007390057</v>
      </c>
      <c r="X296" s="7" cm="1">
        <f t="array" ref="X296">IFERROR(_FV(A296,"P/E",TRUE), "NA")</f>
        <v>25.381900000000002</v>
      </c>
      <c r="Y296" t="str" cm="1">
        <f t="array" ref="Y296">_FV(A296,"Instrument type",TRUE)</f>
        <v>Stock</v>
      </c>
      <c r="Z296" s="6" cm="1">
        <f t="array" ref="Z296">_FV(A296,"Last trade time",TRUE)</f>
        <v>45155.700261608596</v>
      </c>
      <c r="AA296" s="3" t="str" cm="1">
        <f t="array" ref="AA296">IFERROR(_xldudf_FS_EQUITYMETRICS($B296, "net_income", "FY")*1000*1000,"NA")</f>
        <v>NA</v>
      </c>
      <c r="AB296" s="3" t="str" cm="1">
        <f t="array" ref="AB296">IFERROR(_xldudf_FS_EQUITYMETRICS($B296, "cash_equiv", "FY")*1000*1000,"NA")</f>
        <v>NA</v>
      </c>
      <c r="AC296" s="3" t="str" cm="1">
        <f t="array" ref="AC296">IFERROR(_xldudf_FS_EQUITYMETRICS($B296, "account_receivable", "FY")*1000*1000,"NA")</f>
        <v>NA</v>
      </c>
      <c r="AD296" s="3" t="str" cm="1">
        <f t="array" ref="AD296">IFERROR(_xldudf_FS_EQUITYMETRICS($B296, "total_curr_lib", "FY")*1000*1000,"NA")</f>
        <v>NA</v>
      </c>
    </row>
    <row r="297" spans="1:30" x14ac:dyDescent="0.2">
      <c r="A297" s="1" t="e" vm="296">
        <v>#VALUE!</v>
      </c>
      <c r="B297" t="str" cm="1">
        <f t="array" ref="B297">_FV(A297,"Ticker symbol",TRUE)</f>
        <v>PKI</v>
      </c>
      <c r="C297" t="str" cm="1">
        <f t="array" ref="C297">_FV(A297,"Official name",TRUE)</f>
        <v>PARKLAND CORPORATION.</v>
      </c>
      <c r="D297" t="str" cm="1">
        <f t="array" ref="D297">_FV(A297,"Headquarters")</f>
        <v>1800, 240-4 Ave SW, CALGARY, AB, T2P 4H4 CA</v>
      </c>
      <c r="E297" s="3" cm="1">
        <f t="array" ref="E297">IFERROR(_FV(A297,"Employees"), "NA")</f>
        <v>6284</v>
      </c>
      <c r="F297" t="str" cm="1">
        <f t="array" ref="F297">_FV(A297,"Industry")</f>
        <v>Oil &amp; Gas</v>
      </c>
      <c r="G297" s="3" cm="1">
        <f t="array" ref="G297">IFERROR(_FV(A297,"Year incorporated",TRUE), "NA")</f>
        <v>2022</v>
      </c>
      <c r="H297" s="3" t="str" cm="1">
        <f t="array" ref="H297">_FV(A297,"Exchange")</f>
        <v>Toronto Stock Exchange</v>
      </c>
      <c r="I297" t="str" cm="1">
        <f t="array" ref="I297">_FV(A297,"Currency")</f>
        <v>CAD</v>
      </c>
      <c r="J297" s="7" cm="1">
        <f t="array" ref="J297">_FV(A297,"Price")</f>
        <v>36.840000000000003</v>
      </c>
      <c r="K297" s="7" cm="1">
        <f t="array" ref="K297">_FV(A297,"Previous close",TRUE)</f>
        <v>36.9</v>
      </c>
      <c r="L297" s="7" cm="1">
        <f t="array" ref="L297">_FV(A297,"Change")</f>
        <v>-0.06</v>
      </c>
      <c r="M297" s="4" cm="1">
        <f t="array" ref="M297">_FV(A297,"Change (%)",TRUE)</f>
        <v>-1.6259999999999998E-3</v>
      </c>
      <c r="N297" s="7" cm="1">
        <f t="array" ref="N297">IFERROR(_FV(A297,"Open"), "NA")</f>
        <v>37.049999999999997</v>
      </c>
      <c r="O297" s="7" cm="1">
        <f t="array" ref="O297">IFERROR(_FV(A297,"High"), "NA")</f>
        <v>37.255000000000003</v>
      </c>
      <c r="P297" s="7" cm="1">
        <f t="array" ref="P297">IFERROR(_FV(A297,"Low"), "NA")</f>
        <v>36.6</v>
      </c>
      <c r="Q297" s="7" cm="1">
        <f t="array" ref="Q297">IFERROR(_FV(A297,"52 week high",TRUE),"NA")</f>
        <v>37.36</v>
      </c>
      <c r="R297" s="7" cm="1">
        <f t="array" ref="R297">IFERROR(_FV(A297,"52 week low",TRUE),"NA")</f>
        <v>24.25</v>
      </c>
      <c r="S297" s="3" cm="1">
        <f t="array" ref="S297">_FV(A297,"Shares outstanding",TRUE)</f>
        <v>175806600</v>
      </c>
      <c r="T297" s="7" cm="1">
        <f t="array" ref="T297">_FV(A297,"Volume")</f>
        <v>57899</v>
      </c>
      <c r="U297" s="3" cm="1">
        <f t="array" ref="U297">IFERROR(_FV(A297,"Volume average",TRUE), "NA")</f>
        <v>337870</v>
      </c>
      <c r="V297" s="5" cm="1">
        <f t="array" ref="V297">IFERROR(_FV(A297,"Beta"), "NA")</f>
        <v>1.3985000000000001</v>
      </c>
      <c r="W297" s="3" cm="1">
        <f t="array" ref="W297">_FV(A297,"Market cap",TRUE)</f>
        <v>6505529000</v>
      </c>
      <c r="X297" s="7" cm="1">
        <f t="array" ref="X297">IFERROR(_FV(A297,"P/E",TRUE), "NA")</f>
        <v>19.05</v>
      </c>
      <c r="Y297" t="str" cm="1">
        <f t="array" ref="Y297">_FV(A297,"Instrument type",TRUE)</f>
        <v>Stock</v>
      </c>
      <c r="Z297" s="6" cm="1">
        <f t="array" ref="Z297">_FV(A297,"Last trade time",TRUE)</f>
        <v>45155.688078703701</v>
      </c>
      <c r="AA297" s="3" t="str" cm="1">
        <f t="array" ref="AA297">IFERROR(_xldudf_FS_EQUITYMETRICS($B297, "net_income", "FY")*1000*1000,"NA")</f>
        <v>NA</v>
      </c>
      <c r="AB297" s="3" t="str" cm="1">
        <f t="array" ref="AB297">IFERROR(_xldudf_FS_EQUITYMETRICS($B297, "cash_equiv", "FY")*1000*1000,"NA")</f>
        <v>NA</v>
      </c>
      <c r="AC297" s="3" t="str" cm="1">
        <f t="array" ref="AC297">IFERROR(_xldudf_FS_EQUITYMETRICS($B297, "account_receivable", "FY")*1000*1000,"NA")</f>
        <v>NA</v>
      </c>
      <c r="AD297" s="3" t="str" cm="1">
        <f t="array" ref="AD297">IFERROR(_xldudf_FS_EQUITYMETRICS($B297, "total_curr_lib", "FY")*1000*1000,"NA")</f>
        <v>NA</v>
      </c>
    </row>
    <row r="298" spans="1:30" x14ac:dyDescent="0.2">
      <c r="A298" s="1" t="e" vm="297">
        <v>#VALUE!</v>
      </c>
      <c r="B298" t="str" cm="1">
        <f t="array" ref="B298">_FV(A298,"Ticker symbol",TRUE)</f>
        <v>PDCO</v>
      </c>
      <c r="C298" t="str" cm="1">
        <f t="array" ref="C298">_FV(A298,"Official name",TRUE)</f>
        <v>Patterson Companies, Inc.</v>
      </c>
      <c r="D298" t="str" cm="1">
        <f t="array" ref="D298">_FV(A298,"Headquarters")</f>
        <v>1031 Mendota Heights Rd, SAINT PAUL, MN, 55120-1401 US</v>
      </c>
      <c r="E298" s="3" cm="1">
        <f t="array" ref="E298">IFERROR(_FV(A298,"Employees"), "NA")</f>
        <v>7600</v>
      </c>
      <c r="F298" t="str" cm="1">
        <f t="array" ref="F298">_FV(A298,"Industry")</f>
        <v>Healthcare Equipment &amp; Supplies</v>
      </c>
      <c r="G298" s="3" cm="1">
        <f t="array" ref="G298">IFERROR(_FV(A298,"Year incorporated",TRUE), "NA")</f>
        <v>1992</v>
      </c>
      <c r="H298" s="3" t="str" cm="1">
        <f t="array" ref="H298">_FV(A298,"Exchange")</f>
        <v>Nasdaq Stock Market</v>
      </c>
      <c r="I298" t="str" cm="1">
        <f t="array" ref="I298">_FV(A298,"Currency")</f>
        <v>USD</v>
      </c>
      <c r="J298" s="7" cm="1">
        <f t="array" ref="J298">_FV(A298,"Price")</f>
        <v>33.479999999999997</v>
      </c>
      <c r="K298" s="7" cm="1">
        <f t="array" ref="K298">_FV(A298,"Previous close",TRUE)</f>
        <v>33.47</v>
      </c>
      <c r="L298" s="7" cm="1">
        <f t="array" ref="L298">_FV(A298,"Change")</f>
        <v>0.01</v>
      </c>
      <c r="M298" s="4" cm="1">
        <f t="array" ref="M298">_FV(A298,"Change (%)",TRUE)</f>
        <v>2.988E-4</v>
      </c>
      <c r="N298" s="7" cm="1">
        <f t="array" ref="N298">IFERROR(_FV(A298,"Open"), "NA")</f>
        <v>33.369999999999997</v>
      </c>
      <c r="O298" s="7" cm="1">
        <f t="array" ref="O298">IFERROR(_FV(A298,"High"), "NA")</f>
        <v>33.61</v>
      </c>
      <c r="P298" s="7" cm="1">
        <f t="array" ref="P298">IFERROR(_FV(A298,"Low"), "NA")</f>
        <v>33.33</v>
      </c>
      <c r="Q298" s="7" cm="1">
        <f t="array" ref="Q298">IFERROR(_FV(A298,"52 week high",TRUE),"NA")</f>
        <v>34.46</v>
      </c>
      <c r="R298" s="7" cm="1">
        <f t="array" ref="R298">IFERROR(_FV(A298,"52 week low",TRUE),"NA")</f>
        <v>23.87</v>
      </c>
      <c r="S298" s="3" cm="1">
        <f t="array" ref="S298">_FV(A298,"Shares outstanding",TRUE)</f>
        <v>95613620</v>
      </c>
      <c r="T298" s="7" cm="1">
        <f t="array" ref="T298">_FV(A298,"Volume")</f>
        <v>180151</v>
      </c>
      <c r="U298" s="3" cm="1">
        <f t="array" ref="U298">IFERROR(_FV(A298,"Volume average",TRUE), "NA")</f>
        <v>706566</v>
      </c>
      <c r="V298" s="5" cm="1">
        <f t="array" ref="V298">IFERROR(_FV(A298,"Beta"), "NA")</f>
        <v>1.2778</v>
      </c>
      <c r="W298" s="3" cm="1">
        <f t="array" ref="W298">_FV(A298,"Market cap",TRUE)</f>
        <v>3201143997</v>
      </c>
      <c r="X298" s="7" cm="1">
        <f t="array" ref="X298">IFERROR(_FV(A298,"P/E",TRUE), "NA")</f>
        <v>15.757</v>
      </c>
      <c r="Y298" t="str" cm="1">
        <f t="array" ref="Y298">_FV(A298,"Instrument type",TRUE)</f>
        <v>Stock</v>
      </c>
      <c r="Z298" s="6" cm="1">
        <f t="array" ref="Z298">_FV(A298,"Last trade time",TRUE)</f>
        <v>45155.700438784377</v>
      </c>
      <c r="AA298" s="3" t="str" cm="1">
        <f t="array" ref="AA298">IFERROR(_xldudf_FS_EQUITYMETRICS($B298, "net_income", "FY")*1000*1000,"NA")</f>
        <v>NA</v>
      </c>
      <c r="AB298" s="3" t="str" cm="1">
        <f t="array" ref="AB298">IFERROR(_xldudf_FS_EQUITYMETRICS($B298, "cash_equiv", "FY")*1000*1000,"NA")</f>
        <v>NA</v>
      </c>
      <c r="AC298" s="3" t="str" cm="1">
        <f t="array" ref="AC298">IFERROR(_xldudf_FS_EQUITYMETRICS($B298, "account_receivable", "FY")*1000*1000,"NA")</f>
        <v>NA</v>
      </c>
      <c r="AD298" s="3" t="str" cm="1">
        <f t="array" ref="AD298">IFERROR(_xldudf_FS_EQUITYMETRICS($B298, "total_curr_lib", "FY")*1000*1000,"NA")</f>
        <v>NA</v>
      </c>
    </row>
    <row r="299" spans="1:30" x14ac:dyDescent="0.2">
      <c r="A299" s="1" t="e" vm="298">
        <v>#VALUE!</v>
      </c>
      <c r="B299" t="str" cm="1">
        <f t="array" ref="B299">_FV(A299,"Ticker symbol",TRUE)</f>
        <v>PAYX</v>
      </c>
      <c r="C299" t="str" cm="1">
        <f t="array" ref="C299">_FV(A299,"Official name",TRUE)</f>
        <v>PAYCHEX, INC.</v>
      </c>
      <c r="D299" t="str" cm="1">
        <f t="array" ref="D299">_FV(A299,"Headquarters")</f>
        <v>911 Panorama Trail S, ROCHESTER, NY, 14625-0397 US</v>
      </c>
      <c r="E299" s="3" cm="1">
        <f t="array" ref="E299">IFERROR(_FV(A299,"Employees"), "NA")</f>
        <v>16600</v>
      </c>
      <c r="F299" t="str" cm="1">
        <f t="array" ref="F299">_FV(A299,"Industry")</f>
        <v>Professional &amp; Commercial Services</v>
      </c>
      <c r="G299" s="3" cm="1">
        <f t="array" ref="G299">IFERROR(_FV(A299,"Year incorporated",TRUE), "NA")</f>
        <v>1979</v>
      </c>
      <c r="H299" s="3" t="str" cm="1">
        <f t="array" ref="H299">_FV(A299,"Exchange")</f>
        <v>Nasdaq Stock Market</v>
      </c>
      <c r="I299" t="str" cm="1">
        <f t="array" ref="I299">_FV(A299,"Currency")</f>
        <v>USD</v>
      </c>
      <c r="J299" s="7" cm="1">
        <f t="array" ref="J299">_FV(A299,"Price")</f>
        <v>122.64</v>
      </c>
      <c r="K299" s="7" cm="1">
        <f t="array" ref="K299">_FV(A299,"Previous close",TRUE)</f>
        <v>122.5</v>
      </c>
      <c r="L299" s="7" cm="1">
        <f t="array" ref="L299">_FV(A299,"Change")</f>
        <v>0.14000000000000001</v>
      </c>
      <c r="M299" s="4" cm="1">
        <f t="array" ref="M299">_FV(A299,"Change (%)",TRUE)</f>
        <v>1.1429999999999999E-3</v>
      </c>
      <c r="N299" s="7" cm="1">
        <f t="array" ref="N299">IFERROR(_FV(A299,"Open"), "NA")</f>
        <v>122.83</v>
      </c>
      <c r="O299" s="7" cm="1">
        <f t="array" ref="O299">IFERROR(_FV(A299,"High"), "NA")</f>
        <v>123.58499999999999</v>
      </c>
      <c r="P299" s="7" cm="1">
        <f t="array" ref="P299">IFERROR(_FV(A299,"Low"), "NA")</f>
        <v>122.44</v>
      </c>
      <c r="Q299" s="7" cm="1">
        <f t="array" ref="Q299">IFERROR(_FV(A299,"52 week high",TRUE),"NA")</f>
        <v>139.47</v>
      </c>
      <c r="R299" s="7" cm="1">
        <f t="array" ref="R299">IFERROR(_FV(A299,"52 week low",TRUE),"NA")</f>
        <v>104.09</v>
      </c>
      <c r="S299" s="3" cm="1">
        <f t="array" ref="S299">_FV(A299,"Shares outstanding",TRUE)</f>
        <v>360545800</v>
      </c>
      <c r="T299" s="7" cm="1">
        <f t="array" ref="T299">_FV(A299,"Volume")</f>
        <v>601488</v>
      </c>
      <c r="U299" s="3" cm="1">
        <f t="array" ref="U299">IFERROR(_FV(A299,"Volume average",TRUE), "NA")</f>
        <v>1761968</v>
      </c>
      <c r="V299" s="5" cm="1">
        <f t="array" ref="V299">IFERROR(_FV(A299,"Beta"), "NA")</f>
        <v>0.97809999999999997</v>
      </c>
      <c r="W299" s="3" cm="1">
        <f t="array" ref="W299">_FV(A299,"Market cap",TRUE)</f>
        <v>44217336912</v>
      </c>
      <c r="X299" s="7" cm="1">
        <f t="array" ref="X299">IFERROR(_FV(A299,"P/E",TRUE), "NA")</f>
        <v>28.501100000000001</v>
      </c>
      <c r="Y299" t="str" cm="1">
        <f t="array" ref="Y299">_FV(A299,"Instrument type",TRUE)</f>
        <v>Stock</v>
      </c>
      <c r="Z299" s="6" cm="1">
        <f t="array" ref="Z299">_FV(A299,"Last trade time",TRUE)</f>
        <v>45155.700518217185</v>
      </c>
      <c r="AA299" s="3" t="str" cm="1">
        <f t="array" ref="AA299">IFERROR(_xldudf_FS_EQUITYMETRICS($B299, "net_income", "FY")*1000*1000,"NA")</f>
        <v>NA</v>
      </c>
      <c r="AB299" s="3" t="str" cm="1">
        <f t="array" ref="AB299">IFERROR(_xldudf_FS_EQUITYMETRICS($B299, "cash_equiv", "FY")*1000*1000,"NA")</f>
        <v>NA</v>
      </c>
      <c r="AC299" s="3" t="str" cm="1">
        <f t="array" ref="AC299">IFERROR(_xldudf_FS_EQUITYMETRICS($B299, "account_receivable", "FY")*1000*1000,"NA")</f>
        <v>NA</v>
      </c>
      <c r="AD299" s="3" t="str" cm="1">
        <f t="array" ref="AD299">IFERROR(_xldudf_FS_EQUITYMETRICS($B299, "total_curr_lib", "FY")*1000*1000,"NA")</f>
        <v>NA</v>
      </c>
    </row>
    <row r="300" spans="1:30" x14ac:dyDescent="0.2">
      <c r="A300" s="1" t="e" vm="299">
        <v>#VALUE!</v>
      </c>
      <c r="B300" t="str" cm="1">
        <f t="array" ref="B300">_FV(A300,"Ticker symbol",TRUE)</f>
        <v>BTU</v>
      </c>
      <c r="C300" t="str" cm="1">
        <f t="array" ref="C300">_FV(A300,"Official name",TRUE)</f>
        <v>PEABODY ENERGY CORPORATION</v>
      </c>
      <c r="D300" t="str" cm="1">
        <f t="array" ref="D300">_FV(A300,"Headquarters")</f>
        <v>701 MARKET ST, ST. LOUIS, MO, 63101-1826 US</v>
      </c>
      <c r="E300" s="3" cm="1">
        <f t="array" ref="E300">IFERROR(_FV(A300,"Employees"), "NA")</f>
        <v>5500</v>
      </c>
      <c r="F300" t="str" cm="1">
        <f t="array" ref="F300">_FV(A300,"Industry")</f>
        <v>Coal</v>
      </c>
      <c r="G300" s="3" cm="1">
        <f t="array" ref="G300">IFERROR(_FV(A300,"Year incorporated",TRUE), "NA")</f>
        <v>1998</v>
      </c>
      <c r="H300" s="3" t="str" cm="1">
        <f t="array" ref="H300">_FV(A300,"Exchange")</f>
        <v>New York Stock Exchange</v>
      </c>
      <c r="I300" t="str" cm="1">
        <f t="array" ref="I300">_FV(A300,"Currency")</f>
        <v>USD</v>
      </c>
      <c r="J300" s="7" cm="1">
        <f t="array" ref="J300">_FV(A300,"Price")</f>
        <v>22.35</v>
      </c>
      <c r="K300" s="7" cm="1">
        <f t="array" ref="K300">_FV(A300,"Previous close",TRUE)</f>
        <v>22.02</v>
      </c>
      <c r="L300" s="7" cm="1">
        <f t="array" ref="L300">_FV(A300,"Change")</f>
        <v>0.33</v>
      </c>
      <c r="M300" s="4" cm="1">
        <f t="array" ref="M300">_FV(A300,"Change (%)",TRUE)</f>
        <v>1.4985999999999999E-2</v>
      </c>
      <c r="N300" s="7" cm="1">
        <f t="array" ref="N300">IFERROR(_FV(A300,"Open"), "NA")</f>
        <v>22.364999999999998</v>
      </c>
      <c r="O300" s="7" cm="1">
        <f t="array" ref="O300">IFERROR(_FV(A300,"High"), "NA")</f>
        <v>22.59</v>
      </c>
      <c r="P300" s="7" cm="1">
        <f t="array" ref="P300">IFERROR(_FV(A300,"Low"), "NA")</f>
        <v>22.23</v>
      </c>
      <c r="Q300" s="7" cm="1">
        <f t="array" ref="Q300">IFERROR(_FV(A300,"52 week high",TRUE),"NA")</f>
        <v>32.89</v>
      </c>
      <c r="R300" s="7" cm="1">
        <f t="array" ref="R300">IFERROR(_FV(A300,"52 week low",TRUE),"NA")</f>
        <v>17.71</v>
      </c>
      <c r="S300" s="3" cm="1">
        <f t="array" ref="S300">_FV(A300,"Shares outstanding",TRUE)</f>
        <v>132800000</v>
      </c>
      <c r="T300" s="7" cm="1">
        <f t="array" ref="T300">_FV(A300,"Volume")</f>
        <v>777045</v>
      </c>
      <c r="U300" s="3" cm="1">
        <f t="array" ref="U300">IFERROR(_FV(A300,"Volume average",TRUE), "NA")</f>
        <v>3358719</v>
      </c>
      <c r="V300" s="5" cm="1">
        <f t="array" ref="V300">IFERROR(_FV(A300,"Beta"), "NA")</f>
        <v>1.0908</v>
      </c>
      <c r="W300" s="3" cm="1">
        <f t="array" ref="W300">_FV(A300,"Market cap",TRUE)</f>
        <v>2968080000</v>
      </c>
      <c r="X300" s="7" cm="1">
        <f t="array" ref="X300">IFERROR(_FV(A300,"P/E",TRUE), "NA")</f>
        <v>2.6859999999999999</v>
      </c>
      <c r="Y300" t="str" cm="1">
        <f t="array" ref="Y300">_FV(A300,"Instrument type",TRUE)</f>
        <v>Stock</v>
      </c>
      <c r="Z300" s="6" cm="1">
        <f t="array" ref="Z300">_FV(A300,"Last trade time",TRUE)</f>
        <v>45155.700407349221</v>
      </c>
      <c r="AA300" s="3" t="str" cm="1">
        <f t="array" ref="AA300">IFERROR(_xldudf_FS_EQUITYMETRICS($B300, "net_income", "FY")*1000*1000,"NA")</f>
        <v>NA</v>
      </c>
      <c r="AB300" s="3" t="str" cm="1">
        <f t="array" ref="AB300">IFERROR(_xldudf_FS_EQUITYMETRICS($B300, "cash_equiv", "FY")*1000*1000,"NA")</f>
        <v>NA</v>
      </c>
      <c r="AC300" s="3" t="str" cm="1">
        <f t="array" ref="AC300">IFERROR(_xldudf_FS_EQUITYMETRICS($B300, "account_receivable", "FY")*1000*1000,"NA")</f>
        <v>NA</v>
      </c>
      <c r="AD300" s="3" t="str" cm="1">
        <f t="array" ref="AD300">IFERROR(_xldudf_FS_EQUITYMETRICS($B300, "total_curr_lib", "FY")*1000*1000,"NA")</f>
        <v>NA</v>
      </c>
    </row>
    <row r="301" spans="1:30" x14ac:dyDescent="0.2">
      <c r="A301" s="1" t="e" vm="300">
        <v>#VALUE!</v>
      </c>
      <c r="B301" t="str" cm="1">
        <f t="array" ref="B301">_FV(A301,"Ticker symbol",TRUE)</f>
        <v>PEP</v>
      </c>
      <c r="C301" t="str" cm="1">
        <f t="array" ref="C301">_FV(A301,"Official name",TRUE)</f>
        <v>PEPSICO, INC.</v>
      </c>
      <c r="D301" t="str" cm="1">
        <f t="array" ref="D301">_FV(A301,"Headquarters")</f>
        <v>700 ANDERSON HILL RD, PURCHASE, NY, 10577 US</v>
      </c>
      <c r="E301" s="3" cm="1">
        <f t="array" ref="E301">IFERROR(_FV(A301,"Employees"), "NA")</f>
        <v>315000</v>
      </c>
      <c r="F301" t="str" cm="1">
        <f t="array" ref="F301">_FV(A301,"Industry")</f>
        <v>Beverages</v>
      </c>
      <c r="G301" s="3" cm="1">
        <f t="array" ref="G301">IFERROR(_FV(A301,"Year incorporated",TRUE), "NA")</f>
        <v>1986</v>
      </c>
      <c r="H301" s="3" t="str" cm="1">
        <f t="array" ref="H301">_FV(A301,"Exchange")</f>
        <v>Nasdaq Stock Market</v>
      </c>
      <c r="I301" t="str" cm="1">
        <f t="array" ref="I301">_FV(A301,"Currency")</f>
        <v>USD</v>
      </c>
      <c r="J301" s="7" cm="1">
        <f t="array" ref="J301">_FV(A301,"Price")</f>
        <v>180.24</v>
      </c>
      <c r="K301" s="7" cm="1">
        <f t="array" ref="K301">_FV(A301,"Previous close",TRUE)</f>
        <v>181.21</v>
      </c>
      <c r="L301" s="7" cm="1">
        <f t="array" ref="L301">_FV(A301,"Change")</f>
        <v>-0.97</v>
      </c>
      <c r="M301" s="4" cm="1">
        <f t="array" ref="M301">_FV(A301,"Change (%)",TRUE)</f>
        <v>-5.3530000000000001E-3</v>
      </c>
      <c r="N301" s="7" cm="1">
        <f t="array" ref="N301">IFERROR(_FV(A301,"Open"), "NA")</f>
        <v>181.21</v>
      </c>
      <c r="O301" s="7" cm="1">
        <f t="array" ref="O301">IFERROR(_FV(A301,"High"), "NA")</f>
        <v>181.4</v>
      </c>
      <c r="P301" s="7" cm="1">
        <f t="array" ref="P301">IFERROR(_FV(A301,"Low"), "NA")</f>
        <v>180.08</v>
      </c>
      <c r="Q301" s="7" cm="1">
        <f t="array" ref="Q301">IFERROR(_FV(A301,"52 week high",TRUE),"NA")</f>
        <v>196.88</v>
      </c>
      <c r="R301" s="7" cm="1">
        <f t="array" ref="R301">IFERROR(_FV(A301,"52 week low",TRUE),"NA")</f>
        <v>160.97999999999999</v>
      </c>
      <c r="S301" s="3" cm="1">
        <f t="array" ref="S301">_FV(A301,"Shares outstanding",TRUE)</f>
        <v>1376581000</v>
      </c>
      <c r="T301" s="7" cm="1">
        <f t="array" ref="T301">_FV(A301,"Volume")</f>
        <v>1259459</v>
      </c>
      <c r="U301" s="3" cm="1">
        <f t="array" ref="U301">IFERROR(_FV(A301,"Volume average",TRUE), "NA")</f>
        <v>4746739</v>
      </c>
      <c r="V301" s="5" cm="1">
        <f t="array" ref="V301">IFERROR(_FV(A301,"Beta"), "NA")</f>
        <v>0.54690000000000005</v>
      </c>
      <c r="W301" s="3" cm="1">
        <f t="array" ref="W301">_FV(A301,"Market cap",TRUE)</f>
        <v>248114959440</v>
      </c>
      <c r="X301" s="7" cm="1">
        <f t="array" ref="X301">IFERROR(_FV(A301,"P/E",TRUE), "NA")</f>
        <v>31.376300000000001</v>
      </c>
      <c r="Y301" t="str" cm="1">
        <f t="array" ref="Y301">_FV(A301,"Instrument type",TRUE)</f>
        <v>Stock</v>
      </c>
      <c r="Z301" s="6" cm="1">
        <f t="array" ref="Z301">_FV(A301,"Last trade time",TRUE)</f>
        <v>45155.700480022657</v>
      </c>
      <c r="AA301" s="3" t="str" cm="1">
        <f t="array" ref="AA301">IFERROR(_xldudf_FS_EQUITYMETRICS($B301, "net_income", "FY")*1000*1000,"NA")</f>
        <v>NA</v>
      </c>
      <c r="AB301" s="3" t="str" cm="1">
        <f t="array" ref="AB301">IFERROR(_xldudf_FS_EQUITYMETRICS($B301, "cash_equiv", "FY")*1000*1000,"NA")</f>
        <v>NA</v>
      </c>
      <c r="AC301" s="3" t="str" cm="1">
        <f t="array" ref="AC301">IFERROR(_xldudf_FS_EQUITYMETRICS($B301, "account_receivable", "FY")*1000*1000,"NA")</f>
        <v>NA</v>
      </c>
      <c r="AD301" s="3" t="str" cm="1">
        <f t="array" ref="AD301">IFERROR(_xldudf_FS_EQUITYMETRICS($B301, "total_curr_lib", "FY")*1000*1000,"NA")</f>
        <v>NA</v>
      </c>
    </row>
    <row r="302" spans="1:30" x14ac:dyDescent="0.2">
      <c r="A302" s="1" t="e" vm="301">
        <v>#VALUE!</v>
      </c>
      <c r="B302" t="str" cm="1">
        <f t="array" ref="B302">_FV(A302,"Ticker symbol",TRUE)</f>
        <v>PRGO</v>
      </c>
      <c r="C302" t="str" cm="1">
        <f t="array" ref="C302">_FV(A302,"Official name",TRUE)</f>
        <v>PERRIGO COMPANY PUBLIC LIMITED COMPANY</v>
      </c>
      <c r="D302" t="str" cm="1">
        <f t="array" ref="D302">_FV(A302,"Headquarters")</f>
        <v>The Sharp Building, Hogan Place, Dublin 2, DUBLIN, DUBLIN IE</v>
      </c>
      <c r="E302" s="3" cm="1">
        <f t="array" ref="E302">IFERROR(_FV(A302,"Employees"), "NA")</f>
        <v>8900</v>
      </c>
      <c r="F302" t="str" cm="1">
        <f t="array" ref="F302">_FV(A302,"Industry")</f>
        <v>Pharmaceuticals</v>
      </c>
      <c r="G302" s="3" cm="1">
        <f t="array" ref="G302">IFERROR(_FV(A302,"Year incorporated",TRUE), "NA")</f>
        <v>2013</v>
      </c>
      <c r="H302" s="3" t="str" cm="1">
        <f t="array" ref="H302">_FV(A302,"Exchange")</f>
        <v>New York Stock Exchange</v>
      </c>
      <c r="I302" t="str" cm="1">
        <f t="array" ref="I302">_FV(A302,"Currency")</f>
        <v>USD</v>
      </c>
      <c r="J302" s="7" cm="1">
        <f t="array" ref="J302">_FV(A302,"Price")</f>
        <v>38.44</v>
      </c>
      <c r="K302" s="7" cm="1">
        <f t="array" ref="K302">_FV(A302,"Previous close",TRUE)</f>
        <v>38.369999999999997</v>
      </c>
      <c r="L302" s="7" cm="1">
        <f t="array" ref="L302">_FV(A302,"Change")</f>
        <v>7.0000000000000007E-2</v>
      </c>
      <c r="M302" s="4" cm="1">
        <f t="array" ref="M302">_FV(A302,"Change (%)",TRUE)</f>
        <v>1.8240000000000001E-3</v>
      </c>
      <c r="N302" s="7" cm="1">
        <f t="array" ref="N302">IFERROR(_FV(A302,"Open"), "NA")</f>
        <v>38.46</v>
      </c>
      <c r="O302" s="7" cm="1">
        <f t="array" ref="O302">IFERROR(_FV(A302,"High"), "NA")</f>
        <v>38.74</v>
      </c>
      <c r="P302" s="7" cm="1">
        <f t="array" ref="P302">IFERROR(_FV(A302,"Low"), "NA")</f>
        <v>38.299999999999997</v>
      </c>
      <c r="Q302" s="7" cm="1">
        <f t="array" ref="Q302">IFERROR(_FV(A302,"52 week high",TRUE),"NA")</f>
        <v>41.6</v>
      </c>
      <c r="R302" s="7" cm="1">
        <f t="array" ref="R302">IFERROR(_FV(A302,"52 week low",TRUE),"NA")</f>
        <v>30.78</v>
      </c>
      <c r="S302" s="3" cm="1">
        <f t="array" ref="S302">_FV(A302,"Shares outstanding",TRUE)</f>
        <v>135396700</v>
      </c>
      <c r="T302" s="7" cm="1">
        <f t="array" ref="T302">_FV(A302,"Volume")</f>
        <v>372368</v>
      </c>
      <c r="U302" s="3" cm="1">
        <f t="array" ref="U302">IFERROR(_FV(A302,"Volume average",TRUE), "NA")</f>
        <v>1484606</v>
      </c>
      <c r="V302" s="5" cm="1">
        <f t="array" ref="V302">IFERROR(_FV(A302,"Beta"), "NA")</f>
        <v>0.80489999999999995</v>
      </c>
      <c r="W302" s="3" cm="1">
        <f t="array" ref="W302">_FV(A302,"Market cap",TRUE)</f>
        <v>5204649148</v>
      </c>
      <c r="X302" s="7" cm="1">
        <f t="array" ref="X302">IFERROR(_FV(A302,"P/E",TRUE), "NA")</f>
        <v>0</v>
      </c>
      <c r="Y302" t="str" cm="1">
        <f t="array" ref="Y302">_FV(A302,"Instrument type",TRUE)</f>
        <v>Stock</v>
      </c>
      <c r="Z302" s="6" cm="1">
        <f t="array" ref="Z302">_FV(A302,"Last trade time",TRUE)</f>
        <v>45155.700105671094</v>
      </c>
      <c r="AA302" s="3" t="str" cm="1">
        <f t="array" ref="AA302">IFERROR(_xldudf_FS_EQUITYMETRICS($B302, "net_income", "FY")*1000*1000,"NA")</f>
        <v>NA</v>
      </c>
      <c r="AB302" s="3" t="str" cm="1">
        <f t="array" ref="AB302">IFERROR(_xldudf_FS_EQUITYMETRICS($B302, "cash_equiv", "FY")*1000*1000,"NA")</f>
        <v>NA</v>
      </c>
      <c r="AC302" s="3" t="str" cm="1">
        <f t="array" ref="AC302">IFERROR(_xldudf_FS_EQUITYMETRICS($B302, "account_receivable", "FY")*1000*1000,"NA")</f>
        <v>NA</v>
      </c>
      <c r="AD302" s="3" t="str" cm="1">
        <f t="array" ref="AD302">IFERROR(_xldudf_FS_EQUITYMETRICS($B302, "total_curr_lib", "FY")*1000*1000,"NA")</f>
        <v>NA</v>
      </c>
    </row>
    <row r="303" spans="1:30" x14ac:dyDescent="0.2">
      <c r="A303" s="1" t="e" vm="302">
        <v>#VALUE!</v>
      </c>
      <c r="B303" t="str" cm="1">
        <f t="array" ref="B303">_FV(A303,"Ticker symbol",TRUE)</f>
        <v>PFE</v>
      </c>
      <c r="C303" t="str" cm="1">
        <f t="array" ref="C303">_FV(A303,"Official name",TRUE)</f>
        <v>PFIZER INC.</v>
      </c>
      <c r="D303" t="str" cm="1">
        <f t="array" ref="D303">_FV(A303,"Headquarters")</f>
        <v>66 HUDSON BOULEVARD EAST, NEW YORK, NY, 10001-2192 US</v>
      </c>
      <c r="E303" s="3" cm="1">
        <f t="array" ref="E303">IFERROR(_FV(A303,"Employees"), "NA")</f>
        <v>83000</v>
      </c>
      <c r="F303" t="str" cm="1">
        <f t="array" ref="F303">_FV(A303,"Industry")</f>
        <v>Pharmaceuticals</v>
      </c>
      <c r="G303" s="3" cm="1">
        <f t="array" ref="G303">IFERROR(_FV(A303,"Year incorporated",TRUE), "NA")</f>
        <v>1942</v>
      </c>
      <c r="H303" s="3" t="str" cm="1">
        <f t="array" ref="H303">_FV(A303,"Exchange")</f>
        <v>New York Stock Exchange</v>
      </c>
      <c r="I303" t="str" cm="1">
        <f t="array" ref="I303">_FV(A303,"Currency")</f>
        <v>USD</v>
      </c>
      <c r="J303" s="7" cm="1">
        <f t="array" ref="J303">_FV(A303,"Price")</f>
        <v>36.454999999999998</v>
      </c>
      <c r="K303" s="7" cm="1">
        <f t="array" ref="K303">_FV(A303,"Previous close",TRUE)</f>
        <v>35.479999999999997</v>
      </c>
      <c r="L303" s="7" cm="1">
        <f t="array" ref="L303">_FV(A303,"Change")</f>
        <v>0.97499999999999998</v>
      </c>
      <c r="M303" s="4" cm="1">
        <f t="array" ref="M303">_FV(A303,"Change (%)",TRUE)</f>
        <v>2.7480000000000001E-2</v>
      </c>
      <c r="N303" s="7" cm="1">
        <f t="array" ref="N303">IFERROR(_FV(A303,"Open"), "NA")</f>
        <v>35.6</v>
      </c>
      <c r="O303" s="7" cm="1">
        <f t="array" ref="O303">IFERROR(_FV(A303,"High"), "NA")</f>
        <v>36.72</v>
      </c>
      <c r="P303" s="7" cm="1">
        <f t="array" ref="P303">IFERROR(_FV(A303,"Low"), "NA")</f>
        <v>35.590000000000003</v>
      </c>
      <c r="Q303" s="7" cm="1">
        <f t="array" ref="Q303">IFERROR(_FV(A303,"52 week high",TRUE),"NA")</f>
        <v>54.93</v>
      </c>
      <c r="R303" s="7" cm="1">
        <f t="array" ref="R303">IFERROR(_FV(A303,"52 week low",TRUE),"NA")</f>
        <v>34.655000000000001</v>
      </c>
      <c r="S303" s="3" cm="1">
        <f t="array" ref="S303">_FV(A303,"Shares outstanding",TRUE)</f>
        <v>5645959000</v>
      </c>
      <c r="T303" s="7" cm="1">
        <f t="array" ref="T303">_FV(A303,"Volume")</f>
        <v>13631311</v>
      </c>
      <c r="U303" s="3" cm="1">
        <f t="array" ref="U303">IFERROR(_FV(A303,"Volume average",TRUE), "NA")</f>
        <v>23745587</v>
      </c>
      <c r="V303" s="5" cm="1">
        <f t="array" ref="V303">IFERROR(_FV(A303,"Beta"), "NA")</f>
        <v>0.58040000000000003</v>
      </c>
      <c r="W303" s="3" cm="1">
        <f t="array" ref="W303">_FV(A303,"Market cap",TRUE)</f>
        <v>205823435345</v>
      </c>
      <c r="X303" s="7" cm="1">
        <f t="array" ref="X303">IFERROR(_FV(A303,"P/E",TRUE), "NA")</f>
        <v>9.4527999999999999</v>
      </c>
      <c r="Y303" t="str" cm="1">
        <f t="array" ref="Y303">_FV(A303,"Instrument type",TRUE)</f>
        <v>Stock</v>
      </c>
      <c r="Z303" s="6" cm="1">
        <f t="array" ref="Z303">_FV(A303,"Last trade time",TRUE)</f>
        <v>45155.700480289066</v>
      </c>
      <c r="AA303" s="3" t="str" cm="1">
        <f t="array" ref="AA303">IFERROR(_xldudf_FS_EQUITYMETRICS($B303, "net_income", "FY")*1000*1000,"NA")</f>
        <v>NA</v>
      </c>
      <c r="AB303" s="3" t="str" cm="1">
        <f t="array" ref="AB303">IFERROR(_xldudf_FS_EQUITYMETRICS($B303, "cash_equiv", "FY")*1000*1000,"NA")</f>
        <v>NA</v>
      </c>
      <c r="AC303" s="3" t="str" cm="1">
        <f t="array" ref="AC303">IFERROR(_xldudf_FS_EQUITYMETRICS($B303, "account_receivable", "FY")*1000*1000,"NA")</f>
        <v>NA</v>
      </c>
      <c r="AD303" s="3" t="str" cm="1">
        <f t="array" ref="AD303">IFERROR(_xldudf_FS_EQUITYMETRICS($B303, "total_curr_lib", "FY")*1000*1000,"NA")</f>
        <v>NA</v>
      </c>
    </row>
    <row r="304" spans="1:30" x14ac:dyDescent="0.2">
      <c r="A304" s="1" t="e" vm="303">
        <v>#VALUE!</v>
      </c>
      <c r="B304" t="str" cm="1">
        <f t="array" ref="B304">_FV(A304,"Ticker symbol",TRUE)</f>
        <v>PCG</v>
      </c>
      <c r="C304" t="str" cm="1">
        <f t="array" ref="C304">_FV(A304,"Official name",TRUE)</f>
        <v>PG&amp;E CORPORATION</v>
      </c>
      <c r="D304" t="str" cm="1">
        <f t="array" ref="D304">_FV(A304,"Headquarters")</f>
        <v>300 Lakeside Drive, OAKLAND, CA, 94612 US</v>
      </c>
      <c r="E304" s="3" cm="1">
        <f t="array" ref="E304">IFERROR(_FV(A304,"Employees"), "NA")</f>
        <v>10</v>
      </c>
      <c r="F304" t="str" cm="1">
        <f t="array" ref="F304">_FV(A304,"Industry")</f>
        <v>Electrical Utilities &amp; IPPs</v>
      </c>
      <c r="G304" s="3" cm="1">
        <f t="array" ref="G304">IFERROR(_FV(A304,"Year incorporated",TRUE), "NA")</f>
        <v>1995</v>
      </c>
      <c r="H304" s="3" t="str" cm="1">
        <f t="array" ref="H304">_FV(A304,"Exchange")</f>
        <v>New York Stock Exchange</v>
      </c>
      <c r="I304" t="str" cm="1">
        <f t="array" ref="I304">_FV(A304,"Currency")</f>
        <v>USD</v>
      </c>
      <c r="J304" s="7" cm="1">
        <f t="array" ref="J304">_FV(A304,"Price")</f>
        <v>16.885000000000002</v>
      </c>
      <c r="K304" s="7" cm="1">
        <f t="array" ref="K304">_FV(A304,"Previous close",TRUE)</f>
        <v>16.97</v>
      </c>
      <c r="L304" s="7" cm="1">
        <f t="array" ref="L304">_FV(A304,"Change")</f>
        <v>-8.5000000000000006E-2</v>
      </c>
      <c r="M304" s="4" cm="1">
        <f t="array" ref="M304">_FV(A304,"Change (%)",TRUE)</f>
        <v>-5.0090000000000004E-3</v>
      </c>
      <c r="N304" s="7" cm="1">
        <f t="array" ref="N304">IFERROR(_FV(A304,"Open"), "NA")</f>
        <v>17.05</v>
      </c>
      <c r="O304" s="7" cm="1">
        <f t="array" ref="O304">IFERROR(_FV(A304,"High"), "NA")</f>
        <v>17.07</v>
      </c>
      <c r="P304" s="7" cm="1">
        <f t="array" ref="P304">IFERROR(_FV(A304,"Low"), "NA")</f>
        <v>16.88</v>
      </c>
      <c r="Q304" s="7" cm="1">
        <f t="array" ref="Q304">IFERROR(_FV(A304,"52 week high",TRUE),"NA")</f>
        <v>18.190000000000001</v>
      </c>
      <c r="R304" s="7" cm="1">
        <f t="array" ref="R304">IFERROR(_FV(A304,"52 week low",TRUE),"NA")</f>
        <v>11.600099999999999</v>
      </c>
      <c r="S304" s="3" cm="1">
        <f t="array" ref="S304">_FV(A304,"Shares outstanding",TRUE)</f>
        <v>2568985000</v>
      </c>
      <c r="T304" s="7" cm="1">
        <f t="array" ref="T304">_FV(A304,"Volume")</f>
        <v>3351009</v>
      </c>
      <c r="U304" s="3" cm="1">
        <f t="array" ref="U304">IFERROR(_FV(A304,"Volume average",TRUE), "NA")</f>
        <v>16211804</v>
      </c>
      <c r="V304" s="5" cm="1">
        <f t="array" ref="V304">IFERROR(_FV(A304,"Beta"), "NA")</f>
        <v>1.1225000000000001</v>
      </c>
      <c r="W304" s="3" cm="1">
        <f t="array" ref="W304">_FV(A304,"Market cap",TRUE)</f>
        <v>43377311725</v>
      </c>
      <c r="X304" s="7" cm="1">
        <f t="array" ref="X304">IFERROR(_FV(A304,"P/E",TRUE), "NA")</f>
        <v>18.623799999999999</v>
      </c>
      <c r="Y304" t="str" cm="1">
        <f t="array" ref="Y304">_FV(A304,"Instrument type",TRUE)</f>
        <v>Stock</v>
      </c>
      <c r="Z304" s="6" cm="1">
        <f t="array" ref="Z304">_FV(A304,"Last trade time",TRUE)</f>
        <v>45155.700562500002</v>
      </c>
      <c r="AA304" s="3" t="str" cm="1">
        <f t="array" ref="AA304">IFERROR(_xldudf_FS_EQUITYMETRICS($B304, "net_income", "FY")*1000*1000,"NA")</f>
        <v>NA</v>
      </c>
      <c r="AB304" s="3" t="str" cm="1">
        <f t="array" ref="AB304">IFERROR(_xldudf_FS_EQUITYMETRICS($B304, "cash_equiv", "FY")*1000*1000,"NA")</f>
        <v>NA</v>
      </c>
      <c r="AC304" s="3" t="str" cm="1">
        <f t="array" ref="AC304">IFERROR(_xldudf_FS_EQUITYMETRICS($B304, "account_receivable", "FY")*1000*1000,"NA")</f>
        <v>NA</v>
      </c>
      <c r="AD304" s="3" t="str" cm="1">
        <f t="array" ref="AD304">IFERROR(_xldudf_FS_EQUITYMETRICS($B304, "total_curr_lib", "FY")*1000*1000,"NA")</f>
        <v>NA</v>
      </c>
    </row>
    <row r="305" spans="1:30" x14ac:dyDescent="0.2">
      <c r="A305" s="1" t="e" vm="304">
        <v>#VALUE!</v>
      </c>
      <c r="B305" t="str" cm="1">
        <f t="array" ref="B305">_FV(A305,"Ticker symbol",TRUE)</f>
        <v>PM</v>
      </c>
      <c r="C305" t="str" cm="1">
        <f t="array" ref="C305">_FV(A305,"Official name",TRUE)</f>
        <v>Philip Morris International Inc.</v>
      </c>
      <c r="D305" t="str" cm="1">
        <f t="array" ref="D305">_FV(A305,"Headquarters")</f>
        <v>677 Washington Blvd, Ste. 1100, STAMFORD, CT, 06901 US</v>
      </c>
      <c r="E305" s="3" cm="1">
        <f t="array" ref="E305">IFERROR(_FV(A305,"Employees"), "NA")</f>
        <v>79800</v>
      </c>
      <c r="F305" t="str" cm="1">
        <f t="array" ref="F305">_FV(A305,"Industry")</f>
        <v>Food &amp; Tobacco</v>
      </c>
      <c r="G305" s="3" cm="1">
        <f t="array" ref="G305">IFERROR(_FV(A305,"Year incorporated",TRUE), "NA")</f>
        <v>2007</v>
      </c>
      <c r="H305" s="3" t="str" cm="1">
        <f t="array" ref="H305">_FV(A305,"Exchange")</f>
        <v>New York Stock Exchange</v>
      </c>
      <c r="I305" t="str" cm="1">
        <f t="array" ref="I305">_FV(A305,"Currency")</f>
        <v>USD</v>
      </c>
      <c r="J305" s="7" cm="1">
        <f t="array" ref="J305">_FV(A305,"Price")</f>
        <v>93.75</v>
      </c>
      <c r="K305" s="7" cm="1">
        <f t="array" ref="K305">_FV(A305,"Previous close",TRUE)</f>
        <v>93.99</v>
      </c>
      <c r="L305" s="7" cm="1">
        <f t="array" ref="L305">_FV(A305,"Change")</f>
        <v>-0.24</v>
      </c>
      <c r="M305" s="4" cm="1">
        <f t="array" ref="M305">_FV(A305,"Change (%)",TRUE)</f>
        <v>-2.5530000000000001E-3</v>
      </c>
      <c r="N305" s="7" cm="1">
        <f t="array" ref="N305">IFERROR(_FV(A305,"Open"), "NA")</f>
        <v>94.22</v>
      </c>
      <c r="O305" s="7" cm="1">
        <f t="array" ref="O305">IFERROR(_FV(A305,"High"), "NA")</f>
        <v>94.65</v>
      </c>
      <c r="P305" s="7" cm="1">
        <f t="array" ref="P305">IFERROR(_FV(A305,"Low"), "NA")</f>
        <v>93.65</v>
      </c>
      <c r="Q305" s="7" cm="1">
        <f t="array" ref="Q305">IFERROR(_FV(A305,"52 week high",TRUE),"NA")</f>
        <v>105.62</v>
      </c>
      <c r="R305" s="7" cm="1">
        <f t="array" ref="R305">IFERROR(_FV(A305,"52 week low",TRUE),"NA")</f>
        <v>82.85</v>
      </c>
      <c r="S305" s="3" cm="1">
        <f t="array" ref="S305">_FV(A305,"Shares outstanding",TRUE)</f>
        <v>1552345000</v>
      </c>
      <c r="T305" s="7" cm="1">
        <f t="array" ref="T305">_FV(A305,"Volume")</f>
        <v>1136993</v>
      </c>
      <c r="U305" s="3" cm="1">
        <f t="array" ref="U305">IFERROR(_FV(A305,"Volume average",TRUE), "NA")</f>
        <v>3776890</v>
      </c>
      <c r="V305" s="5" cm="1">
        <f t="array" ref="V305">IFERROR(_FV(A305,"Beta"), "NA")</f>
        <v>0.73839999999999995</v>
      </c>
      <c r="W305" s="3" cm="1">
        <f t="array" ref="W305">_FV(A305,"Market cap",TRUE)</f>
        <v>145532343750</v>
      </c>
      <c r="X305" s="7" cm="1">
        <f t="array" ref="X305">IFERROR(_FV(A305,"P/E",TRUE), "NA")</f>
        <v>18.182500000000001</v>
      </c>
      <c r="Y305" t="str" cm="1">
        <f t="array" ref="Y305">_FV(A305,"Instrument type",TRUE)</f>
        <v>Stock</v>
      </c>
      <c r="Z305" s="6" cm="1">
        <f t="array" ref="Z305">_FV(A305,"Last trade time",TRUE)</f>
        <v>45155.700382013281</v>
      </c>
      <c r="AA305" s="3" t="str" cm="1">
        <f t="array" ref="AA305">IFERROR(_xldudf_FS_EQUITYMETRICS($B305, "net_income", "FY")*1000*1000,"NA")</f>
        <v>NA</v>
      </c>
      <c r="AB305" s="3" t="str" cm="1">
        <f t="array" ref="AB305">IFERROR(_xldudf_FS_EQUITYMETRICS($B305, "cash_equiv", "FY")*1000*1000,"NA")</f>
        <v>NA</v>
      </c>
      <c r="AC305" s="3" t="str" cm="1">
        <f t="array" ref="AC305">IFERROR(_xldudf_FS_EQUITYMETRICS($B305, "account_receivable", "FY")*1000*1000,"NA")</f>
        <v>NA</v>
      </c>
      <c r="AD305" s="3" t="str" cm="1">
        <f t="array" ref="AD305">IFERROR(_xldudf_FS_EQUITYMETRICS($B305, "total_curr_lib", "FY")*1000*1000,"NA")</f>
        <v>NA</v>
      </c>
    </row>
    <row r="306" spans="1:30" x14ac:dyDescent="0.2">
      <c r="A306" s="1" t="e" vm="305">
        <v>#VALUE!</v>
      </c>
      <c r="B306" t="str" cm="1">
        <f t="array" ref="B306">_FV(A306,"Ticker symbol",TRUE)</f>
        <v>PSX</v>
      </c>
      <c r="C306" t="str" cm="1">
        <f t="array" ref="C306">_FV(A306,"Official name",TRUE)</f>
        <v>PHILLIPS 66</v>
      </c>
      <c r="D306" t="str" cm="1">
        <f t="array" ref="D306">_FV(A306,"Headquarters")</f>
        <v>2331 Citywest Blvd., HOUSTON, TX, 77042 US</v>
      </c>
      <c r="E306" s="3" cm="1">
        <f t="array" ref="E306">IFERROR(_FV(A306,"Employees"), "NA")</f>
        <v>13000</v>
      </c>
      <c r="F306" t="str" cm="1">
        <f t="array" ref="F306">_FV(A306,"Industry")</f>
        <v>Oil &amp; Gas</v>
      </c>
      <c r="G306" s="3" cm="1">
        <f t="array" ref="G306">IFERROR(_FV(A306,"Year incorporated",TRUE), "NA")</f>
        <v>2011</v>
      </c>
      <c r="H306" s="3" t="str" cm="1">
        <f t="array" ref="H306">_FV(A306,"Exchange")</f>
        <v>New York Stock Exchange</v>
      </c>
      <c r="I306" t="str" cm="1">
        <f t="array" ref="I306">_FV(A306,"Currency")</f>
        <v>USD</v>
      </c>
      <c r="J306" s="7" cm="1">
        <f t="array" ref="J306">_FV(A306,"Price")</f>
        <v>115.27</v>
      </c>
      <c r="K306" s="7" cm="1">
        <f t="array" ref="K306">_FV(A306,"Previous close",TRUE)</f>
        <v>112.22</v>
      </c>
      <c r="L306" s="7" cm="1">
        <f t="array" ref="L306">_FV(A306,"Change")</f>
        <v>3.05</v>
      </c>
      <c r="M306" s="4" cm="1">
        <f t="array" ref="M306">_FV(A306,"Change (%)",TRUE)</f>
        <v>2.7179000000000002E-2</v>
      </c>
      <c r="N306" s="7" cm="1">
        <f t="array" ref="N306">IFERROR(_FV(A306,"Open"), "NA")</f>
        <v>113.88</v>
      </c>
      <c r="O306" s="7" cm="1">
        <f t="array" ref="O306">IFERROR(_FV(A306,"High"), "NA")</f>
        <v>115.77500000000001</v>
      </c>
      <c r="P306" s="7" cm="1">
        <f t="array" ref="P306">IFERROR(_FV(A306,"Low"), "NA")</f>
        <v>113.73</v>
      </c>
      <c r="Q306" s="7" cm="1">
        <f t="array" ref="Q306">IFERROR(_FV(A306,"52 week high",TRUE),"NA")</f>
        <v>117.29</v>
      </c>
      <c r="R306" s="7" cm="1">
        <f t="array" ref="R306">IFERROR(_FV(A306,"52 week low",TRUE),"NA")</f>
        <v>74.02</v>
      </c>
      <c r="S306" s="3" cm="1">
        <f t="array" ref="S306">_FV(A306,"Shares outstanding",TRUE)</f>
        <v>445287900</v>
      </c>
      <c r="T306" s="7" cm="1">
        <f t="array" ref="T306">_FV(A306,"Volume")</f>
        <v>2237593</v>
      </c>
      <c r="U306" s="3" cm="1">
        <f t="array" ref="U306">IFERROR(_FV(A306,"Volume average",TRUE), "NA")</f>
        <v>3124636</v>
      </c>
      <c r="V306" s="5" cm="1">
        <f t="array" ref="V306">IFERROR(_FV(A306,"Beta"), "NA")</f>
        <v>1.3706</v>
      </c>
      <c r="W306" s="3" cm="1">
        <f t="array" ref="W306">_FV(A306,"Market cap",TRUE)</f>
        <v>50437760000</v>
      </c>
      <c r="X306" s="7" cm="1">
        <f t="array" ref="X306">IFERROR(_FV(A306,"P/E",TRUE), "NA")</f>
        <v>4.8735999999999997</v>
      </c>
      <c r="Y306" t="str" cm="1">
        <f t="array" ref="Y306">_FV(A306,"Instrument type",TRUE)</f>
        <v>Stock</v>
      </c>
      <c r="Z306" s="6" cm="1">
        <f t="array" ref="Z306">_FV(A306,"Last trade time",TRUE)</f>
        <v>45155.700447557814</v>
      </c>
      <c r="AA306" s="3" t="str" cm="1">
        <f t="array" ref="AA306">IFERROR(_xldudf_FS_EQUITYMETRICS($B306, "net_income", "FY")*1000*1000,"NA")</f>
        <v>NA</v>
      </c>
      <c r="AB306" s="3" t="str" cm="1">
        <f t="array" ref="AB306">IFERROR(_xldudf_FS_EQUITYMETRICS($B306, "cash_equiv", "FY")*1000*1000,"NA")</f>
        <v>NA</v>
      </c>
      <c r="AC306" s="3" t="str" cm="1">
        <f t="array" ref="AC306">IFERROR(_xldudf_FS_EQUITYMETRICS($B306, "account_receivable", "FY")*1000*1000,"NA")</f>
        <v>NA</v>
      </c>
      <c r="AD306" s="3" t="str" cm="1">
        <f t="array" ref="AD306">IFERROR(_xldudf_FS_EQUITYMETRICS($B306, "total_curr_lib", "FY")*1000*1000,"NA")</f>
        <v>NA</v>
      </c>
    </row>
    <row r="307" spans="1:30" x14ac:dyDescent="0.2">
      <c r="A307" s="1" t="e" vm="306">
        <v>#VALUE!</v>
      </c>
      <c r="B307" t="str" cm="1">
        <f t="array" ref="B307">_FV(A307,"Ticker symbol",TRUE)</f>
        <v>PLL</v>
      </c>
      <c r="C307" t="str" cm="1">
        <f t="array" ref="C307">_FV(A307,"Official name",TRUE)</f>
        <v>PIEDMONT LITHIUM INC.</v>
      </c>
      <c r="D307" t="str" cm="1">
        <f t="array" ref="D307">_FV(A307,"Headquarters")</f>
        <v>42 E Catawba Street, Suite 100, BELMONT, NC, 28012 US</v>
      </c>
      <c r="E307" s="3" cm="1">
        <f t="array" ref="E307">IFERROR(_FV(A307,"Employees"), "NA")</f>
        <v>40</v>
      </c>
      <c r="F307" t="str" cm="1">
        <f t="array" ref="F307">_FV(A307,"Industry")</f>
        <v>Metals &amp; Mining</v>
      </c>
      <c r="G307" s="3" cm="1">
        <f t="array" ref="G307">IFERROR(_FV(A307,"Year incorporated",TRUE), "NA")</f>
        <v>2020</v>
      </c>
      <c r="H307" s="3" t="str" cm="1">
        <f t="array" ref="H307">_FV(A307,"Exchange")</f>
        <v>Nasdaq Stock Market</v>
      </c>
      <c r="I307" t="str" cm="1">
        <f t="array" ref="I307">_FV(A307,"Currency")</f>
        <v>USD</v>
      </c>
      <c r="J307" s="7" cm="1">
        <f t="array" ref="J307">_FV(A307,"Price")</f>
        <v>45.47</v>
      </c>
      <c r="K307" s="7" cm="1">
        <f t="array" ref="K307">_FV(A307,"Previous close",TRUE)</f>
        <v>43.58</v>
      </c>
      <c r="L307" s="7" cm="1">
        <f t="array" ref="L307">_FV(A307,"Change")</f>
        <v>1.89</v>
      </c>
      <c r="M307" s="4" cm="1">
        <f t="array" ref="M307">_FV(A307,"Change (%)",TRUE)</f>
        <v>4.3368999999999998E-2</v>
      </c>
      <c r="N307" s="7" cm="1">
        <f t="array" ref="N307">IFERROR(_FV(A307,"Open"), "NA")</f>
        <v>44.33</v>
      </c>
      <c r="O307" s="7" cm="1">
        <f t="array" ref="O307">IFERROR(_FV(A307,"High"), "NA")</f>
        <v>45.56</v>
      </c>
      <c r="P307" s="7" cm="1">
        <f t="array" ref="P307">IFERROR(_FV(A307,"Low"), "NA")</f>
        <v>43.52</v>
      </c>
      <c r="Q307" s="7" cm="1">
        <f t="array" ref="Q307">IFERROR(_FV(A307,"52 week high",TRUE),"NA")</f>
        <v>76.778499999999994</v>
      </c>
      <c r="R307" s="7" cm="1">
        <f t="array" ref="R307">IFERROR(_FV(A307,"52 week low",TRUE),"NA")</f>
        <v>41.02</v>
      </c>
      <c r="S307" s="3" cm="1">
        <f t="array" ref="S307">_FV(A307,"Shares outstanding",TRUE)</f>
        <v>19195890</v>
      </c>
      <c r="T307" s="7" cm="1">
        <f t="array" ref="T307">_FV(A307,"Volume")</f>
        <v>131570</v>
      </c>
      <c r="U307" s="3" cm="1">
        <f t="array" ref="U307">IFERROR(_FV(A307,"Volume average",TRUE), "NA")</f>
        <v>393458</v>
      </c>
      <c r="V307" s="5" cm="1">
        <f t="array" ref="V307">IFERROR(_FV(A307,"Beta"), "NA")</f>
        <v>1.0871</v>
      </c>
      <c r="W307" s="3" cm="1">
        <f t="array" ref="W307">_FV(A307,"Market cap",TRUE)</f>
        <v>872837118</v>
      </c>
      <c r="X307" s="7" t="str" cm="1">
        <f t="array" ref="X307">IFERROR(_FV(A307,"P/E",TRUE), "NA")</f>
        <v>NA</v>
      </c>
      <c r="Y307" t="str" cm="1">
        <f t="array" ref="Y307">_FV(A307,"Instrument type",TRUE)</f>
        <v>Stock</v>
      </c>
      <c r="Z307" s="6" cm="1">
        <f t="array" ref="Z307">_FV(A307,"Last trade time",TRUE)</f>
        <v>45155.700303448437</v>
      </c>
      <c r="AA307" s="3" t="str" cm="1">
        <f t="array" ref="AA307">IFERROR(_xldudf_FS_EQUITYMETRICS($B307, "net_income", "FY")*1000*1000,"NA")</f>
        <v>NA</v>
      </c>
      <c r="AB307" s="3" t="str" cm="1">
        <f t="array" ref="AB307">IFERROR(_xldudf_FS_EQUITYMETRICS($B307, "cash_equiv", "FY")*1000*1000,"NA")</f>
        <v>NA</v>
      </c>
      <c r="AC307" s="3" t="str" cm="1">
        <f t="array" ref="AC307">IFERROR(_xldudf_FS_EQUITYMETRICS($B307, "account_receivable", "FY")*1000*1000,"NA")</f>
        <v>NA</v>
      </c>
      <c r="AD307" s="3" t="str" cm="1">
        <f t="array" ref="AD307">IFERROR(_xldudf_FS_EQUITYMETRICS($B307, "total_curr_lib", "FY")*1000*1000,"NA")</f>
        <v>NA</v>
      </c>
    </row>
    <row r="308" spans="1:30" x14ac:dyDescent="0.2">
      <c r="A308" s="1" t="e" vm="307">
        <v>#VALUE!</v>
      </c>
      <c r="B308" t="str" cm="1">
        <f t="array" ref="B308">_FV(A308,"Ticker symbol",TRUE)</f>
        <v>PNW</v>
      </c>
      <c r="C308" t="str" cm="1">
        <f t="array" ref="C308">_FV(A308,"Official name",TRUE)</f>
        <v>PINNACLE WEST CAPITAL CORPORATION</v>
      </c>
      <c r="D308" t="str" cm="1">
        <f t="array" ref="D308">_FV(A308,"Headquarters")</f>
        <v>400 NORTH FIFTH STREET, MS 8695, PHOENIX, AZ, 85004 US</v>
      </c>
      <c r="E308" s="3" cm="1">
        <f t="array" ref="E308">IFERROR(_FV(A308,"Employees"), "NA")</f>
        <v>82</v>
      </c>
      <c r="F308" t="str" cm="1">
        <f t="array" ref="F308">_FV(A308,"Industry")</f>
        <v>Electrical Utilities &amp; IPPs</v>
      </c>
      <c r="G308" s="3" cm="1">
        <f t="array" ref="G308">IFERROR(_FV(A308,"Year incorporated",TRUE), "NA")</f>
        <v>1985</v>
      </c>
      <c r="H308" s="3" t="str" cm="1">
        <f t="array" ref="H308">_FV(A308,"Exchange")</f>
        <v>New York Stock Exchange</v>
      </c>
      <c r="I308" t="str" cm="1">
        <f t="array" ref="I308">_FV(A308,"Currency")</f>
        <v>USD</v>
      </c>
      <c r="J308" s="7" cm="1">
        <f t="array" ref="J308">_FV(A308,"Price")</f>
        <v>77.64</v>
      </c>
      <c r="K308" s="7" cm="1">
        <f t="array" ref="K308">_FV(A308,"Previous close",TRUE)</f>
        <v>77.3</v>
      </c>
      <c r="L308" s="7" cm="1">
        <f t="array" ref="L308">_FV(A308,"Change")</f>
        <v>0.34</v>
      </c>
      <c r="M308" s="4" cm="1">
        <f t="array" ref="M308">_FV(A308,"Change (%)",TRUE)</f>
        <v>4.398E-3</v>
      </c>
      <c r="N308" s="7" cm="1">
        <f t="array" ref="N308">IFERROR(_FV(A308,"Open"), "NA")</f>
        <v>77.540000000000006</v>
      </c>
      <c r="O308" s="7" cm="1">
        <f t="array" ref="O308">IFERROR(_FV(A308,"High"), "NA")</f>
        <v>78.13</v>
      </c>
      <c r="P308" s="7" cm="1">
        <f t="array" ref="P308">IFERROR(_FV(A308,"Low"), "NA")</f>
        <v>77.370400000000004</v>
      </c>
      <c r="Q308" s="7" cm="1">
        <f t="array" ref="Q308">IFERROR(_FV(A308,"52 week high",TRUE),"NA")</f>
        <v>86.03</v>
      </c>
      <c r="R308" s="7" cm="1">
        <f t="array" ref="R308">IFERROR(_FV(A308,"52 week low",TRUE),"NA")</f>
        <v>59.03</v>
      </c>
      <c r="S308" s="3" cm="1">
        <f t="array" ref="S308">_FV(A308,"Shares outstanding",TRUE)</f>
        <v>113312200</v>
      </c>
      <c r="T308" s="7" cm="1">
        <f t="array" ref="T308">_FV(A308,"Volume")</f>
        <v>167469</v>
      </c>
      <c r="U308" s="3" cm="1">
        <f t="array" ref="U308">IFERROR(_FV(A308,"Volume average",TRUE), "NA")</f>
        <v>909823</v>
      </c>
      <c r="V308" s="5" cm="1">
        <f t="array" ref="V308">IFERROR(_FV(A308,"Beta"), "NA")</f>
        <v>0.47510000000000002</v>
      </c>
      <c r="W308" s="3" cm="1">
        <f t="array" ref="W308">_FV(A308,"Market cap",TRUE)</f>
        <v>8797559208</v>
      </c>
      <c r="X308" s="7" cm="1">
        <f t="array" ref="X308">IFERROR(_FV(A308,"P/E",TRUE), "NA")</f>
        <v>23.760300000000001</v>
      </c>
      <c r="Y308" t="str" cm="1">
        <f t="array" ref="Y308">_FV(A308,"Instrument type",TRUE)</f>
        <v>Stock</v>
      </c>
      <c r="Z308" s="6" cm="1">
        <f t="array" ref="Z308">_FV(A308,"Last trade time",TRUE)</f>
        <v>45155.700453911719</v>
      </c>
      <c r="AA308" s="3" t="str" cm="1">
        <f t="array" ref="AA308">IFERROR(_xldudf_FS_EQUITYMETRICS($B308, "net_income", "FY")*1000*1000,"NA")</f>
        <v>NA</v>
      </c>
      <c r="AB308" s="3" t="str" cm="1">
        <f t="array" ref="AB308">IFERROR(_xldudf_FS_EQUITYMETRICS($B308, "cash_equiv", "FY")*1000*1000,"NA")</f>
        <v>NA</v>
      </c>
      <c r="AC308" s="3" t="str" cm="1">
        <f t="array" ref="AC308">IFERROR(_xldudf_FS_EQUITYMETRICS($B308, "account_receivable", "FY")*1000*1000,"NA")</f>
        <v>NA</v>
      </c>
      <c r="AD308" s="3" t="str" cm="1">
        <f t="array" ref="AD308">IFERROR(_xldudf_FS_EQUITYMETRICS($B308, "total_curr_lib", "FY")*1000*1000,"NA")</f>
        <v>NA</v>
      </c>
    </row>
    <row r="309" spans="1:30" x14ac:dyDescent="0.2">
      <c r="A309" s="1" t="e" vm="308">
        <v>#VALUE!</v>
      </c>
      <c r="B309" t="str" cm="1">
        <f t="array" ref="B309">_FV(A309,"Ticker symbol",TRUE)</f>
        <v>PXD</v>
      </c>
      <c r="C309" t="str" cm="1">
        <f t="array" ref="C309">_FV(A309,"Official name",TRUE)</f>
        <v>PIONEER NATURAL RESOURCES COMPANY</v>
      </c>
      <c r="D309" t="str" cm="1">
        <f t="array" ref="D309">_FV(A309,"Headquarters")</f>
        <v>777 Hidden Ridge, IRVING, TX, 75038 US</v>
      </c>
      <c r="E309" s="3" cm="1">
        <f t="array" ref="E309">IFERROR(_FV(A309,"Employees"), "NA")</f>
        <v>2076</v>
      </c>
      <c r="F309" t="str" cm="1">
        <f t="array" ref="F309">_FV(A309,"Industry")</f>
        <v>Oil &amp; Gas</v>
      </c>
      <c r="G309" s="3" cm="1">
        <f t="array" ref="G309">IFERROR(_FV(A309,"Year incorporated",TRUE), "NA")</f>
        <v>1997</v>
      </c>
      <c r="H309" s="3" t="str" cm="1">
        <f t="array" ref="H309">_FV(A309,"Exchange")</f>
        <v>New York Stock Exchange</v>
      </c>
      <c r="I309" t="str" cm="1">
        <f t="array" ref="I309">_FV(A309,"Currency")</f>
        <v>USD</v>
      </c>
      <c r="J309" s="7" cm="1">
        <f t="array" ref="J309">_FV(A309,"Price")</f>
        <v>238.18559999999999</v>
      </c>
      <c r="K309" s="7" cm="1">
        <f t="array" ref="K309">_FV(A309,"Previous close",TRUE)</f>
        <v>234.15</v>
      </c>
      <c r="L309" s="7" cm="1">
        <f t="array" ref="L309">_FV(A309,"Change")</f>
        <v>4.0355999999999996</v>
      </c>
      <c r="M309" s="4" cm="1">
        <f t="array" ref="M309">_FV(A309,"Change (%)",TRUE)</f>
        <v>1.7235E-2</v>
      </c>
      <c r="N309" s="7" cm="1">
        <f t="array" ref="N309">IFERROR(_FV(A309,"Open"), "NA")</f>
        <v>237.64</v>
      </c>
      <c r="O309" s="7" cm="1">
        <f t="array" ref="O309">IFERROR(_FV(A309,"High"), "NA")</f>
        <v>239.9</v>
      </c>
      <c r="P309" s="7" cm="1">
        <f t="array" ref="P309">IFERROR(_FV(A309,"Low"), "NA")</f>
        <v>237.37100000000001</v>
      </c>
      <c r="Q309" s="7" cm="1">
        <f t="array" ref="Q309">IFERROR(_FV(A309,"52 week high",TRUE),"NA")</f>
        <v>274.7</v>
      </c>
      <c r="R309" s="7" cm="1">
        <f t="array" ref="R309">IFERROR(_FV(A309,"52 week low",TRUE),"NA")</f>
        <v>177.26499999999999</v>
      </c>
      <c r="S309" s="3" cm="1">
        <f t="array" ref="S309">_FV(A309,"Shares outstanding",TRUE)</f>
        <v>233141100</v>
      </c>
      <c r="T309" s="7" cm="1">
        <f t="array" ref="T309">_FV(A309,"Volume")</f>
        <v>659481</v>
      </c>
      <c r="U309" s="3" cm="1">
        <f t="array" ref="U309">IFERROR(_FV(A309,"Volume average",TRUE), "NA")</f>
        <v>1697141</v>
      </c>
      <c r="V309" s="5" cm="1">
        <f t="array" ref="V309">IFERROR(_FV(A309,"Beta"), "NA")</f>
        <v>1.4564999999999999</v>
      </c>
      <c r="W309" s="3" cm="1">
        <f t="array" ref="W309">_FV(A309,"Market cap",TRUE)</f>
        <v>55530852788</v>
      </c>
      <c r="X309" s="7" cm="1">
        <f t="array" ref="X309">IFERROR(_FV(A309,"P/E",TRUE), "NA")</f>
        <v>10.0024</v>
      </c>
      <c r="Y309" t="str" cm="1">
        <f t="array" ref="Y309">_FV(A309,"Instrument type",TRUE)</f>
        <v>Stock</v>
      </c>
      <c r="Z309" s="6" cm="1">
        <f t="array" ref="Z309">_FV(A309,"Last trade time",TRUE)</f>
        <v>45155.700517789061</v>
      </c>
      <c r="AA309" s="3" t="str" cm="1">
        <f t="array" ref="AA309">IFERROR(_xldudf_FS_EQUITYMETRICS($B309, "net_income", "FY")*1000*1000,"NA")</f>
        <v>NA</v>
      </c>
      <c r="AB309" s="3" t="str" cm="1">
        <f t="array" ref="AB309">IFERROR(_xldudf_FS_EQUITYMETRICS($B309, "cash_equiv", "FY")*1000*1000,"NA")</f>
        <v>NA</v>
      </c>
      <c r="AC309" s="3" t="str" cm="1">
        <f t="array" ref="AC309">IFERROR(_xldudf_FS_EQUITYMETRICS($B309, "account_receivable", "FY")*1000*1000,"NA")</f>
        <v>NA</v>
      </c>
      <c r="AD309" s="3" t="str" cm="1">
        <f t="array" ref="AD309">IFERROR(_xldudf_FS_EQUITYMETRICS($B309, "total_curr_lib", "FY")*1000*1000,"NA")</f>
        <v>NA</v>
      </c>
    </row>
    <row r="310" spans="1:30" x14ac:dyDescent="0.2">
      <c r="A310" s="1" t="e" vm="309">
        <v>#VALUE!</v>
      </c>
      <c r="B310" t="str" cm="1">
        <f t="array" ref="B310">_FV(A310,"Ticker symbol",TRUE)</f>
        <v>PBI</v>
      </c>
      <c r="C310" t="str" cm="1">
        <f t="array" ref="C310">_FV(A310,"Official name",TRUE)</f>
        <v>PITNEY BOWES INC.</v>
      </c>
      <c r="D310" t="str" cm="1">
        <f t="array" ref="D310">_FV(A310,"Headquarters")</f>
        <v>1 ELMCROFT ROAD, PITNEY BOWES INC, STAMFORD, CT, 06926-0700 US</v>
      </c>
      <c r="E310" s="3" cm="1">
        <f t="array" ref="E310">IFERROR(_FV(A310,"Employees"), "NA")</f>
        <v>11000</v>
      </c>
      <c r="F310" t="str" cm="1">
        <f t="array" ref="F310">_FV(A310,"Industry")</f>
        <v>Office Equipment</v>
      </c>
      <c r="G310" s="3" cm="1">
        <f t="array" ref="G310">IFERROR(_FV(A310,"Year incorporated",TRUE), "NA")</f>
        <v>1920</v>
      </c>
      <c r="H310" s="3" t="str" cm="1">
        <f t="array" ref="H310">_FV(A310,"Exchange")</f>
        <v>New York Stock Exchange</v>
      </c>
      <c r="I310" t="str" cm="1">
        <f t="array" ref="I310">_FV(A310,"Currency")</f>
        <v>USD</v>
      </c>
      <c r="J310" s="7" cm="1">
        <f t="array" ref="J310">_FV(A310,"Price")</f>
        <v>3.5150000000000001</v>
      </c>
      <c r="K310" s="7" cm="1">
        <f t="array" ref="K310">_FV(A310,"Previous close",TRUE)</f>
        <v>3.46</v>
      </c>
      <c r="L310" s="7" cm="1">
        <f t="array" ref="L310">_FV(A310,"Change")</f>
        <v>5.5E-2</v>
      </c>
      <c r="M310" s="4" cm="1">
        <f t="array" ref="M310">_FV(A310,"Change (%)",TRUE)</f>
        <v>1.5896E-2</v>
      </c>
      <c r="N310" s="7" cm="1">
        <f t="array" ref="N310">IFERROR(_FV(A310,"Open"), "NA")</f>
        <v>3.46</v>
      </c>
      <c r="O310" s="7" cm="1">
        <f t="array" ref="O310">IFERROR(_FV(A310,"High"), "NA")</f>
        <v>3.54</v>
      </c>
      <c r="P310" s="7" cm="1">
        <f t="array" ref="P310">IFERROR(_FV(A310,"Low"), "NA")</f>
        <v>3.46</v>
      </c>
      <c r="Q310" s="7" cm="1">
        <f t="array" ref="Q310">IFERROR(_FV(A310,"52 week high",TRUE),"NA")</f>
        <v>4.8499999999999996</v>
      </c>
      <c r="R310" s="7" cm="1">
        <f t="array" ref="R310">IFERROR(_FV(A310,"52 week low",TRUE),"NA")</f>
        <v>2.2999999999999998</v>
      </c>
      <c r="S310" s="3" cm="1">
        <f t="array" ref="S310">_FV(A310,"Shares outstanding",TRUE)</f>
        <v>176026200</v>
      </c>
      <c r="T310" s="7" cm="1">
        <f t="array" ref="T310">_FV(A310,"Volume")</f>
        <v>233389</v>
      </c>
      <c r="U310" s="3" cm="1">
        <f t="array" ref="U310">IFERROR(_FV(A310,"Volume average",TRUE), "NA")</f>
        <v>965181</v>
      </c>
      <c r="V310" s="5" cm="1">
        <f t="array" ref="V310">IFERROR(_FV(A310,"Beta"), "NA")</f>
        <v>2.2158000000000002</v>
      </c>
      <c r="W310" s="3" cm="1">
        <f t="array" ref="W310">_FV(A310,"Market cap",TRUE)</f>
        <v>618732093</v>
      </c>
      <c r="X310" s="7" cm="1">
        <f t="array" ref="X310">IFERROR(_FV(A310,"P/E",TRUE), "NA")</f>
        <v>75.413499999999999</v>
      </c>
      <c r="Y310" t="str" cm="1">
        <f t="array" ref="Y310">_FV(A310,"Instrument type",TRUE)</f>
        <v>Stock</v>
      </c>
      <c r="Z310" s="6" cm="1">
        <f t="array" ref="Z310">_FV(A310,"Last trade time",TRUE)</f>
        <v>45155.700346145313</v>
      </c>
      <c r="AA310" s="3" t="str" cm="1">
        <f t="array" ref="AA310">IFERROR(_xldudf_FS_EQUITYMETRICS($B310, "net_income", "FY")*1000*1000,"NA")</f>
        <v>NA</v>
      </c>
      <c r="AB310" s="3" t="str" cm="1">
        <f t="array" ref="AB310">IFERROR(_xldudf_FS_EQUITYMETRICS($B310, "cash_equiv", "FY")*1000*1000,"NA")</f>
        <v>NA</v>
      </c>
      <c r="AC310" s="3" t="str" cm="1">
        <f t="array" ref="AC310">IFERROR(_xldudf_FS_EQUITYMETRICS($B310, "account_receivable", "FY")*1000*1000,"NA")</f>
        <v>NA</v>
      </c>
      <c r="AD310" s="3" t="str" cm="1">
        <f t="array" ref="AD310">IFERROR(_xldudf_FS_EQUITYMETRICS($B310, "total_curr_lib", "FY")*1000*1000,"NA")</f>
        <v>NA</v>
      </c>
    </row>
    <row r="311" spans="1:30" x14ac:dyDescent="0.2">
      <c r="A311" s="1" t="e" vm="310">
        <v>#VALUE!</v>
      </c>
      <c r="B311" t="str" cm="1">
        <f t="array" ref="B311">_FV(A311,"Ticker symbol",TRUE)</f>
        <v>PPG</v>
      </c>
      <c r="C311" t="str" cm="1">
        <f t="array" ref="C311">_FV(A311,"Official name",TRUE)</f>
        <v>PPG INDUSTRIES, INC.</v>
      </c>
      <c r="D311" t="str" cm="1">
        <f t="array" ref="D311">_FV(A311,"Headquarters")</f>
        <v>One Ppg Pl 40 East, PITTSBURGH, PA, 15272 US</v>
      </c>
      <c r="E311" s="3" cm="1">
        <f t="array" ref="E311">IFERROR(_FV(A311,"Employees"), "NA")</f>
        <v>52000</v>
      </c>
      <c r="F311" t="str" cm="1">
        <f t="array" ref="F311">_FV(A311,"Industry")</f>
        <v>Chemicals</v>
      </c>
      <c r="G311" s="3" cm="1">
        <f t="array" ref="G311">IFERROR(_FV(A311,"Year incorporated",TRUE), "NA")</f>
        <v>1883</v>
      </c>
      <c r="H311" s="3" t="str" cm="1">
        <f t="array" ref="H311">_FV(A311,"Exchange")</f>
        <v>New York Stock Exchange</v>
      </c>
      <c r="I311" t="str" cm="1">
        <f t="array" ref="I311">_FV(A311,"Currency")</f>
        <v>USD</v>
      </c>
      <c r="J311" s="7" cm="1">
        <f t="array" ref="J311">_FV(A311,"Price")</f>
        <v>138.54</v>
      </c>
      <c r="K311" s="7" cm="1">
        <f t="array" ref="K311">_FV(A311,"Previous close",TRUE)</f>
        <v>137.63999999999999</v>
      </c>
      <c r="L311" s="7" cm="1">
        <f t="array" ref="L311">_FV(A311,"Change")</f>
        <v>0.9</v>
      </c>
      <c r="M311" s="4" cm="1">
        <f t="array" ref="M311">_FV(A311,"Change (%)",TRUE)</f>
        <v>6.5390000000000005E-3</v>
      </c>
      <c r="N311" s="7" cm="1">
        <f t="array" ref="N311">IFERROR(_FV(A311,"Open"), "NA")</f>
        <v>138.62</v>
      </c>
      <c r="O311" s="7" cm="1">
        <f t="array" ref="O311">IFERROR(_FV(A311,"High"), "NA")</f>
        <v>139.41999999999999</v>
      </c>
      <c r="P311" s="7" cm="1">
        <f t="array" ref="P311">IFERROR(_FV(A311,"Low"), "NA")</f>
        <v>138.005</v>
      </c>
      <c r="Q311" s="7" cm="1">
        <f t="array" ref="Q311">IFERROR(_FV(A311,"52 week high",TRUE),"NA")</f>
        <v>152.88999999999999</v>
      </c>
      <c r="R311" s="7" cm="1">
        <f t="array" ref="R311">IFERROR(_FV(A311,"52 week low",TRUE),"NA")</f>
        <v>107.4</v>
      </c>
      <c r="S311" s="3" cm="1">
        <f t="array" ref="S311">_FV(A311,"Shares outstanding",TRUE)</f>
        <v>235513000</v>
      </c>
      <c r="T311" s="7" cm="1">
        <f t="array" ref="T311">_FV(A311,"Volume")</f>
        <v>245452</v>
      </c>
      <c r="U311" s="3" cm="1">
        <f t="array" ref="U311">IFERROR(_FV(A311,"Volume average",TRUE), "NA")</f>
        <v>1752405</v>
      </c>
      <c r="V311" s="5" cm="1">
        <f t="array" ref="V311">IFERROR(_FV(A311,"Beta"), "NA")</f>
        <v>1.1867000000000001</v>
      </c>
      <c r="W311" s="3" cm="1">
        <f t="array" ref="W311">_FV(A311,"Market cap",TRUE)</f>
        <v>32627971020</v>
      </c>
      <c r="X311" s="7" cm="1">
        <f t="array" ref="X311">IFERROR(_FV(A311,"P/E",TRUE), "NA")</f>
        <v>24.6874</v>
      </c>
      <c r="Y311" t="str" cm="1">
        <f t="array" ref="Y311">_FV(A311,"Instrument type",TRUE)</f>
        <v>Stock</v>
      </c>
      <c r="Z311" s="6" cm="1">
        <f t="array" ref="Z311">_FV(A311,"Last trade time",TRUE)</f>
        <v>45155.700368066406</v>
      </c>
      <c r="AA311" s="3" t="str" cm="1">
        <f t="array" ref="AA311">IFERROR(_xldudf_FS_EQUITYMETRICS($B311, "net_income", "FY")*1000*1000,"NA")</f>
        <v>NA</v>
      </c>
      <c r="AB311" s="3" t="str" cm="1">
        <f t="array" ref="AB311">IFERROR(_xldudf_FS_EQUITYMETRICS($B311, "cash_equiv", "FY")*1000*1000,"NA")</f>
        <v>NA</v>
      </c>
      <c r="AC311" s="3" t="str" cm="1">
        <f t="array" ref="AC311">IFERROR(_xldudf_FS_EQUITYMETRICS($B311, "account_receivable", "FY")*1000*1000,"NA")</f>
        <v>NA</v>
      </c>
      <c r="AD311" s="3" t="str" cm="1">
        <f t="array" ref="AD311">IFERROR(_xldudf_FS_EQUITYMETRICS($B311, "total_curr_lib", "FY")*1000*1000,"NA")</f>
        <v>NA</v>
      </c>
    </row>
    <row r="312" spans="1:30" x14ac:dyDescent="0.2">
      <c r="A312" s="1" t="e" vm="311">
        <v>#VALUE!</v>
      </c>
      <c r="B312" t="str" cm="1">
        <f t="array" ref="B312">_FV(A312,"Ticker symbol",TRUE)</f>
        <v>PPL</v>
      </c>
      <c r="C312" t="str" cm="1">
        <f t="array" ref="C312">_FV(A312,"Official name",TRUE)</f>
        <v>PPL CORPORATION</v>
      </c>
      <c r="D312" t="str" cm="1">
        <f t="array" ref="D312">_FV(A312,"Headquarters")</f>
        <v>Two N Ninth St, ALLENTOWN, PA, 18101-1179 US</v>
      </c>
      <c r="E312" s="3" cm="1">
        <f t="array" ref="E312">IFERROR(_FV(A312,"Employees"), "NA")</f>
        <v>6527</v>
      </c>
      <c r="F312" t="str" cm="1">
        <f t="array" ref="F312">_FV(A312,"Industry")</f>
        <v>Multiline Utilities</v>
      </c>
      <c r="G312" s="3" cm="1">
        <f t="array" ref="G312">IFERROR(_FV(A312,"Year incorporated",TRUE), "NA")</f>
        <v>1994</v>
      </c>
      <c r="H312" s="3" t="str" cm="1">
        <f t="array" ref="H312">_FV(A312,"Exchange")</f>
        <v>New York Stock Exchange</v>
      </c>
      <c r="I312" t="str" cm="1">
        <f t="array" ref="I312">_FV(A312,"Currency")</f>
        <v>USD</v>
      </c>
      <c r="J312" s="7" cm="1">
        <f t="array" ref="J312">_FV(A312,"Price")</f>
        <v>25.385000000000002</v>
      </c>
      <c r="K312" s="7" cm="1">
        <f t="array" ref="K312">_FV(A312,"Previous close",TRUE)</f>
        <v>25.36</v>
      </c>
      <c r="L312" s="7" cm="1">
        <f t="array" ref="L312">_FV(A312,"Change")</f>
        <v>2.5000000000000001E-2</v>
      </c>
      <c r="M312" s="4" cm="1">
        <f t="array" ref="M312">_FV(A312,"Change (%)",TRUE)</f>
        <v>9.858E-4</v>
      </c>
      <c r="N312" s="7" cm="1">
        <f t="array" ref="N312">IFERROR(_FV(A312,"Open"), "NA")</f>
        <v>25.4</v>
      </c>
      <c r="O312" s="7" cm="1">
        <f t="array" ref="O312">IFERROR(_FV(A312,"High"), "NA")</f>
        <v>25.585000000000001</v>
      </c>
      <c r="P312" s="7" cm="1">
        <f t="array" ref="P312">IFERROR(_FV(A312,"Low"), "NA")</f>
        <v>25.32</v>
      </c>
      <c r="Q312" s="7" cm="1">
        <f t="array" ref="Q312">IFERROR(_FV(A312,"52 week high",TRUE),"NA")</f>
        <v>31.74</v>
      </c>
      <c r="R312" s="7" cm="1">
        <f t="array" ref="R312">IFERROR(_FV(A312,"52 week low",TRUE),"NA")</f>
        <v>23.465</v>
      </c>
      <c r="S312" s="3" cm="1">
        <f t="array" ref="S312">_FV(A312,"Shares outstanding",TRUE)</f>
        <v>737088600</v>
      </c>
      <c r="T312" s="7" cm="1">
        <f t="array" ref="T312">_FV(A312,"Volume")</f>
        <v>2161331</v>
      </c>
      <c r="U312" s="3" cm="1">
        <f t="array" ref="U312">IFERROR(_FV(A312,"Volume average",TRUE), "NA")</f>
        <v>5081914</v>
      </c>
      <c r="V312" s="5" cm="1">
        <f t="array" ref="V312">IFERROR(_FV(A312,"Beta"), "NA")</f>
        <v>0.80549999999999999</v>
      </c>
      <c r="W312" s="3" cm="1">
        <f t="array" ref="W312">_FV(A312,"Market cap",TRUE)</f>
        <v>18692560000</v>
      </c>
      <c r="X312" s="7" cm="1">
        <f t="array" ref="X312">IFERROR(_FV(A312,"P/E",TRUE), "NA")</f>
        <v>26.015599999999999</v>
      </c>
      <c r="Y312" t="str" cm="1">
        <f t="array" ref="Y312">_FV(A312,"Instrument type",TRUE)</f>
        <v>Stock</v>
      </c>
      <c r="Z312" s="6" cm="1">
        <f t="array" ref="Z312">_FV(A312,"Last trade time",TRUE)</f>
        <v>45155.700501145315</v>
      </c>
      <c r="AA312" s="3" t="str" cm="1">
        <f t="array" ref="AA312">IFERROR(_xldudf_FS_EQUITYMETRICS($B312, "net_income", "FY")*1000*1000,"NA")</f>
        <v>NA</v>
      </c>
      <c r="AB312" s="3" t="str" cm="1">
        <f t="array" ref="AB312">IFERROR(_xldudf_FS_EQUITYMETRICS($B312, "cash_equiv", "FY")*1000*1000,"NA")</f>
        <v>NA</v>
      </c>
      <c r="AC312" s="3" t="str" cm="1">
        <f t="array" ref="AC312">IFERROR(_xldudf_FS_EQUITYMETRICS($B312, "account_receivable", "FY")*1000*1000,"NA")</f>
        <v>NA</v>
      </c>
      <c r="AD312" s="3" t="str" cm="1">
        <f t="array" ref="AD312">IFERROR(_xldudf_FS_EQUITYMETRICS($B312, "total_curr_lib", "FY")*1000*1000,"NA")</f>
        <v>NA</v>
      </c>
    </row>
    <row r="313" spans="1:30" x14ac:dyDescent="0.2">
      <c r="A313" s="1" t="e" vm="312">
        <v>#VALUE!</v>
      </c>
      <c r="B313" t="str" cm="1">
        <f t="array" ref="B313">_FV(A313,"Ticker symbol",TRUE)</f>
        <v>PFG</v>
      </c>
      <c r="C313" t="str" cm="1">
        <f t="array" ref="C313">_FV(A313,"Official name",TRUE)</f>
        <v>PRINCIPAL FINANCIAL GROUP, INC.</v>
      </c>
      <c r="D313" t="str" cm="1">
        <f t="array" ref="D313">_FV(A313,"Headquarters")</f>
        <v>711 High Street, DES MOINES, IA, 50392 US</v>
      </c>
      <c r="E313" s="3" cm="1">
        <f t="array" ref="E313">IFERROR(_FV(A313,"Employees"), "NA")</f>
        <v>19300</v>
      </c>
      <c r="F313" t="str" cm="1">
        <f t="array" ref="F313">_FV(A313,"Industry")</f>
        <v>Investment Banking &amp; Investment Services</v>
      </c>
      <c r="G313" s="3" cm="1">
        <f t="array" ref="G313">IFERROR(_FV(A313,"Year incorporated",TRUE), "NA")</f>
        <v>2001</v>
      </c>
      <c r="H313" s="3" t="str" cm="1">
        <f t="array" ref="H313">_FV(A313,"Exchange")</f>
        <v>Nasdaq Stock Market</v>
      </c>
      <c r="I313" t="str" cm="1">
        <f t="array" ref="I313">_FV(A313,"Currency")</f>
        <v>USD</v>
      </c>
      <c r="J313" s="7" cm="1">
        <f t="array" ref="J313">_FV(A313,"Price")</f>
        <v>76.77</v>
      </c>
      <c r="K313" s="7" cm="1">
        <f t="array" ref="K313">_FV(A313,"Previous close",TRUE)</f>
        <v>77.06</v>
      </c>
      <c r="L313" s="7" cm="1">
        <f t="array" ref="L313">_FV(A313,"Change")</f>
        <v>-0.28999999999999998</v>
      </c>
      <c r="M313" s="4" cm="1">
        <f t="array" ref="M313">_FV(A313,"Change (%)",TRUE)</f>
        <v>-3.7630000000000003E-3</v>
      </c>
      <c r="N313" s="7" cm="1">
        <f t="array" ref="N313">IFERROR(_FV(A313,"Open"), "NA")</f>
        <v>77.37</v>
      </c>
      <c r="O313" s="7" cm="1">
        <f t="array" ref="O313">IFERROR(_FV(A313,"High"), "NA")</f>
        <v>77.66</v>
      </c>
      <c r="P313" s="7" cm="1">
        <f t="array" ref="P313">IFERROR(_FV(A313,"Low"), "NA")</f>
        <v>76.580100000000002</v>
      </c>
      <c r="Q313" s="7" cm="1">
        <f t="array" ref="Q313">IFERROR(_FV(A313,"52 week high",TRUE),"NA")</f>
        <v>96.17</v>
      </c>
      <c r="R313" s="7" cm="1">
        <f t="array" ref="R313">IFERROR(_FV(A313,"52 week low",TRUE),"NA")</f>
        <v>65.165000000000006</v>
      </c>
      <c r="S313" s="3" cm="1">
        <f t="array" ref="S313">_FV(A313,"Shares outstanding",TRUE)</f>
        <v>241714900</v>
      </c>
      <c r="T313" s="7" cm="1">
        <f t="array" ref="T313">_FV(A313,"Volume")</f>
        <v>287730</v>
      </c>
      <c r="U313" s="3" cm="1">
        <f t="array" ref="U313">IFERROR(_FV(A313,"Volume average",TRUE), "NA")</f>
        <v>1108238</v>
      </c>
      <c r="V313" s="5" cm="1">
        <f t="array" ref="V313">IFERROR(_FV(A313,"Beta"), "NA")</f>
        <v>1.3118000000000001</v>
      </c>
      <c r="W313" s="3" cm="1">
        <f t="array" ref="W313">_FV(A313,"Market cap",TRUE)</f>
        <v>18556452873</v>
      </c>
      <c r="X313" s="7" cm="1">
        <f t="array" ref="X313">IFERROR(_FV(A313,"P/E",TRUE), "NA")</f>
        <v>11.911300000000001</v>
      </c>
      <c r="Y313" t="str" cm="1">
        <f t="array" ref="Y313">_FV(A313,"Instrument type",TRUE)</f>
        <v>Stock</v>
      </c>
      <c r="Z313" s="6" cm="1">
        <f t="array" ref="Z313">_FV(A313,"Last trade time",TRUE)</f>
        <v>45155.700441203124</v>
      </c>
      <c r="AA313" s="3" t="str" cm="1">
        <f t="array" ref="AA313">IFERROR(_xldudf_FS_EQUITYMETRICS($B313, "net_income", "FY")*1000*1000,"NA")</f>
        <v>NA</v>
      </c>
      <c r="AB313" s="3" t="str" cm="1">
        <f t="array" ref="AB313">IFERROR(_xldudf_FS_EQUITYMETRICS($B313, "cash_equiv", "FY")*1000*1000,"NA")</f>
        <v>NA</v>
      </c>
      <c r="AC313" s="3" t="str" cm="1">
        <f t="array" ref="AC313">IFERROR(_xldudf_FS_EQUITYMETRICS($B313, "account_receivable", "FY")*1000*1000,"NA")</f>
        <v>NA</v>
      </c>
      <c r="AD313" s="3" t="str" cm="1">
        <f t="array" ref="AD313">IFERROR(_xldudf_FS_EQUITYMETRICS($B313, "total_curr_lib", "FY")*1000*1000,"NA")</f>
        <v>NA</v>
      </c>
    </row>
    <row r="314" spans="1:30" x14ac:dyDescent="0.2">
      <c r="A314" s="1" t="e" vm="313">
        <v>#VALUE!</v>
      </c>
      <c r="B314" t="str" cm="1">
        <f t="array" ref="B314">_FV(A314,"Ticker symbol",TRUE)</f>
        <v>PLD</v>
      </c>
      <c r="C314" t="str" cm="1">
        <f t="array" ref="C314">_FV(A314,"Official name",TRUE)</f>
        <v>PROLOGIS, INC.</v>
      </c>
      <c r="D314" t="str" cm="1">
        <f t="array" ref="D314">_FV(A314,"Headquarters")</f>
        <v>PIER 1 BAY 1, SAN FRANCISCO, CA, 94111 US</v>
      </c>
      <c r="E314" s="3" cm="1">
        <f t="array" ref="E314">IFERROR(_FV(A314,"Employees"), "NA")</f>
        <v>2466</v>
      </c>
      <c r="F314" t="str" cm="1">
        <f t="array" ref="F314">_FV(A314,"Industry")</f>
        <v>Residential &amp; Commercial REIT</v>
      </c>
      <c r="G314" s="3" cm="1">
        <f t="array" ref="G314">IFERROR(_FV(A314,"Year incorporated",TRUE), "NA")</f>
        <v>1997</v>
      </c>
      <c r="H314" s="3" t="str" cm="1">
        <f t="array" ref="H314">_FV(A314,"Exchange")</f>
        <v>New York Stock Exchange</v>
      </c>
      <c r="I314" t="str" cm="1">
        <f t="array" ref="I314">_FV(A314,"Currency")</f>
        <v>USD</v>
      </c>
      <c r="J314" s="7" cm="1">
        <f t="array" ref="J314">_FV(A314,"Price")</f>
        <v>121.765</v>
      </c>
      <c r="K314" s="7" cm="1">
        <f t="array" ref="K314">_FV(A314,"Previous close",TRUE)</f>
        <v>121.85</v>
      </c>
      <c r="L314" s="7" cm="1">
        <f t="array" ref="L314">_FV(A314,"Change")</f>
        <v>-8.5000000000000006E-2</v>
      </c>
      <c r="M314" s="4" cm="1">
        <f t="array" ref="M314">_FV(A314,"Change (%)",TRUE)</f>
        <v>-6.9760000000000004E-4</v>
      </c>
      <c r="N314" s="7" cm="1">
        <f t="array" ref="N314">IFERROR(_FV(A314,"Open"), "NA")</f>
        <v>122.08</v>
      </c>
      <c r="O314" s="7" cm="1">
        <f t="array" ref="O314">IFERROR(_FV(A314,"High"), "NA")</f>
        <v>123.08499999999999</v>
      </c>
      <c r="P314" s="7" cm="1">
        <f t="array" ref="P314">IFERROR(_FV(A314,"Low"), "NA")</f>
        <v>121.68040000000001</v>
      </c>
      <c r="Q314" s="7" cm="1">
        <f t="array" ref="Q314">IFERROR(_FV(A314,"52 week high",TRUE),"NA")</f>
        <v>138.22999999999999</v>
      </c>
      <c r="R314" s="7" cm="1">
        <f t="array" ref="R314">IFERROR(_FV(A314,"52 week low",TRUE),"NA")</f>
        <v>98.03</v>
      </c>
      <c r="S314" s="3" cm="1">
        <f t="array" ref="S314">_FV(A314,"Shares outstanding",TRUE)</f>
        <v>923862000</v>
      </c>
      <c r="T314" s="7" cm="1">
        <f t="array" ref="T314">_FV(A314,"Volume")</f>
        <v>436461</v>
      </c>
      <c r="U314" s="3" cm="1">
        <f t="array" ref="U314">IFERROR(_FV(A314,"Volume average",TRUE), "NA")</f>
        <v>2466376</v>
      </c>
      <c r="V314" s="5" cm="1">
        <f t="array" ref="V314">IFERROR(_FV(A314,"Beta"), "NA")</f>
        <v>0.99270000000000003</v>
      </c>
      <c r="W314" s="3" cm="1">
        <f t="array" ref="W314">_FV(A314,"Market cap",TRUE)</f>
        <v>112494056430</v>
      </c>
      <c r="X314" s="7" cm="1">
        <f t="array" ref="X314">IFERROR(_FV(A314,"P/E",TRUE), "NA")</f>
        <v>32.0655</v>
      </c>
      <c r="Y314" t="str" cm="1">
        <f t="array" ref="Y314">_FV(A314,"Instrument type",TRUE)</f>
        <v>Stock</v>
      </c>
      <c r="Z314" s="6" cm="1">
        <f t="array" ref="Z314">_FV(A314,"Last trade time",TRUE)</f>
        <v>45155.700478517967</v>
      </c>
      <c r="AA314" s="3" t="str" cm="1">
        <f t="array" ref="AA314">IFERROR(_xldudf_FS_EQUITYMETRICS($B314, "net_income", "FY")*1000*1000,"NA")</f>
        <v>NA</v>
      </c>
      <c r="AB314" s="3" t="str" cm="1">
        <f t="array" ref="AB314">IFERROR(_xldudf_FS_EQUITYMETRICS($B314, "cash_equiv", "FY")*1000*1000,"NA")</f>
        <v>NA</v>
      </c>
      <c r="AC314" s="3" t="str" cm="1">
        <f t="array" ref="AC314">IFERROR(_xldudf_FS_EQUITYMETRICS($B314, "account_receivable", "FY")*1000*1000,"NA")</f>
        <v>NA</v>
      </c>
      <c r="AD314" s="3" t="str" cm="1">
        <f t="array" ref="AD314">IFERROR(_xldudf_FS_EQUITYMETRICS($B314, "total_curr_lib", "FY")*1000*1000,"NA")</f>
        <v>NA</v>
      </c>
    </row>
    <row r="315" spans="1:30" x14ac:dyDescent="0.2">
      <c r="A315" s="1" t="e" vm="314">
        <v>#VALUE!</v>
      </c>
      <c r="B315" t="str" cm="1">
        <f t="array" ref="B315">_FV(A315,"Ticker symbol",TRUE)</f>
        <v>PRU</v>
      </c>
      <c r="C315" t="str" cm="1">
        <f t="array" ref="C315">_FV(A315,"Official name",TRUE)</f>
        <v>PRUDENTIAL FINANCIAL, INC.</v>
      </c>
      <c r="D315" t="str" cm="1">
        <f t="array" ref="D315">_FV(A315,"Headquarters")</f>
        <v>751 BROAD ST, NEWARK, NJ, 07102 US</v>
      </c>
      <c r="E315" s="3" cm="1">
        <f t="array" ref="E315">IFERROR(_FV(A315,"Employees"), "NA")</f>
        <v>39854</v>
      </c>
      <c r="F315" t="str" cm="1">
        <f t="array" ref="F315">_FV(A315,"Industry")</f>
        <v>Insurance</v>
      </c>
      <c r="G315" s="3" cm="1">
        <f t="array" ref="G315">IFERROR(_FV(A315,"Year incorporated",TRUE), "NA")</f>
        <v>1999</v>
      </c>
      <c r="H315" s="3" t="str" cm="1">
        <f t="array" ref="H315">_FV(A315,"Exchange")</f>
        <v>New York Stock Exchange</v>
      </c>
      <c r="I315" t="str" cm="1">
        <f t="array" ref="I315">_FV(A315,"Currency")</f>
        <v>USD</v>
      </c>
      <c r="J315" s="7" cm="1">
        <f t="array" ref="J315">_FV(A315,"Price")</f>
        <v>93.344999999999999</v>
      </c>
      <c r="K315" s="7" cm="1">
        <f t="array" ref="K315">_FV(A315,"Previous close",TRUE)</f>
        <v>93.18</v>
      </c>
      <c r="L315" s="7" cm="1">
        <f t="array" ref="L315">_FV(A315,"Change")</f>
        <v>0.16500000000000001</v>
      </c>
      <c r="M315" s="4" cm="1">
        <f t="array" ref="M315">_FV(A315,"Change (%)",TRUE)</f>
        <v>1.771E-3</v>
      </c>
      <c r="N315" s="7" cm="1">
        <f t="array" ref="N315">IFERROR(_FV(A315,"Open"), "NA")</f>
        <v>93.87</v>
      </c>
      <c r="O315" s="7" cm="1">
        <f t="array" ref="O315">IFERROR(_FV(A315,"High"), "NA")</f>
        <v>94.24</v>
      </c>
      <c r="P315" s="7" cm="1">
        <f t="array" ref="P315">IFERROR(_FV(A315,"Low"), "NA")</f>
        <v>93.27</v>
      </c>
      <c r="Q315" s="7" cm="1">
        <f t="array" ref="Q315">IFERROR(_FV(A315,"52 week high",TRUE),"NA")</f>
        <v>110.96</v>
      </c>
      <c r="R315" s="7" cm="1">
        <f t="array" ref="R315">IFERROR(_FV(A315,"52 week low",TRUE),"NA")</f>
        <v>75.37</v>
      </c>
      <c r="S315" s="3" cm="1">
        <f t="array" ref="S315">_FV(A315,"Shares outstanding",TRUE)</f>
        <v>363000000</v>
      </c>
      <c r="T315" s="7" cm="1">
        <f t="array" ref="T315">_FV(A315,"Volume")</f>
        <v>450993</v>
      </c>
      <c r="U315" s="3" cm="1">
        <f t="array" ref="U315">IFERROR(_FV(A315,"Volume average",TRUE), "NA")</f>
        <v>1505785</v>
      </c>
      <c r="V315" s="5" cm="1">
        <f t="array" ref="V315">IFERROR(_FV(A315,"Beta"), "NA")</f>
        <v>1.4065000000000001</v>
      </c>
      <c r="W315" s="3" cm="1">
        <f t="array" ref="W315">_FV(A315,"Market cap",TRUE)</f>
        <v>33884235000</v>
      </c>
      <c r="X315" s="7" cm="1">
        <f t="array" ref="X315">IFERROR(_FV(A315,"P/E",TRUE), "NA")</f>
        <v>31.1493</v>
      </c>
      <c r="Y315" t="str" cm="1">
        <f t="array" ref="Y315">_FV(A315,"Instrument type",TRUE)</f>
        <v>Stock</v>
      </c>
      <c r="Z315" s="6" cm="1">
        <f t="array" ref="Z315">_FV(A315,"Last trade time",TRUE)</f>
        <v>45155.700485173438</v>
      </c>
      <c r="AA315" s="3" t="str" cm="1">
        <f t="array" ref="AA315">IFERROR(_xldudf_FS_EQUITYMETRICS($B315, "net_income", "FY")*1000*1000,"NA")</f>
        <v>NA</v>
      </c>
      <c r="AB315" s="3" t="str" cm="1">
        <f t="array" ref="AB315">IFERROR(_xldudf_FS_EQUITYMETRICS($B315, "cash_equiv", "FY")*1000*1000,"NA")</f>
        <v>NA</v>
      </c>
      <c r="AC315" s="3" t="str" cm="1">
        <f t="array" ref="AC315">IFERROR(_xldudf_FS_EQUITYMETRICS($B315, "account_receivable", "FY")*1000*1000,"NA")</f>
        <v>NA</v>
      </c>
      <c r="AD315" s="3" t="str" cm="1">
        <f t="array" ref="AD315">IFERROR(_xldudf_FS_EQUITYMETRICS($B315, "total_curr_lib", "FY")*1000*1000,"NA")</f>
        <v>NA</v>
      </c>
    </row>
    <row r="316" spans="1:30" x14ac:dyDescent="0.2">
      <c r="A316" s="1" t="e" vm="315">
        <v>#VALUE!</v>
      </c>
      <c r="B316" t="str" cm="1">
        <f t="array" ref="B316">_FV(A316,"Ticker symbol",TRUE)</f>
        <v>PEG</v>
      </c>
      <c r="C316" t="str" cm="1">
        <f t="array" ref="C316">_FV(A316,"Official name",TRUE)</f>
        <v>PUBLIC SERVICE ENTERPRISE GROUP INCORPORATED</v>
      </c>
      <c r="D316" t="str" cm="1">
        <f t="array" ref="D316">_FV(A316,"Headquarters")</f>
        <v>Corporate Accounting Services, 80 Park Plaza, 9Th Floor, NEWARK, NJ, 07102-4194 US</v>
      </c>
      <c r="E316" s="3" cm="1">
        <f t="array" ref="E316">IFERROR(_FV(A316,"Employees"), "NA")</f>
        <v>12525</v>
      </c>
      <c r="F316" t="str" cm="1">
        <f t="array" ref="F316">_FV(A316,"Industry")</f>
        <v>Multiline Utilities</v>
      </c>
      <c r="G316" s="3" cm="1">
        <f t="array" ref="G316">IFERROR(_FV(A316,"Year incorporated",TRUE), "NA")</f>
        <v>1985</v>
      </c>
      <c r="H316" s="3" t="str" cm="1">
        <f t="array" ref="H316">_FV(A316,"Exchange")</f>
        <v>New York Stock Exchange</v>
      </c>
      <c r="I316" t="str" cm="1">
        <f t="array" ref="I316">_FV(A316,"Currency")</f>
        <v>USD</v>
      </c>
      <c r="J316" s="7" cm="1">
        <f t="array" ref="J316">_FV(A316,"Price")</f>
        <v>60.814999999999998</v>
      </c>
      <c r="K316" s="7" cm="1">
        <f t="array" ref="K316">_FV(A316,"Previous close",TRUE)</f>
        <v>60.34</v>
      </c>
      <c r="L316" s="7" cm="1">
        <f t="array" ref="L316">_FV(A316,"Change")</f>
        <v>0.47499999999999998</v>
      </c>
      <c r="M316" s="4" cm="1">
        <f t="array" ref="M316">_FV(A316,"Change (%)",TRUE)</f>
        <v>7.8720000000000005E-3</v>
      </c>
      <c r="N316" s="7" cm="1">
        <f t="array" ref="N316">IFERROR(_FV(A316,"Open"), "NA")</f>
        <v>60.4</v>
      </c>
      <c r="O316" s="7" cm="1">
        <f t="array" ref="O316">IFERROR(_FV(A316,"High"), "NA")</f>
        <v>60.94</v>
      </c>
      <c r="P316" s="7" cm="1">
        <f t="array" ref="P316">IFERROR(_FV(A316,"Low"), "NA")</f>
        <v>60.4</v>
      </c>
      <c r="Q316" s="7" cm="1">
        <f t="array" ref="Q316">IFERROR(_FV(A316,"52 week high",TRUE),"NA")</f>
        <v>69.94</v>
      </c>
      <c r="R316" s="7" cm="1">
        <f t="array" ref="R316">IFERROR(_FV(A316,"52 week low",TRUE),"NA")</f>
        <v>52.51</v>
      </c>
      <c r="S316" s="3" cm="1">
        <f t="array" ref="S316">_FV(A316,"Shares outstanding",TRUE)</f>
        <v>499111100</v>
      </c>
      <c r="T316" s="7" cm="1">
        <f t="array" ref="T316">_FV(A316,"Volume")</f>
        <v>910498</v>
      </c>
      <c r="U316" s="3" cm="1">
        <f t="array" ref="U316">IFERROR(_FV(A316,"Volume average",TRUE), "NA")</f>
        <v>2226934</v>
      </c>
      <c r="V316" s="5" cm="1">
        <f t="array" ref="V316">IFERROR(_FV(A316,"Beta"), "NA")</f>
        <v>0.60389999999999999</v>
      </c>
      <c r="W316" s="3" cm="1">
        <f t="array" ref="W316">_FV(A316,"Market cap",TRUE)</f>
        <v>30353441546</v>
      </c>
      <c r="X316" s="7" cm="1">
        <f t="array" ref="X316">IFERROR(_FV(A316,"P/E",TRUE), "NA")</f>
        <v>10.858700000000001</v>
      </c>
      <c r="Y316" t="str" cm="1">
        <f t="array" ref="Y316">_FV(A316,"Instrument type",TRUE)</f>
        <v>Stock</v>
      </c>
      <c r="Z316" s="6" cm="1">
        <f t="array" ref="Z316">_FV(A316,"Last trade time",TRUE)</f>
        <v>45155.700297985939</v>
      </c>
      <c r="AA316" s="3" t="str" cm="1">
        <f t="array" ref="AA316">IFERROR(_xldudf_FS_EQUITYMETRICS($B316, "net_income", "FY")*1000*1000,"NA")</f>
        <v>NA</v>
      </c>
      <c r="AB316" s="3" t="str" cm="1">
        <f t="array" ref="AB316">IFERROR(_xldudf_FS_EQUITYMETRICS($B316, "cash_equiv", "FY")*1000*1000,"NA")</f>
        <v>NA</v>
      </c>
      <c r="AC316" s="3" t="str" cm="1">
        <f t="array" ref="AC316">IFERROR(_xldudf_FS_EQUITYMETRICS($B316, "account_receivable", "FY")*1000*1000,"NA")</f>
        <v>NA</v>
      </c>
      <c r="AD316" s="3" t="str" cm="1">
        <f t="array" ref="AD316">IFERROR(_xldudf_FS_EQUITYMETRICS($B316, "total_curr_lib", "FY")*1000*1000,"NA")</f>
        <v>NA</v>
      </c>
    </row>
    <row r="317" spans="1:30" x14ac:dyDescent="0.2">
      <c r="A317" s="1" t="e" vm="316">
        <v>#VALUE!</v>
      </c>
      <c r="B317" t="str" cm="1">
        <f t="array" ref="B317">_FV(A317,"Ticker symbol",TRUE)</f>
        <v>PSA</v>
      </c>
      <c r="C317" t="str" cm="1">
        <f t="array" ref="C317">_FV(A317,"Official name",TRUE)</f>
        <v>PUBLIC STORAGE</v>
      </c>
      <c r="D317" t="str" cm="1">
        <f t="array" ref="D317">_FV(A317,"Headquarters")</f>
        <v>701 Western Ave, GLENDALE, CA, 91201-2349 US</v>
      </c>
      <c r="E317" s="3" cm="1">
        <f t="array" ref="E317">IFERROR(_FV(A317,"Employees"), "NA")</f>
        <v>5900</v>
      </c>
      <c r="F317" t="str" cm="1">
        <f t="array" ref="F317">_FV(A317,"Industry")</f>
        <v>Residential &amp; Commercial REIT</v>
      </c>
      <c r="G317" s="3" cm="1">
        <f t="array" ref="G317">IFERROR(_FV(A317,"Year incorporated",TRUE), "NA")</f>
        <v>2007</v>
      </c>
      <c r="H317" s="3" t="str" cm="1">
        <f t="array" ref="H317">_FV(A317,"Exchange")</f>
        <v>New York Stock Exchange</v>
      </c>
      <c r="I317" t="str" cm="1">
        <f t="array" ref="I317">_FV(A317,"Currency")</f>
        <v>USD</v>
      </c>
      <c r="J317" s="7" cm="1">
        <f t="array" ref="J317">_FV(A317,"Price")</f>
        <v>276.44</v>
      </c>
      <c r="K317" s="7" cm="1">
        <f t="array" ref="K317">_FV(A317,"Previous close",TRUE)</f>
        <v>278.77</v>
      </c>
      <c r="L317" s="7" cm="1">
        <f t="array" ref="L317">_FV(A317,"Change")</f>
        <v>-2.33</v>
      </c>
      <c r="M317" s="4" cm="1">
        <f t="array" ref="M317">_FV(A317,"Change (%)",TRUE)</f>
        <v>-8.3579999999999991E-3</v>
      </c>
      <c r="N317" s="7" cm="1">
        <f t="array" ref="N317">IFERROR(_FV(A317,"Open"), "NA")</f>
        <v>279.05</v>
      </c>
      <c r="O317" s="7" cm="1">
        <f t="array" ref="O317">IFERROR(_FV(A317,"High"), "NA")</f>
        <v>280.3408</v>
      </c>
      <c r="P317" s="7" cm="1">
        <f t="array" ref="P317">IFERROR(_FV(A317,"Low"), "NA")</f>
        <v>276.14960000000002</v>
      </c>
      <c r="Q317" s="7" cm="1">
        <f t="array" ref="Q317">IFERROR(_FV(A317,"52 week high",TRUE),"NA")</f>
        <v>357.125</v>
      </c>
      <c r="R317" s="7" cm="1">
        <f t="array" ref="R317">IFERROR(_FV(A317,"52 week low",TRUE),"NA")</f>
        <v>270.13</v>
      </c>
      <c r="S317" s="3" cm="1">
        <f t="array" ref="S317">_FV(A317,"Shares outstanding",TRUE)</f>
        <v>175829500</v>
      </c>
      <c r="T317" s="7" cm="1">
        <f t="array" ref="T317">_FV(A317,"Volume")</f>
        <v>243541</v>
      </c>
      <c r="U317" s="3" cm="1">
        <f t="array" ref="U317">IFERROR(_FV(A317,"Volume average",TRUE), "NA")</f>
        <v>860260</v>
      </c>
      <c r="V317" s="5" cm="1">
        <f t="array" ref="V317">IFERROR(_FV(A317,"Beta"), "NA")</f>
        <v>0.4698</v>
      </c>
      <c r="W317" s="3" cm="1">
        <f t="array" ref="W317">_FV(A317,"Market cap",TRUE)</f>
        <v>48606306980</v>
      </c>
      <c r="X317" s="7" cm="1">
        <f t="array" ref="X317">IFERROR(_FV(A317,"P/E",TRUE), "NA")</f>
        <v>12.074299999999999</v>
      </c>
      <c r="Y317" t="str" cm="1">
        <f t="array" ref="Y317">_FV(A317,"Instrument type",TRUE)</f>
        <v>Stock</v>
      </c>
      <c r="Z317" s="6" cm="1">
        <f t="array" ref="Z317">_FV(A317,"Last trade time",TRUE)</f>
        <v>45155.700408032033</v>
      </c>
      <c r="AA317" s="3" t="str" cm="1">
        <f t="array" ref="AA317">IFERROR(_xldudf_FS_EQUITYMETRICS($B317, "net_income", "FY")*1000*1000,"NA")</f>
        <v>NA</v>
      </c>
      <c r="AB317" s="3" t="str" cm="1">
        <f t="array" ref="AB317">IFERROR(_xldudf_FS_EQUITYMETRICS($B317, "cash_equiv", "FY")*1000*1000,"NA")</f>
        <v>NA</v>
      </c>
      <c r="AC317" s="3" t="str" cm="1">
        <f t="array" ref="AC317">IFERROR(_xldudf_FS_EQUITYMETRICS($B317, "account_receivable", "FY")*1000*1000,"NA")</f>
        <v>NA</v>
      </c>
      <c r="AD317" s="3" t="str" cm="1">
        <f t="array" ref="AD317">IFERROR(_xldudf_FS_EQUITYMETRICS($B317, "total_curr_lib", "FY")*1000*1000,"NA")</f>
        <v>NA</v>
      </c>
    </row>
    <row r="318" spans="1:30" x14ac:dyDescent="0.2">
      <c r="A318" s="1" t="e" vm="317">
        <v>#VALUE!</v>
      </c>
      <c r="B318" t="str" cm="1">
        <f t="array" ref="B318">_FV(A318,"Ticker symbol",TRUE)</f>
        <v>PHM</v>
      </c>
      <c r="C318" t="str" cm="1">
        <f t="array" ref="C318">_FV(A318,"Official name",TRUE)</f>
        <v>PULTEGROUP, INC.</v>
      </c>
      <c r="D318" t="str" cm="1">
        <f t="array" ref="D318">_FV(A318,"Headquarters")</f>
        <v>3350 Peachtree Road Northeast, Suite 1500, ATLANTA, GA, 30326 US</v>
      </c>
      <c r="E318" s="3" cm="1">
        <f t="array" ref="E318">IFERROR(_FV(A318,"Employees"), "NA")</f>
        <v>6524</v>
      </c>
      <c r="F318" t="str" cm="1">
        <f t="array" ref="F318">_FV(A318,"Industry")</f>
        <v>Homebuilding &amp; Construction Supplies</v>
      </c>
      <c r="G318" s="3" cm="1">
        <f t="array" ref="G318">IFERROR(_FV(A318,"Year incorporated",TRUE), "NA")</f>
        <v>1987</v>
      </c>
      <c r="H318" s="3" t="str" cm="1">
        <f t="array" ref="H318">_FV(A318,"Exchange")</f>
        <v>New York Stock Exchange</v>
      </c>
      <c r="I318" t="str" cm="1">
        <f t="array" ref="I318">_FV(A318,"Currency")</f>
        <v>USD</v>
      </c>
      <c r="J318" s="7" cm="1">
        <f t="array" ref="J318">_FV(A318,"Price")</f>
        <v>80.98</v>
      </c>
      <c r="K318" s="7" cm="1">
        <f t="array" ref="K318">_FV(A318,"Previous close",TRUE)</f>
        <v>82.56</v>
      </c>
      <c r="L318" s="7" cm="1">
        <f t="array" ref="L318">_FV(A318,"Change")</f>
        <v>-1.58</v>
      </c>
      <c r="M318" s="4" cm="1">
        <f t="array" ref="M318">_FV(A318,"Change (%)",TRUE)</f>
        <v>-1.9137999999999999E-2</v>
      </c>
      <c r="N318" s="7" cm="1">
        <f t="array" ref="N318">IFERROR(_FV(A318,"Open"), "NA")</f>
        <v>83.18</v>
      </c>
      <c r="O318" s="7" cm="1">
        <f t="array" ref="O318">IFERROR(_FV(A318,"High"), "NA")</f>
        <v>83.435100000000006</v>
      </c>
      <c r="P318" s="7" cm="1">
        <f t="array" ref="P318">IFERROR(_FV(A318,"Low"), "NA")</f>
        <v>80.23</v>
      </c>
      <c r="Q318" s="7" cm="1">
        <f t="array" ref="Q318">IFERROR(_FV(A318,"52 week high",TRUE),"NA")</f>
        <v>86.155000000000001</v>
      </c>
      <c r="R318" s="7" cm="1">
        <f t="array" ref="R318">IFERROR(_FV(A318,"52 week low",TRUE),"NA")</f>
        <v>35.99</v>
      </c>
      <c r="S318" s="3" cm="1">
        <f t="array" ref="S318">_FV(A318,"Shares outstanding",TRUE)</f>
        <v>219445500</v>
      </c>
      <c r="T318" s="7" cm="1">
        <f t="array" ref="T318">_FV(A318,"Volume")</f>
        <v>1002566</v>
      </c>
      <c r="U318" s="3" cm="1">
        <f t="array" ref="U318">IFERROR(_FV(A318,"Volume average",TRUE), "NA")</f>
        <v>2484633</v>
      </c>
      <c r="V318" s="5" cm="1">
        <f t="array" ref="V318">IFERROR(_FV(A318,"Beta"), "NA")</f>
        <v>1.3893</v>
      </c>
      <c r="W318" s="3" cm="1">
        <f t="array" ref="W318">_FV(A318,"Market cap",TRUE)</f>
        <v>17770696590</v>
      </c>
      <c r="X318" s="7" cm="1">
        <f t="array" ref="X318">IFERROR(_FV(A318,"P/E",TRUE), "NA")</f>
        <v>6.8163</v>
      </c>
      <c r="Y318" t="str" cm="1">
        <f t="array" ref="Y318">_FV(A318,"Instrument type",TRUE)</f>
        <v>Stock</v>
      </c>
      <c r="Z318" s="6" cm="1">
        <f t="array" ref="Z318">_FV(A318,"Last trade time",TRUE)</f>
        <v>45155.700473020312</v>
      </c>
      <c r="AA318" s="3" t="str" cm="1">
        <f t="array" ref="AA318">IFERROR(_xldudf_FS_EQUITYMETRICS($B318, "net_income", "FY")*1000*1000,"NA")</f>
        <v>NA</v>
      </c>
      <c r="AB318" s="3" t="str" cm="1">
        <f t="array" ref="AB318">IFERROR(_xldudf_FS_EQUITYMETRICS($B318, "cash_equiv", "FY")*1000*1000,"NA")</f>
        <v>NA</v>
      </c>
      <c r="AC318" s="3" t="str" cm="1">
        <f t="array" ref="AC318">IFERROR(_xldudf_FS_EQUITYMETRICS($B318, "account_receivable", "FY")*1000*1000,"NA")</f>
        <v>NA</v>
      </c>
      <c r="AD318" s="3" t="str" cm="1">
        <f t="array" ref="AD318">IFERROR(_xldudf_FS_EQUITYMETRICS($B318, "total_curr_lib", "FY")*1000*1000,"NA")</f>
        <v>NA</v>
      </c>
    </row>
    <row r="319" spans="1:30" x14ac:dyDescent="0.2">
      <c r="A319" s="1" t="e" vm="318">
        <v>#VALUE!</v>
      </c>
      <c r="B319" t="str" cm="1">
        <f t="array" ref="B319">_FV(A319,"Ticker symbol",TRUE)</f>
        <v>QEPC</v>
      </c>
      <c r="C319" t="str" cm="1">
        <f t="array" ref="C319">_FV(A319,"Official name",TRUE)</f>
        <v>Q.E.P. CO., INC.</v>
      </c>
      <c r="D319" t="str" cm="1">
        <f t="array" ref="D319">_FV(A319,"Headquarters")</f>
        <v>1001 Broken Sound Pkwy NW, BOCA RATON, FL, 33487-3532 US</v>
      </c>
      <c r="E319" s="3" cm="1">
        <f t="array" ref="E319">IFERROR(_FV(A319,"Employees"), "NA")</f>
        <v>360</v>
      </c>
      <c r="F319" t="str" cm="1">
        <f t="array" ref="F319">_FV(A319,"Industry")</f>
        <v>Homebuilding &amp; Construction Supplies</v>
      </c>
      <c r="G319" s="3" cm="1">
        <f t="array" ref="G319">IFERROR(_FV(A319,"Year incorporated",TRUE), "NA")</f>
        <v>1996</v>
      </c>
      <c r="H319" s="3" t="str" cm="1">
        <f t="array" ref="H319">_FV(A319,"Exchange")</f>
        <v>OTC Markets</v>
      </c>
      <c r="I319" t="str" cm="1">
        <f t="array" ref="I319">_FV(A319,"Currency")</f>
        <v>USD</v>
      </c>
      <c r="J319" s="7" cm="1">
        <f t="array" ref="J319">_FV(A319,"Price")</f>
        <v>13.4</v>
      </c>
      <c r="K319" s="7" cm="1">
        <f t="array" ref="K319">_FV(A319,"Previous close",TRUE)</f>
        <v>13.5</v>
      </c>
      <c r="L319" s="7" cm="1">
        <f t="array" ref="L319">_FV(A319,"Change")</f>
        <v>-0.1</v>
      </c>
      <c r="M319" s="4" cm="1">
        <f t="array" ref="M319">_FV(A319,"Change (%)",TRUE)</f>
        <v>-7.4070000000000004E-3</v>
      </c>
      <c r="N319" s="7" cm="1">
        <f t="array" ref="N319">IFERROR(_FV(A319,"Open"), "NA")</f>
        <v>13</v>
      </c>
      <c r="O319" s="7" cm="1">
        <f t="array" ref="O319">IFERROR(_FV(A319,"High"), "NA")</f>
        <v>13.4</v>
      </c>
      <c r="P319" s="7" cm="1">
        <f t="array" ref="P319">IFERROR(_FV(A319,"Low"), "NA")</f>
        <v>13</v>
      </c>
      <c r="Q319" s="7" cm="1">
        <f t="array" ref="Q319">IFERROR(_FV(A319,"52 week high",TRUE),"NA")</f>
        <v>20.98</v>
      </c>
      <c r="R319" s="7" cm="1">
        <f t="array" ref="R319">IFERROR(_FV(A319,"52 week low",TRUE),"NA")</f>
        <v>11.15</v>
      </c>
      <c r="S319" s="3" cm="1">
        <f t="array" ref="S319">_FV(A319,"Shares outstanding",TRUE)</f>
        <v>3293000</v>
      </c>
      <c r="T319" s="7" cm="1">
        <f t="array" ref="T319">_FV(A319,"Volume")</f>
        <v>1100</v>
      </c>
      <c r="U319" s="3" cm="1">
        <f t="array" ref="U319">IFERROR(_FV(A319,"Volume average",TRUE), "NA")</f>
        <v>100</v>
      </c>
      <c r="V319" s="5" cm="1">
        <f t="array" ref="V319">IFERROR(_FV(A319,"Beta"), "NA")</f>
        <v>-0.26369999999999999</v>
      </c>
      <c r="W319" s="3" cm="1">
        <f t="array" ref="W319">_FV(A319,"Market cap",TRUE)</f>
        <v>44126200</v>
      </c>
      <c r="X319" s="7" cm="1">
        <f t="array" ref="X319">IFERROR(_FV(A319,"P/E",TRUE), "NA")</f>
        <v>15.6844</v>
      </c>
      <c r="Y319" t="str" cm="1">
        <f t="array" ref="Y319">_FV(A319,"Instrument type",TRUE)</f>
        <v>Stock</v>
      </c>
      <c r="Z319" s="6" cm="1">
        <f t="array" ref="Z319">_FV(A319,"Last trade time",TRUE)</f>
        <v>45155.580941712498</v>
      </c>
      <c r="AA319" s="3" t="str" cm="1">
        <f t="array" ref="AA319">IFERROR(_xldudf_FS_EQUITYMETRICS($B319, "net_income", "FY")*1000*1000,"NA")</f>
        <v>NA</v>
      </c>
      <c r="AB319" s="3" t="str" cm="1">
        <f t="array" ref="AB319">IFERROR(_xldudf_FS_EQUITYMETRICS($B319, "cash_equiv", "FY")*1000*1000,"NA")</f>
        <v>NA</v>
      </c>
      <c r="AC319" s="3" t="str" cm="1">
        <f t="array" ref="AC319">IFERROR(_xldudf_FS_EQUITYMETRICS($B319, "account_receivable", "FY")*1000*1000,"NA")</f>
        <v>NA</v>
      </c>
      <c r="AD319" s="3" t="str" cm="1">
        <f t="array" ref="AD319">IFERROR(_xldudf_FS_EQUITYMETRICS($B319, "total_curr_lib", "FY")*1000*1000,"NA")</f>
        <v>NA</v>
      </c>
    </row>
    <row r="320" spans="1:30" x14ac:dyDescent="0.2">
      <c r="A320" s="1" t="e" vm="319">
        <v>#VALUE!</v>
      </c>
      <c r="B320" t="str" cm="1">
        <f t="array" ref="B320">_FV(A320,"Ticker symbol",TRUE)</f>
        <v>QCOM</v>
      </c>
      <c r="C320" t="str" cm="1">
        <f t="array" ref="C320">_FV(A320,"Official name",TRUE)</f>
        <v>QUALCOMM INCORPORATED</v>
      </c>
      <c r="D320" t="str" cm="1">
        <f t="array" ref="D320">_FV(A320,"Headquarters")</f>
        <v>5775 Morehouse Dr, SAN DIEGO, CA, 92121 US</v>
      </c>
      <c r="E320" s="3" cm="1">
        <f t="array" ref="E320">IFERROR(_FV(A320,"Employees"), "NA")</f>
        <v>51000</v>
      </c>
      <c r="F320" t="str" cm="1">
        <f t="array" ref="F320">_FV(A320,"Industry")</f>
        <v>Semiconductors &amp; Semiconductor Equipment</v>
      </c>
      <c r="G320" s="3" cm="1">
        <f t="array" ref="G320">IFERROR(_FV(A320,"Year incorporated",TRUE), "NA")</f>
        <v>1991</v>
      </c>
      <c r="H320" s="3" t="str" cm="1">
        <f t="array" ref="H320">_FV(A320,"Exchange")</f>
        <v>Nasdaq Stock Market</v>
      </c>
      <c r="I320" t="str" cm="1">
        <f t="array" ref="I320">_FV(A320,"Currency")</f>
        <v>USD</v>
      </c>
      <c r="J320" s="7" cm="1">
        <f t="array" ref="J320">_FV(A320,"Price")</f>
        <v>110.94</v>
      </c>
      <c r="K320" s="7" cm="1">
        <f t="array" ref="K320">_FV(A320,"Previous close",TRUE)</f>
        <v>110.15</v>
      </c>
      <c r="L320" s="7" cm="1">
        <f t="array" ref="L320">_FV(A320,"Change")</f>
        <v>0.79</v>
      </c>
      <c r="M320" s="4" cm="1">
        <f t="array" ref="M320">_FV(A320,"Change (%)",TRUE)</f>
        <v>7.1719999999999996E-3</v>
      </c>
      <c r="N320" s="7" cm="1">
        <f t="array" ref="N320">IFERROR(_FV(A320,"Open"), "NA")</f>
        <v>110.19</v>
      </c>
      <c r="O320" s="7" cm="1">
        <f t="array" ref="O320">IFERROR(_FV(A320,"High"), "NA")</f>
        <v>111.13</v>
      </c>
      <c r="P320" s="7" cm="1">
        <f t="array" ref="P320">IFERROR(_FV(A320,"Low"), "NA")</f>
        <v>110.03</v>
      </c>
      <c r="Q320" s="7" cm="1">
        <f t="array" ref="Q320">IFERROR(_FV(A320,"52 week high",TRUE),"NA")</f>
        <v>152.91</v>
      </c>
      <c r="R320" s="7" cm="1">
        <f t="array" ref="R320">IFERROR(_FV(A320,"52 week low",TRUE),"NA")</f>
        <v>101.47</v>
      </c>
      <c r="S320" s="3" cm="1">
        <f t="array" ref="S320">_FV(A320,"Shares outstanding",TRUE)</f>
        <v>1116000000</v>
      </c>
      <c r="T320" s="7" cm="1">
        <f t="array" ref="T320">_FV(A320,"Volume")</f>
        <v>1977856</v>
      </c>
      <c r="U320" s="3" cm="1">
        <f t="array" ref="U320">IFERROR(_FV(A320,"Volume average",TRUE), "NA")</f>
        <v>9572165</v>
      </c>
      <c r="V320" s="5" cm="1">
        <f t="array" ref="V320">IFERROR(_FV(A320,"Beta"), "NA")</f>
        <v>1.2578</v>
      </c>
      <c r="W320" s="3" cm="1">
        <f t="array" ref="W320">_FV(A320,"Market cap",TRUE)</f>
        <v>123809040000</v>
      </c>
      <c r="X320" s="7" cm="1">
        <f t="array" ref="X320">IFERROR(_FV(A320,"P/E",TRUE), "NA")</f>
        <v>14.3924</v>
      </c>
      <c r="Y320" t="str" cm="1">
        <f t="array" ref="Y320">_FV(A320,"Instrument type",TRUE)</f>
        <v>Stock</v>
      </c>
      <c r="Z320" s="6" cm="1">
        <f t="array" ref="Z320">_FV(A320,"Last trade time",TRUE)</f>
        <v>45155.700498032034</v>
      </c>
      <c r="AA320" s="3" t="str" cm="1">
        <f t="array" ref="AA320">IFERROR(_xldudf_FS_EQUITYMETRICS($B320, "net_income", "FY")*1000*1000,"NA")</f>
        <v>NA</v>
      </c>
      <c r="AB320" s="3" t="str" cm="1">
        <f t="array" ref="AB320">IFERROR(_xldudf_FS_EQUITYMETRICS($B320, "cash_equiv", "FY")*1000*1000,"NA")</f>
        <v>NA</v>
      </c>
      <c r="AC320" s="3" t="str" cm="1">
        <f t="array" ref="AC320">IFERROR(_xldudf_FS_EQUITYMETRICS($B320, "account_receivable", "FY")*1000*1000,"NA")</f>
        <v>NA</v>
      </c>
      <c r="AD320" s="3" t="str" cm="1">
        <f t="array" ref="AD320">IFERROR(_xldudf_FS_EQUITYMETRICS($B320, "total_curr_lib", "FY")*1000*1000,"NA")</f>
        <v>NA</v>
      </c>
    </row>
    <row r="321" spans="1:30" x14ac:dyDescent="0.2">
      <c r="A321" s="1" t="e" vm="320">
        <v>#VALUE!</v>
      </c>
      <c r="B321" t="str" cm="1">
        <f t="array" ref="B321">_FV(A321,"Ticker symbol",TRUE)</f>
        <v>PWR</v>
      </c>
      <c r="C321" t="str" cm="1">
        <f t="array" ref="C321">_FV(A321,"Official name",TRUE)</f>
        <v>QUANTA SERVICES, INC.</v>
      </c>
      <c r="D321" t="str" cm="1">
        <f t="array" ref="D321">_FV(A321,"Headquarters")</f>
        <v>2727 NORTH LOOP WEST, HOUSTON, TX, 77008-1044 US</v>
      </c>
      <c r="E321" s="3" cm="1">
        <f t="array" ref="E321">IFERROR(_FV(A321,"Employees"), "NA")</f>
        <v>47300</v>
      </c>
      <c r="F321" t="str" cm="1">
        <f t="array" ref="F321">_FV(A321,"Industry")</f>
        <v>Construction &amp; Engineering</v>
      </c>
      <c r="G321" s="3" cm="1">
        <f t="array" ref="G321">IFERROR(_FV(A321,"Year incorporated",TRUE), "NA")</f>
        <v>1997</v>
      </c>
      <c r="H321" s="3" t="str" cm="1">
        <f t="array" ref="H321">_FV(A321,"Exchange")</f>
        <v>New York Stock Exchange</v>
      </c>
      <c r="I321" t="str" cm="1">
        <f t="array" ref="I321">_FV(A321,"Currency")</f>
        <v>USD</v>
      </c>
      <c r="J321" s="7" cm="1">
        <f t="array" ref="J321">_FV(A321,"Price")</f>
        <v>202.2</v>
      </c>
      <c r="K321" s="7" cm="1">
        <f t="array" ref="K321">_FV(A321,"Previous close",TRUE)</f>
        <v>200.77</v>
      </c>
      <c r="L321" s="7" cm="1">
        <f t="array" ref="L321">_FV(A321,"Change")</f>
        <v>1.43</v>
      </c>
      <c r="M321" s="4" cm="1">
        <f t="array" ref="M321">_FV(A321,"Change (%)",TRUE)</f>
        <v>7.1230000000000009E-3</v>
      </c>
      <c r="N321" s="7" cm="1">
        <f t="array" ref="N321">IFERROR(_FV(A321,"Open"), "NA")</f>
        <v>200.72</v>
      </c>
      <c r="O321" s="7" cm="1">
        <f t="array" ref="O321">IFERROR(_FV(A321,"High"), "NA")</f>
        <v>202.48840000000001</v>
      </c>
      <c r="P321" s="7" cm="1">
        <f t="array" ref="P321">IFERROR(_FV(A321,"Low"), "NA")</f>
        <v>200.72</v>
      </c>
      <c r="Q321" s="7" cm="1">
        <f t="array" ref="Q321">IFERROR(_FV(A321,"52 week high",TRUE),"NA")</f>
        <v>206.43</v>
      </c>
      <c r="R321" s="7" cm="1">
        <f t="array" ref="R321">IFERROR(_FV(A321,"52 week low",TRUE),"NA")</f>
        <v>123.25</v>
      </c>
      <c r="S321" s="3" cm="1">
        <f t="array" ref="S321">_FV(A321,"Shares outstanding",TRUE)</f>
        <v>145199000</v>
      </c>
      <c r="T321" s="7" cm="1">
        <f t="array" ref="T321">_FV(A321,"Volume")</f>
        <v>231252</v>
      </c>
      <c r="U321" s="3" cm="1">
        <f t="array" ref="U321">IFERROR(_FV(A321,"Volume average",TRUE), "NA")</f>
        <v>721061</v>
      </c>
      <c r="V321" s="5" cm="1">
        <f t="array" ref="V321">IFERROR(_FV(A321,"Beta"), "NA")</f>
        <v>1.0812999999999999</v>
      </c>
      <c r="W321" s="3" cm="1">
        <f t="array" ref="W321">_FV(A321,"Market cap",TRUE)</f>
        <v>29359237800</v>
      </c>
      <c r="X321" s="7" cm="1">
        <f t="array" ref="X321">IFERROR(_FV(A321,"P/E",TRUE), "NA")</f>
        <v>51.330100000000002</v>
      </c>
      <c r="Y321" t="str" cm="1">
        <f t="array" ref="Y321">_FV(A321,"Instrument type",TRUE)</f>
        <v>Stock</v>
      </c>
      <c r="Z321" s="6" cm="1">
        <f t="array" ref="Z321">_FV(A321,"Last trade time",TRUE)</f>
        <v>45155.700328714847</v>
      </c>
      <c r="AA321" s="3" t="str" cm="1">
        <f t="array" ref="AA321">IFERROR(_xldudf_FS_EQUITYMETRICS($B321, "net_income", "FY")*1000*1000,"NA")</f>
        <v>NA</v>
      </c>
      <c r="AB321" s="3" t="str" cm="1">
        <f t="array" ref="AB321">IFERROR(_xldudf_FS_EQUITYMETRICS($B321, "cash_equiv", "FY")*1000*1000,"NA")</f>
        <v>NA</v>
      </c>
      <c r="AC321" s="3" t="str" cm="1">
        <f t="array" ref="AC321">IFERROR(_xldudf_FS_EQUITYMETRICS($B321, "account_receivable", "FY")*1000*1000,"NA")</f>
        <v>NA</v>
      </c>
      <c r="AD321" s="3" t="str" cm="1">
        <f t="array" ref="AD321">IFERROR(_xldudf_FS_EQUITYMETRICS($B321, "total_curr_lib", "FY")*1000*1000,"NA")</f>
        <v>NA</v>
      </c>
    </row>
    <row r="322" spans="1:30" x14ac:dyDescent="0.2">
      <c r="A322" s="1" t="e" vm="321">
        <v>#VALUE!</v>
      </c>
      <c r="B322" t="str" cm="1">
        <f t="array" ref="B322">_FV(A322,"Ticker symbol",TRUE)</f>
        <v>DGX</v>
      </c>
      <c r="C322" t="str" cm="1">
        <f t="array" ref="C322">_FV(A322,"Official name",TRUE)</f>
        <v>QUEST DIAGNOSTICS INCORPORATED</v>
      </c>
      <c r="D322" t="str" cm="1">
        <f t="array" ref="D322">_FV(A322,"Headquarters")</f>
        <v>500 Plaza Drive, SECAUCUS, NJ, 07094 US</v>
      </c>
      <c r="E322" s="3" cm="1">
        <f t="array" ref="E322">IFERROR(_FV(A322,"Employees"), "NA")</f>
        <v>40000</v>
      </c>
      <c r="F322" t="str" cm="1">
        <f t="array" ref="F322">_FV(A322,"Industry")</f>
        <v>Healthcare Providers &amp; Services</v>
      </c>
      <c r="G322" s="3" cm="1">
        <f t="array" ref="G322">IFERROR(_FV(A322,"Year incorporated",TRUE), "NA")</f>
        <v>1996</v>
      </c>
      <c r="H322" s="3" t="str" cm="1">
        <f t="array" ref="H322">_FV(A322,"Exchange")</f>
        <v>New York Stock Exchange</v>
      </c>
      <c r="I322" t="str" cm="1">
        <f t="array" ref="I322">_FV(A322,"Currency")</f>
        <v>USD</v>
      </c>
      <c r="J322" s="7" cm="1">
        <f t="array" ref="J322">_FV(A322,"Price")</f>
        <v>132.08000000000001</v>
      </c>
      <c r="K322" s="7" cm="1">
        <f t="array" ref="K322">_FV(A322,"Previous close",TRUE)</f>
        <v>132.36000000000001</v>
      </c>
      <c r="L322" s="7" cm="1">
        <f t="array" ref="L322">_FV(A322,"Change")</f>
        <v>-0.28000000000000003</v>
      </c>
      <c r="M322" s="4" cm="1">
        <f t="array" ref="M322">_FV(A322,"Change (%)",TRUE)</f>
        <v>-2.1150000000000001E-3</v>
      </c>
      <c r="N322" s="7" cm="1">
        <f t="array" ref="N322">IFERROR(_FV(A322,"Open"), "NA")</f>
        <v>131.58000000000001</v>
      </c>
      <c r="O322" s="7" cm="1">
        <f t="array" ref="O322">IFERROR(_FV(A322,"High"), "NA")</f>
        <v>132.56</v>
      </c>
      <c r="P322" s="7" cm="1">
        <f t="array" ref="P322">IFERROR(_FV(A322,"Low"), "NA")</f>
        <v>130.94</v>
      </c>
      <c r="Q322" s="7" cm="1">
        <f t="array" ref="Q322">IFERROR(_FV(A322,"52 week high",TRUE),"NA")</f>
        <v>158.3356</v>
      </c>
      <c r="R322" s="7" cm="1">
        <f t="array" ref="R322">IFERROR(_FV(A322,"52 week low",TRUE),"NA")</f>
        <v>120.4</v>
      </c>
      <c r="S322" s="3" cm="1">
        <f t="array" ref="S322">_FV(A322,"Shares outstanding",TRUE)</f>
        <v>112235000</v>
      </c>
      <c r="T322" s="7" cm="1">
        <f t="array" ref="T322">_FV(A322,"Volume")</f>
        <v>277010</v>
      </c>
      <c r="U322" s="3" cm="1">
        <f t="array" ref="U322">IFERROR(_FV(A322,"Volume average",TRUE), "NA")</f>
        <v>782797</v>
      </c>
      <c r="V322" s="5" cm="1">
        <f t="array" ref="V322">IFERROR(_FV(A322,"Beta"), "NA")</f>
        <v>0.9385</v>
      </c>
      <c r="W322" s="3" cm="1">
        <f t="array" ref="W322">_FV(A322,"Market cap",TRUE)</f>
        <v>14823998800</v>
      </c>
      <c r="X322" s="7" cm="1">
        <f t="array" ref="X322">IFERROR(_FV(A322,"P/E",TRUE), "NA")</f>
        <v>19.2883</v>
      </c>
      <c r="Y322" t="str" cm="1">
        <f t="array" ref="Y322">_FV(A322,"Instrument type",TRUE)</f>
        <v>Stock</v>
      </c>
      <c r="Z322" s="6" cm="1">
        <f t="array" ref="Z322">_FV(A322,"Last trade time",TRUE)</f>
        <v>45155.700437557811</v>
      </c>
      <c r="AA322" s="3" t="str" cm="1">
        <f t="array" ref="AA322">IFERROR(_xldudf_FS_EQUITYMETRICS($B322, "net_income", "FY")*1000*1000,"NA")</f>
        <v>NA</v>
      </c>
      <c r="AB322" s="3" t="str" cm="1">
        <f t="array" ref="AB322">IFERROR(_xldudf_FS_EQUITYMETRICS($B322, "cash_equiv", "FY")*1000*1000,"NA")</f>
        <v>NA</v>
      </c>
      <c r="AC322" s="3" t="str" cm="1">
        <f t="array" ref="AC322">IFERROR(_xldudf_FS_EQUITYMETRICS($B322, "account_receivable", "FY")*1000*1000,"NA")</f>
        <v>NA</v>
      </c>
      <c r="AD322" s="3" t="str" cm="1">
        <f t="array" ref="AD322">IFERROR(_xldudf_FS_EQUITYMETRICS($B322, "total_curr_lib", "FY")*1000*1000,"NA")</f>
        <v>NA</v>
      </c>
    </row>
    <row r="323" spans="1:30" x14ac:dyDescent="0.2">
      <c r="A323" s="1" t="e" vm="322">
        <v>#VALUE!</v>
      </c>
      <c r="B323" t="str" cm="1">
        <f t="array" ref="B323">_FV(A323,"Ticker symbol",TRUE)</f>
        <v>RAI</v>
      </c>
      <c r="C323" t="str" cm="1">
        <f t="array" ref="C323">_FV(A323,"Official name",TRUE)</f>
        <v>RA INTERNATIONAL GROUP PLC</v>
      </c>
      <c r="D323" t="str" cm="1">
        <f t="array" ref="D323">_FV(A323,"Headquarters")</f>
        <v>One Fleet Place, LONDON, UNITED KINGDOM-NA, EC4M 7WS GB</v>
      </c>
      <c r="E323" s="3" cm="1">
        <f t="array" ref="E323">IFERROR(_FV(A323,"Employees"), "NA")</f>
        <v>1361</v>
      </c>
      <c r="F323" t="str" cm="1">
        <f t="array" ref="F323">_FV(A323,"Industry")</f>
        <v>Professional &amp; Commercial Services</v>
      </c>
      <c r="G323" s="3" cm="1">
        <f t="array" ref="G323">IFERROR(_FV(A323,"Year incorporated",TRUE), "NA")</f>
        <v>2018</v>
      </c>
      <c r="H323" s="3" t="str" cm="1">
        <f t="array" ref="H323">_FV(A323,"Exchange")</f>
        <v>London Stock Exchange</v>
      </c>
      <c r="I323" t="str" cm="1">
        <f t="array" ref="I323">_FV(A323,"Currency")</f>
        <v>GBp</v>
      </c>
      <c r="J323" s="7" cm="1">
        <f t="array" ref="J323">_FV(A323,"Price")</f>
        <v>10</v>
      </c>
      <c r="K323" s="7" cm="1">
        <f t="array" ref="K323">_FV(A323,"Previous close",TRUE)</f>
        <v>10</v>
      </c>
      <c r="L323" s="7" cm="1">
        <f t="array" ref="L323">_FV(A323,"Change")</f>
        <v>0</v>
      </c>
      <c r="M323" s="4" cm="1">
        <f t="array" ref="M323">_FV(A323,"Change (%)",TRUE)</f>
        <v>0</v>
      </c>
      <c r="N323" s="7" cm="1">
        <f t="array" ref="N323">IFERROR(_FV(A323,"Open"), "NA")</f>
        <v>10</v>
      </c>
      <c r="O323" s="7" t="str" cm="1">
        <f t="array" ref="O323">IFERROR(_FV(A323,"High"), "NA")</f>
        <v>NA</v>
      </c>
      <c r="P323" s="7" t="str" cm="1">
        <f t="array" ref="P323">IFERROR(_FV(A323,"Low"), "NA")</f>
        <v>NA</v>
      </c>
      <c r="Q323" s="7" cm="1">
        <f t="array" ref="Q323">IFERROR(_FV(A323,"52 week high",TRUE),"NA")</f>
        <v>24</v>
      </c>
      <c r="R323" s="7" cm="1">
        <f t="array" ref="R323">IFERROR(_FV(A323,"52 week low",TRUE),"NA")</f>
        <v>9.02</v>
      </c>
      <c r="S323" s="3" cm="1">
        <f t="array" ref="S323">_FV(A323,"Shares outstanding",TRUE)</f>
        <v>173575700</v>
      </c>
      <c r="T323" s="7" cm="1">
        <f t="array" ref="T323">_FV(A323,"Volume")</f>
        <v>45000</v>
      </c>
      <c r="U323" s="3" cm="1">
        <f t="array" ref="U323">IFERROR(_FV(A323,"Volume average",TRUE), "NA")</f>
        <v>6200</v>
      </c>
      <c r="V323" s="5" cm="1">
        <f t="array" ref="V323">IFERROR(_FV(A323,"Beta"), "NA")</f>
        <v>0.41899999999999998</v>
      </c>
      <c r="W323" s="3" cm="1">
        <f t="array" ref="W323">_FV(A323,"Market cap",TRUE)</f>
        <v>17324720</v>
      </c>
      <c r="X323" s="7" cm="1">
        <f t="array" ref="X323">IFERROR(_FV(A323,"P/E",TRUE), "NA")</f>
        <v>0</v>
      </c>
      <c r="Y323" t="str" cm="1">
        <f t="array" ref="Y323">_FV(A323,"Instrument type",TRUE)</f>
        <v>Stock</v>
      </c>
      <c r="Z323" s="6" cm="1">
        <f t="array" ref="Z323">_FV(A323,"Last trade time",TRUE)</f>
        <v>45155.427870010935</v>
      </c>
      <c r="AA323" s="3" t="str" cm="1">
        <f t="array" ref="AA323">IFERROR(_xldudf_FS_EQUITYMETRICS($B323, "net_income", "FY")*1000*1000,"NA")</f>
        <v>NA</v>
      </c>
      <c r="AB323" s="3" t="str" cm="1">
        <f t="array" ref="AB323">IFERROR(_xldudf_FS_EQUITYMETRICS($B323, "cash_equiv", "FY")*1000*1000,"NA")</f>
        <v>NA</v>
      </c>
      <c r="AC323" s="3" t="str" cm="1">
        <f t="array" ref="AC323">IFERROR(_xldudf_FS_EQUITYMETRICS($B323, "account_receivable", "FY")*1000*1000,"NA")</f>
        <v>NA</v>
      </c>
      <c r="AD323" s="3" t="str" cm="1">
        <f t="array" ref="AD323">IFERROR(_xldudf_FS_EQUITYMETRICS($B323, "total_curr_lib", "FY")*1000*1000,"NA")</f>
        <v>NA</v>
      </c>
    </row>
    <row r="324" spans="1:30" x14ac:dyDescent="0.2">
      <c r="A324" s="1" t="e" vm="323">
        <v>#VALUE!</v>
      </c>
      <c r="B324" t="str" cm="1">
        <f t="array" ref="B324">_FV(A324,"Ticker symbol",TRUE)</f>
        <v>RL</v>
      </c>
      <c r="C324" t="str" cm="1">
        <f t="array" ref="C324">_FV(A324,"Official name",TRUE)</f>
        <v>RALPH LAUREN CORPORATION</v>
      </c>
      <c r="D324" t="str" cm="1">
        <f t="array" ref="D324">_FV(A324,"Headquarters")</f>
        <v>650 Madison Ave, NEW YORK, NY, 10022 US</v>
      </c>
      <c r="E324" s="3" cm="1">
        <f t="array" ref="E324">IFERROR(_FV(A324,"Employees"), "NA")</f>
        <v>14900</v>
      </c>
      <c r="F324" t="str" cm="1">
        <f t="array" ref="F324">_FV(A324,"Industry")</f>
        <v>Textiles &amp; Apparel</v>
      </c>
      <c r="G324" s="3" cm="1">
        <f t="array" ref="G324">IFERROR(_FV(A324,"Year incorporated",TRUE), "NA")</f>
        <v>1997</v>
      </c>
      <c r="H324" s="3" t="str" cm="1">
        <f t="array" ref="H324">_FV(A324,"Exchange")</f>
        <v>New York Stock Exchange</v>
      </c>
      <c r="I324" t="str" cm="1">
        <f t="array" ref="I324">_FV(A324,"Currency")</f>
        <v>USD</v>
      </c>
      <c r="J324" s="7" cm="1">
        <f t="array" ref="J324">_FV(A324,"Price")</f>
        <v>117.94</v>
      </c>
      <c r="K324" s="7" cm="1">
        <f t="array" ref="K324">_FV(A324,"Previous close",TRUE)</f>
        <v>117.75</v>
      </c>
      <c r="L324" s="7" cm="1">
        <f t="array" ref="L324">_FV(A324,"Change")</f>
        <v>0.19</v>
      </c>
      <c r="M324" s="4" cm="1">
        <f t="array" ref="M324">_FV(A324,"Change (%)",TRUE)</f>
        <v>1.614E-3</v>
      </c>
      <c r="N324" s="7" cm="1">
        <f t="array" ref="N324">IFERROR(_FV(A324,"Open"), "NA")</f>
        <v>118.595</v>
      </c>
      <c r="O324" s="7" cm="1">
        <f t="array" ref="O324">IFERROR(_FV(A324,"High"), "NA")</f>
        <v>119.27</v>
      </c>
      <c r="P324" s="7" cm="1">
        <f t="array" ref="P324">IFERROR(_FV(A324,"Low"), "NA")</f>
        <v>117.485</v>
      </c>
      <c r="Q324" s="7" cm="1">
        <f t="array" ref="Q324">IFERROR(_FV(A324,"52 week high",TRUE),"NA")</f>
        <v>135.755</v>
      </c>
      <c r="R324" s="7" cm="1">
        <f t="array" ref="R324">IFERROR(_FV(A324,"52 week low",TRUE),"NA")</f>
        <v>82.231099999999998</v>
      </c>
      <c r="S324" s="3" cm="1">
        <f t="array" ref="S324">_FV(A324,"Shares outstanding",TRUE)</f>
        <v>65269230</v>
      </c>
      <c r="T324" s="7" cm="1">
        <f t="array" ref="T324">_FV(A324,"Volume")</f>
        <v>278008</v>
      </c>
      <c r="U324" s="3" cm="1">
        <f t="array" ref="U324">IFERROR(_FV(A324,"Volume average",TRUE), "NA")</f>
        <v>821556</v>
      </c>
      <c r="V324" s="5" cm="1">
        <f t="array" ref="V324">IFERROR(_FV(A324,"Beta"), "NA")</f>
        <v>1.427</v>
      </c>
      <c r="W324" s="3" cm="1">
        <f t="array" ref="W324">_FV(A324,"Market cap",TRUE)</f>
        <v>7697852986</v>
      </c>
      <c r="X324" s="7" cm="1">
        <f t="array" ref="X324">IFERROR(_FV(A324,"P/E",TRUE), "NA")</f>
        <v>15.0571</v>
      </c>
      <c r="Y324" t="str" cm="1">
        <f t="array" ref="Y324">_FV(A324,"Instrument type",TRUE)</f>
        <v>Stock</v>
      </c>
      <c r="Z324" s="6" cm="1">
        <f t="array" ref="Z324">_FV(A324,"Last trade time",TRUE)</f>
        <v>45155.700458876563</v>
      </c>
      <c r="AA324" s="3" t="str" cm="1">
        <f t="array" ref="AA324">IFERROR(_xldudf_FS_EQUITYMETRICS($B324, "net_income", "FY")*1000*1000,"NA")</f>
        <v>NA</v>
      </c>
      <c r="AB324" s="3" t="str" cm="1">
        <f t="array" ref="AB324">IFERROR(_xldudf_FS_EQUITYMETRICS($B324, "cash_equiv", "FY")*1000*1000,"NA")</f>
        <v>NA</v>
      </c>
      <c r="AC324" s="3" t="str" cm="1">
        <f t="array" ref="AC324">IFERROR(_xldudf_FS_EQUITYMETRICS($B324, "account_receivable", "FY")*1000*1000,"NA")</f>
        <v>NA</v>
      </c>
      <c r="AD324" s="3" t="str" cm="1">
        <f t="array" ref="AD324">IFERROR(_xldudf_FS_EQUITYMETRICS($B324, "total_curr_lib", "FY")*1000*1000,"NA")</f>
        <v>NA</v>
      </c>
    </row>
    <row r="325" spans="1:30" x14ac:dyDescent="0.2">
      <c r="A325" s="1" t="e" vm="324">
        <v>#VALUE!</v>
      </c>
      <c r="B325" t="str" cm="1">
        <f t="array" ref="B325">_FV(A325,"Ticker symbol",TRUE)</f>
        <v>RRC</v>
      </c>
      <c r="C325" t="str" cm="1">
        <f t="array" ref="C325">_FV(A325,"Official name",TRUE)</f>
        <v>RANGE RESOURCES CORPORATION</v>
      </c>
      <c r="D325" t="str" cm="1">
        <f t="array" ref="D325">_FV(A325,"Headquarters")</f>
        <v>100 Throckmorton St Ste 1200, FORT WORTH, TX, 76102-2842 US</v>
      </c>
      <c r="E325" s="3" cm="1">
        <f t="array" ref="E325">IFERROR(_FV(A325,"Employees"), "NA")</f>
        <v>544</v>
      </c>
      <c r="F325" t="str" cm="1">
        <f t="array" ref="F325">_FV(A325,"Industry")</f>
        <v>Oil &amp; Gas</v>
      </c>
      <c r="G325" s="3" cm="1">
        <f t="array" ref="G325">IFERROR(_FV(A325,"Year incorporated",TRUE), "NA")</f>
        <v>1980</v>
      </c>
      <c r="H325" s="3" t="str" cm="1">
        <f t="array" ref="H325">_FV(A325,"Exchange")</f>
        <v>New York Stock Exchange</v>
      </c>
      <c r="I325" t="str" cm="1">
        <f t="array" ref="I325">_FV(A325,"Currency")</f>
        <v>USD</v>
      </c>
      <c r="J325" s="7" cm="1">
        <f t="array" ref="J325">_FV(A325,"Price")</f>
        <v>32.65</v>
      </c>
      <c r="K325" s="7" cm="1">
        <f t="array" ref="K325">_FV(A325,"Previous close",TRUE)</f>
        <v>31.66</v>
      </c>
      <c r="L325" s="7" cm="1">
        <f t="array" ref="L325">_FV(A325,"Change")</f>
        <v>0.99</v>
      </c>
      <c r="M325" s="4" cm="1">
        <f t="array" ref="M325">_FV(A325,"Change (%)",TRUE)</f>
        <v>3.1269999999999999E-2</v>
      </c>
      <c r="N325" s="7" cm="1">
        <f t="array" ref="N325">IFERROR(_FV(A325,"Open"), "NA")</f>
        <v>32.19</v>
      </c>
      <c r="O325" s="7" cm="1">
        <f t="array" ref="O325">IFERROR(_FV(A325,"High"), "NA")</f>
        <v>32.715000000000003</v>
      </c>
      <c r="P325" s="7" cm="1">
        <f t="array" ref="P325">IFERROR(_FV(A325,"Low"), "NA")</f>
        <v>31.9</v>
      </c>
      <c r="Q325" s="7" cm="1">
        <f t="array" ref="Q325">IFERROR(_FV(A325,"52 week high",TRUE),"NA")</f>
        <v>36.380000000000003</v>
      </c>
      <c r="R325" s="7" cm="1">
        <f t="array" ref="R325">IFERROR(_FV(A325,"52 week low",TRUE),"NA")</f>
        <v>22.61</v>
      </c>
      <c r="S325" s="3" cm="1">
        <f t="array" ref="S325">_FV(A325,"Shares outstanding",TRUE)</f>
        <v>241352100</v>
      </c>
      <c r="T325" s="7" cm="1">
        <f t="array" ref="T325">_FV(A325,"Volume")</f>
        <v>960432</v>
      </c>
      <c r="U325" s="3" cm="1">
        <f t="array" ref="U325">IFERROR(_FV(A325,"Volume average",TRUE), "NA")</f>
        <v>2902167</v>
      </c>
      <c r="V325" s="5" cm="1">
        <f t="array" ref="V325">IFERROR(_FV(A325,"Beta"), "NA")</f>
        <v>2.1233</v>
      </c>
      <c r="W325" s="3" cm="1">
        <f t="array" ref="W325">_FV(A325,"Market cap",TRUE)</f>
        <v>7880146065</v>
      </c>
      <c r="X325" s="7" cm="1">
        <f t="array" ref="X325">IFERROR(_FV(A325,"P/E",TRUE), "NA")</f>
        <v>4.6082999999999998</v>
      </c>
      <c r="Y325" t="str" cm="1">
        <f t="array" ref="Y325">_FV(A325,"Instrument type",TRUE)</f>
        <v>Stock</v>
      </c>
      <c r="Z325" s="6" cm="1">
        <f t="array" ref="Z325">_FV(A325,"Last trade time",TRUE)</f>
        <v>45155.700208055467</v>
      </c>
      <c r="AA325" s="3" t="str" cm="1">
        <f t="array" ref="AA325">IFERROR(_xldudf_FS_EQUITYMETRICS($B325, "net_income", "FY")*1000*1000,"NA")</f>
        <v>NA</v>
      </c>
      <c r="AB325" s="3" t="str" cm="1">
        <f t="array" ref="AB325">IFERROR(_xldudf_FS_EQUITYMETRICS($B325, "cash_equiv", "FY")*1000*1000,"NA")</f>
        <v>NA</v>
      </c>
      <c r="AC325" s="3" t="str" cm="1">
        <f t="array" ref="AC325">IFERROR(_xldudf_FS_EQUITYMETRICS($B325, "account_receivable", "FY")*1000*1000,"NA")</f>
        <v>NA</v>
      </c>
      <c r="AD325" s="3" t="str" cm="1">
        <f t="array" ref="AD325">IFERROR(_xldudf_FS_EQUITYMETRICS($B325, "total_curr_lib", "FY")*1000*1000,"NA")</f>
        <v>NA</v>
      </c>
    </row>
    <row r="326" spans="1:30" x14ac:dyDescent="0.2">
      <c r="A326" s="1" t="e" vm="325">
        <v>#VALUE!</v>
      </c>
      <c r="B326" t="str" cm="1">
        <f t="array" ref="B326">_FV(A326,"Ticker symbol",TRUE)</f>
        <v>RHI</v>
      </c>
      <c r="C326" t="str" cm="1">
        <f t="array" ref="C326">_FV(A326,"Official name",TRUE)</f>
        <v>RED HILL MINERALS LIMITED</v>
      </c>
      <c r="D326" t="str" cm="1">
        <f t="array" ref="D326">_FV(A326,"Headquarters")</f>
        <v>Level 2, 9 Havelock Street, PERTH, WESTERN AUSTRALIA, 6005 AU</v>
      </c>
      <c r="E326" s="3" cm="1">
        <f t="array" ref="E326">IFERROR(_FV(A326,"Employees"), "NA")</f>
        <v>0</v>
      </c>
      <c r="F326" t="str" cm="1">
        <f t="array" ref="F326">_FV(A326,"Industry")</f>
        <v>Metals &amp; Mining</v>
      </c>
      <c r="G326" s="3" cm="1">
        <f t="array" ref="G326">IFERROR(_FV(A326,"Year incorporated",TRUE), "NA")</f>
        <v>2005</v>
      </c>
      <c r="H326" s="3" t="str" cm="1">
        <f t="array" ref="H326">_FV(A326,"Exchange")</f>
        <v>Australian Securities Exchange</v>
      </c>
      <c r="I326" t="str" cm="1">
        <f t="array" ref="I326">_FV(A326,"Currency")</f>
        <v>AUD</v>
      </c>
      <c r="J326" s="7" cm="1">
        <f t="array" ref="J326">_FV(A326,"Price")</f>
        <v>4.3</v>
      </c>
      <c r="K326" s="7" cm="1">
        <f t="array" ref="K326">_FV(A326,"Previous close",TRUE)</f>
        <v>4.3</v>
      </c>
      <c r="L326" s="7" cm="1">
        <f t="array" ref="L326">_FV(A326,"Change")</f>
        <v>0</v>
      </c>
      <c r="M326" s="4" cm="1">
        <f t="array" ref="M326">_FV(A326,"Change (%)",TRUE)</f>
        <v>0</v>
      </c>
      <c r="N326" s="7" cm="1">
        <f t="array" ref="N326">IFERROR(_FV(A326,"Open"), "NA")</f>
        <v>4.3</v>
      </c>
      <c r="O326" s="7" cm="1">
        <f t="array" ref="O326">IFERROR(_FV(A326,"High"), "NA")</f>
        <v>4.3</v>
      </c>
      <c r="P326" s="7" cm="1">
        <f t="array" ref="P326">IFERROR(_FV(A326,"Low"), "NA")</f>
        <v>4.3</v>
      </c>
      <c r="Q326" s="7" cm="1">
        <f t="array" ref="Q326">IFERROR(_FV(A326,"52 week high",TRUE),"NA")</f>
        <v>4.8789999999999996</v>
      </c>
      <c r="R326" s="7" cm="1">
        <f t="array" ref="R326">IFERROR(_FV(A326,"52 week low",TRUE),"NA")</f>
        <v>3.0569999999999999</v>
      </c>
      <c r="S326" s="3" cm="1">
        <f t="array" ref="S326">_FV(A326,"Shares outstanding",TRUE)</f>
        <v>63828150</v>
      </c>
      <c r="T326" s="7" cm="1">
        <f t="array" ref="T326">_FV(A326,"Volume")</f>
        <v>2570</v>
      </c>
      <c r="U326" s="3" cm="1">
        <f t="array" ref="U326">IFERROR(_FV(A326,"Volume average",TRUE), "NA")</f>
        <v>4030</v>
      </c>
      <c r="V326" s="5" cm="1">
        <f t="array" ref="V326">IFERROR(_FV(A326,"Beta"), "NA")</f>
        <v>1.1060000000000001</v>
      </c>
      <c r="W326" s="3" cm="1">
        <f t="array" ref="W326">_FV(A326,"Market cap",TRUE)</f>
        <v>274461000</v>
      </c>
      <c r="X326" s="7" t="str" cm="1">
        <f t="array" ref="X326">IFERROR(_FV(A326,"P/E",TRUE), "NA")</f>
        <v>NA</v>
      </c>
      <c r="Y326" t="str" cm="1">
        <f t="array" ref="Y326">_FV(A326,"Instrument type",TRUE)</f>
        <v>Stock</v>
      </c>
      <c r="Z326" s="6" cm="1">
        <f t="array" ref="Z326">_FV(A326,"Last trade time",TRUE)</f>
        <v>45155.375</v>
      </c>
      <c r="AA326" s="3" t="str" cm="1">
        <f t="array" ref="AA326">IFERROR(_xldudf_FS_EQUITYMETRICS($B326, "net_income", "FY")*1000*1000,"NA")</f>
        <v>NA</v>
      </c>
      <c r="AB326" s="3" t="str" cm="1">
        <f t="array" ref="AB326">IFERROR(_xldudf_FS_EQUITYMETRICS($B326, "cash_equiv", "FY")*1000*1000,"NA")</f>
        <v>NA</v>
      </c>
      <c r="AC326" s="3" t="str" cm="1">
        <f t="array" ref="AC326">IFERROR(_xldudf_FS_EQUITYMETRICS($B326, "account_receivable", "FY")*1000*1000,"NA")</f>
        <v>NA</v>
      </c>
      <c r="AD326" s="3" t="str" cm="1">
        <f t="array" ref="AD326">IFERROR(_xldudf_FS_EQUITYMETRICS($B326, "total_curr_lib", "FY")*1000*1000,"NA")</f>
        <v>NA</v>
      </c>
    </row>
    <row r="327" spans="1:30" x14ac:dyDescent="0.2">
      <c r="A327" s="1" t="e" vm="326">
        <v>#VALUE!</v>
      </c>
      <c r="B327" t="str" cm="1">
        <f t="array" ref="B327">_FV(A327,"Ticker symbol",TRUE)</f>
        <v>TRIP</v>
      </c>
      <c r="C327" t="str" cm="1">
        <f t="array" ref="C327">_FV(A327,"Official name",TRUE)</f>
        <v>RED LIGHT HOLLAND CORP.</v>
      </c>
      <c r="D327" t="str" cm="1">
        <f t="array" ref="D327">_FV(A327,"Headquarters")</f>
        <v>1 Adelaide Street East, Suite 801, TORONTO, ON, M5C 2V9 CA</v>
      </c>
      <c r="E327" s="3" t="str" cm="1">
        <f t="array" ref="E327">IFERROR(_FV(A327,"Employees"), "NA")</f>
        <v>NA</v>
      </c>
      <c r="F327" t="str" cm="1">
        <f t="array" ref="F327">_FV(A327,"Industry")</f>
        <v>Pharmaceuticals</v>
      </c>
      <c r="G327" s="3" cm="1">
        <f t="array" ref="G327">IFERROR(_FV(A327,"Year incorporated",TRUE), "NA")</f>
        <v>2020</v>
      </c>
      <c r="H327" s="3" t="str" cm="1">
        <f t="array" ref="H327">_FV(A327,"Exchange")</f>
        <v>Canadian National Stock Exchange</v>
      </c>
      <c r="I327" t="str" cm="1">
        <f t="array" ref="I327">_FV(A327,"Currency")</f>
        <v>CAD</v>
      </c>
      <c r="J327" s="7" cm="1">
        <f t="array" ref="J327">_FV(A327,"Price")</f>
        <v>7.4999999999999997E-2</v>
      </c>
      <c r="K327" s="7" cm="1">
        <f t="array" ref="K327">_FV(A327,"Previous close",TRUE)</f>
        <v>0.08</v>
      </c>
      <c r="L327" s="7" cm="1">
        <f t="array" ref="L327">_FV(A327,"Change")</f>
        <v>-5.0000000000000001E-3</v>
      </c>
      <c r="M327" s="4" cm="1">
        <f t="array" ref="M327">_FV(A327,"Change (%)",TRUE)</f>
        <v>-6.25E-2</v>
      </c>
      <c r="N327" s="7" cm="1">
        <f t="array" ref="N327">IFERROR(_FV(A327,"Open"), "NA")</f>
        <v>7.4999999999999997E-2</v>
      </c>
      <c r="O327" s="7" cm="1">
        <f t="array" ref="O327">IFERROR(_FV(A327,"High"), "NA")</f>
        <v>7.4999999999999997E-2</v>
      </c>
      <c r="P327" s="7" cm="1">
        <f t="array" ref="P327">IFERROR(_FV(A327,"Low"), "NA")</f>
        <v>7.4999999999999997E-2</v>
      </c>
      <c r="Q327" s="7" cm="1">
        <f t="array" ref="Q327">IFERROR(_FV(A327,"52 week high",TRUE),"NA")</f>
        <v>0.17</v>
      </c>
      <c r="R327" s="7" cm="1">
        <f t="array" ref="R327">IFERROR(_FV(A327,"52 week low",TRUE),"NA")</f>
        <v>7.4999999999999997E-2</v>
      </c>
      <c r="S327" s="3" cm="1">
        <f t="array" ref="S327">_FV(A327,"Shares outstanding",TRUE)</f>
        <v>395247100</v>
      </c>
      <c r="T327" s="7" cm="1">
        <f t="array" ref="T327">_FV(A327,"Volume")</f>
        <v>27302</v>
      </c>
      <c r="U327" s="3" cm="1">
        <f t="array" ref="U327">IFERROR(_FV(A327,"Volume average",TRUE), "NA")</f>
        <v>310430</v>
      </c>
      <c r="V327" s="5" cm="1">
        <f t="array" ref="V327">IFERROR(_FV(A327,"Beta"), "NA")</f>
        <v>2.016</v>
      </c>
      <c r="W327" s="3" cm="1">
        <f t="array" ref="W327">_FV(A327,"Market cap",TRUE)</f>
        <v>29643532</v>
      </c>
      <c r="X327" s="7" t="str" cm="1">
        <f t="array" ref="X327">IFERROR(_FV(A327,"P/E",TRUE), "NA")</f>
        <v>NA</v>
      </c>
      <c r="Y327" t="str" cm="1">
        <f t="array" ref="Y327">_FV(A327,"Instrument type",TRUE)</f>
        <v>Stock</v>
      </c>
      <c r="Z327" s="6" cm="1">
        <f t="array" ref="Z327">_FV(A327,"Last trade time",TRUE)</f>
        <v>45155.667817256253</v>
      </c>
      <c r="AA327" s="3" t="str" cm="1">
        <f t="array" ref="AA327">IFERROR(_xldudf_FS_EQUITYMETRICS($B327, "net_income", "FY")*1000*1000,"NA")</f>
        <v>NA</v>
      </c>
      <c r="AB327" s="3" t="str" cm="1">
        <f t="array" ref="AB327">IFERROR(_xldudf_FS_EQUITYMETRICS($B327, "cash_equiv", "FY")*1000*1000,"NA")</f>
        <v>NA</v>
      </c>
      <c r="AC327" s="3" t="str" cm="1">
        <f t="array" ref="AC327">IFERROR(_xldudf_FS_EQUITYMETRICS($B327, "account_receivable", "FY")*1000*1000,"NA")</f>
        <v>NA</v>
      </c>
      <c r="AD327" s="3" t="str" cm="1">
        <f t="array" ref="AD327">IFERROR(_xldudf_FS_EQUITYMETRICS($B327, "total_curr_lib", "FY")*1000*1000,"NA")</f>
        <v>NA</v>
      </c>
    </row>
    <row r="328" spans="1:30" x14ac:dyDescent="0.2">
      <c r="A328" s="1" t="e" vm="327">
        <v>#VALUE!</v>
      </c>
      <c r="B328" t="str" cm="1">
        <f t="array" ref="B328">_FV(A328,"Ticker symbol",TRUE)</f>
        <v>RDC</v>
      </c>
      <c r="C328" t="str" cm="1">
        <f t="array" ref="C328">_FV(A328,"Official name",TRUE)</f>
        <v>Redcare Pharmacy NV</v>
      </c>
      <c r="D328" t="str" cm="1">
        <f t="array" ref="D328">_FV(A328,"Headquarters")</f>
        <v>Erik de Rodeweg 11/13, SEVENUM, LIMBURG, 5975 WD NL</v>
      </c>
      <c r="E328" s="3" cm="1">
        <f t="array" ref="E328">IFERROR(_FV(A328,"Employees"), "NA")</f>
        <v>1847</v>
      </c>
      <c r="F328" t="str" cm="1">
        <f t="array" ref="F328">_FV(A328,"Industry")</f>
        <v>Food &amp; Drug Retailing</v>
      </c>
      <c r="G328" s="3" cm="1">
        <f t="array" ref="G328">IFERROR(_FV(A328,"Year incorporated",TRUE), "NA")</f>
        <v>2015</v>
      </c>
      <c r="H328" s="3" t="str" cm="1">
        <f t="array" ref="H328">_FV(A328,"Exchange")</f>
        <v>Deutsche Boerse AG</v>
      </c>
      <c r="I328" t="str" cm="1">
        <f t="array" ref="I328">_FV(A328,"Currency")</f>
        <v>EUR</v>
      </c>
      <c r="J328" s="7" cm="1">
        <f t="array" ref="J328">_FV(A328,"Price")</f>
        <v>112.45</v>
      </c>
      <c r="K328" s="7" cm="1">
        <f t="array" ref="K328">_FV(A328,"Previous close",TRUE)</f>
        <v>113.15</v>
      </c>
      <c r="L328" s="7" cm="1">
        <f t="array" ref="L328">_FV(A328,"Change")</f>
        <v>-0.7</v>
      </c>
      <c r="M328" s="4" cm="1">
        <f t="array" ref="M328">_FV(A328,"Change (%)",TRUE)</f>
        <v>-6.1860000000000005E-3</v>
      </c>
      <c r="N328" s="7" cm="1">
        <f t="array" ref="N328">IFERROR(_FV(A328,"Open"), "NA")</f>
        <v>112.75</v>
      </c>
      <c r="O328" s="7" cm="1">
        <f t="array" ref="O328">IFERROR(_FV(A328,"High"), "NA")</f>
        <v>113.15</v>
      </c>
      <c r="P328" s="7" cm="1">
        <f t="array" ref="P328">IFERROR(_FV(A328,"Low"), "NA")</f>
        <v>112.1</v>
      </c>
      <c r="Q328" s="7" cm="1">
        <f t="array" ref="Q328">IFERROR(_FV(A328,"52 week high",TRUE),"NA")</f>
        <v>248</v>
      </c>
      <c r="R328" s="7" cm="1">
        <f t="array" ref="R328">IFERROR(_FV(A328,"52 week low",TRUE),"NA")</f>
        <v>28.6</v>
      </c>
      <c r="S328" s="3" cm="1">
        <f t="array" ref="S328">_FV(A328,"Shares outstanding",TRUE)</f>
        <v>20203290</v>
      </c>
      <c r="T328" s="7" cm="1">
        <f t="array" ref="T328">_FV(A328,"Volume")</f>
        <v>111</v>
      </c>
      <c r="U328" s="3" cm="1">
        <f t="array" ref="U328">IFERROR(_FV(A328,"Volume average",TRUE), "NA")</f>
        <v>53960</v>
      </c>
      <c r="V328" s="5" cm="1">
        <f t="array" ref="V328">IFERROR(_FV(A328,"Beta"), "NA")</f>
        <v>0.86890000000000001</v>
      </c>
      <c r="W328" s="3" cm="1">
        <f t="array" ref="W328">_FV(A328,"Market cap",TRUE)</f>
        <v>2281961000</v>
      </c>
      <c r="X328" s="7" t="str" cm="1">
        <f t="array" ref="X328">IFERROR(_FV(A328,"P/E",TRUE), "NA")</f>
        <v>NA</v>
      </c>
      <c r="Y328" t="str" cm="1">
        <f t="array" ref="Y328">_FV(A328,"Instrument type",TRUE)</f>
        <v>Stock</v>
      </c>
      <c r="Z328" s="6" cm="1">
        <f t="array" ref="Z328">_FV(A328,"Last trade time",TRUE)</f>
        <v>45155.689583333333</v>
      </c>
      <c r="AA328" s="3" t="str" cm="1">
        <f t="array" ref="AA328">IFERROR(_xldudf_FS_EQUITYMETRICS($B328, "net_income", "FY")*1000*1000,"NA")</f>
        <v>NA</v>
      </c>
      <c r="AB328" s="3" t="str" cm="1">
        <f t="array" ref="AB328">IFERROR(_xldudf_FS_EQUITYMETRICS($B328, "cash_equiv", "FY")*1000*1000,"NA")</f>
        <v>NA</v>
      </c>
      <c r="AC328" s="3" t="str" cm="1">
        <f t="array" ref="AC328">IFERROR(_xldudf_FS_EQUITYMETRICS($B328, "account_receivable", "FY")*1000*1000,"NA")</f>
        <v>NA</v>
      </c>
      <c r="AD328" s="3" t="str" cm="1">
        <f t="array" ref="AD328">IFERROR(_xldudf_FS_EQUITYMETRICS($B328, "total_curr_lib", "FY")*1000*1000,"NA")</f>
        <v>NA</v>
      </c>
    </row>
    <row r="329" spans="1:30" x14ac:dyDescent="0.2">
      <c r="A329" s="1" t="e" vm="328">
        <v>#VALUE!</v>
      </c>
      <c r="B329" t="str" cm="1">
        <f t="array" ref="B329">_FV(A329,"Ticker symbol",TRUE)</f>
        <v>RF</v>
      </c>
      <c r="C329" t="str" cm="1">
        <f t="array" ref="C329">_FV(A329,"Official name",TRUE)</f>
        <v>REGIONS FINANCIAL CORPORATION</v>
      </c>
      <c r="D329" t="str" cm="1">
        <f t="array" ref="D329">_FV(A329,"Headquarters")</f>
        <v>1900 Fifth Avenue North, BIRMINGHAM, AL, 35203 US</v>
      </c>
      <c r="E329" s="3" cm="1">
        <f t="array" ref="E329">IFERROR(_FV(A329,"Employees"), "NA")</f>
        <v>20349</v>
      </c>
      <c r="F329" t="str" cm="1">
        <f t="array" ref="F329">_FV(A329,"Industry")</f>
        <v>Banking Services</v>
      </c>
      <c r="G329" s="3" cm="1">
        <f t="array" ref="G329">IFERROR(_FV(A329,"Year incorporated",TRUE), "NA")</f>
        <v>2004</v>
      </c>
      <c r="H329" s="3" t="str" cm="1">
        <f t="array" ref="H329">_FV(A329,"Exchange")</f>
        <v>New York Stock Exchange</v>
      </c>
      <c r="I329" t="str" cm="1">
        <f t="array" ref="I329">_FV(A329,"Currency")</f>
        <v>USD</v>
      </c>
      <c r="J329" s="7" cm="1">
        <f t="array" ref="J329">_FV(A329,"Price")</f>
        <v>19.62</v>
      </c>
      <c r="K329" s="7" cm="1">
        <f t="array" ref="K329">_FV(A329,"Previous close",TRUE)</f>
        <v>19.489999999999998</v>
      </c>
      <c r="L329" s="7" cm="1">
        <f t="array" ref="L329">_FV(A329,"Change")</f>
        <v>0.13</v>
      </c>
      <c r="M329" s="4" cm="1">
        <f t="array" ref="M329">_FV(A329,"Change (%)",TRUE)</f>
        <v>6.6700000000000006E-3</v>
      </c>
      <c r="N329" s="7" cm="1">
        <f t="array" ref="N329">IFERROR(_FV(A329,"Open"), "NA")</f>
        <v>19.635000000000002</v>
      </c>
      <c r="O329" s="7" cm="1">
        <f t="array" ref="O329">IFERROR(_FV(A329,"High"), "NA")</f>
        <v>19.73</v>
      </c>
      <c r="P329" s="7" cm="1">
        <f t="array" ref="P329">IFERROR(_FV(A329,"Low"), "NA")</f>
        <v>19.53</v>
      </c>
      <c r="Q329" s="7" cm="1">
        <f t="array" ref="Q329">IFERROR(_FV(A329,"52 week high",TRUE),"NA")</f>
        <v>24.33</v>
      </c>
      <c r="R329" s="7" cm="1">
        <f t="array" ref="R329">IFERROR(_FV(A329,"52 week low",TRUE),"NA")</f>
        <v>13.94</v>
      </c>
      <c r="S329" s="3" cm="1">
        <f t="array" ref="S329">_FV(A329,"Shares outstanding",TRUE)</f>
        <v>938377400</v>
      </c>
      <c r="T329" s="7" cm="1">
        <f t="array" ref="T329">_FV(A329,"Volume")</f>
        <v>1860441</v>
      </c>
      <c r="U329" s="3" cm="1">
        <f t="array" ref="U329">IFERROR(_FV(A329,"Volume average",TRUE), "NA")</f>
        <v>6942934</v>
      </c>
      <c r="V329" s="5" cm="1">
        <f t="array" ref="V329">IFERROR(_FV(A329,"Beta"), "NA")</f>
        <v>1.2025999999999999</v>
      </c>
      <c r="W329" s="3" cm="1">
        <f t="array" ref="W329">_FV(A329,"Market cap",TRUE)</f>
        <v>18410964588</v>
      </c>
      <c r="X329" s="7" cm="1">
        <f t="array" ref="X329">IFERROR(_FV(A329,"P/E",TRUE), "NA")</f>
        <v>8.32</v>
      </c>
      <c r="Y329" t="str" cm="1">
        <f t="array" ref="Y329">_FV(A329,"Instrument type",TRUE)</f>
        <v>Stock</v>
      </c>
      <c r="Z329" s="6" cm="1">
        <f t="array" ref="Z329">_FV(A329,"Last trade time",TRUE)</f>
        <v>45155.700515821096</v>
      </c>
      <c r="AA329" s="3" t="str" cm="1">
        <f t="array" ref="AA329">IFERROR(_xldudf_FS_EQUITYMETRICS($B329, "net_income", "FY")*1000*1000,"NA")</f>
        <v>NA</v>
      </c>
      <c r="AB329" s="3" t="str" cm="1">
        <f t="array" ref="AB329">IFERROR(_xldudf_FS_EQUITYMETRICS($B329, "cash_equiv", "FY")*1000*1000,"NA")</f>
        <v>NA</v>
      </c>
      <c r="AC329" s="3" t="str" cm="1">
        <f t="array" ref="AC329">IFERROR(_xldudf_FS_EQUITYMETRICS($B329, "account_receivable", "FY")*1000*1000,"NA")</f>
        <v>NA</v>
      </c>
      <c r="AD329" s="3" t="str" cm="1">
        <f t="array" ref="AD329">IFERROR(_xldudf_FS_EQUITYMETRICS($B329, "total_curr_lib", "FY")*1000*1000,"NA")</f>
        <v>NA</v>
      </c>
    </row>
    <row r="330" spans="1:30" x14ac:dyDescent="0.2">
      <c r="A330" s="1" t="e" vm="329">
        <v>#VALUE!</v>
      </c>
      <c r="B330" t="str" cm="1">
        <f t="array" ref="B330">_FV(A330,"Ticker symbol",TRUE)</f>
        <v>RHT</v>
      </c>
      <c r="C330" t="str" cm="1">
        <f t="array" ref="C330">_FV(A330,"Official name",TRUE)</f>
        <v>Reliq Health Technologies Inc.</v>
      </c>
      <c r="D330" t="str" cm="1">
        <f t="array" ref="D330">_FV(A330,"Headquarters")</f>
        <v>406A - 175 Longwood Rd S., HAMILTON, ON, L8P 0A1 CA</v>
      </c>
      <c r="E330" s="3" t="str" cm="1">
        <f t="array" ref="E330">IFERROR(_FV(A330,"Employees"), "NA")</f>
        <v>NA</v>
      </c>
      <c r="F330" t="str" cm="1">
        <f t="array" ref="F330">_FV(A330,"Industry")</f>
        <v>Software &amp; IT Services</v>
      </c>
      <c r="G330" s="3" cm="1">
        <f t="array" ref="G330">IFERROR(_FV(A330,"Year incorporated",TRUE), "NA")</f>
        <v>2005</v>
      </c>
      <c r="H330" s="3" t="str" cm="1">
        <f t="array" ref="H330">_FV(A330,"Exchange")</f>
        <v>TSX Venture Exchange</v>
      </c>
      <c r="I330" t="str" cm="1">
        <f t="array" ref="I330">_FV(A330,"Currency")</f>
        <v>CAD</v>
      </c>
      <c r="J330" s="7" cm="1">
        <f t="array" ref="J330">_FV(A330,"Price")</f>
        <v>0.48</v>
      </c>
      <c r="K330" s="7" cm="1">
        <f t="array" ref="K330">_FV(A330,"Previous close",TRUE)</f>
        <v>0.47499999999999998</v>
      </c>
      <c r="L330" s="7" cm="1">
        <f t="array" ref="L330">_FV(A330,"Change")</f>
        <v>5.0000000000000001E-3</v>
      </c>
      <c r="M330" s="4" cm="1">
        <f t="array" ref="M330">_FV(A330,"Change (%)",TRUE)</f>
        <v>1.0526000000000001E-2</v>
      </c>
      <c r="N330" s="7" cm="1">
        <f t="array" ref="N330">IFERROR(_FV(A330,"Open"), "NA")</f>
        <v>0.48</v>
      </c>
      <c r="O330" s="7" cm="1">
        <f t="array" ref="O330">IFERROR(_FV(A330,"High"), "NA")</f>
        <v>0.48</v>
      </c>
      <c r="P330" s="7" cm="1">
        <f t="array" ref="P330">IFERROR(_FV(A330,"Low"), "NA")</f>
        <v>0.47499999999999998</v>
      </c>
      <c r="Q330" s="7" cm="1">
        <f t="array" ref="Q330">IFERROR(_FV(A330,"52 week high",TRUE),"NA")</f>
        <v>0.76</v>
      </c>
      <c r="R330" s="7" cm="1">
        <f t="array" ref="R330">IFERROR(_FV(A330,"52 week low",TRUE),"NA")</f>
        <v>0.46</v>
      </c>
      <c r="S330" s="3" cm="1">
        <f t="array" ref="S330">_FV(A330,"Shares outstanding",TRUE)</f>
        <v>203133900</v>
      </c>
      <c r="T330" s="7" cm="1">
        <f t="array" ref="T330">_FV(A330,"Volume")</f>
        <v>63036</v>
      </c>
      <c r="U330" s="3" cm="1">
        <f t="array" ref="U330">IFERROR(_FV(A330,"Volume average",TRUE), "NA")</f>
        <v>102930</v>
      </c>
      <c r="V330" s="5" cm="1">
        <f t="array" ref="V330">IFERROR(_FV(A330,"Beta"), "NA")</f>
        <v>1.7799</v>
      </c>
      <c r="W330" s="3" cm="1">
        <f t="array" ref="W330">_FV(A330,"Market cap",TRUE)</f>
        <v>97504272</v>
      </c>
      <c r="X330" s="7" t="str" cm="1">
        <f t="array" ref="X330">IFERROR(_FV(A330,"P/E",TRUE), "NA")</f>
        <v>NA</v>
      </c>
      <c r="Y330" t="str" cm="1">
        <f t="array" ref="Y330">_FV(A330,"Instrument type",TRUE)</f>
        <v>Stock</v>
      </c>
      <c r="Z330" s="6" cm="1">
        <f t="array" ref="Z330">_FV(A330,"Last trade time",TRUE)</f>
        <v>45155.656539351854</v>
      </c>
      <c r="AA330" s="3" t="str" cm="1">
        <f t="array" ref="AA330">IFERROR(_xldudf_FS_EQUITYMETRICS($B330, "net_income", "FY")*1000*1000,"NA")</f>
        <v>NA</v>
      </c>
      <c r="AB330" s="3" t="str" cm="1">
        <f t="array" ref="AB330">IFERROR(_xldudf_FS_EQUITYMETRICS($B330, "cash_equiv", "FY")*1000*1000,"NA")</f>
        <v>NA</v>
      </c>
      <c r="AC330" s="3" t="str" cm="1">
        <f t="array" ref="AC330">IFERROR(_xldudf_FS_EQUITYMETRICS($B330, "account_receivable", "FY")*1000*1000,"NA")</f>
        <v>NA</v>
      </c>
      <c r="AD330" s="3" t="str" cm="1">
        <f t="array" ref="AD330">IFERROR(_xldudf_FS_EQUITYMETRICS($B330, "total_curr_lib", "FY")*1000*1000,"NA")</f>
        <v>NA</v>
      </c>
    </row>
    <row r="331" spans="1:30" x14ac:dyDescent="0.2">
      <c r="A331" s="1" t="e" vm="330">
        <v>#VALUE!</v>
      </c>
      <c r="B331" t="str" cm="1">
        <f t="array" ref="B331">_FV(A331,"Ticker symbol",TRUE)</f>
        <v>RSG</v>
      </c>
      <c r="C331" t="str" cm="1">
        <f t="array" ref="C331">_FV(A331,"Official name",TRUE)</f>
        <v>RESOLUTE MINING LIMITED</v>
      </c>
      <c r="D331" t="str" cm="1">
        <f t="array" ref="D331">_FV(A331,"Headquarters")</f>
        <v>Level 2, Australia Place 15-17 William Street, PERTH, WESTERN AUSTRALIA, 6000 AU</v>
      </c>
      <c r="E331" s="3" cm="1">
        <f t="array" ref="E331">IFERROR(_FV(A331,"Employees"), "NA")</f>
        <v>741</v>
      </c>
      <c r="F331" t="str" cm="1">
        <f t="array" ref="F331">_FV(A331,"Industry")</f>
        <v>Metals &amp; Mining</v>
      </c>
      <c r="G331" s="3" cm="1">
        <f t="array" ref="G331">IFERROR(_FV(A331,"Year incorporated",TRUE), "NA")</f>
        <v>2001</v>
      </c>
      <c r="H331" s="3" t="str" cm="1">
        <f t="array" ref="H331">_FV(A331,"Exchange")</f>
        <v>Australian Securities Exchange</v>
      </c>
      <c r="I331" t="str" cm="1">
        <f t="array" ref="I331">_FV(A331,"Currency")</f>
        <v>AUD</v>
      </c>
      <c r="J331" s="7" cm="1">
        <f t="array" ref="J331">_FV(A331,"Price")</f>
        <v>0.315</v>
      </c>
      <c r="K331" s="7" cm="1">
        <f t="array" ref="K331">_FV(A331,"Previous close",TRUE)</f>
        <v>0.33</v>
      </c>
      <c r="L331" s="7" cm="1">
        <f t="array" ref="L331">_FV(A331,"Change")</f>
        <v>-1.4999999999999999E-2</v>
      </c>
      <c r="M331" s="4" cm="1">
        <f t="array" ref="M331">_FV(A331,"Change (%)",TRUE)</f>
        <v>-4.5454999999999995E-2</v>
      </c>
      <c r="N331" s="7" cm="1">
        <f t="array" ref="N331">IFERROR(_FV(A331,"Open"), "NA")</f>
        <v>0.32</v>
      </c>
      <c r="O331" s="7" cm="1">
        <f t="array" ref="O331">IFERROR(_FV(A331,"High"), "NA")</f>
        <v>0.32500000000000001</v>
      </c>
      <c r="P331" s="7" cm="1">
        <f t="array" ref="P331">IFERROR(_FV(A331,"Low"), "NA")</f>
        <v>0.31</v>
      </c>
      <c r="Q331" s="7" cm="1">
        <f t="array" ref="Q331">IFERROR(_FV(A331,"52 week high",TRUE),"NA")</f>
        <v>0.53</v>
      </c>
      <c r="R331" s="7" cm="1">
        <f t="array" ref="R331">IFERROR(_FV(A331,"52 week low",TRUE),"NA")</f>
        <v>0.16</v>
      </c>
      <c r="S331" s="3" cm="1">
        <f t="array" ref="S331">_FV(A331,"Shares outstanding",TRUE)</f>
        <v>2129007000</v>
      </c>
      <c r="T331" s="7" cm="1">
        <f t="array" ref="T331">_FV(A331,"Volume")</f>
        <v>7468273</v>
      </c>
      <c r="U331" s="3" cm="1">
        <f t="array" ref="U331">IFERROR(_FV(A331,"Volume average",TRUE), "NA")</f>
        <v>9909350</v>
      </c>
      <c r="V331" s="5" cm="1">
        <f t="array" ref="V331">IFERROR(_FV(A331,"Beta"), "NA")</f>
        <v>1.2883</v>
      </c>
      <c r="W331" s="3" cm="1">
        <f t="array" ref="W331">_FV(A331,"Market cap",TRUE)</f>
        <v>702572100</v>
      </c>
      <c r="X331" s="7" cm="1">
        <f t="array" ref="X331">IFERROR(_FV(A331,"P/E",TRUE), "NA")</f>
        <v>21.9</v>
      </c>
      <c r="Y331" t="str" cm="1">
        <f t="array" ref="Y331">_FV(A331,"Instrument type",TRUE)</f>
        <v>Stock</v>
      </c>
      <c r="Z331" s="6" cm="1">
        <f t="array" ref="Z331">_FV(A331,"Last trade time",TRUE)</f>
        <v>45155.375</v>
      </c>
      <c r="AA331" s="3" t="str" cm="1">
        <f t="array" ref="AA331">IFERROR(_xldudf_FS_EQUITYMETRICS($B331, "net_income", "FY")*1000*1000,"NA")</f>
        <v>NA</v>
      </c>
      <c r="AB331" s="3" t="str" cm="1">
        <f t="array" ref="AB331">IFERROR(_xldudf_FS_EQUITYMETRICS($B331, "cash_equiv", "FY")*1000*1000,"NA")</f>
        <v>NA</v>
      </c>
      <c r="AC331" s="3" t="str" cm="1">
        <f t="array" ref="AC331">IFERROR(_xldudf_FS_EQUITYMETRICS($B331, "account_receivable", "FY")*1000*1000,"NA")</f>
        <v>NA</v>
      </c>
      <c r="AD331" s="3" t="str" cm="1">
        <f t="array" ref="AD331">IFERROR(_xldudf_FS_EQUITYMETRICS($B331, "total_curr_lib", "FY")*1000*1000,"NA")</f>
        <v>NA</v>
      </c>
    </row>
    <row r="332" spans="1:30" x14ac:dyDescent="0.2">
      <c r="A332" s="1" t="e" vm="331">
        <v>#VALUE!</v>
      </c>
      <c r="B332" t="str" cm="1">
        <f t="array" ref="B332">_FV(A332,"Ticker symbol",TRUE)</f>
        <v>CBE</v>
      </c>
      <c r="C332" t="str" cm="1">
        <f t="array" ref="C332">_FV(A332,"Official name",TRUE)</f>
        <v>Robertet SA</v>
      </c>
      <c r="D332" t="str" cm="1">
        <f t="array" ref="D332">_FV(A332,"Headquarters")</f>
        <v>37 Avenue Sidi-Brahim, Bp 52100, GRASSE, PACA, 06130 FR</v>
      </c>
      <c r="E332" s="3" cm="1">
        <f t="array" ref="E332">IFERROR(_FV(A332,"Employees"), "NA")</f>
        <v>2163</v>
      </c>
      <c r="F332" t="str" cm="1">
        <f t="array" ref="F332">_FV(A332,"Industry")</f>
        <v>Chemicals</v>
      </c>
      <c r="G332" s="3" cm="1">
        <f t="array" ref="G332">IFERROR(_FV(A332,"Year incorporated",TRUE), "NA")</f>
        <v>1957</v>
      </c>
      <c r="H332" s="3" t="str" cm="1">
        <f t="array" ref="H332">_FV(A332,"Exchange")</f>
        <v>Euronext Paris</v>
      </c>
      <c r="I332" t="str" cm="1">
        <f t="array" ref="I332">_FV(A332,"Currency")</f>
        <v>EUR</v>
      </c>
      <c r="J332" s="7" cm="1">
        <f t="array" ref="J332">_FV(A332,"Price")</f>
        <v>780</v>
      </c>
      <c r="K332" s="7" cm="1">
        <f t="array" ref="K332">_FV(A332,"Previous close",TRUE)</f>
        <v>768.1</v>
      </c>
      <c r="L332" s="7" cm="1">
        <f t="array" ref="L332">_FV(A332,"Change")</f>
        <v>11.9</v>
      </c>
      <c r="M332" s="4" cm="1">
        <f t="array" ref="M332">_FV(A332,"Change (%)",TRUE)</f>
        <v>1.5493E-2</v>
      </c>
      <c r="N332" s="7" cm="1">
        <f t="array" ref="N332">IFERROR(_FV(A332,"Open"), "NA")</f>
        <v>803</v>
      </c>
      <c r="O332" s="7" cm="1">
        <f t="array" ref="O332">IFERROR(_FV(A332,"High"), "NA")</f>
        <v>803</v>
      </c>
      <c r="P332" s="7" cm="1">
        <f t="array" ref="P332">IFERROR(_FV(A332,"Low"), "NA")</f>
        <v>780</v>
      </c>
      <c r="Q332" s="7" cm="1">
        <f t="array" ref="Q332">IFERROR(_FV(A332,"52 week high",TRUE),"NA")</f>
        <v>891</v>
      </c>
      <c r="R332" s="7" cm="1">
        <f t="array" ref="R332">IFERROR(_FV(A332,"52 week low",TRUE),"NA")</f>
        <v>700</v>
      </c>
      <c r="S332" s="3" cm="1">
        <f t="array" ref="S332">_FV(A332,"Shares outstanding",TRUE)</f>
        <v>2305590</v>
      </c>
      <c r="T332" s="7" cm="1">
        <f t="array" ref="T332">_FV(A332,"Volume")</f>
        <v>10</v>
      </c>
      <c r="U332" s="3" cm="1">
        <f t="array" ref="U332">IFERROR(_FV(A332,"Volume average",TRUE), "NA")</f>
        <v>250</v>
      </c>
      <c r="V332" s="5" cm="1">
        <f t="array" ref="V332">IFERROR(_FV(A332,"Beta"), "NA")</f>
        <v>0.30819999999999997</v>
      </c>
      <c r="W332" s="3" cm="1">
        <f t="array" ref="W332">_FV(A332,"Market cap",TRUE)</f>
        <v>1872590000</v>
      </c>
      <c r="X332" s="7" t="str" cm="1">
        <f t="array" ref="X332">IFERROR(_FV(A332,"P/E",TRUE), "NA")</f>
        <v>NA</v>
      </c>
      <c r="Y332" t="str" cm="1">
        <f t="array" ref="Y332">_FV(A332,"Instrument type",TRUE)</f>
        <v>Stock</v>
      </c>
      <c r="Z332" s="6" cm="1">
        <f t="array" ref="Z332">_FV(A332,"Last trade time",TRUE)</f>
        <v>45155.666666666664</v>
      </c>
      <c r="AA332" s="3" t="str" cm="1">
        <f t="array" ref="AA332">IFERROR(_xldudf_FS_EQUITYMETRICS($B332, "net_income", "FY")*1000*1000,"NA")</f>
        <v>NA</v>
      </c>
      <c r="AB332" s="3" t="str" cm="1">
        <f t="array" ref="AB332">IFERROR(_xldudf_FS_EQUITYMETRICS($B332, "cash_equiv", "FY")*1000*1000,"NA")</f>
        <v>NA</v>
      </c>
      <c r="AC332" s="3" t="str" cm="1">
        <f t="array" ref="AC332">IFERROR(_xldudf_FS_EQUITYMETRICS($B332, "account_receivable", "FY")*1000*1000,"NA")</f>
        <v>NA</v>
      </c>
      <c r="AD332" s="3" t="str" cm="1">
        <f t="array" ref="AD332">IFERROR(_xldudf_FS_EQUITYMETRICS($B332, "total_curr_lib", "FY")*1000*1000,"NA")</f>
        <v>NA</v>
      </c>
    </row>
    <row r="333" spans="1:30" x14ac:dyDescent="0.2">
      <c r="A333" s="1" t="e" vm="332">
        <v>#VALUE!</v>
      </c>
      <c r="B333" t="str" cm="1">
        <f t="array" ref="B333">_FV(A333,"Ticker symbol",TRUE)</f>
        <v>ROK</v>
      </c>
      <c r="C333" t="str" cm="1">
        <f t="array" ref="C333">_FV(A333,"Official name",TRUE)</f>
        <v>ROCKWELL AUTOMATION, INC.</v>
      </c>
      <c r="D333" t="str" cm="1">
        <f t="array" ref="D333">_FV(A333,"Headquarters")</f>
        <v>1201 S 2nd St, MILWAUKEE, WI, 53204 US</v>
      </c>
      <c r="E333" s="3" cm="1">
        <f t="array" ref="E333">IFERROR(_FV(A333,"Employees"), "NA")</f>
        <v>26000</v>
      </c>
      <c r="F333" t="str" cm="1">
        <f t="array" ref="F333">_FV(A333,"Industry")</f>
        <v>Machinery, Equipment &amp; Components</v>
      </c>
      <c r="G333" s="3" cm="1">
        <f t="array" ref="G333">IFERROR(_FV(A333,"Year incorporated",TRUE), "NA")</f>
        <v>1996</v>
      </c>
      <c r="H333" s="3" t="str" cm="1">
        <f t="array" ref="H333">_FV(A333,"Exchange")</f>
        <v>New York Stock Exchange</v>
      </c>
      <c r="I333" t="str" cm="1">
        <f t="array" ref="I333">_FV(A333,"Currency")</f>
        <v>USD</v>
      </c>
      <c r="J333" s="7" cm="1">
        <f t="array" ref="J333">_FV(A333,"Price")</f>
        <v>294.33999999999997</v>
      </c>
      <c r="K333" s="7" cm="1">
        <f t="array" ref="K333">_FV(A333,"Previous close",TRUE)</f>
        <v>295.14999999999998</v>
      </c>
      <c r="L333" s="7" cm="1">
        <f t="array" ref="L333">_FV(A333,"Change")</f>
        <v>-0.81</v>
      </c>
      <c r="M333" s="4" cm="1">
        <f t="array" ref="M333">_FV(A333,"Change (%)",TRUE)</f>
        <v>-2.7439999999999999E-3</v>
      </c>
      <c r="N333" s="7" cm="1">
        <f t="array" ref="N333">IFERROR(_FV(A333,"Open"), "NA")</f>
        <v>296.14999999999998</v>
      </c>
      <c r="O333" s="7" cm="1">
        <f t="array" ref="O333">IFERROR(_FV(A333,"High"), "NA")</f>
        <v>296.85000000000002</v>
      </c>
      <c r="P333" s="7" cm="1">
        <f t="array" ref="P333">IFERROR(_FV(A333,"Low"), "NA")</f>
        <v>292.95499999999998</v>
      </c>
      <c r="Q333" s="7" cm="1">
        <f t="array" ref="Q333">IFERROR(_FV(A333,"52 week high",TRUE),"NA")</f>
        <v>348.52</v>
      </c>
      <c r="R333" s="7" cm="1">
        <f t="array" ref="R333">IFERROR(_FV(A333,"52 week low",TRUE),"NA")</f>
        <v>209.27</v>
      </c>
      <c r="S333" s="3" cm="1">
        <f t="array" ref="S333">_FV(A333,"Shares outstanding",TRUE)</f>
        <v>114860100</v>
      </c>
      <c r="T333" s="7" cm="1">
        <f t="array" ref="T333">_FV(A333,"Volume")</f>
        <v>207982</v>
      </c>
      <c r="U333" s="3" cm="1">
        <f t="array" ref="U333">IFERROR(_FV(A333,"Volume average",TRUE), "NA")</f>
        <v>821121</v>
      </c>
      <c r="V333" s="5" cm="1">
        <f t="array" ref="V333">IFERROR(_FV(A333,"Beta"), "NA")</f>
        <v>1.4608000000000001</v>
      </c>
      <c r="W333" s="3" cm="1">
        <f t="array" ref="W333">_FV(A333,"Market cap",TRUE)</f>
        <v>33807921833</v>
      </c>
      <c r="X333" s="7" cm="1">
        <f t="array" ref="X333">IFERROR(_FV(A333,"P/E",TRUE), "NA")</f>
        <v>24.0824</v>
      </c>
      <c r="Y333" t="str" cm="1">
        <f t="array" ref="Y333">_FV(A333,"Instrument type",TRUE)</f>
        <v>Stock</v>
      </c>
      <c r="Z333" s="6" cm="1">
        <f t="array" ref="Z333">_FV(A333,"Last trade time",TRUE)</f>
        <v>45155.700475207814</v>
      </c>
      <c r="AA333" s="3" t="str" cm="1">
        <f t="array" ref="AA333">IFERROR(_xldudf_FS_EQUITYMETRICS($B333, "net_income", "FY")*1000*1000,"NA")</f>
        <v>NA</v>
      </c>
      <c r="AB333" s="3" t="str" cm="1">
        <f t="array" ref="AB333">IFERROR(_xldudf_FS_EQUITYMETRICS($B333, "cash_equiv", "FY")*1000*1000,"NA")</f>
        <v>NA</v>
      </c>
      <c r="AC333" s="3" t="str" cm="1">
        <f t="array" ref="AC333">IFERROR(_xldudf_FS_EQUITYMETRICS($B333, "account_receivable", "FY")*1000*1000,"NA")</f>
        <v>NA</v>
      </c>
      <c r="AD333" s="3" t="str" cm="1">
        <f t="array" ref="AD333">IFERROR(_xldudf_FS_EQUITYMETRICS($B333, "total_curr_lib", "FY")*1000*1000,"NA")</f>
        <v>NA</v>
      </c>
    </row>
    <row r="334" spans="1:30" x14ac:dyDescent="0.2">
      <c r="A334" s="1" t="e" vm="333">
        <v>#VALUE!</v>
      </c>
      <c r="B334" t="str" cm="1">
        <f t="array" ref="B334">_FV(A334,"Ticker symbol",TRUE)</f>
        <v>ROP</v>
      </c>
      <c r="C334" t="str" cm="1">
        <f t="array" ref="C334">_FV(A334,"Official name",TRUE)</f>
        <v>ROPER TECHNOLOGIES, INC.</v>
      </c>
      <c r="D334" t="str" cm="1">
        <f t="array" ref="D334">_FV(A334,"Headquarters")</f>
        <v>6496 University Parkway, SARASOTA, FL, 34240 US</v>
      </c>
      <c r="E334" s="3" cm="1">
        <f t="array" ref="E334">IFERROR(_FV(A334,"Employees"), "NA")</f>
        <v>15800</v>
      </c>
      <c r="F334" t="str" cm="1">
        <f t="array" ref="F334">_FV(A334,"Industry")</f>
        <v>Software &amp; IT Services</v>
      </c>
      <c r="G334" s="3" cm="1">
        <f t="array" ref="G334">IFERROR(_FV(A334,"Year incorporated",TRUE), "NA")</f>
        <v>1981</v>
      </c>
      <c r="H334" s="3" t="str" cm="1">
        <f t="array" ref="H334">_FV(A334,"Exchange")</f>
        <v>Nasdaq Stock Market</v>
      </c>
      <c r="I334" t="str" cm="1">
        <f t="array" ref="I334">_FV(A334,"Currency")</f>
        <v>USD</v>
      </c>
      <c r="J334" s="7" cm="1">
        <f t="array" ref="J334">_FV(A334,"Price")</f>
        <v>492.59</v>
      </c>
      <c r="K334" s="7" cm="1">
        <f t="array" ref="K334">_FV(A334,"Previous close",TRUE)</f>
        <v>495.64</v>
      </c>
      <c r="L334" s="7" cm="1">
        <f t="array" ref="L334">_FV(A334,"Change")</f>
        <v>-3.05</v>
      </c>
      <c r="M334" s="4" cm="1">
        <f t="array" ref="M334">_FV(A334,"Change (%)",TRUE)</f>
        <v>-6.1539999999999997E-3</v>
      </c>
      <c r="N334" s="7" cm="1">
        <f t="array" ref="N334">IFERROR(_FV(A334,"Open"), "NA")</f>
        <v>495.07</v>
      </c>
      <c r="O334" s="7" cm="1">
        <f t="array" ref="O334">IFERROR(_FV(A334,"High"), "NA")</f>
        <v>496.37</v>
      </c>
      <c r="P334" s="7" cm="1">
        <f t="array" ref="P334">IFERROR(_FV(A334,"Low"), "NA")</f>
        <v>490.505</v>
      </c>
      <c r="Q334" s="7" cm="1">
        <f t="array" ref="Q334">IFERROR(_FV(A334,"52 week high",TRUE),"NA")</f>
        <v>502.125</v>
      </c>
      <c r="R334" s="7" cm="1">
        <f t="array" ref="R334">IFERROR(_FV(A334,"52 week low",TRUE),"NA")</f>
        <v>356.21499999999997</v>
      </c>
      <c r="S334" s="3" cm="1">
        <f t="array" ref="S334">_FV(A334,"Shares outstanding",TRUE)</f>
        <v>106710900</v>
      </c>
      <c r="T334" s="7" cm="1">
        <f t="array" ref="T334">_FV(A334,"Volume")</f>
        <v>108913</v>
      </c>
      <c r="U334" s="3" cm="1">
        <f t="array" ref="U334">IFERROR(_FV(A334,"Volume average",TRUE), "NA")</f>
        <v>431754</v>
      </c>
      <c r="V334" s="5" cm="1">
        <f t="array" ref="V334">IFERROR(_FV(A334,"Beta"), "NA")</f>
        <v>1.0185999999999999</v>
      </c>
      <c r="W334" s="3" cm="1">
        <f t="array" ref="W334">_FV(A334,"Market cap",TRUE)</f>
        <v>52564722231</v>
      </c>
      <c r="X334" s="7" cm="1">
        <f t="array" ref="X334">IFERROR(_FV(A334,"P/E",TRUE), "NA")</f>
        <v>45.361199999999997</v>
      </c>
      <c r="Y334" t="str" cm="1">
        <f t="array" ref="Y334">_FV(A334,"Instrument type",TRUE)</f>
        <v>Stock</v>
      </c>
      <c r="Z334" s="6" cm="1">
        <f t="array" ref="Z334">_FV(A334,"Last trade time",TRUE)</f>
        <v>45155.700508553127</v>
      </c>
      <c r="AA334" s="3" t="str" cm="1">
        <f t="array" ref="AA334">IFERROR(_xldudf_FS_EQUITYMETRICS($B334, "net_income", "FY")*1000*1000,"NA")</f>
        <v>NA</v>
      </c>
      <c r="AB334" s="3" t="str" cm="1">
        <f t="array" ref="AB334">IFERROR(_xldudf_FS_EQUITYMETRICS($B334, "cash_equiv", "FY")*1000*1000,"NA")</f>
        <v>NA</v>
      </c>
      <c r="AC334" s="3" t="str" cm="1">
        <f t="array" ref="AC334">IFERROR(_xldudf_FS_EQUITYMETRICS($B334, "account_receivable", "FY")*1000*1000,"NA")</f>
        <v>NA</v>
      </c>
      <c r="AD334" s="3" t="str" cm="1">
        <f t="array" ref="AD334">IFERROR(_xldudf_FS_EQUITYMETRICS($B334, "total_curr_lib", "FY")*1000*1000,"NA")</f>
        <v>NA</v>
      </c>
    </row>
    <row r="335" spans="1:30" x14ac:dyDescent="0.2">
      <c r="A335" s="1" t="e" vm="334">
        <v>#VALUE!</v>
      </c>
      <c r="B335" t="str" cm="1">
        <f t="array" ref="B335">_FV(A335,"Ticker symbol",TRUE)</f>
        <v>ROST</v>
      </c>
      <c r="C335" t="str" cm="1">
        <f t="array" ref="C335">_FV(A335,"Official name",TRUE)</f>
        <v>ROSS STORES, INC.</v>
      </c>
      <c r="D335" t="str" cm="1">
        <f t="array" ref="D335">_FV(A335,"Headquarters")</f>
        <v>5130 Hacienda Drive, DUBLIN, CA, 94568 US</v>
      </c>
      <c r="E335" s="3" cm="1">
        <f t="array" ref="E335">IFERROR(_FV(A335,"Employees"), "NA")</f>
        <v>101000</v>
      </c>
      <c r="F335" t="str" cm="1">
        <f t="array" ref="F335">_FV(A335,"Industry")</f>
        <v>Specialty Retailers</v>
      </c>
      <c r="G335" s="3" cm="1">
        <f t="array" ref="G335">IFERROR(_FV(A335,"Year incorporated",TRUE), "NA")</f>
        <v>1989</v>
      </c>
      <c r="H335" s="3" t="str" cm="1">
        <f t="array" ref="H335">_FV(A335,"Exchange")</f>
        <v>Nasdaq Stock Market</v>
      </c>
      <c r="I335" t="str" cm="1">
        <f t="array" ref="I335">_FV(A335,"Currency")</f>
        <v>USD</v>
      </c>
      <c r="J335" s="7" cm="1">
        <f t="array" ref="J335">_FV(A335,"Price")</f>
        <v>114.78</v>
      </c>
      <c r="K335" s="7" cm="1">
        <f t="array" ref="K335">_FV(A335,"Previous close",TRUE)</f>
        <v>115.23</v>
      </c>
      <c r="L335" s="7" cm="1">
        <f t="array" ref="L335">_FV(A335,"Change")</f>
        <v>-0.45</v>
      </c>
      <c r="M335" s="4" cm="1">
        <f t="array" ref="M335">_FV(A335,"Change (%)",TRUE)</f>
        <v>-3.9050000000000001E-3</v>
      </c>
      <c r="N335" s="7" cm="1">
        <f t="array" ref="N335">IFERROR(_FV(A335,"Open"), "NA")</f>
        <v>115.76</v>
      </c>
      <c r="O335" s="7" cm="1">
        <f t="array" ref="O335">IFERROR(_FV(A335,"High"), "NA")</f>
        <v>116.08</v>
      </c>
      <c r="P335" s="7" cm="1">
        <f t="array" ref="P335">IFERROR(_FV(A335,"Low"), "NA")</f>
        <v>114.37</v>
      </c>
      <c r="Q335" s="7" cm="1">
        <f t="array" ref="Q335">IFERROR(_FV(A335,"52 week high",TRUE),"NA")</f>
        <v>122.44499999999999</v>
      </c>
      <c r="R335" s="7" cm="1">
        <f t="array" ref="R335">IFERROR(_FV(A335,"52 week low",TRUE),"NA")</f>
        <v>81.209999999999994</v>
      </c>
      <c r="S335" s="3" cm="1">
        <f t="array" ref="S335">_FV(A335,"Shares outstanding",TRUE)</f>
        <v>340655900</v>
      </c>
      <c r="T335" s="7" cm="1">
        <f t="array" ref="T335">_FV(A335,"Volume")</f>
        <v>820988</v>
      </c>
      <c r="U335" s="3" cm="1">
        <f t="array" ref="U335">IFERROR(_FV(A335,"Volume average",TRUE), "NA")</f>
        <v>1958786</v>
      </c>
      <c r="V335" s="5" cm="1">
        <f t="array" ref="V335">IFERROR(_FV(A335,"Beta"), "NA")</f>
        <v>0.98229999999999995</v>
      </c>
      <c r="W335" s="3" cm="1">
        <f t="array" ref="W335">_FV(A335,"Market cap",TRUE)</f>
        <v>39100484202</v>
      </c>
      <c r="X335" s="7" cm="1">
        <f t="array" ref="X335">IFERROR(_FV(A335,"P/E",TRUE), "NA")</f>
        <v>25.584700000000002</v>
      </c>
      <c r="Y335" t="str" cm="1">
        <f t="array" ref="Y335">_FV(A335,"Instrument type",TRUE)</f>
        <v>Stock</v>
      </c>
      <c r="Z335" s="6" cm="1">
        <f t="array" ref="Z335">_FV(A335,"Last trade time",TRUE)</f>
        <v>45155.700452777346</v>
      </c>
      <c r="AA335" s="3" t="str" cm="1">
        <f t="array" ref="AA335">IFERROR(_xldudf_FS_EQUITYMETRICS($B335, "net_income", "FY")*1000*1000,"NA")</f>
        <v>NA</v>
      </c>
      <c r="AB335" s="3" t="str" cm="1">
        <f t="array" ref="AB335">IFERROR(_xldudf_FS_EQUITYMETRICS($B335, "cash_equiv", "FY")*1000*1000,"NA")</f>
        <v>NA</v>
      </c>
      <c r="AC335" s="3" t="str" cm="1">
        <f t="array" ref="AC335">IFERROR(_xldudf_FS_EQUITYMETRICS($B335, "account_receivable", "FY")*1000*1000,"NA")</f>
        <v>NA</v>
      </c>
      <c r="AD335" s="3" t="str" cm="1">
        <f t="array" ref="AD335">IFERROR(_xldudf_FS_EQUITYMETRICS($B335, "total_curr_lib", "FY")*1000*1000,"NA")</f>
        <v>NA</v>
      </c>
    </row>
    <row r="336" spans="1:30" x14ac:dyDescent="0.2">
      <c r="A336" s="1" t="e" vm="335">
        <v>#VALUE!</v>
      </c>
      <c r="B336" t="str" cm="1">
        <f t="array" ref="B336">_FV(A336,"Ticker symbol",TRUE)</f>
        <v>R</v>
      </c>
      <c r="C336" t="str" cm="1">
        <f t="array" ref="C336">_FV(A336,"Official name",TRUE)</f>
        <v>RYDER SYSTEM, INC.</v>
      </c>
      <c r="D336" t="str" cm="1">
        <f t="array" ref="D336">_FV(A336,"Headquarters")</f>
        <v>11690 N.W. 105Th Street, MIAMI, FL, 33178 US</v>
      </c>
      <c r="E336" s="3" cm="1">
        <f t="array" ref="E336">IFERROR(_FV(A336,"Employees"), "NA")</f>
        <v>48300</v>
      </c>
      <c r="F336" t="str" cm="1">
        <f t="array" ref="F336">_FV(A336,"Industry")</f>
        <v>Freight &amp; Logistics Services</v>
      </c>
      <c r="G336" s="3" cm="1">
        <f t="array" ref="G336">IFERROR(_FV(A336,"Year incorporated",TRUE), "NA")</f>
        <v>1955</v>
      </c>
      <c r="H336" s="3" t="str" cm="1">
        <f t="array" ref="H336">_FV(A336,"Exchange")</f>
        <v>New York Stock Exchange</v>
      </c>
      <c r="I336" t="str" cm="1">
        <f t="array" ref="I336">_FV(A336,"Currency")</f>
        <v>USD</v>
      </c>
      <c r="J336" s="7" cm="1">
        <f t="array" ref="J336">_FV(A336,"Price")</f>
        <v>97.76</v>
      </c>
      <c r="K336" s="7" cm="1">
        <f t="array" ref="K336">_FV(A336,"Previous close",TRUE)</f>
        <v>98.69</v>
      </c>
      <c r="L336" s="7" cm="1">
        <f t="array" ref="L336">_FV(A336,"Change")</f>
        <v>-0.93</v>
      </c>
      <c r="M336" s="4" cm="1">
        <f t="array" ref="M336">_FV(A336,"Change (%)",TRUE)</f>
        <v>-9.4230000000000008E-3</v>
      </c>
      <c r="N336" s="7" cm="1">
        <f t="array" ref="N336">IFERROR(_FV(A336,"Open"), "NA")</f>
        <v>98.68</v>
      </c>
      <c r="O336" s="7" cm="1">
        <f t="array" ref="O336">IFERROR(_FV(A336,"High"), "NA")</f>
        <v>99.045000000000002</v>
      </c>
      <c r="P336" s="7" cm="1">
        <f t="array" ref="P336">IFERROR(_FV(A336,"Low"), "NA")</f>
        <v>97.22</v>
      </c>
      <c r="Q336" s="7" cm="1">
        <f t="array" ref="Q336">IFERROR(_FV(A336,"52 week high",TRUE),"NA")</f>
        <v>103.81</v>
      </c>
      <c r="R336" s="7" cm="1">
        <f t="array" ref="R336">IFERROR(_FV(A336,"52 week low",TRUE),"NA")</f>
        <v>65.691199999999995</v>
      </c>
      <c r="S336" s="3" cm="1">
        <f t="array" ref="S336">_FV(A336,"Shares outstanding",TRUE)</f>
        <v>45527260</v>
      </c>
      <c r="T336" s="7" cm="1">
        <f t="array" ref="T336">_FV(A336,"Volume")</f>
        <v>139735</v>
      </c>
      <c r="U336" s="3" cm="1">
        <f t="array" ref="U336">IFERROR(_FV(A336,"Volume average",TRUE), "NA")</f>
        <v>371792</v>
      </c>
      <c r="V336" s="5" cm="1">
        <f t="array" ref="V336">IFERROR(_FV(A336,"Beta"), "NA")</f>
        <v>1.5738000000000001</v>
      </c>
      <c r="W336" s="3" cm="1">
        <f t="array" ref="W336">_FV(A336,"Market cap",TRUE)</f>
        <v>4450744937</v>
      </c>
      <c r="X336" s="7" cm="1">
        <f t="array" ref="X336">IFERROR(_FV(A336,"P/E",TRUE), "NA")</f>
        <v>8.7065999999999999</v>
      </c>
      <c r="Y336" t="str" cm="1">
        <f t="array" ref="Y336">_FV(A336,"Instrument type",TRUE)</f>
        <v>Stock</v>
      </c>
      <c r="Z336" s="6" cm="1">
        <f t="array" ref="Z336">_FV(A336,"Last trade time",TRUE)</f>
        <v>45155.700065300778</v>
      </c>
      <c r="AA336" s="3" t="str" cm="1">
        <f t="array" ref="AA336">IFERROR(_xldudf_FS_EQUITYMETRICS($B336, "net_income", "FY")*1000*1000,"NA")</f>
        <v>NA</v>
      </c>
      <c r="AB336" s="3" t="str" cm="1">
        <f t="array" ref="AB336">IFERROR(_xldudf_FS_EQUITYMETRICS($B336, "cash_equiv", "FY")*1000*1000,"NA")</f>
        <v>NA</v>
      </c>
      <c r="AC336" s="3" t="str" cm="1">
        <f t="array" ref="AC336">IFERROR(_xldudf_FS_EQUITYMETRICS($B336, "account_receivable", "FY")*1000*1000,"NA")</f>
        <v>NA</v>
      </c>
      <c r="AD336" s="3" t="str" cm="1">
        <f t="array" ref="AD336">IFERROR(_xldudf_FS_EQUITYMETRICS($B336, "total_curr_lib", "FY")*1000*1000,"NA")</f>
        <v>NA</v>
      </c>
    </row>
    <row r="337" spans="1:30" x14ac:dyDescent="0.2">
      <c r="A337" s="1" t="e" vm="336">
        <v>#VALUE!</v>
      </c>
      <c r="B337" t="str" cm="1">
        <f t="array" ref="B337">_FV(A337,"Ticker symbol",TRUE)</f>
        <v>SAI</v>
      </c>
      <c r="C337" t="str" cm="1">
        <f t="array" ref="C337">_FV(A337,"Official name",TRUE)</f>
        <v>SAI.TECH Global Corporation</v>
      </c>
      <c r="D337" t="str" cm="1">
        <f t="array" ref="D337">_FV(A337,"Headquarters")</f>
        <v>437 Madison Avenue, 27th Floor, NEW YORK, NY, 10022 US</v>
      </c>
      <c r="E337" s="3" cm="1">
        <f t="array" ref="E337">IFERROR(_FV(A337,"Employees"), "NA")</f>
        <v>28</v>
      </c>
      <c r="F337" t="str" cm="1">
        <f t="array" ref="F337">_FV(A337,"Industry")</f>
        <v>Financial Technology (Fintech) &amp; Infrastructure</v>
      </c>
      <c r="G337" s="3" cm="1">
        <f t="array" ref="G337">IFERROR(_FV(A337,"Year incorporated",TRUE), "NA")</f>
        <v>2021</v>
      </c>
      <c r="H337" s="3" t="str" cm="1">
        <f t="array" ref="H337">_FV(A337,"Exchange")</f>
        <v>Nasdaq Stock Market</v>
      </c>
      <c r="I337" t="str" cm="1">
        <f t="array" ref="I337">_FV(A337,"Currency")</f>
        <v>USD</v>
      </c>
      <c r="J337" s="7" cm="1">
        <f t="array" ref="J337">_FV(A337,"Price")</f>
        <v>1.42</v>
      </c>
      <c r="K337" s="7" cm="1">
        <f t="array" ref="K337">_FV(A337,"Previous close",TRUE)</f>
        <v>1.4</v>
      </c>
      <c r="L337" s="7" cm="1">
        <f t="array" ref="L337">_FV(A337,"Change")</f>
        <v>0.02</v>
      </c>
      <c r="M337" s="4" cm="1">
        <f t="array" ref="M337">_FV(A337,"Change (%)",TRUE)</f>
        <v>1.4286E-2</v>
      </c>
      <c r="N337" s="7" cm="1">
        <f t="array" ref="N337">IFERROR(_FV(A337,"Open"), "NA")</f>
        <v>1.39</v>
      </c>
      <c r="O337" s="7" cm="1">
        <f t="array" ref="O337">IFERROR(_FV(A337,"High"), "NA")</f>
        <v>1.46</v>
      </c>
      <c r="P337" s="7" cm="1">
        <f t="array" ref="P337">IFERROR(_FV(A337,"Low"), "NA")</f>
        <v>1.3640000000000001</v>
      </c>
      <c r="Q337" s="7" cm="1">
        <f t="array" ref="Q337">IFERROR(_FV(A337,"52 week high",TRUE),"NA")</f>
        <v>7.4</v>
      </c>
      <c r="R337" s="7" cm="1">
        <f t="array" ref="R337">IFERROR(_FV(A337,"52 week low",TRUE),"NA")</f>
        <v>1</v>
      </c>
      <c r="S337" s="3" cm="1">
        <f t="array" ref="S337">_FV(A337,"Shares outstanding",TRUE)</f>
        <v>23743930</v>
      </c>
      <c r="T337" s="7" cm="1">
        <f t="array" ref="T337">_FV(A337,"Volume")</f>
        <v>38355</v>
      </c>
      <c r="U337" s="3" cm="1">
        <f t="array" ref="U337">IFERROR(_FV(A337,"Volume average",TRUE), "NA")</f>
        <v>295296</v>
      </c>
      <c r="V337" s="5" t="str" cm="1">
        <f t="array" ref="V337">IFERROR(_FV(A337,"Beta"), "NA")</f>
        <v>NA</v>
      </c>
      <c r="W337" s="3" cm="1">
        <f t="array" ref="W337">_FV(A337,"Market cap",TRUE)</f>
        <v>33716380</v>
      </c>
      <c r="X337" s="7" t="str" cm="1">
        <f t="array" ref="X337">IFERROR(_FV(A337,"P/E",TRUE), "NA")</f>
        <v>NA</v>
      </c>
      <c r="Y337" t="str" cm="1">
        <f t="array" ref="Y337">_FV(A337,"Instrument type",TRUE)</f>
        <v>Stock</v>
      </c>
      <c r="Z337" s="6" cm="1">
        <f t="array" ref="Z337">_FV(A337,"Last trade time",TRUE)</f>
        <v>45155.691554339843</v>
      </c>
      <c r="AA337" s="3" t="str" cm="1">
        <f t="array" ref="AA337">IFERROR(_xldudf_FS_EQUITYMETRICS($B337, "net_income", "FY")*1000*1000,"NA")</f>
        <v>NA</v>
      </c>
      <c r="AB337" s="3" t="str" cm="1">
        <f t="array" ref="AB337">IFERROR(_xldudf_FS_EQUITYMETRICS($B337, "cash_equiv", "FY")*1000*1000,"NA")</f>
        <v>NA</v>
      </c>
      <c r="AC337" s="3" t="str" cm="1">
        <f t="array" ref="AC337">IFERROR(_xldudf_FS_EQUITYMETRICS($B337, "account_receivable", "FY")*1000*1000,"NA")</f>
        <v>NA</v>
      </c>
      <c r="AD337" s="3" t="str" cm="1">
        <f t="array" ref="AD337">IFERROR(_xldudf_FS_EQUITYMETRICS($B337, "total_curr_lib", "FY")*1000*1000,"NA")</f>
        <v>NA</v>
      </c>
    </row>
    <row r="338" spans="1:30" x14ac:dyDescent="0.2">
      <c r="A338" s="1" t="e" vm="337">
        <v>#VALUE!</v>
      </c>
      <c r="B338" t="str" cm="1">
        <f t="array" ref="B338">_FV(A338,"Ticker symbol",TRUE)</f>
        <v>CRM</v>
      </c>
      <c r="C338" t="str" cm="1">
        <f t="array" ref="C338">_FV(A338,"Official name",TRUE)</f>
        <v>SALESFORCE, INC.</v>
      </c>
      <c r="D338" t="str" cm="1">
        <f t="array" ref="D338">_FV(A338,"Headquarters")</f>
        <v>SALESFORCE TOWER, 415 MISSION STREET 3RD FL, SAN FRANCISCO, CA, 94105 US</v>
      </c>
      <c r="E338" s="3" cm="1">
        <f t="array" ref="E338">IFERROR(_FV(A338,"Employees"), "NA")</f>
        <v>79390</v>
      </c>
      <c r="F338" t="str" cm="1">
        <f t="array" ref="F338">_FV(A338,"Industry")</f>
        <v>Software &amp; IT Services</v>
      </c>
      <c r="G338" s="3" cm="1">
        <f t="array" ref="G338">IFERROR(_FV(A338,"Year incorporated",TRUE), "NA")</f>
        <v>1999</v>
      </c>
      <c r="H338" s="3" t="str" cm="1">
        <f t="array" ref="H338">_FV(A338,"Exchange")</f>
        <v>New York Stock Exchange</v>
      </c>
      <c r="I338" t="str" cm="1">
        <f t="array" ref="I338">_FV(A338,"Currency")</f>
        <v>USD</v>
      </c>
      <c r="J338" s="7" cm="1">
        <f t="array" ref="J338">_FV(A338,"Price")</f>
        <v>205.38</v>
      </c>
      <c r="K338" s="7" cm="1">
        <f t="array" ref="K338">_FV(A338,"Previous close",TRUE)</f>
        <v>206.99</v>
      </c>
      <c r="L338" s="7" cm="1">
        <f t="array" ref="L338">_FV(A338,"Change")</f>
        <v>-1.61</v>
      </c>
      <c r="M338" s="4" cm="1">
        <f t="array" ref="M338">_FV(A338,"Change (%)",TRUE)</f>
        <v>-7.7780000000000002E-3</v>
      </c>
      <c r="N338" s="7" cm="1">
        <f t="array" ref="N338">IFERROR(_FV(A338,"Open"), "NA")</f>
        <v>206.86</v>
      </c>
      <c r="O338" s="7" cm="1">
        <f t="array" ref="O338">IFERROR(_FV(A338,"High"), "NA")</f>
        <v>206.9</v>
      </c>
      <c r="P338" s="7" cm="1">
        <f t="array" ref="P338">IFERROR(_FV(A338,"Low"), "NA")</f>
        <v>204.64</v>
      </c>
      <c r="Q338" s="7" cm="1">
        <f t="array" ref="Q338">IFERROR(_FV(A338,"52 week high",TRUE),"NA")</f>
        <v>238.22</v>
      </c>
      <c r="R338" s="7" cm="1">
        <f t="array" ref="R338">IFERROR(_FV(A338,"52 week low",TRUE),"NA")</f>
        <v>126.34</v>
      </c>
      <c r="S338" s="3" cm="1">
        <f t="array" ref="S338">_FV(A338,"Shares outstanding",TRUE)</f>
        <v>974000000</v>
      </c>
      <c r="T338" s="7" cm="1">
        <f t="array" ref="T338">_FV(A338,"Volume")</f>
        <v>1423985</v>
      </c>
      <c r="U338" s="3" cm="1">
        <f t="array" ref="U338">IFERROR(_FV(A338,"Volume average",TRUE), "NA")</f>
        <v>4666412</v>
      </c>
      <c r="V338" s="5" cm="1">
        <f t="array" ref="V338">IFERROR(_FV(A338,"Beta"), "NA")</f>
        <v>1.202</v>
      </c>
      <c r="W338" s="3" cm="1">
        <f t="array" ref="W338">_FV(A338,"Market cap",TRUE)</f>
        <v>200040120000</v>
      </c>
      <c r="X338" s="7" cm="1">
        <f t="array" ref="X338">IFERROR(_FV(A338,"P/E",TRUE), "NA")</f>
        <v>545.0548</v>
      </c>
      <c r="Y338" t="str" cm="1">
        <f t="array" ref="Y338">_FV(A338,"Instrument type",TRUE)</f>
        <v>Stock</v>
      </c>
      <c r="Z338" s="6" cm="1">
        <f t="array" ref="Z338">_FV(A338,"Last trade time",TRUE)</f>
        <v>45155.700461469532</v>
      </c>
      <c r="AA338" s="3" t="str" cm="1">
        <f t="array" ref="AA338">IFERROR(_xldudf_FS_EQUITYMETRICS($B338, "net_income", "FY")*1000*1000,"NA")</f>
        <v>NA</v>
      </c>
      <c r="AB338" s="3" t="str" cm="1">
        <f t="array" ref="AB338">IFERROR(_xldudf_FS_EQUITYMETRICS($B338, "cash_equiv", "FY")*1000*1000,"NA")</f>
        <v>NA</v>
      </c>
      <c r="AC338" s="3" t="str" cm="1">
        <f t="array" ref="AC338">IFERROR(_xldudf_FS_EQUITYMETRICS($B338, "account_receivable", "FY")*1000*1000,"NA")</f>
        <v>NA</v>
      </c>
      <c r="AD338" s="3" t="str" cm="1">
        <f t="array" ref="AD338">IFERROR(_xldudf_FS_EQUITYMETRICS($B338, "total_curr_lib", "FY")*1000*1000,"NA")</f>
        <v>NA</v>
      </c>
    </row>
    <row r="339" spans="1:30" x14ac:dyDescent="0.2">
      <c r="A339" s="1" t="e" vm="338">
        <v>#VALUE!</v>
      </c>
      <c r="B339" t="str" cm="1">
        <f t="array" ref="B339">_FV(A339,"Ticker symbol",TRUE)</f>
        <v>SCG</v>
      </c>
      <c r="C339" t="str" cm="1">
        <f t="array" ref="C339">_FV(A339,"Official name",TRUE)</f>
        <v>SCENTRE GROUP</v>
      </c>
      <c r="D339" t="str" cm="1">
        <f t="array" ref="D339">_FV(A339,"Headquarters")</f>
        <v>L 30 85 Castlereagh St, SYDNEY, NEW SOUTH WALES, 2000 AU</v>
      </c>
      <c r="E339" s="3" cm="1">
        <f t="array" ref="E339">IFERROR(_FV(A339,"Employees"), "NA")</f>
        <v>3129</v>
      </c>
      <c r="F339" t="str" cm="1">
        <f t="array" ref="F339">_FV(A339,"Industry")</f>
        <v>Real Estate Operations</v>
      </c>
      <c r="G339" s="3" cm="1">
        <f t="array" ref="G339">IFERROR(_FV(A339,"Year incorporated",TRUE), "NA")</f>
        <v>1979</v>
      </c>
      <c r="H339" s="3" t="str" cm="1">
        <f t="array" ref="H339">_FV(A339,"Exchange")</f>
        <v>Australian Securities Exchange</v>
      </c>
      <c r="I339" t="str" cm="1">
        <f t="array" ref="I339">_FV(A339,"Currency")</f>
        <v>AUD</v>
      </c>
      <c r="J339" s="7" cm="1">
        <f t="array" ref="J339">_FV(A339,"Price")</f>
        <v>2.66</v>
      </c>
      <c r="K339" s="7" cm="1">
        <f t="array" ref="K339">_FV(A339,"Previous close",TRUE)</f>
        <v>2.76</v>
      </c>
      <c r="L339" s="7" cm="1">
        <f t="array" ref="L339">_FV(A339,"Change")</f>
        <v>-0.1</v>
      </c>
      <c r="M339" s="4" cm="1">
        <f t="array" ref="M339">_FV(A339,"Change (%)",TRUE)</f>
        <v>-3.6232E-2</v>
      </c>
      <c r="N339" s="7" cm="1">
        <f t="array" ref="N339">IFERROR(_FV(A339,"Open"), "NA")</f>
        <v>2.65</v>
      </c>
      <c r="O339" s="7" cm="1">
        <f t="array" ref="O339">IFERROR(_FV(A339,"High"), "NA")</f>
        <v>2.68</v>
      </c>
      <c r="P339" s="7" cm="1">
        <f t="array" ref="P339">IFERROR(_FV(A339,"Low"), "NA")</f>
        <v>2.61</v>
      </c>
      <c r="Q339" s="7" cm="1">
        <f t="array" ref="Q339">IFERROR(_FV(A339,"52 week high",TRUE),"NA")</f>
        <v>3.13</v>
      </c>
      <c r="R339" s="7" cm="1">
        <f t="array" ref="R339">IFERROR(_FV(A339,"52 week low",TRUE),"NA")</f>
        <v>2.4900000000000002</v>
      </c>
      <c r="S339" s="3" cm="1">
        <f t="array" ref="S339">_FV(A339,"Shares outstanding",TRUE)</f>
        <v>5190378000</v>
      </c>
      <c r="T339" s="7" cm="1">
        <f t="array" ref="T339">_FV(A339,"Volume")</f>
        <v>13157763</v>
      </c>
      <c r="U339" s="3" cm="1">
        <f t="array" ref="U339">IFERROR(_FV(A339,"Volume average",TRUE), "NA")</f>
        <v>10246360</v>
      </c>
      <c r="V339" s="5" cm="1">
        <f t="array" ref="V339">IFERROR(_FV(A339,"Beta"), "NA")</f>
        <v>1.8233999999999999</v>
      </c>
      <c r="W339" s="3" cm="1">
        <f t="array" ref="W339">_FV(A339,"Market cap",TRUE)</f>
        <v>14117830000</v>
      </c>
      <c r="X339" s="7" cm="1">
        <f t="array" ref="X339">IFERROR(_FV(A339,"P/E",TRUE), "NA")</f>
        <v>47.59</v>
      </c>
      <c r="Y339" t="str" cm="1">
        <f t="array" ref="Y339">_FV(A339,"Instrument type",TRUE)</f>
        <v>Stock</v>
      </c>
      <c r="Z339" s="6" cm="1">
        <f t="array" ref="Z339">_FV(A339,"Last trade time",TRUE)</f>
        <v>45155.375</v>
      </c>
      <c r="AA339" s="3" t="str" cm="1">
        <f t="array" ref="AA339">IFERROR(_xldudf_FS_EQUITYMETRICS($B339, "net_income", "FY")*1000*1000,"NA")</f>
        <v>NA</v>
      </c>
      <c r="AB339" s="3" t="str" cm="1">
        <f t="array" ref="AB339">IFERROR(_xldudf_FS_EQUITYMETRICS($B339, "cash_equiv", "FY")*1000*1000,"NA")</f>
        <v>NA</v>
      </c>
      <c r="AC339" s="3" t="str" cm="1">
        <f t="array" ref="AC339">IFERROR(_xldudf_FS_EQUITYMETRICS($B339, "account_receivable", "FY")*1000*1000,"NA")</f>
        <v>NA</v>
      </c>
      <c r="AD339" s="3" t="str" cm="1">
        <f t="array" ref="AD339">IFERROR(_xldudf_FS_EQUITYMETRICS($B339, "total_curr_lib", "FY")*1000*1000,"NA")</f>
        <v>NA</v>
      </c>
    </row>
    <row r="340" spans="1:30" x14ac:dyDescent="0.2">
      <c r="A340" s="1" t="e" vm="339">
        <v>#VALUE!</v>
      </c>
      <c r="B340" t="str" cm="1">
        <f t="array" ref="B340">_FV(A340,"Ticker symbol",TRUE)</f>
        <v>SLB</v>
      </c>
      <c r="C340" t="str" cm="1">
        <f t="array" ref="C340">_FV(A340,"Official name",TRUE)</f>
        <v>Schlumberger N.V.</v>
      </c>
      <c r="D340" t="str" cm="1">
        <f t="array" ref="D340">_FV(A340,"Headquarters")</f>
        <v>5599 San Felipe St Fl 17, HOUSTON, TX, 77056-2790 US</v>
      </c>
      <c r="E340" s="3" cm="1">
        <f t="array" ref="E340">IFERROR(_FV(A340,"Employees"), "NA")</f>
        <v>99000</v>
      </c>
      <c r="F340" t="str" cm="1">
        <f t="array" ref="F340">_FV(A340,"Industry")</f>
        <v>Oil &amp; Gas Related Equipment and Services</v>
      </c>
      <c r="G340" s="3" cm="1">
        <f t="array" ref="G340">IFERROR(_FV(A340,"Year incorporated",TRUE), "NA")</f>
        <v>1956</v>
      </c>
      <c r="H340" s="3" t="str" cm="1">
        <f t="array" ref="H340">_FV(A340,"Exchange")</f>
        <v>New York Stock Exchange</v>
      </c>
      <c r="I340" t="str" cm="1">
        <f t="array" ref="I340">_FV(A340,"Currency")</f>
        <v>USD</v>
      </c>
      <c r="J340" s="7" cm="1">
        <f t="array" ref="J340">_FV(A340,"Price")</f>
        <v>58.32</v>
      </c>
      <c r="K340" s="7" cm="1">
        <f t="array" ref="K340">_FV(A340,"Previous close",TRUE)</f>
        <v>57.77</v>
      </c>
      <c r="L340" s="7" cm="1">
        <f t="array" ref="L340">_FV(A340,"Change")</f>
        <v>0.55000000000000004</v>
      </c>
      <c r="M340" s="4" cm="1">
        <f t="array" ref="M340">_FV(A340,"Change (%)",TRUE)</f>
        <v>9.5209999999999999E-3</v>
      </c>
      <c r="N340" s="7" cm="1">
        <f t="array" ref="N340">IFERROR(_FV(A340,"Open"), "NA")</f>
        <v>58.91</v>
      </c>
      <c r="O340" s="7" cm="1">
        <f t="array" ref="O340">IFERROR(_FV(A340,"High"), "NA")</f>
        <v>59.04</v>
      </c>
      <c r="P340" s="7" cm="1">
        <f t="array" ref="P340">IFERROR(_FV(A340,"Low"), "NA")</f>
        <v>58.068800000000003</v>
      </c>
      <c r="Q340" s="7" cm="1">
        <f t="array" ref="Q340">IFERROR(_FV(A340,"52 week high",TRUE),"NA")</f>
        <v>60.12</v>
      </c>
      <c r="R340" s="7" cm="1">
        <f t="array" ref="R340">IFERROR(_FV(A340,"52 week low",TRUE),"NA")</f>
        <v>33.799999999999997</v>
      </c>
      <c r="S340" s="3" cm="1">
        <f t="array" ref="S340">_FV(A340,"Shares outstanding",TRUE)</f>
        <v>1421186000</v>
      </c>
      <c r="T340" s="7" cm="1">
        <f t="array" ref="T340">_FV(A340,"Volume")</f>
        <v>2816766</v>
      </c>
      <c r="U340" s="3" cm="1">
        <f t="array" ref="U340">IFERROR(_FV(A340,"Volume average",TRUE), "NA")</f>
        <v>9426858</v>
      </c>
      <c r="V340" s="5" cm="1">
        <f t="array" ref="V340">IFERROR(_FV(A340,"Beta"), "NA")</f>
        <v>1.8295999999999999</v>
      </c>
      <c r="W340" s="3" cm="1">
        <f t="array" ref="W340">_FV(A340,"Market cap",TRUE)</f>
        <v>82883567520</v>
      </c>
      <c r="X340" s="7" cm="1">
        <f t="array" ref="X340">IFERROR(_FV(A340,"P/E",TRUE), "NA")</f>
        <v>21.149699999999999</v>
      </c>
      <c r="Y340" t="str" cm="1">
        <f t="array" ref="Y340">_FV(A340,"Instrument type",TRUE)</f>
        <v>Stock</v>
      </c>
      <c r="Z340" s="6" cm="1">
        <f t="array" ref="Z340">_FV(A340,"Last trade time",TRUE)</f>
        <v>45155.700498008591</v>
      </c>
      <c r="AA340" s="3" t="str" cm="1">
        <f t="array" ref="AA340">IFERROR(_xldudf_FS_EQUITYMETRICS($B340, "net_income", "FY")*1000*1000,"NA")</f>
        <v>NA</v>
      </c>
      <c r="AB340" s="3" t="str" cm="1">
        <f t="array" ref="AB340">IFERROR(_xldudf_FS_EQUITYMETRICS($B340, "cash_equiv", "FY")*1000*1000,"NA")</f>
        <v>NA</v>
      </c>
      <c r="AC340" s="3" t="str" cm="1">
        <f t="array" ref="AC340">IFERROR(_xldudf_FS_EQUITYMETRICS($B340, "account_receivable", "FY")*1000*1000,"NA")</f>
        <v>NA</v>
      </c>
      <c r="AD340" s="3" t="str" cm="1">
        <f t="array" ref="AD340">IFERROR(_xldudf_FS_EQUITYMETRICS($B340, "total_curr_lib", "FY")*1000*1000,"NA")</f>
        <v>NA</v>
      </c>
    </row>
    <row r="341" spans="1:30" x14ac:dyDescent="0.2">
      <c r="A341" s="1" t="e" vm="340">
        <v>#VALUE!</v>
      </c>
      <c r="B341" t="str" cm="1">
        <f t="array" ref="B341">_FV(A341,"Ticker symbol",TRUE)</f>
        <v>SE</v>
      </c>
      <c r="C341" t="str" cm="1">
        <f t="array" ref="C341">_FV(A341,"Official name",TRUE)</f>
        <v>SEA LIMITED</v>
      </c>
      <c r="D341" t="str" cm="1">
        <f t="array" ref="D341">_FV(A341,"Headquarters")</f>
        <v>1 Fusionopolis Place, #17-10 Galaxis, 138522 SG</v>
      </c>
      <c r="E341" s="3" cm="1">
        <f t="array" ref="E341">IFERROR(_FV(A341,"Employees"), "NA")</f>
        <v>63800</v>
      </c>
      <c r="F341" t="str" cm="1">
        <f t="array" ref="F341">_FV(A341,"Industry")</f>
        <v>Software &amp; IT Services</v>
      </c>
      <c r="G341" s="3" cm="1">
        <f t="array" ref="G341">IFERROR(_FV(A341,"Year incorporated",TRUE), "NA")</f>
        <v>2009</v>
      </c>
      <c r="H341" s="3" t="str" cm="1">
        <f t="array" ref="H341">_FV(A341,"Exchange")</f>
        <v>New York Stock Exchange</v>
      </c>
      <c r="I341" t="str" cm="1">
        <f t="array" ref="I341">_FV(A341,"Currency")</f>
        <v>USD</v>
      </c>
      <c r="J341" s="7" cm="1">
        <f t="array" ref="J341">_FV(A341,"Price")</f>
        <v>39.44</v>
      </c>
      <c r="K341" s="7" cm="1">
        <f t="array" ref="K341">_FV(A341,"Previous close",TRUE)</f>
        <v>40.5</v>
      </c>
      <c r="L341" s="7" cm="1">
        <f t="array" ref="L341">_FV(A341,"Change")</f>
        <v>-1.06</v>
      </c>
      <c r="M341" s="4" cm="1">
        <f t="array" ref="M341">_FV(A341,"Change (%)",TRUE)</f>
        <v>-2.6173000000000002E-2</v>
      </c>
      <c r="N341" s="7" cm="1">
        <f t="array" ref="N341">IFERROR(_FV(A341,"Open"), "NA")</f>
        <v>40.94</v>
      </c>
      <c r="O341" s="7" cm="1">
        <f t="array" ref="O341">IFERROR(_FV(A341,"High"), "NA")</f>
        <v>41.08</v>
      </c>
      <c r="P341" s="7" cm="1">
        <f t="array" ref="P341">IFERROR(_FV(A341,"Low"), "NA")</f>
        <v>39.409999999999997</v>
      </c>
      <c r="Q341" s="7" cm="1">
        <f t="array" ref="Q341">IFERROR(_FV(A341,"52 week high",TRUE),"NA")</f>
        <v>88.84</v>
      </c>
      <c r="R341" s="7" cm="1">
        <f t="array" ref="R341">IFERROR(_FV(A341,"52 week low",TRUE),"NA")</f>
        <v>38.01</v>
      </c>
      <c r="S341" s="3" cm="1">
        <f t="array" ref="S341">_FV(A341,"Shares outstanding",TRUE)</f>
        <v>566758900</v>
      </c>
      <c r="T341" s="7" cm="1">
        <f t="array" ref="T341">_FV(A341,"Volume")</f>
        <v>6190768</v>
      </c>
      <c r="U341" s="3" cm="1">
        <f t="array" ref="U341">IFERROR(_FV(A341,"Volume average",TRUE), "NA")</f>
        <v>6940911</v>
      </c>
      <c r="V341" s="5" cm="1">
        <f t="array" ref="V341">IFERROR(_FV(A341,"Beta"), "NA")</f>
        <v>1.744</v>
      </c>
      <c r="W341" s="3" cm="1">
        <f t="array" ref="W341">_FV(A341,"Market cap",TRUE)</f>
        <v>22352971016</v>
      </c>
      <c r="X341" s="7" cm="1">
        <f t="array" ref="X341">IFERROR(_FV(A341,"P/E",TRUE), "NA")</f>
        <v>92.772900000000007</v>
      </c>
      <c r="Y341" t="str" cm="1">
        <f t="array" ref="Y341">_FV(A341,"Instrument type",TRUE)</f>
        <v>Stock</v>
      </c>
      <c r="Z341" s="6" cm="1">
        <f t="array" ref="Z341">_FV(A341,"Last trade time",TRUE)</f>
        <v>45155.700332360939</v>
      </c>
      <c r="AA341" s="3" t="str" cm="1">
        <f t="array" ref="AA341">IFERROR(_xldudf_FS_EQUITYMETRICS($B341, "net_income", "FY")*1000*1000,"NA")</f>
        <v>NA</v>
      </c>
      <c r="AB341" s="3" t="str" cm="1">
        <f t="array" ref="AB341">IFERROR(_xldudf_FS_EQUITYMETRICS($B341, "cash_equiv", "FY")*1000*1000,"NA")</f>
        <v>NA</v>
      </c>
      <c r="AC341" s="3" t="str" cm="1">
        <f t="array" ref="AC341">IFERROR(_xldudf_FS_EQUITYMETRICS($B341, "account_receivable", "FY")*1000*1000,"NA")</f>
        <v>NA</v>
      </c>
      <c r="AD341" s="3" t="str" cm="1">
        <f t="array" ref="AD341">IFERROR(_xldudf_FS_EQUITYMETRICS($B341, "total_curr_lib", "FY")*1000*1000,"NA")</f>
        <v>NA</v>
      </c>
    </row>
    <row r="342" spans="1:30" x14ac:dyDescent="0.2">
      <c r="A342" s="1" t="e" vm="341">
        <v>#VALUE!</v>
      </c>
      <c r="B342" t="str" cm="1">
        <f t="array" ref="B342">_FV(A342,"Ticker symbol",TRUE)</f>
        <v>SEE</v>
      </c>
      <c r="C342" t="str" cm="1">
        <f t="array" ref="C342">_FV(A342,"Official name",TRUE)</f>
        <v>SEALED AIR CORPORATION</v>
      </c>
      <c r="D342" t="str" cm="1">
        <f t="array" ref="D342">_FV(A342,"Headquarters")</f>
        <v>2415 Cascade Pointe Boulevard, CHARLOTTE, NC, 28208 US</v>
      </c>
      <c r="E342" s="3" cm="1">
        <f t="array" ref="E342">IFERROR(_FV(A342,"Employees"), "NA")</f>
        <v>16300</v>
      </c>
      <c r="F342" t="str" cm="1">
        <f t="array" ref="F342">_FV(A342,"Industry")</f>
        <v>Containers &amp; Packaging</v>
      </c>
      <c r="G342" s="3" cm="1">
        <f t="array" ref="G342">IFERROR(_FV(A342,"Year incorporated",TRUE), "NA")</f>
        <v>1996</v>
      </c>
      <c r="H342" s="3" t="str" cm="1">
        <f t="array" ref="H342">_FV(A342,"Exchange")</f>
        <v>New York Stock Exchange</v>
      </c>
      <c r="I342" t="str" cm="1">
        <f t="array" ref="I342">_FV(A342,"Currency")</f>
        <v>USD</v>
      </c>
      <c r="J342" s="7" cm="1">
        <f t="array" ref="J342">_FV(A342,"Price")</f>
        <v>35.375</v>
      </c>
      <c r="K342" s="7" cm="1">
        <f t="array" ref="K342">_FV(A342,"Previous close",TRUE)</f>
        <v>35.22</v>
      </c>
      <c r="L342" s="7" cm="1">
        <f t="array" ref="L342">_FV(A342,"Change")</f>
        <v>0.155</v>
      </c>
      <c r="M342" s="4" cm="1">
        <f t="array" ref="M342">_FV(A342,"Change (%)",TRUE)</f>
        <v>4.4009999999999995E-3</v>
      </c>
      <c r="N342" s="7" cm="1">
        <f t="array" ref="N342">IFERROR(_FV(A342,"Open"), "NA")</f>
        <v>35.409999999999997</v>
      </c>
      <c r="O342" s="7" cm="1">
        <f t="array" ref="O342">IFERROR(_FV(A342,"High"), "NA")</f>
        <v>35.79</v>
      </c>
      <c r="P342" s="7" cm="1">
        <f t="array" ref="P342">IFERROR(_FV(A342,"Low"), "NA")</f>
        <v>35.26</v>
      </c>
      <c r="Q342" s="7" cm="1">
        <f t="array" ref="Q342">IFERROR(_FV(A342,"52 week high",TRUE),"NA")</f>
        <v>58.82</v>
      </c>
      <c r="R342" s="7" cm="1">
        <f t="array" ref="R342">IFERROR(_FV(A342,"52 week low",TRUE),"NA")</f>
        <v>35.104999999999997</v>
      </c>
      <c r="S342" s="3" cm="1">
        <f t="array" ref="S342">_FV(A342,"Shares outstanding",TRUE)</f>
        <v>144386400</v>
      </c>
      <c r="T342" s="7" cm="1">
        <f t="array" ref="T342">_FV(A342,"Volume")</f>
        <v>617304</v>
      </c>
      <c r="U342" s="3" cm="1">
        <f t="array" ref="U342">IFERROR(_FV(A342,"Volume average",TRUE), "NA")</f>
        <v>1954296</v>
      </c>
      <c r="V342" s="5" cm="1">
        <f t="array" ref="V342">IFERROR(_FV(A342,"Beta"), "NA")</f>
        <v>1.3055000000000001</v>
      </c>
      <c r="W342" s="3" cm="1">
        <f t="array" ref="W342">_FV(A342,"Market cap",TRUE)</f>
        <v>5107668900</v>
      </c>
      <c r="X342" s="7" cm="1">
        <f t="array" ref="X342">IFERROR(_FV(A342,"P/E",TRUE), "NA")</f>
        <v>13.3657</v>
      </c>
      <c r="Y342" t="str" cm="1">
        <f t="array" ref="Y342">_FV(A342,"Instrument type",TRUE)</f>
        <v>Stock</v>
      </c>
      <c r="Z342" s="6" cm="1">
        <f t="array" ref="Z342">_FV(A342,"Last trade time",TRUE)</f>
        <v>45155.700470231248</v>
      </c>
      <c r="AA342" s="3" t="str" cm="1">
        <f t="array" ref="AA342">IFERROR(_xldudf_FS_EQUITYMETRICS($B342, "net_income", "FY")*1000*1000,"NA")</f>
        <v>NA</v>
      </c>
      <c r="AB342" s="3" t="str" cm="1">
        <f t="array" ref="AB342">IFERROR(_xldudf_FS_EQUITYMETRICS($B342, "cash_equiv", "FY")*1000*1000,"NA")</f>
        <v>NA</v>
      </c>
      <c r="AC342" s="3" t="str" cm="1">
        <f t="array" ref="AC342">IFERROR(_xldudf_FS_EQUITYMETRICS($B342, "account_receivable", "FY")*1000*1000,"NA")</f>
        <v>NA</v>
      </c>
      <c r="AD342" s="3" t="str" cm="1">
        <f t="array" ref="AD342">IFERROR(_xldudf_FS_EQUITYMETRICS($B342, "total_curr_lib", "FY")*1000*1000,"NA")</f>
        <v>NA</v>
      </c>
    </row>
    <row r="343" spans="1:30" x14ac:dyDescent="0.2">
      <c r="A343" s="1" t="e" vm="342">
        <v>#VALUE!</v>
      </c>
      <c r="B343" t="str" cm="1">
        <f t="array" ref="B343">_FV(A343,"Ticker symbol",TRUE)</f>
        <v>SRE</v>
      </c>
      <c r="C343" t="str" cm="1">
        <f t="array" ref="C343">_FV(A343,"Official name",TRUE)</f>
        <v>SEMPRA</v>
      </c>
      <c r="D343" t="str" cm="1">
        <f t="array" ref="D343">_FV(A343,"Headquarters")</f>
        <v>488 8Th Avenue, SAN DIEGO, CA, 92101 US</v>
      </c>
      <c r="E343" s="3" cm="1">
        <f t="array" ref="E343">IFERROR(_FV(A343,"Employees"), "NA")</f>
        <v>15785</v>
      </c>
      <c r="F343" t="str" cm="1">
        <f t="array" ref="F343">_FV(A343,"Industry")</f>
        <v>Multiline Utilities</v>
      </c>
      <c r="G343" s="3" cm="1">
        <f t="array" ref="G343">IFERROR(_FV(A343,"Year incorporated",TRUE), "NA")</f>
        <v>1996</v>
      </c>
      <c r="H343" s="3" t="str" cm="1">
        <f t="array" ref="H343">_FV(A343,"Exchange")</f>
        <v>New York Stock Exchange</v>
      </c>
      <c r="I343" t="str" cm="1">
        <f t="array" ref="I343">_FV(A343,"Currency")</f>
        <v>USD</v>
      </c>
      <c r="J343" s="7" cm="1">
        <f t="array" ref="J343">_FV(A343,"Price")</f>
        <v>143.65</v>
      </c>
      <c r="K343" s="7" cm="1">
        <f t="array" ref="K343">_FV(A343,"Previous close",TRUE)</f>
        <v>141.30000000000001</v>
      </c>
      <c r="L343" s="7" cm="1">
        <f t="array" ref="L343">_FV(A343,"Change")</f>
        <v>2.35</v>
      </c>
      <c r="M343" s="4" cm="1">
        <f t="array" ref="M343">_FV(A343,"Change (%)",TRUE)</f>
        <v>1.6631E-2</v>
      </c>
      <c r="N343" s="7" cm="1">
        <f t="array" ref="N343">IFERROR(_FV(A343,"Open"), "NA")</f>
        <v>142.25</v>
      </c>
      <c r="O343" s="7" cm="1">
        <f t="array" ref="O343">IFERROR(_FV(A343,"High"), "NA")</f>
        <v>144.05000000000001</v>
      </c>
      <c r="P343" s="7" cm="1">
        <f t="array" ref="P343">IFERROR(_FV(A343,"Low"), "NA")</f>
        <v>141.65</v>
      </c>
      <c r="Q343" s="7" cm="1">
        <f t="array" ref="Q343">IFERROR(_FV(A343,"52 week high",TRUE),"NA")</f>
        <v>176.47</v>
      </c>
      <c r="R343" s="7" cm="1">
        <f t="array" ref="R343">IFERROR(_FV(A343,"52 week low",TRUE),"NA")</f>
        <v>136.54</v>
      </c>
      <c r="S343" s="3" cm="1">
        <f t="array" ref="S343">_FV(A343,"Shares outstanding",TRUE)</f>
        <v>314653600</v>
      </c>
      <c r="T343" s="7" cm="1">
        <f t="array" ref="T343">_FV(A343,"Volume")</f>
        <v>443094</v>
      </c>
      <c r="U343" s="3" cm="1">
        <f t="array" ref="U343">IFERROR(_FV(A343,"Volume average",TRUE), "NA")</f>
        <v>1040112</v>
      </c>
      <c r="V343" s="5" cm="1">
        <f t="array" ref="V343">IFERROR(_FV(A343,"Beta"), "NA")</f>
        <v>0.75039999999999996</v>
      </c>
      <c r="W343" s="3" cm="1">
        <f t="array" ref="W343">_FV(A343,"Market cap",TRUE)</f>
        <v>45199989640</v>
      </c>
      <c r="X343" s="7" cm="1">
        <f t="array" ref="X343">IFERROR(_FV(A343,"P/E",TRUE), "NA")</f>
        <v>17.891200000000001</v>
      </c>
      <c r="Y343" t="str" cm="1">
        <f t="array" ref="Y343">_FV(A343,"Instrument type",TRUE)</f>
        <v>Stock</v>
      </c>
      <c r="Z343" s="6" cm="1">
        <f t="array" ref="Z343">_FV(A343,"Last trade time",TRUE)</f>
        <v>45155.700416909378</v>
      </c>
      <c r="AA343" s="3" t="str" cm="1">
        <f t="array" ref="AA343">IFERROR(_xldudf_FS_EQUITYMETRICS($B343, "net_income", "FY")*1000*1000,"NA")</f>
        <v>NA</v>
      </c>
      <c r="AB343" s="3" t="str" cm="1">
        <f t="array" ref="AB343">IFERROR(_xldudf_FS_EQUITYMETRICS($B343, "cash_equiv", "FY")*1000*1000,"NA")</f>
        <v>NA</v>
      </c>
      <c r="AC343" s="3" t="str" cm="1">
        <f t="array" ref="AC343">IFERROR(_xldudf_FS_EQUITYMETRICS($B343, "account_receivable", "FY")*1000*1000,"NA")</f>
        <v>NA</v>
      </c>
      <c r="AD343" s="3" t="str" cm="1">
        <f t="array" ref="AD343">IFERROR(_xldudf_FS_EQUITYMETRICS($B343, "total_curr_lib", "FY")*1000*1000,"NA")</f>
        <v>NA</v>
      </c>
    </row>
    <row r="344" spans="1:30" x14ac:dyDescent="0.2">
      <c r="A344" s="1" t="e" vm="343">
        <v>#VALUE!</v>
      </c>
      <c r="B344" t="str" cm="1">
        <f t="array" ref="B344">_FV(A344,"Ticker symbol",TRUE)</f>
        <v>S</v>
      </c>
      <c r="C344" t="str" cm="1">
        <f t="array" ref="C344">_FV(A344,"Official name",TRUE)</f>
        <v>SENTINELONE, INC.</v>
      </c>
      <c r="D344" t="str" cm="1">
        <f t="array" ref="D344">_FV(A344,"Headquarters")</f>
        <v>444 Castro Street, Suite 400, MOUNTAIN VIEW, CA, 94041 US</v>
      </c>
      <c r="E344" s="3" cm="1">
        <f t="array" ref="E344">IFERROR(_FV(A344,"Employees"), "NA")</f>
        <v>2200</v>
      </c>
      <c r="F344" t="str" cm="1">
        <f t="array" ref="F344">_FV(A344,"Industry")</f>
        <v>Software &amp; IT Services</v>
      </c>
      <c r="G344" s="3" cm="1">
        <f t="array" ref="G344">IFERROR(_FV(A344,"Year incorporated",TRUE), "NA")</f>
        <v>2013</v>
      </c>
      <c r="H344" s="3" t="str" cm="1">
        <f t="array" ref="H344">_FV(A344,"Exchange")</f>
        <v>New York Stock Exchange</v>
      </c>
      <c r="I344" t="str" cm="1">
        <f t="array" ref="I344">_FV(A344,"Currency")</f>
        <v>USD</v>
      </c>
      <c r="J344" s="7" cm="1">
        <f t="array" ref="J344">_FV(A344,"Price")</f>
        <v>14.4313</v>
      </c>
      <c r="K344" s="7" cm="1">
        <f t="array" ref="K344">_FV(A344,"Previous close",TRUE)</f>
        <v>14.71</v>
      </c>
      <c r="L344" s="7" cm="1">
        <f t="array" ref="L344">_FV(A344,"Change")</f>
        <v>-0.2787</v>
      </c>
      <c r="M344" s="4" cm="1">
        <f t="array" ref="M344">_FV(A344,"Change (%)",TRUE)</f>
        <v>-1.8946000000000001E-2</v>
      </c>
      <c r="N344" s="7" cm="1">
        <f t="array" ref="N344">IFERROR(_FV(A344,"Open"), "NA")</f>
        <v>14.78</v>
      </c>
      <c r="O344" s="7" cm="1">
        <f t="array" ref="O344">IFERROR(_FV(A344,"High"), "NA")</f>
        <v>14.78</v>
      </c>
      <c r="P344" s="7" cm="1">
        <f t="array" ref="P344">IFERROR(_FV(A344,"Low"), "NA")</f>
        <v>14.065</v>
      </c>
      <c r="Q344" s="7" cm="1">
        <f t="array" ref="Q344">IFERROR(_FV(A344,"52 week high",TRUE),"NA")</f>
        <v>30</v>
      </c>
      <c r="R344" s="7" cm="1">
        <f t="array" ref="R344">IFERROR(_FV(A344,"52 week low",TRUE),"NA")</f>
        <v>12.43</v>
      </c>
      <c r="S344" s="3" cm="1">
        <f t="array" ref="S344">_FV(A344,"Shares outstanding",TRUE)</f>
        <v>292027100</v>
      </c>
      <c r="T344" s="7" cm="1">
        <f t="array" ref="T344">_FV(A344,"Volume")</f>
        <v>4026563</v>
      </c>
      <c r="U344" s="3" cm="1">
        <f t="array" ref="U344">IFERROR(_FV(A344,"Volume average",TRUE), "NA")</f>
        <v>6152936</v>
      </c>
      <c r="V344" s="5" cm="1">
        <f t="array" ref="V344">IFERROR(_FV(A344,"Beta"), "NA")</f>
        <v>1.829</v>
      </c>
      <c r="W344" s="3" cm="1">
        <f t="array" ref="W344">_FV(A344,"Market cap",TRUE)</f>
        <v>4214330688</v>
      </c>
      <c r="X344" s="7" cm="1">
        <f t="array" ref="X344">IFERROR(_FV(A344,"P/E",TRUE), "NA")</f>
        <v>0</v>
      </c>
      <c r="Y344" t="str" cm="1">
        <f t="array" ref="Y344">_FV(A344,"Instrument type",TRUE)</f>
        <v>Stock</v>
      </c>
      <c r="Z344" s="6" cm="1">
        <f t="array" ref="Z344">_FV(A344,"Last trade time",TRUE)</f>
        <v>45155.700511041403</v>
      </c>
      <c r="AA344" s="3" t="str" cm="1">
        <f t="array" ref="AA344">IFERROR(_xldudf_FS_EQUITYMETRICS($B344, "net_income", "FY")*1000*1000,"NA")</f>
        <v>NA</v>
      </c>
      <c r="AB344" s="3" t="str" cm="1">
        <f t="array" ref="AB344">IFERROR(_xldudf_FS_EQUITYMETRICS($B344, "cash_equiv", "FY")*1000*1000,"NA")</f>
        <v>NA</v>
      </c>
      <c r="AC344" s="3" t="str" cm="1">
        <f t="array" ref="AC344">IFERROR(_xldudf_FS_EQUITYMETRICS($B344, "account_receivable", "FY")*1000*1000,"NA")</f>
        <v>NA</v>
      </c>
      <c r="AD344" s="3" t="str" cm="1">
        <f t="array" ref="AD344">IFERROR(_xldudf_FS_EQUITYMETRICS($B344, "total_curr_lib", "FY")*1000*1000,"NA")</f>
        <v>NA</v>
      </c>
    </row>
    <row r="345" spans="1:30" x14ac:dyDescent="0.2">
      <c r="A345" s="1" t="e" vm="344">
        <v>#VALUE!</v>
      </c>
      <c r="B345" t="str" cm="1">
        <f t="array" ref="B345">_FV(A345,"Ticker symbol",TRUE)</f>
        <v>SPG</v>
      </c>
      <c r="C345" t="str" cm="1">
        <f t="array" ref="C345">_FV(A345,"Official name",TRUE)</f>
        <v>SIMON PROPERTY GROUP, INC.</v>
      </c>
      <c r="D345" t="str" cm="1">
        <f t="array" ref="D345">_FV(A345,"Headquarters")</f>
        <v>225 W Washington St, INDIANAPOLIS, IN, 46204-3438 US</v>
      </c>
      <c r="E345" s="3" cm="1">
        <f t="array" ref="E345">IFERROR(_FV(A345,"Employees"), "NA")</f>
        <v>2500</v>
      </c>
      <c r="F345" t="str" cm="1">
        <f t="array" ref="F345">_FV(A345,"Industry")</f>
        <v>Residential &amp; Commercial REIT</v>
      </c>
      <c r="G345" s="3" cm="1">
        <f t="array" ref="G345">IFERROR(_FV(A345,"Year incorporated",TRUE), "NA")</f>
        <v>1998</v>
      </c>
      <c r="H345" s="3" t="str" cm="1">
        <f t="array" ref="H345">_FV(A345,"Exchange")</f>
        <v>New York Stock Exchange</v>
      </c>
      <c r="I345" t="str" cm="1">
        <f t="array" ref="I345">_FV(A345,"Currency")</f>
        <v>USD</v>
      </c>
      <c r="J345" s="7" cm="1">
        <f t="array" ref="J345">_FV(A345,"Price")</f>
        <v>115.78</v>
      </c>
      <c r="K345" s="7" cm="1">
        <f t="array" ref="K345">_FV(A345,"Previous close",TRUE)</f>
        <v>115.61</v>
      </c>
      <c r="L345" s="7" cm="1">
        <f t="array" ref="L345">_FV(A345,"Change")</f>
        <v>0.17</v>
      </c>
      <c r="M345" s="4" cm="1">
        <f t="array" ref="M345">_FV(A345,"Change (%)",TRUE)</f>
        <v>1.47E-3</v>
      </c>
      <c r="N345" s="7" cm="1">
        <f t="array" ref="N345">IFERROR(_FV(A345,"Open"), "NA")</f>
        <v>116</v>
      </c>
      <c r="O345" s="7" cm="1">
        <f t="array" ref="O345">IFERROR(_FV(A345,"High"), "NA")</f>
        <v>116.61</v>
      </c>
      <c r="P345" s="7" cm="1">
        <f t="array" ref="P345">IFERROR(_FV(A345,"Low"), "NA")</f>
        <v>115.52800000000001</v>
      </c>
      <c r="Q345" s="7" cm="1">
        <f t="array" ref="Q345">IFERROR(_FV(A345,"52 week high",TRUE),"NA")</f>
        <v>133.08000000000001</v>
      </c>
      <c r="R345" s="7" cm="1">
        <f t="array" ref="R345">IFERROR(_FV(A345,"52 week low",TRUE),"NA")</f>
        <v>86.02</v>
      </c>
      <c r="S345" s="3" cm="1">
        <f t="array" ref="S345">_FV(A345,"Shares outstanding",TRUE)</f>
        <v>327199000</v>
      </c>
      <c r="T345" s="7" cm="1">
        <f t="array" ref="T345">_FV(A345,"Volume")</f>
        <v>320639</v>
      </c>
      <c r="U345" s="3" cm="1">
        <f t="array" ref="U345">IFERROR(_FV(A345,"Volume average",TRUE), "NA")</f>
        <v>1222463</v>
      </c>
      <c r="V345" s="5" cm="1">
        <f t="array" ref="V345">IFERROR(_FV(A345,"Beta"), "NA")</f>
        <v>1.5522</v>
      </c>
      <c r="W345" s="3" cm="1">
        <f t="array" ref="W345">_FV(A345,"Market cap",TRUE)</f>
        <v>37883100220</v>
      </c>
      <c r="X345" s="7" cm="1">
        <f t="array" ref="X345">IFERROR(_FV(A345,"P/E",TRUE), "NA")</f>
        <v>17.5852</v>
      </c>
      <c r="Y345" t="str" cm="1">
        <f t="array" ref="Y345">_FV(A345,"Instrument type",TRUE)</f>
        <v>Stock</v>
      </c>
      <c r="Z345" s="6" cm="1">
        <f t="array" ref="Z345">_FV(A345,"Last trade time",TRUE)</f>
        <v>45155.700275890624</v>
      </c>
      <c r="AA345" s="3" t="str" cm="1">
        <f t="array" ref="AA345">IFERROR(_xldudf_FS_EQUITYMETRICS($B345, "net_income", "FY")*1000*1000,"NA")</f>
        <v>NA</v>
      </c>
      <c r="AB345" s="3" t="str" cm="1">
        <f t="array" ref="AB345">IFERROR(_xldudf_FS_EQUITYMETRICS($B345, "cash_equiv", "FY")*1000*1000,"NA")</f>
        <v>NA</v>
      </c>
      <c r="AC345" s="3" t="str" cm="1">
        <f t="array" ref="AC345">IFERROR(_xldudf_FS_EQUITYMETRICS($B345, "account_receivable", "FY")*1000*1000,"NA")</f>
        <v>NA</v>
      </c>
      <c r="AD345" s="3" t="str" cm="1">
        <f t="array" ref="AD345">IFERROR(_xldudf_FS_EQUITYMETRICS($B345, "total_curr_lib", "FY")*1000*1000,"NA")</f>
        <v>NA</v>
      </c>
    </row>
    <row r="346" spans="1:30" x14ac:dyDescent="0.2">
      <c r="A346" s="1" t="e" vm="345">
        <v>#VALUE!</v>
      </c>
      <c r="B346" t="str" cm="1">
        <f t="array" ref="B346">_FV(A346,"Ticker symbol",TRUE)</f>
        <v>SLM</v>
      </c>
      <c r="C346" t="str" cm="1">
        <f t="array" ref="C346">_FV(A346,"Official name",TRUE)</f>
        <v>SLM CORPORATION</v>
      </c>
      <c r="D346" t="str" cm="1">
        <f t="array" ref="D346">_FV(A346,"Headquarters")</f>
        <v>300 Continental Drive, NEWARK, DE, 19713 US</v>
      </c>
      <c r="E346" s="3" cm="1">
        <f t="array" ref="E346">IFERROR(_FV(A346,"Employees"), "NA")</f>
        <v>1700</v>
      </c>
      <c r="F346" t="str" cm="1">
        <f t="array" ref="F346">_FV(A346,"Industry")</f>
        <v>Banking Services</v>
      </c>
      <c r="G346" s="3" cm="1">
        <f t="array" ref="G346">IFERROR(_FV(A346,"Year incorporated",TRUE), "NA")</f>
        <v>2013</v>
      </c>
      <c r="H346" s="3" t="str" cm="1">
        <f t="array" ref="H346">_FV(A346,"Exchange")</f>
        <v>Nasdaq Stock Market</v>
      </c>
      <c r="I346" t="str" cm="1">
        <f t="array" ref="I346">_FV(A346,"Currency")</f>
        <v>USD</v>
      </c>
      <c r="J346" s="7" cm="1">
        <f t="array" ref="J346">_FV(A346,"Price")</f>
        <v>14.34</v>
      </c>
      <c r="K346" s="7" cm="1">
        <f t="array" ref="K346">_FV(A346,"Previous close",TRUE)</f>
        <v>14.32</v>
      </c>
      <c r="L346" s="7" cm="1">
        <f t="array" ref="L346">_FV(A346,"Change")</f>
        <v>0.02</v>
      </c>
      <c r="M346" s="4" cm="1">
        <f t="array" ref="M346">_FV(A346,"Change (%)",TRUE)</f>
        <v>1.3969999999999998E-3</v>
      </c>
      <c r="N346" s="7" cm="1">
        <f t="array" ref="N346">IFERROR(_FV(A346,"Open"), "NA")</f>
        <v>14.33</v>
      </c>
      <c r="O346" s="7" cm="1">
        <f t="array" ref="O346">IFERROR(_FV(A346,"High"), "NA")</f>
        <v>14.45</v>
      </c>
      <c r="P346" s="7" cm="1">
        <f t="array" ref="P346">IFERROR(_FV(A346,"Low"), "NA")</f>
        <v>14.22</v>
      </c>
      <c r="Q346" s="7" cm="1">
        <f t="array" ref="Q346">IFERROR(_FV(A346,"52 week high",TRUE),"NA")</f>
        <v>17.925000000000001</v>
      </c>
      <c r="R346" s="7" cm="1">
        <f t="array" ref="R346">IFERROR(_FV(A346,"52 week low",TRUE),"NA")</f>
        <v>10.81</v>
      </c>
      <c r="S346" s="3" cm="1">
        <f t="array" ref="S346">_FV(A346,"Shares outstanding",TRUE)</f>
        <v>226080900</v>
      </c>
      <c r="T346" s="7" cm="1">
        <f t="array" ref="T346">_FV(A346,"Volume")</f>
        <v>503803</v>
      </c>
      <c r="U346" s="3" cm="1">
        <f t="array" ref="U346">IFERROR(_FV(A346,"Volume average",TRUE), "NA")</f>
        <v>1930584</v>
      </c>
      <c r="V346" s="5" cm="1">
        <f t="array" ref="V346">IFERROR(_FV(A346,"Beta"), "NA")</f>
        <v>1.2373000000000001</v>
      </c>
      <c r="W346" s="3" cm="1">
        <f t="array" ref="W346">_FV(A346,"Market cap",TRUE)</f>
        <v>3242000106</v>
      </c>
      <c r="X346" s="7" cm="1">
        <f t="array" ref="X346">IFERROR(_FV(A346,"P/E",TRUE), "NA")</f>
        <v>9.3925000000000001</v>
      </c>
      <c r="Y346" t="str" cm="1">
        <f t="array" ref="Y346">_FV(A346,"Instrument type",TRUE)</f>
        <v>Stock</v>
      </c>
      <c r="Z346" s="6" cm="1">
        <f t="array" ref="Z346">_FV(A346,"Last trade time",TRUE)</f>
        <v>45155.700466816408</v>
      </c>
      <c r="AA346" s="3" t="str" cm="1">
        <f t="array" ref="AA346">IFERROR(_xldudf_FS_EQUITYMETRICS($B346, "net_income", "FY")*1000*1000,"NA")</f>
        <v>NA</v>
      </c>
      <c r="AB346" s="3" t="str" cm="1">
        <f t="array" ref="AB346">IFERROR(_xldudf_FS_EQUITYMETRICS($B346, "cash_equiv", "FY")*1000*1000,"NA")</f>
        <v>NA</v>
      </c>
      <c r="AC346" s="3" t="str" cm="1">
        <f t="array" ref="AC346">IFERROR(_xldudf_FS_EQUITYMETRICS($B346, "account_receivable", "FY")*1000*1000,"NA")</f>
        <v>NA</v>
      </c>
      <c r="AD346" s="3" t="str" cm="1">
        <f t="array" ref="AD346">IFERROR(_xldudf_FS_EQUITYMETRICS($B346, "total_curr_lib", "FY")*1000*1000,"NA")</f>
        <v>NA</v>
      </c>
    </row>
    <row r="347" spans="1:30" x14ac:dyDescent="0.2">
      <c r="A347" s="1" t="e" vm="346">
        <v>#VALUE!</v>
      </c>
      <c r="B347" t="str" cm="1">
        <f t="array" ref="B347">_FV(A347,"Ticker symbol",TRUE)</f>
        <v>SNA</v>
      </c>
      <c r="C347" t="str" cm="1">
        <f t="array" ref="C347">_FV(A347,"Official name",TRUE)</f>
        <v>SNAP-ON INCORPORATED</v>
      </c>
      <c r="D347" t="str" cm="1">
        <f t="array" ref="D347">_FV(A347,"Headquarters")</f>
        <v>2801 80th St, KENOSHA, WI, 53143 US</v>
      </c>
      <c r="E347" s="3" cm="1">
        <f t="array" ref="E347">IFERROR(_FV(A347,"Employees"), "NA")</f>
        <v>12900</v>
      </c>
      <c r="F347" t="str" cm="1">
        <f t="array" ref="F347">_FV(A347,"Industry")</f>
        <v>Machinery, Equipment &amp; Components</v>
      </c>
      <c r="G347" s="3" cm="1">
        <f t="array" ref="G347">IFERROR(_FV(A347,"Year incorporated",TRUE), "NA")</f>
        <v>1930</v>
      </c>
      <c r="H347" s="3" t="str" cm="1">
        <f t="array" ref="H347">_FV(A347,"Exchange")</f>
        <v>New York Stock Exchange</v>
      </c>
      <c r="I347" t="str" cm="1">
        <f t="array" ref="I347">_FV(A347,"Currency")</f>
        <v>USD</v>
      </c>
      <c r="J347" s="7" cm="1">
        <f t="array" ref="J347">_FV(A347,"Price")</f>
        <v>267.80220000000003</v>
      </c>
      <c r="K347" s="7" cm="1">
        <f t="array" ref="K347">_FV(A347,"Previous close",TRUE)</f>
        <v>266.08</v>
      </c>
      <c r="L347" s="7" cm="1">
        <f t="array" ref="L347">_FV(A347,"Change")</f>
        <v>1.7222</v>
      </c>
      <c r="M347" s="4" cm="1">
        <f t="array" ref="M347">_FV(A347,"Change (%)",TRUE)</f>
        <v>6.4720000000000003E-3</v>
      </c>
      <c r="N347" s="7" cm="1">
        <f t="array" ref="N347">IFERROR(_FV(A347,"Open"), "NA")</f>
        <v>267.04000000000002</v>
      </c>
      <c r="O347" s="7" cm="1">
        <f t="array" ref="O347">IFERROR(_FV(A347,"High"), "NA")</f>
        <v>269.85000000000002</v>
      </c>
      <c r="P347" s="7" cm="1">
        <f t="array" ref="P347">IFERROR(_FV(A347,"Low"), "NA")</f>
        <v>266.815</v>
      </c>
      <c r="Q347" s="7" cm="1">
        <f t="array" ref="Q347">IFERROR(_FV(A347,"52 week high",TRUE),"NA")</f>
        <v>297.255</v>
      </c>
      <c r="R347" s="7" cm="1">
        <f t="array" ref="R347">IFERROR(_FV(A347,"52 week low",TRUE),"NA")</f>
        <v>200.75</v>
      </c>
      <c r="S347" s="3" cm="1">
        <f t="array" ref="S347">_FV(A347,"Shares outstanding",TRUE)</f>
        <v>52916550</v>
      </c>
      <c r="T347" s="7" cm="1">
        <f t="array" ref="T347">_FV(A347,"Volume")</f>
        <v>53031</v>
      </c>
      <c r="U347" s="3" cm="1">
        <f t="array" ref="U347">IFERROR(_FV(A347,"Volume average",TRUE), "NA")</f>
        <v>263848</v>
      </c>
      <c r="V347" s="5" cm="1">
        <f t="array" ref="V347">IFERROR(_FV(A347,"Beta"), "NA")</f>
        <v>1.1034999999999999</v>
      </c>
      <c r="W347" s="3" cm="1">
        <f t="array" ref="W347">_FV(A347,"Market cap",TRUE)</f>
        <v>14165760000</v>
      </c>
      <c r="X347" s="7" cm="1">
        <f t="array" ref="X347">IFERROR(_FV(A347,"P/E",TRUE), "NA")</f>
        <v>14.7536</v>
      </c>
      <c r="Y347" t="str" cm="1">
        <f t="array" ref="Y347">_FV(A347,"Instrument type",TRUE)</f>
        <v>Stock</v>
      </c>
      <c r="Z347" s="6" cm="1">
        <f t="array" ref="Z347">_FV(A347,"Last trade time",TRUE)</f>
        <v>45155.700204895315</v>
      </c>
      <c r="AA347" s="3" t="str" cm="1">
        <f t="array" ref="AA347">IFERROR(_xldudf_FS_EQUITYMETRICS($B347, "net_income", "FY")*1000*1000,"NA")</f>
        <v>NA</v>
      </c>
      <c r="AB347" s="3" t="str" cm="1">
        <f t="array" ref="AB347">IFERROR(_xldudf_FS_EQUITYMETRICS($B347, "cash_equiv", "FY")*1000*1000,"NA")</f>
        <v>NA</v>
      </c>
      <c r="AC347" s="3" t="str" cm="1">
        <f t="array" ref="AC347">IFERROR(_xldudf_FS_EQUITYMETRICS($B347, "account_receivable", "FY")*1000*1000,"NA")</f>
        <v>NA</v>
      </c>
      <c r="AD347" s="3" t="str" cm="1">
        <f t="array" ref="AD347">IFERROR(_xldudf_FS_EQUITYMETRICS($B347, "total_curr_lib", "FY")*1000*1000,"NA")</f>
        <v>NA</v>
      </c>
    </row>
    <row r="348" spans="1:30" x14ac:dyDescent="0.2">
      <c r="A348" s="1" t="e" vm="347">
        <v>#VALUE!</v>
      </c>
      <c r="B348" t="str" cm="1">
        <f t="array" ref="B348">_FV(A348,"Ticker symbol",TRUE)</f>
        <v>LUV</v>
      </c>
      <c r="C348" t="str" cm="1">
        <f t="array" ref="C348">_FV(A348,"Official name",TRUE)</f>
        <v>SOUTHWEST AIRLINES CO.</v>
      </c>
      <c r="D348" t="str" cm="1">
        <f t="array" ref="D348">_FV(A348,"Headquarters")</f>
        <v>PO Box 36611, 2702 Love Field Dr, DALLAS, TX, 75235 US</v>
      </c>
      <c r="E348" s="3" cm="1">
        <f t="array" ref="E348">IFERROR(_FV(A348,"Employees"), "NA")</f>
        <v>71299</v>
      </c>
      <c r="F348" t="str" cm="1">
        <f t="array" ref="F348">_FV(A348,"Industry")</f>
        <v>Passenger Transportation Services</v>
      </c>
      <c r="G348" s="3" cm="1">
        <f t="array" ref="G348">IFERROR(_FV(A348,"Year incorporated",TRUE), "NA")</f>
        <v>1967</v>
      </c>
      <c r="H348" s="3" t="str" cm="1">
        <f t="array" ref="H348">_FV(A348,"Exchange")</f>
        <v>New York Stock Exchange</v>
      </c>
      <c r="I348" t="str" cm="1">
        <f t="array" ref="I348">_FV(A348,"Currency")</f>
        <v>USD</v>
      </c>
      <c r="J348" s="7" cm="1">
        <f t="array" ref="J348">_FV(A348,"Price")</f>
        <v>32.5</v>
      </c>
      <c r="K348" s="7" cm="1">
        <f t="array" ref="K348">_FV(A348,"Previous close",TRUE)</f>
        <v>32.92</v>
      </c>
      <c r="L348" s="7" cm="1">
        <f t="array" ref="L348">_FV(A348,"Change")</f>
        <v>-0.42</v>
      </c>
      <c r="M348" s="4" cm="1">
        <f t="array" ref="M348">_FV(A348,"Change (%)",TRUE)</f>
        <v>-1.2758E-2</v>
      </c>
      <c r="N348" s="7" cm="1">
        <f t="array" ref="N348">IFERROR(_FV(A348,"Open"), "NA")</f>
        <v>32.9</v>
      </c>
      <c r="O348" s="7" cm="1">
        <f t="array" ref="O348">IFERROR(_FV(A348,"High"), "NA")</f>
        <v>32.99</v>
      </c>
      <c r="P348" s="7" cm="1">
        <f t="array" ref="P348">IFERROR(_FV(A348,"Low"), "NA")</f>
        <v>32.270000000000003</v>
      </c>
      <c r="Q348" s="7" cm="1">
        <f t="array" ref="Q348">IFERROR(_FV(A348,"52 week high",TRUE),"NA")</f>
        <v>40.380000000000003</v>
      </c>
      <c r="R348" s="7" cm="1">
        <f t="array" ref="R348">IFERROR(_FV(A348,"52 week low",TRUE),"NA")</f>
        <v>28.4</v>
      </c>
      <c r="S348" s="3" cm="1">
        <f t="array" ref="S348">_FV(A348,"Shares outstanding",TRUE)</f>
        <v>595633700</v>
      </c>
      <c r="T348" s="7" cm="1">
        <f t="array" ref="T348">_FV(A348,"Volume")</f>
        <v>2468568</v>
      </c>
      <c r="U348" s="3" cm="1">
        <f t="array" ref="U348">IFERROR(_FV(A348,"Volume average",TRUE), "NA")</f>
        <v>8971458</v>
      </c>
      <c r="V348" s="5" cm="1">
        <f t="array" ref="V348">IFERROR(_FV(A348,"Beta"), "NA")</f>
        <v>1.1601999999999999</v>
      </c>
      <c r="W348" s="3" cm="1">
        <f t="array" ref="W348">_FV(A348,"Market cap",TRUE)</f>
        <v>19358095250</v>
      </c>
      <c r="X348" s="7" cm="1">
        <f t="array" ref="X348">IFERROR(_FV(A348,"P/E",TRUE), "NA")</f>
        <v>38.116</v>
      </c>
      <c r="Y348" t="str" cm="1">
        <f t="array" ref="Y348">_FV(A348,"Instrument type",TRUE)</f>
        <v>Stock</v>
      </c>
      <c r="Z348" s="6" cm="1">
        <f t="array" ref="Z348">_FV(A348,"Last trade time",TRUE)</f>
        <v>45155.700356839843</v>
      </c>
      <c r="AA348" s="3" t="str" cm="1">
        <f t="array" ref="AA348">IFERROR(_xldudf_FS_EQUITYMETRICS($B348, "net_income", "FY")*1000*1000,"NA")</f>
        <v>NA</v>
      </c>
      <c r="AB348" s="3" t="str" cm="1">
        <f t="array" ref="AB348">IFERROR(_xldudf_FS_EQUITYMETRICS($B348, "cash_equiv", "FY")*1000*1000,"NA")</f>
        <v>NA</v>
      </c>
      <c r="AC348" s="3" t="str" cm="1">
        <f t="array" ref="AC348">IFERROR(_xldudf_FS_EQUITYMETRICS($B348, "account_receivable", "FY")*1000*1000,"NA")</f>
        <v>NA</v>
      </c>
      <c r="AD348" s="3" t="str" cm="1">
        <f t="array" ref="AD348">IFERROR(_xldudf_FS_EQUITYMETRICS($B348, "total_curr_lib", "FY")*1000*1000,"NA")</f>
        <v>NA</v>
      </c>
    </row>
    <row r="349" spans="1:30" x14ac:dyDescent="0.2">
      <c r="A349" s="1" t="e" vm="348">
        <v>#VALUE!</v>
      </c>
      <c r="B349" t="str" cm="1">
        <f t="array" ref="B349">_FV(A349,"Ticker symbol",TRUE)</f>
        <v>SWN</v>
      </c>
      <c r="C349" t="str" cm="1">
        <f t="array" ref="C349">_FV(A349,"Official name",TRUE)</f>
        <v>SOUTHWESTERN ENERGY COMPANY</v>
      </c>
      <c r="D349" t="str" cm="1">
        <f t="array" ref="D349">_FV(A349,"Headquarters")</f>
        <v>10000 Energy Drive, SPRING, TX, 77389 US</v>
      </c>
      <c r="E349" s="3" cm="1">
        <f t="array" ref="E349">IFERROR(_FV(A349,"Employees"), "NA")</f>
        <v>1118</v>
      </c>
      <c r="F349" t="str" cm="1">
        <f t="array" ref="F349">_FV(A349,"Industry")</f>
        <v>Oil &amp; Gas</v>
      </c>
      <c r="G349" s="3" cm="1">
        <f t="array" ref="G349">IFERROR(_FV(A349,"Year incorporated",TRUE), "NA")</f>
        <v>2006</v>
      </c>
      <c r="H349" s="3" t="str" cm="1">
        <f t="array" ref="H349">_FV(A349,"Exchange")</f>
        <v>New York Stock Exchange</v>
      </c>
      <c r="I349" t="str" cm="1">
        <f t="array" ref="I349">_FV(A349,"Currency")</f>
        <v>USD</v>
      </c>
      <c r="J349" s="7" cm="1">
        <f t="array" ref="J349">_FV(A349,"Price")</f>
        <v>6.665</v>
      </c>
      <c r="K349" s="7" cm="1">
        <f t="array" ref="K349">_FV(A349,"Previous close",TRUE)</f>
        <v>6.42</v>
      </c>
      <c r="L349" s="7" cm="1">
        <f t="array" ref="L349">_FV(A349,"Change")</f>
        <v>0.245</v>
      </c>
      <c r="M349" s="4" cm="1">
        <f t="array" ref="M349">_FV(A349,"Change (%)",TRUE)</f>
        <v>3.8162000000000001E-2</v>
      </c>
      <c r="N349" s="7" cm="1">
        <f t="array" ref="N349">IFERROR(_FV(A349,"Open"), "NA")</f>
        <v>6.48</v>
      </c>
      <c r="O349" s="7" cm="1">
        <f t="array" ref="O349">IFERROR(_FV(A349,"High"), "NA")</f>
        <v>6.7</v>
      </c>
      <c r="P349" s="7" cm="1">
        <f t="array" ref="P349">IFERROR(_FV(A349,"Low"), "NA")</f>
        <v>6.48</v>
      </c>
      <c r="Q349" s="7" cm="1">
        <f t="array" ref="Q349">IFERROR(_FV(A349,"52 week high",TRUE),"NA")</f>
        <v>8.39</v>
      </c>
      <c r="R349" s="7" cm="1">
        <f t="array" ref="R349">IFERROR(_FV(A349,"52 week low",TRUE),"NA")</f>
        <v>4.57</v>
      </c>
      <c r="S349" s="3" cm="1">
        <f t="array" ref="S349">_FV(A349,"Shares outstanding",TRUE)</f>
        <v>1101463000</v>
      </c>
      <c r="T349" s="7" cm="1">
        <f t="array" ref="T349">_FV(A349,"Volume")</f>
        <v>11809590</v>
      </c>
      <c r="U349" s="3" cm="1">
        <f t="array" ref="U349">IFERROR(_FV(A349,"Volume average",TRUE), "NA")</f>
        <v>20916026</v>
      </c>
      <c r="V349" s="5" cm="1">
        <f t="array" ref="V349">IFERROR(_FV(A349,"Beta"), "NA")</f>
        <v>1.3749</v>
      </c>
      <c r="W349" s="3" cm="1">
        <f t="array" ref="W349">_FV(A349,"Market cap",TRUE)</f>
        <v>7341250895</v>
      </c>
      <c r="X349" s="7" cm="1">
        <f t="array" ref="X349">IFERROR(_FV(A349,"P/E",TRUE), "NA")</f>
        <v>1.2885</v>
      </c>
      <c r="Y349" t="str" cm="1">
        <f t="array" ref="Y349">_FV(A349,"Instrument type",TRUE)</f>
        <v>Stock</v>
      </c>
      <c r="Z349" s="6" cm="1">
        <f t="array" ref="Z349">_FV(A349,"Last trade time",TRUE)</f>
        <v>45155.700483587498</v>
      </c>
      <c r="AA349" s="3" t="str" cm="1">
        <f t="array" ref="AA349">IFERROR(_xldudf_FS_EQUITYMETRICS($B349, "net_income", "FY")*1000*1000,"NA")</f>
        <v>NA</v>
      </c>
      <c r="AB349" s="3" t="str" cm="1">
        <f t="array" ref="AB349">IFERROR(_xldudf_FS_EQUITYMETRICS($B349, "cash_equiv", "FY")*1000*1000,"NA")</f>
        <v>NA</v>
      </c>
      <c r="AC349" s="3" t="str" cm="1">
        <f t="array" ref="AC349">IFERROR(_xldudf_FS_EQUITYMETRICS($B349, "account_receivable", "FY")*1000*1000,"NA")</f>
        <v>NA</v>
      </c>
      <c r="AD349" s="3" t="str" cm="1">
        <f t="array" ref="AD349">IFERROR(_xldudf_FS_EQUITYMETRICS($B349, "total_curr_lib", "FY")*1000*1000,"NA")</f>
        <v>NA</v>
      </c>
    </row>
    <row r="350" spans="1:30" x14ac:dyDescent="0.2">
      <c r="A350" s="1" t="e" vm="349">
        <v>#VALUE!</v>
      </c>
      <c r="B350" t="str" cm="1">
        <f t="array" ref="B350">_FV(A350,"Ticker symbol",TRUE)</f>
        <v>STJ</v>
      </c>
      <c r="C350" t="str" cm="1">
        <f t="array" ref="C350">_FV(A350,"Official name",TRUE)</f>
        <v>ST. JAMES'S PLACE PLC</v>
      </c>
      <c r="D350" t="str" cm="1">
        <f t="array" ref="D350">_FV(A350,"Headquarters")</f>
        <v>St. James's Place House, 1 Tetbury Road, CIRENCESTER, GLOUCESTERSHIRE, GL7 1FP GB</v>
      </c>
      <c r="E350" s="3" cm="1">
        <f t="array" ref="E350">IFERROR(_FV(A350,"Employees"), "NA")</f>
        <v>2770</v>
      </c>
      <c r="F350" t="str" cm="1">
        <f t="array" ref="F350">_FV(A350,"Industry")</f>
        <v>Investment Banking &amp; Investment Services</v>
      </c>
      <c r="G350" s="3" cm="1">
        <f t="array" ref="G350">IFERROR(_FV(A350,"Year incorporated",TRUE), "NA")</f>
        <v>1996</v>
      </c>
      <c r="H350" s="3" t="str" cm="1">
        <f t="array" ref="H350">_FV(A350,"Exchange")</f>
        <v>London Stock Exchange</v>
      </c>
      <c r="I350" t="str" cm="1">
        <f t="array" ref="I350">_FV(A350,"Currency")</f>
        <v>GBp</v>
      </c>
      <c r="J350" s="7" cm="1">
        <f t="array" ref="J350">_FV(A350,"Price")</f>
        <v>872</v>
      </c>
      <c r="K350" s="7" cm="1">
        <f t="array" ref="K350">_FV(A350,"Previous close",TRUE)</f>
        <v>883</v>
      </c>
      <c r="L350" s="7" cm="1">
        <f t="array" ref="L350">_FV(A350,"Change")</f>
        <v>-11</v>
      </c>
      <c r="M350" s="4" cm="1">
        <f t="array" ref="M350">_FV(A350,"Change (%)",TRUE)</f>
        <v>-1.2458E-2</v>
      </c>
      <c r="N350" s="7" cm="1">
        <f t="array" ref="N350">IFERROR(_FV(A350,"Open"), "NA")</f>
        <v>880.8</v>
      </c>
      <c r="O350" s="7" cm="1">
        <f t="array" ref="O350">IFERROR(_FV(A350,"High"), "NA")</f>
        <v>882.4</v>
      </c>
      <c r="P350" s="7" cm="1">
        <f t="array" ref="P350">IFERROR(_FV(A350,"Low"), "NA")</f>
        <v>870.6</v>
      </c>
      <c r="Q350" s="7" cm="1">
        <f t="array" ref="Q350">IFERROR(_FV(A350,"52 week high",TRUE),"NA")</f>
        <v>1310</v>
      </c>
      <c r="R350" s="7" cm="1">
        <f t="array" ref="R350">IFERROR(_FV(A350,"52 week low",TRUE),"NA")</f>
        <v>868.4</v>
      </c>
      <c r="S350" s="3" cm="1">
        <f t="array" ref="S350">_FV(A350,"Shares outstanding",TRUE)</f>
        <v>548582000</v>
      </c>
      <c r="T350" s="7" cm="1">
        <f t="array" ref="T350">_FV(A350,"Volume")</f>
        <v>2081159</v>
      </c>
      <c r="U350" s="3" cm="1">
        <f t="array" ref="U350">IFERROR(_FV(A350,"Volume average",TRUE), "NA")</f>
        <v>2398580</v>
      </c>
      <c r="V350" s="5" cm="1">
        <f t="array" ref="V350">IFERROR(_FV(A350,"Beta"), "NA")</f>
        <v>1.4867999999999999</v>
      </c>
      <c r="W350" s="3" cm="1">
        <f t="array" ref="W350">_FV(A350,"Market cap",TRUE)</f>
        <v>4843979000</v>
      </c>
      <c r="X350" s="7" cm="1">
        <f t="array" ref="X350">IFERROR(_FV(A350,"P/E",TRUE), "NA")</f>
        <v>13.352499999999999</v>
      </c>
      <c r="Y350" t="str" cm="1">
        <f t="array" ref="Y350">_FV(A350,"Instrument type",TRUE)</f>
        <v>Stock</v>
      </c>
      <c r="Z350" s="6" cm="1">
        <f t="array" ref="Z350">_FV(A350,"Last trade time",TRUE)</f>
        <v>45155.687706435157</v>
      </c>
      <c r="AA350" s="3" t="str" cm="1">
        <f t="array" ref="AA350">IFERROR(_xldudf_FS_EQUITYMETRICS($B350, "net_income", "FY")*1000*1000,"NA")</f>
        <v>NA</v>
      </c>
      <c r="AB350" s="3" t="str" cm="1">
        <f t="array" ref="AB350">IFERROR(_xldudf_FS_EQUITYMETRICS($B350, "cash_equiv", "FY")*1000*1000,"NA")</f>
        <v>NA</v>
      </c>
      <c r="AC350" s="3" t="str" cm="1">
        <f t="array" ref="AC350">IFERROR(_xldudf_FS_EQUITYMETRICS($B350, "account_receivable", "FY")*1000*1000,"NA")</f>
        <v>NA</v>
      </c>
      <c r="AD350" s="3" t="str" cm="1">
        <f t="array" ref="AD350">IFERROR(_xldudf_FS_EQUITYMETRICS($B350, "total_curr_lib", "FY")*1000*1000,"NA")</f>
        <v>NA</v>
      </c>
    </row>
    <row r="351" spans="1:30" x14ac:dyDescent="0.2">
      <c r="A351" s="1" t="e" vm="350">
        <v>#VALUE!</v>
      </c>
      <c r="B351" t="str" cm="1">
        <f t="array" ref="B351">_FV(A351,"Ticker symbol",TRUE)</f>
        <v>SWK</v>
      </c>
      <c r="C351" t="str" cm="1">
        <f t="array" ref="C351">_FV(A351,"Official name",TRUE)</f>
        <v>STANLEY BLACK &amp; DECKER, INC.</v>
      </c>
      <c r="D351" t="str" cm="1">
        <f t="array" ref="D351">_FV(A351,"Headquarters")</f>
        <v>1000 Stanley Dr, PO Box 7000, NEW BRITAIN, CT, 06053-1675 US</v>
      </c>
      <c r="E351" s="3" cm="1">
        <f t="array" ref="E351">IFERROR(_FV(A351,"Employees"), "NA")</f>
        <v>54200</v>
      </c>
      <c r="F351" t="str" cm="1">
        <f t="array" ref="F351">_FV(A351,"Industry")</f>
        <v>Machinery, Equipment &amp; Components</v>
      </c>
      <c r="G351" s="3" cm="1">
        <f t="array" ref="G351">IFERROR(_FV(A351,"Year incorporated",TRUE), "NA")</f>
        <v>1901</v>
      </c>
      <c r="H351" s="3" t="str" cm="1">
        <f t="array" ref="H351">_FV(A351,"Exchange")</f>
        <v>New York Stock Exchange</v>
      </c>
      <c r="I351" t="str" cm="1">
        <f t="array" ref="I351">_FV(A351,"Currency")</f>
        <v>USD</v>
      </c>
      <c r="J351" s="7" cm="1">
        <f t="array" ref="J351">_FV(A351,"Price")</f>
        <v>91.67</v>
      </c>
      <c r="K351" s="7" cm="1">
        <f t="array" ref="K351">_FV(A351,"Previous close",TRUE)</f>
        <v>91.43</v>
      </c>
      <c r="L351" s="7" cm="1">
        <f t="array" ref="L351">_FV(A351,"Change")</f>
        <v>0.24</v>
      </c>
      <c r="M351" s="4" cm="1">
        <f t="array" ref="M351">_FV(A351,"Change (%)",TRUE)</f>
        <v>2.6250000000000002E-3</v>
      </c>
      <c r="N351" s="7" cm="1">
        <f t="array" ref="N351">IFERROR(_FV(A351,"Open"), "NA")</f>
        <v>91.99</v>
      </c>
      <c r="O351" s="7" cm="1">
        <f t="array" ref="O351">IFERROR(_FV(A351,"High"), "NA")</f>
        <v>92.21</v>
      </c>
      <c r="P351" s="7" cm="1">
        <f t="array" ref="P351">IFERROR(_FV(A351,"Low"), "NA")</f>
        <v>91.33</v>
      </c>
      <c r="Q351" s="7" cm="1">
        <f t="array" ref="Q351">IFERROR(_FV(A351,"52 week high",TRUE),"NA")</f>
        <v>104.21</v>
      </c>
      <c r="R351" s="7" cm="1">
        <f t="array" ref="R351">IFERROR(_FV(A351,"52 week low",TRUE),"NA")</f>
        <v>70.239999999999995</v>
      </c>
      <c r="S351" s="3" cm="1">
        <f t="array" ref="S351">_FV(A351,"Shares outstanding",TRUE)</f>
        <v>153230100</v>
      </c>
      <c r="T351" s="7" cm="1">
        <f t="array" ref="T351">_FV(A351,"Volume")</f>
        <v>302667</v>
      </c>
      <c r="U351" s="3" cm="1">
        <f t="array" ref="U351">IFERROR(_FV(A351,"Volume average",TRUE), "NA")</f>
        <v>1519199</v>
      </c>
      <c r="V351" s="5" cm="1">
        <f t="array" ref="V351">IFERROR(_FV(A351,"Beta"), "NA")</f>
        <v>1.3694</v>
      </c>
      <c r="W351" s="3" cm="1">
        <f t="array" ref="W351">_FV(A351,"Market cap",TRUE)</f>
        <v>14009820000</v>
      </c>
      <c r="X351" s="7" cm="1">
        <f t="array" ref="X351">IFERROR(_FV(A351,"P/E",TRUE), "NA")</f>
        <v>88.613299999999995</v>
      </c>
      <c r="Y351" t="str" cm="1">
        <f t="array" ref="Y351">_FV(A351,"Instrument type",TRUE)</f>
        <v>Stock</v>
      </c>
      <c r="Z351" s="6" cm="1">
        <f t="array" ref="Z351">_FV(A351,"Last trade time",TRUE)</f>
        <v>45155.70021407344</v>
      </c>
      <c r="AA351" s="3" t="str" cm="1">
        <f t="array" ref="AA351">IFERROR(_xldudf_FS_EQUITYMETRICS($B351, "net_income", "FY")*1000*1000,"NA")</f>
        <v>NA</v>
      </c>
      <c r="AB351" s="3" t="str" cm="1">
        <f t="array" ref="AB351">IFERROR(_xldudf_FS_EQUITYMETRICS($B351, "cash_equiv", "FY")*1000*1000,"NA")</f>
        <v>NA</v>
      </c>
      <c r="AC351" s="3" t="str" cm="1">
        <f t="array" ref="AC351">IFERROR(_xldudf_FS_EQUITYMETRICS($B351, "account_receivable", "FY")*1000*1000,"NA")</f>
        <v>NA</v>
      </c>
      <c r="AD351" s="3" t="str" cm="1">
        <f t="array" ref="AD351">IFERROR(_xldudf_FS_EQUITYMETRICS($B351, "total_curr_lib", "FY")*1000*1000,"NA")</f>
        <v>NA</v>
      </c>
    </row>
    <row r="352" spans="1:30" x14ac:dyDescent="0.2">
      <c r="A352" s="1" t="e" vm="351">
        <v>#VALUE!</v>
      </c>
      <c r="B352" t="str" cm="1">
        <f t="array" ref="B352">_FV(A352,"Ticker symbol",TRUE)</f>
        <v>SBUX</v>
      </c>
      <c r="C352" t="str" cm="1">
        <f t="array" ref="C352">_FV(A352,"Official name",TRUE)</f>
        <v>STARBUCKS CORPORATION</v>
      </c>
      <c r="D352" t="str" cm="1">
        <f t="array" ref="D352">_FV(A352,"Headquarters")</f>
        <v>P O Box 34067, SEATTLE, WA, 98124-1067 US</v>
      </c>
      <c r="E352" s="3" cm="1">
        <f t="array" ref="E352">IFERROR(_FV(A352,"Employees"), "NA")</f>
        <v>402000</v>
      </c>
      <c r="F352" t="str" cm="1">
        <f t="array" ref="F352">_FV(A352,"Industry")</f>
        <v>Hotels &amp; Entertainment Services</v>
      </c>
      <c r="G352" s="3" cm="1">
        <f t="array" ref="G352">IFERROR(_FV(A352,"Year incorporated",TRUE), "NA")</f>
        <v>1985</v>
      </c>
      <c r="H352" s="3" t="str" cm="1">
        <f t="array" ref="H352">_FV(A352,"Exchange")</f>
        <v>Nasdaq Stock Market</v>
      </c>
      <c r="I352" t="str" cm="1">
        <f t="array" ref="I352">_FV(A352,"Currency")</f>
        <v>USD</v>
      </c>
      <c r="J352" s="7" cm="1">
        <f t="array" ref="J352">_FV(A352,"Price")</f>
        <v>98.0702</v>
      </c>
      <c r="K352" s="7" cm="1">
        <f t="array" ref="K352">_FV(A352,"Previous close",TRUE)</f>
        <v>98.98</v>
      </c>
      <c r="L352" s="7" cm="1">
        <f t="array" ref="L352">_FV(A352,"Change")</f>
        <v>-0.90980000000000005</v>
      </c>
      <c r="M352" s="4" cm="1">
        <f t="array" ref="M352">_FV(A352,"Change (%)",TRUE)</f>
        <v>-9.1920000000000005E-3</v>
      </c>
      <c r="N352" s="7" cm="1">
        <f t="array" ref="N352">IFERROR(_FV(A352,"Open"), "NA")</f>
        <v>99</v>
      </c>
      <c r="O352" s="7" cm="1">
        <f t="array" ref="O352">IFERROR(_FV(A352,"High"), "NA")</f>
        <v>99.04</v>
      </c>
      <c r="P352" s="7" cm="1">
        <f t="array" ref="P352">IFERROR(_FV(A352,"Low"), "NA")</f>
        <v>97.88</v>
      </c>
      <c r="Q352" s="7" cm="1">
        <f t="array" ref="Q352">IFERROR(_FV(A352,"52 week high",TRUE),"NA")</f>
        <v>115.48</v>
      </c>
      <c r="R352" s="7" cm="1">
        <f t="array" ref="R352">IFERROR(_FV(A352,"52 week low",TRUE),"NA")</f>
        <v>81.67</v>
      </c>
      <c r="S352" s="3" cm="1">
        <f t="array" ref="S352">_FV(A352,"Shares outstanding",TRUE)</f>
        <v>1145400000</v>
      </c>
      <c r="T352" s="7" cm="1">
        <f t="array" ref="T352">_FV(A352,"Volume")</f>
        <v>1821432</v>
      </c>
      <c r="U352" s="3" cm="1">
        <f t="array" ref="U352">IFERROR(_FV(A352,"Volume average",TRUE), "NA")</f>
        <v>6082146</v>
      </c>
      <c r="V352" s="5" cm="1">
        <f t="array" ref="V352">IFERROR(_FV(A352,"Beta"), "NA")</f>
        <v>0.92859999999999998</v>
      </c>
      <c r="W352" s="3" cm="1">
        <f t="array" ref="W352">_FV(A352,"Market cap",TRUE)</f>
        <v>112329607080</v>
      </c>
      <c r="X352" s="7" cm="1">
        <f t="array" ref="X352">IFERROR(_FV(A352,"P/E",TRUE), "NA")</f>
        <v>35.0764</v>
      </c>
      <c r="Y352" t="str" cm="1">
        <f t="array" ref="Y352">_FV(A352,"Instrument type",TRUE)</f>
        <v>Stock</v>
      </c>
      <c r="Z352" s="6" cm="1">
        <f t="array" ref="Z352">_FV(A352,"Last trade time",TRUE)</f>
        <v>45155.700585196093</v>
      </c>
      <c r="AA352" s="3" t="str" cm="1">
        <f t="array" ref="AA352">IFERROR(_xldudf_FS_EQUITYMETRICS($B352, "net_income", "FY")*1000*1000,"NA")</f>
        <v>NA</v>
      </c>
      <c r="AB352" s="3" t="str" cm="1">
        <f t="array" ref="AB352">IFERROR(_xldudf_FS_EQUITYMETRICS($B352, "cash_equiv", "FY")*1000*1000,"NA")</f>
        <v>NA</v>
      </c>
      <c r="AC352" s="3" t="str" cm="1">
        <f t="array" ref="AC352">IFERROR(_xldudf_FS_EQUITYMETRICS($B352, "account_receivable", "FY")*1000*1000,"NA")</f>
        <v>NA</v>
      </c>
      <c r="AD352" s="3" t="str" cm="1">
        <f t="array" ref="AD352">IFERROR(_xldudf_FS_EQUITYMETRICS($B352, "total_curr_lib", "FY")*1000*1000,"NA")</f>
        <v>NA</v>
      </c>
    </row>
    <row r="353" spans="1:30" x14ac:dyDescent="0.2">
      <c r="A353" s="1" t="e" vm="352">
        <v>#VALUE!</v>
      </c>
      <c r="B353" t="str" cm="1">
        <f t="array" ref="B353">_FV(A353,"Ticker symbol",TRUE)</f>
        <v>GAS</v>
      </c>
      <c r="C353" t="str" cm="1">
        <f t="array" ref="C353">_FV(A353,"Official name",TRUE)</f>
        <v>STATE GAS LIMITED</v>
      </c>
      <c r="D353" t="str" cm="1">
        <f t="array" ref="D353">_FV(A353,"Headquarters")</f>
        <v>Level 8, 46 Edward Street, SYDNEY, NEW SOUTH WALES, 4000 AU</v>
      </c>
      <c r="E353" s="3" t="str" cm="1">
        <f t="array" ref="E353">IFERROR(_FV(A353,"Employees"), "NA")</f>
        <v>NA</v>
      </c>
      <c r="F353" t="str" cm="1">
        <f t="array" ref="F353">_FV(A353,"Industry")</f>
        <v>Oil &amp; Gas Related Equipment and Services</v>
      </c>
      <c r="G353" s="3" cm="1">
        <f t="array" ref="G353">IFERROR(_FV(A353,"Year incorporated",TRUE), "NA")</f>
        <v>2017</v>
      </c>
      <c r="H353" s="3" t="str" cm="1">
        <f t="array" ref="H353">_FV(A353,"Exchange")</f>
        <v>Australian Securities Exchange</v>
      </c>
      <c r="I353" t="str" cm="1">
        <f t="array" ref="I353">_FV(A353,"Currency")</f>
        <v>AUD</v>
      </c>
      <c r="J353" s="7" cm="1">
        <f t="array" ref="J353">_FV(A353,"Price")</f>
        <v>0.155</v>
      </c>
      <c r="K353" s="7" cm="1">
        <f t="array" ref="K353">_FV(A353,"Previous close",TRUE)</f>
        <v>0.15</v>
      </c>
      <c r="L353" s="7" cm="1">
        <f t="array" ref="L353">_FV(A353,"Change")</f>
        <v>5.0000000000000001E-3</v>
      </c>
      <c r="M353" s="4" cm="1">
        <f t="array" ref="M353">_FV(A353,"Change (%)",TRUE)</f>
        <v>3.3333000000000002E-2</v>
      </c>
      <c r="N353" s="7" cm="1">
        <f t="array" ref="N353">IFERROR(_FV(A353,"Open"), "NA")</f>
        <v>0.15</v>
      </c>
      <c r="O353" s="7" cm="1">
        <f t="array" ref="O353">IFERROR(_FV(A353,"High"), "NA")</f>
        <v>0.16500000000000001</v>
      </c>
      <c r="P353" s="7" cm="1">
        <f t="array" ref="P353">IFERROR(_FV(A353,"Low"), "NA")</f>
        <v>0.15</v>
      </c>
      <c r="Q353" s="7" cm="1">
        <f t="array" ref="Q353">IFERROR(_FV(A353,"52 week high",TRUE),"NA")</f>
        <v>0.52</v>
      </c>
      <c r="R353" s="7" cm="1">
        <f t="array" ref="R353">IFERROR(_FV(A353,"52 week low",TRUE),"NA")</f>
        <v>0.14499999999999999</v>
      </c>
      <c r="S353" s="3" cm="1">
        <f t="array" ref="S353">_FV(A353,"Shares outstanding",TRUE)</f>
        <v>224832300</v>
      </c>
      <c r="T353" s="7" cm="1">
        <f t="array" ref="T353">_FV(A353,"Volume")</f>
        <v>378272</v>
      </c>
      <c r="U353" s="3" cm="1">
        <f t="array" ref="U353">IFERROR(_FV(A353,"Volume average",TRUE), "NA")</f>
        <v>156010</v>
      </c>
      <c r="V353" s="5" cm="1">
        <f t="array" ref="V353">IFERROR(_FV(A353,"Beta"), "NA")</f>
        <v>0.53039999999999998</v>
      </c>
      <c r="W353" s="3" cm="1">
        <f t="array" ref="W353">_FV(A353,"Market cap",TRUE)</f>
        <v>33724850</v>
      </c>
      <c r="X353" s="7" cm="1">
        <f t="array" ref="X353">IFERROR(_FV(A353,"P/E",TRUE), "NA")</f>
        <v>36.590000000000003</v>
      </c>
      <c r="Y353" t="str" cm="1">
        <f t="array" ref="Y353">_FV(A353,"Instrument type",TRUE)</f>
        <v>Stock</v>
      </c>
      <c r="Z353" s="6" cm="1">
        <f t="array" ref="Z353">_FV(A353,"Last trade time",TRUE)</f>
        <v>45155.375</v>
      </c>
      <c r="AA353" s="3" t="str" cm="1">
        <f t="array" ref="AA353">IFERROR(_xldudf_FS_EQUITYMETRICS($B353, "net_income", "FY")*1000*1000,"NA")</f>
        <v>NA</v>
      </c>
      <c r="AB353" s="3" t="str" cm="1">
        <f t="array" ref="AB353">IFERROR(_xldudf_FS_EQUITYMETRICS($B353, "cash_equiv", "FY")*1000*1000,"NA")</f>
        <v>NA</v>
      </c>
      <c r="AC353" s="3" t="str" cm="1">
        <f t="array" ref="AC353">IFERROR(_xldudf_FS_EQUITYMETRICS($B353, "account_receivable", "FY")*1000*1000,"NA")</f>
        <v>NA</v>
      </c>
      <c r="AD353" s="3" t="str" cm="1">
        <f t="array" ref="AD353">IFERROR(_xldudf_FS_EQUITYMETRICS($B353, "total_curr_lib", "FY")*1000*1000,"NA")</f>
        <v>NA</v>
      </c>
    </row>
    <row r="354" spans="1:30" x14ac:dyDescent="0.2">
      <c r="A354" s="1" t="e" vm="353">
        <v>#VALUE!</v>
      </c>
      <c r="B354" t="str" cm="1">
        <f t="array" ref="B354">_FV(A354,"Ticker symbol",TRUE)</f>
        <v>STT</v>
      </c>
      <c r="C354" t="str" cm="1">
        <f t="array" ref="C354">_FV(A354,"Official name",TRUE)</f>
        <v>STATE STREET CORPORATION</v>
      </c>
      <c r="D354" t="str" cm="1">
        <f t="array" ref="D354">_FV(A354,"Headquarters")</f>
        <v>1 Congress Street, Suite 1, BOSTON, MA, 02114 US</v>
      </c>
      <c r="E354" s="3" cm="1">
        <f t="array" ref="E354">IFERROR(_FV(A354,"Employees"), "NA")</f>
        <v>42688</v>
      </c>
      <c r="F354" t="str" cm="1">
        <f t="array" ref="F354">_FV(A354,"Industry")</f>
        <v>Investment Banking &amp; Investment Services</v>
      </c>
      <c r="G354" s="3" cm="1">
        <f t="array" ref="G354">IFERROR(_FV(A354,"Year incorporated",TRUE), "NA")</f>
        <v>1969</v>
      </c>
      <c r="H354" s="3" t="str" cm="1">
        <f t="array" ref="H354">_FV(A354,"Exchange")</f>
        <v>New York Stock Exchange</v>
      </c>
      <c r="I354" t="str" cm="1">
        <f t="array" ref="I354">_FV(A354,"Currency")</f>
        <v>USD</v>
      </c>
      <c r="J354" s="7" cm="1">
        <f t="array" ref="J354">_FV(A354,"Price")</f>
        <v>68.545000000000002</v>
      </c>
      <c r="K354" s="7" cm="1">
        <f t="array" ref="K354">_FV(A354,"Previous close",TRUE)</f>
        <v>68.83</v>
      </c>
      <c r="L354" s="7" cm="1">
        <f t="array" ref="L354">_FV(A354,"Change")</f>
        <v>-0.28499999999999998</v>
      </c>
      <c r="M354" s="4" cm="1">
        <f t="array" ref="M354">_FV(A354,"Change (%)",TRUE)</f>
        <v>-4.1410000000000006E-3</v>
      </c>
      <c r="N354" s="7" cm="1">
        <f t="array" ref="N354">IFERROR(_FV(A354,"Open"), "NA")</f>
        <v>69.66</v>
      </c>
      <c r="O354" s="7" cm="1">
        <f t="array" ref="O354">IFERROR(_FV(A354,"High"), "NA")</f>
        <v>69.69</v>
      </c>
      <c r="P354" s="7" cm="1">
        <f t="array" ref="P354">IFERROR(_FV(A354,"Low"), "NA")</f>
        <v>68.36</v>
      </c>
      <c r="Q354" s="7" cm="1">
        <f t="array" ref="Q354">IFERROR(_FV(A354,"52 week high",TRUE),"NA")</f>
        <v>94.734999999999999</v>
      </c>
      <c r="R354" s="7" cm="1">
        <f t="array" ref="R354">IFERROR(_FV(A354,"52 week low",TRUE),"NA")</f>
        <v>58.615000000000002</v>
      </c>
      <c r="S354" s="3" cm="1">
        <f t="array" ref="S354">_FV(A354,"Shares outstanding",TRUE)</f>
        <v>318640300</v>
      </c>
      <c r="T354" s="7" cm="1">
        <f t="array" ref="T354">_FV(A354,"Volume")</f>
        <v>616563</v>
      </c>
      <c r="U354" s="3" cm="1">
        <f t="array" ref="U354">IFERROR(_FV(A354,"Volume average",TRUE), "NA")</f>
        <v>3504549</v>
      </c>
      <c r="V354" s="5" cm="1">
        <f t="array" ref="V354">IFERROR(_FV(A354,"Beta"), "NA")</f>
        <v>1.5916999999999999</v>
      </c>
      <c r="W354" s="3" cm="1">
        <f t="array" ref="W354">_FV(A354,"Market cap",TRUE)</f>
        <v>21841199363</v>
      </c>
      <c r="X354" s="7" cm="1">
        <f t="array" ref="X354">IFERROR(_FV(A354,"P/E",TRUE), "NA")</f>
        <v>9.2940000000000005</v>
      </c>
      <c r="Y354" t="str" cm="1">
        <f t="array" ref="Y354">_FV(A354,"Instrument type",TRUE)</f>
        <v>Stock</v>
      </c>
      <c r="Z354" s="6" cm="1">
        <f t="array" ref="Z354">_FV(A354,"Last trade time",TRUE)</f>
        <v>45155.700414062499</v>
      </c>
      <c r="AA354" s="3" t="str" cm="1">
        <f t="array" ref="AA354">IFERROR(_xldudf_FS_EQUITYMETRICS($B354, "net_income", "FY")*1000*1000,"NA")</f>
        <v>NA</v>
      </c>
      <c r="AB354" s="3" t="str" cm="1">
        <f t="array" ref="AB354">IFERROR(_xldudf_FS_EQUITYMETRICS($B354, "cash_equiv", "FY")*1000*1000,"NA")</f>
        <v>NA</v>
      </c>
      <c r="AC354" s="3" t="str" cm="1">
        <f t="array" ref="AC354">IFERROR(_xldudf_FS_EQUITYMETRICS($B354, "account_receivable", "FY")*1000*1000,"NA")</f>
        <v>NA</v>
      </c>
      <c r="AD354" s="3" t="str" cm="1">
        <f t="array" ref="AD354">IFERROR(_xldudf_FS_EQUITYMETRICS($B354, "total_curr_lib", "FY")*1000*1000,"NA")</f>
        <v>NA</v>
      </c>
    </row>
    <row r="355" spans="1:30" x14ac:dyDescent="0.2">
      <c r="A355" s="1" t="e" vm="354">
        <v>#VALUE!</v>
      </c>
      <c r="B355" t="str" cm="1">
        <f t="array" ref="B355">_FV(A355,"Ticker symbol",TRUE)</f>
        <v>SRCL</v>
      </c>
      <c r="C355" t="str" cm="1">
        <f t="array" ref="C355">_FV(A355,"Official name",TRUE)</f>
        <v>STERICYCLE, INC.</v>
      </c>
      <c r="D355" t="str" cm="1">
        <f t="array" ref="D355">_FV(A355,"Headquarters")</f>
        <v>2355 Waukegan Road, BANNOCKBURN, IL, 60015 US</v>
      </c>
      <c r="E355" s="3" cm="1">
        <f t="array" ref="E355">IFERROR(_FV(A355,"Employees"), "NA")</f>
        <v>14550</v>
      </c>
      <c r="F355" t="str" cm="1">
        <f t="array" ref="F355">_FV(A355,"Industry")</f>
        <v>Professional &amp; Commercial Services</v>
      </c>
      <c r="G355" s="3" cm="1">
        <f t="array" ref="G355">IFERROR(_FV(A355,"Year incorporated",TRUE), "NA")</f>
        <v>1989</v>
      </c>
      <c r="H355" s="3" t="str" cm="1">
        <f t="array" ref="H355">_FV(A355,"Exchange")</f>
        <v>Nasdaq Stock Market</v>
      </c>
      <c r="I355" t="str" cm="1">
        <f t="array" ref="I355">_FV(A355,"Currency")</f>
        <v>USD</v>
      </c>
      <c r="J355" s="7" cm="1">
        <f t="array" ref="J355">_FV(A355,"Price")</f>
        <v>44.16</v>
      </c>
      <c r="K355" s="7" cm="1">
        <f t="array" ref="K355">_FV(A355,"Previous close",TRUE)</f>
        <v>44.94</v>
      </c>
      <c r="L355" s="7" cm="1">
        <f t="array" ref="L355">_FV(A355,"Change")</f>
        <v>-0.78</v>
      </c>
      <c r="M355" s="4" cm="1">
        <f t="array" ref="M355">_FV(A355,"Change (%)",TRUE)</f>
        <v>-1.7356E-2</v>
      </c>
      <c r="N355" s="7" cm="1">
        <f t="array" ref="N355">IFERROR(_FV(A355,"Open"), "NA")</f>
        <v>45</v>
      </c>
      <c r="O355" s="7" cm="1">
        <f t="array" ref="O355">IFERROR(_FV(A355,"High"), "NA")</f>
        <v>45.16</v>
      </c>
      <c r="P355" s="7" cm="1">
        <f t="array" ref="P355">IFERROR(_FV(A355,"Low"), "NA")</f>
        <v>44.11</v>
      </c>
      <c r="Q355" s="7" cm="1">
        <f t="array" ref="Q355">IFERROR(_FV(A355,"52 week high",TRUE),"NA")</f>
        <v>56.12</v>
      </c>
      <c r="R355" s="7" cm="1">
        <f t="array" ref="R355">IFERROR(_FV(A355,"52 week low",TRUE),"NA")</f>
        <v>39.630000000000003</v>
      </c>
      <c r="S355" s="3" cm="1">
        <f t="array" ref="S355">_FV(A355,"Shares outstanding",TRUE)</f>
        <v>92521650</v>
      </c>
      <c r="T355" s="7" cm="1">
        <f t="array" ref="T355">_FV(A355,"Volume")</f>
        <v>69380</v>
      </c>
      <c r="U355" s="3" cm="1">
        <f t="array" ref="U355">IFERROR(_FV(A355,"Volume average",TRUE), "NA")</f>
        <v>487717</v>
      </c>
      <c r="V355" s="5" cm="1">
        <f t="array" ref="V355">IFERROR(_FV(A355,"Beta"), "NA")</f>
        <v>1.2222</v>
      </c>
      <c r="W355" s="3" cm="1">
        <f t="array" ref="W355">_FV(A355,"Market cap",TRUE)</f>
        <v>4085756063</v>
      </c>
      <c r="X355" s="7" cm="1">
        <f t="array" ref="X355">IFERROR(_FV(A355,"P/E",TRUE), "NA")</f>
        <v>192.98320000000001</v>
      </c>
      <c r="Y355" t="str" cm="1">
        <f t="array" ref="Y355">_FV(A355,"Instrument type",TRUE)</f>
        <v>Stock</v>
      </c>
      <c r="Z355" s="6" cm="1">
        <f t="array" ref="Z355">_FV(A355,"Last trade time",TRUE)</f>
        <v>45155.70052435156</v>
      </c>
      <c r="AA355" s="3" t="str" cm="1">
        <f t="array" ref="AA355">IFERROR(_xldudf_FS_EQUITYMETRICS($B355, "net_income", "FY")*1000*1000,"NA")</f>
        <v>NA</v>
      </c>
      <c r="AB355" s="3" t="str" cm="1">
        <f t="array" ref="AB355">IFERROR(_xldudf_FS_EQUITYMETRICS($B355, "cash_equiv", "FY")*1000*1000,"NA")</f>
        <v>NA</v>
      </c>
      <c r="AC355" s="3" t="str" cm="1">
        <f t="array" ref="AC355">IFERROR(_xldudf_FS_EQUITYMETRICS($B355, "account_receivable", "FY")*1000*1000,"NA")</f>
        <v>NA</v>
      </c>
      <c r="AD355" s="3" t="str" cm="1">
        <f t="array" ref="AD355">IFERROR(_xldudf_FS_EQUITYMETRICS($B355, "total_curr_lib", "FY")*1000*1000,"NA")</f>
        <v>NA</v>
      </c>
    </row>
    <row r="356" spans="1:30" x14ac:dyDescent="0.2">
      <c r="A356" s="1" t="e" vm="355">
        <v>#VALUE!</v>
      </c>
      <c r="B356" t="str" cm="1">
        <f t="array" ref="B356">_FV(A356,"Ticker symbol",TRUE)</f>
        <v>SNI</v>
      </c>
      <c r="C356" t="str" cm="1">
        <f t="array" ref="C356">_FV(A356,"Official name",TRUE)</f>
        <v>STOLT-NIELSEN LIMITED</v>
      </c>
      <c r="D356" t="str" cm="1">
        <f t="array" ref="D356">_FV(A356,"Headquarters")</f>
        <v>4th Floor, Aldwych House,, 71 - 91 Aldwych, LONDON, UNITED KINGDOM-NA, WC2B 4HN GB</v>
      </c>
      <c r="E356" s="3" cm="1">
        <f t="array" ref="E356">IFERROR(_FV(A356,"Employees"), "NA")</f>
        <v>6623</v>
      </c>
      <c r="F356" t="str" cm="1">
        <f t="array" ref="F356">_FV(A356,"Industry")</f>
        <v>Freight &amp; Logistics Services</v>
      </c>
      <c r="G356" s="3" cm="1">
        <f t="array" ref="G356">IFERROR(_FV(A356,"Year incorporated",TRUE), "NA")</f>
        <v>2010</v>
      </c>
      <c r="H356" s="3" t="str" cm="1">
        <f t="array" ref="H356">_FV(A356,"Exchange")</f>
        <v>Oslo Bors Asa</v>
      </c>
      <c r="I356" t="str" cm="1">
        <f t="array" ref="I356">_FV(A356,"Currency")</f>
        <v>NOK</v>
      </c>
      <c r="J356" s="7" cm="1">
        <f t="array" ref="J356">_FV(A356,"Price")</f>
        <v>257</v>
      </c>
      <c r="K356" s="7" cm="1">
        <f t="array" ref="K356">_FV(A356,"Previous close",TRUE)</f>
        <v>258.5</v>
      </c>
      <c r="L356" s="7" cm="1">
        <f t="array" ref="L356">_FV(A356,"Change")</f>
        <v>-1.5</v>
      </c>
      <c r="M356" s="4" cm="1">
        <f t="array" ref="M356">_FV(A356,"Change (%)",TRUE)</f>
        <v>-5.803E-3</v>
      </c>
      <c r="N356" s="7" cm="1">
        <f t="array" ref="N356">IFERROR(_FV(A356,"Open"), "NA")</f>
        <v>259</v>
      </c>
      <c r="O356" s="7" cm="1">
        <f t="array" ref="O356">IFERROR(_FV(A356,"High"), "NA")</f>
        <v>260</v>
      </c>
      <c r="P356" s="7" cm="1">
        <f t="array" ref="P356">IFERROR(_FV(A356,"Low"), "NA")</f>
        <v>256</v>
      </c>
      <c r="Q356" s="7" cm="1">
        <f t="array" ref="Q356">IFERROR(_FV(A356,"52 week high",TRUE),"NA")</f>
        <v>347.5</v>
      </c>
      <c r="R356" s="7" cm="1">
        <f t="array" ref="R356">IFERROR(_FV(A356,"52 week low",TRUE),"NA")</f>
        <v>194.8</v>
      </c>
      <c r="S356" s="3" cm="1">
        <f t="array" ref="S356">_FV(A356,"Shares outstanding",TRUE)</f>
        <v>58523800</v>
      </c>
      <c r="T356" s="7" cm="1">
        <f t="array" ref="T356">_FV(A356,"Volume")</f>
        <v>32549</v>
      </c>
      <c r="U356" s="3" cm="1">
        <f t="array" ref="U356">IFERROR(_FV(A356,"Volume average",TRUE), "NA")</f>
        <v>57500</v>
      </c>
      <c r="V356" s="5" cm="1">
        <f t="array" ref="V356">IFERROR(_FV(A356,"Beta"), "NA")</f>
        <v>0.47360000000000002</v>
      </c>
      <c r="W356" s="3" cm="1">
        <f t="array" ref="W356">_FV(A356,"Market cap",TRUE)</f>
        <v>15224910000</v>
      </c>
      <c r="X356" s="7" cm="1">
        <f t="array" ref="X356">IFERROR(_FV(A356,"P/E",TRUE), "NA")</f>
        <v>4.4936999999999996</v>
      </c>
      <c r="Y356" t="str" cm="1">
        <f t="array" ref="Y356">_FV(A356,"Instrument type",TRUE)</f>
        <v>Stock</v>
      </c>
      <c r="Z356" s="6" cm="1">
        <f t="array" ref="Z356">_FV(A356,"Last trade time",TRUE)</f>
        <v>45155.666666666664</v>
      </c>
      <c r="AA356" s="3" t="str" cm="1">
        <f t="array" ref="AA356">IFERROR(_xldudf_FS_EQUITYMETRICS($B356, "net_income", "FY")*1000*1000,"NA")</f>
        <v>NA</v>
      </c>
      <c r="AB356" s="3" t="str" cm="1">
        <f t="array" ref="AB356">IFERROR(_xldudf_FS_EQUITYMETRICS($B356, "cash_equiv", "FY")*1000*1000,"NA")</f>
        <v>NA</v>
      </c>
      <c r="AC356" s="3" t="str" cm="1">
        <f t="array" ref="AC356">IFERROR(_xldudf_FS_EQUITYMETRICS($B356, "account_receivable", "FY")*1000*1000,"NA")</f>
        <v>NA</v>
      </c>
      <c r="AD356" s="3" t="str" cm="1">
        <f t="array" ref="AD356">IFERROR(_xldudf_FS_EQUITYMETRICS($B356, "total_curr_lib", "FY")*1000*1000,"NA")</f>
        <v>NA</v>
      </c>
    </row>
    <row r="357" spans="1:30" x14ac:dyDescent="0.2">
      <c r="A357" s="1" t="e" vm="356">
        <v>#VALUE!</v>
      </c>
      <c r="B357" t="str" cm="1">
        <f t="array" ref="B357">_FV(A357,"Ticker symbol",TRUE)</f>
        <v>STX</v>
      </c>
      <c r="C357" t="str" cm="1">
        <f t="array" ref="C357">_FV(A357,"Official name",TRUE)</f>
        <v>STRIKE ENERGY LIMITED</v>
      </c>
      <c r="D357" t="str" cm="1">
        <f t="array" ref="D357">_FV(A357,"Headquarters")</f>
        <v>Level 2, 66 Kings Park Road, PERTH, WESTERN AUSTRALIA, 6005 AU</v>
      </c>
      <c r="E357" s="3" cm="1">
        <f t="array" ref="E357">IFERROR(_FV(A357,"Employees"), "NA")</f>
        <v>24</v>
      </c>
      <c r="F357" t="str" cm="1">
        <f t="array" ref="F357">_FV(A357,"Industry")</f>
        <v>Oil &amp; Gas</v>
      </c>
      <c r="G357" s="3" cm="1">
        <f t="array" ref="G357">IFERROR(_FV(A357,"Year incorporated",TRUE), "NA")</f>
        <v>1997</v>
      </c>
      <c r="H357" s="3" t="str" cm="1">
        <f t="array" ref="H357">_FV(A357,"Exchange")</f>
        <v>Australian Securities Exchange</v>
      </c>
      <c r="I357" t="str" cm="1">
        <f t="array" ref="I357">_FV(A357,"Currency")</f>
        <v>AUD</v>
      </c>
      <c r="J357" s="7" cm="1">
        <f t="array" ref="J357">_FV(A357,"Price")</f>
        <v>0.40500000000000003</v>
      </c>
      <c r="K357" s="7" cm="1">
        <f t="array" ref="K357">_FV(A357,"Previous close",TRUE)</f>
        <v>0.41499999999999998</v>
      </c>
      <c r="L357" s="7" cm="1">
        <f t="array" ref="L357">_FV(A357,"Change")</f>
        <v>-0.01</v>
      </c>
      <c r="M357" s="4" cm="1">
        <f t="array" ref="M357">_FV(A357,"Change (%)",TRUE)</f>
        <v>-2.4096000000000003E-2</v>
      </c>
      <c r="N357" s="7" cm="1">
        <f t="array" ref="N357">IFERROR(_FV(A357,"Open"), "NA")</f>
        <v>0.41499999999999998</v>
      </c>
      <c r="O357" s="7" cm="1">
        <f t="array" ref="O357">IFERROR(_FV(A357,"High"), "NA")</f>
        <v>0.41749999999999998</v>
      </c>
      <c r="P357" s="7" cm="1">
        <f t="array" ref="P357">IFERROR(_FV(A357,"Low"), "NA")</f>
        <v>0.4</v>
      </c>
      <c r="Q357" s="7" cm="1">
        <f t="array" ref="Q357">IFERROR(_FV(A357,"52 week high",TRUE),"NA")</f>
        <v>0.51</v>
      </c>
      <c r="R357" s="7" cm="1">
        <f t="array" ref="R357">IFERROR(_FV(A357,"52 week low",TRUE),"NA")</f>
        <v>0.20799999999999999</v>
      </c>
      <c r="S357" s="3" cm="1">
        <f t="array" ref="S357">_FV(A357,"Shares outstanding",TRUE)</f>
        <v>2531552000</v>
      </c>
      <c r="T357" s="7" cm="1">
        <f t="array" ref="T357">_FV(A357,"Volume")</f>
        <v>9355931</v>
      </c>
      <c r="U357" s="3" cm="1">
        <f t="array" ref="U357">IFERROR(_FV(A357,"Volume average",TRUE), "NA")</f>
        <v>6163160</v>
      </c>
      <c r="V357" s="5" cm="1">
        <f t="array" ref="V357">IFERROR(_FV(A357,"Beta"), "NA")</f>
        <v>0.95840000000000003</v>
      </c>
      <c r="W357" s="3" cm="1">
        <f t="array" ref="W357">_FV(A357,"Market cap",TRUE)</f>
        <v>1088567000</v>
      </c>
      <c r="X357" s="7" t="str" cm="1">
        <f t="array" ref="X357">IFERROR(_FV(A357,"P/E",TRUE), "NA")</f>
        <v>NA</v>
      </c>
      <c r="Y357" t="str" cm="1">
        <f t="array" ref="Y357">_FV(A357,"Instrument type",TRUE)</f>
        <v>Stock</v>
      </c>
      <c r="Z357" s="6" cm="1">
        <f t="array" ref="Z357">_FV(A357,"Last trade time",TRUE)</f>
        <v>45155.375</v>
      </c>
      <c r="AA357" s="3" t="str" cm="1">
        <f t="array" ref="AA357">IFERROR(_xldudf_FS_EQUITYMETRICS($B357, "net_income", "FY")*1000*1000,"NA")</f>
        <v>NA</v>
      </c>
      <c r="AB357" s="3" cm="1">
        <f t="array" ref="AB357">IFERROR(_xldudf_FS_EQUITYMETRICS($B357, "cash_equiv", "FY")*1000*1000,"NA")</f>
        <v>556000000</v>
      </c>
      <c r="AC357" s="3" t="str" cm="1">
        <f t="array" ref="AC357">IFERROR(_xldudf_FS_EQUITYMETRICS($B357, "account_receivable", "FY")*1000*1000,"NA")</f>
        <v>NA</v>
      </c>
      <c r="AD357" s="3" t="str" cm="1">
        <f t="array" ref="AD357">IFERROR(_xldudf_FS_EQUITYMETRICS($B357, "total_curr_lib", "FY")*1000*1000,"NA")</f>
        <v>NA</v>
      </c>
    </row>
    <row r="358" spans="1:30" x14ac:dyDescent="0.2">
      <c r="A358" s="1" t="e" vm="357">
        <v>#VALUE!</v>
      </c>
      <c r="B358" t="str" cm="1">
        <f t="array" ref="B358">_FV(A358,"Ticker symbol",TRUE)</f>
        <v>SYK</v>
      </c>
      <c r="C358" t="str" cm="1">
        <f t="array" ref="C358">_FV(A358,"Official name",TRUE)</f>
        <v>STRYKER CORPORATION</v>
      </c>
      <c r="D358" t="str" cm="1">
        <f t="array" ref="D358">_FV(A358,"Headquarters")</f>
        <v>2825 Airview Blvd, KALAMAZOO, MI, 49002 US</v>
      </c>
      <c r="E358" s="3" cm="1">
        <f t="array" ref="E358">IFERROR(_FV(A358,"Employees"), "NA")</f>
        <v>51000</v>
      </c>
      <c r="F358" t="str" cm="1">
        <f t="array" ref="F358">_FV(A358,"Industry")</f>
        <v>Healthcare Equipment &amp; Supplies</v>
      </c>
      <c r="G358" s="3" cm="1">
        <f t="array" ref="G358">IFERROR(_FV(A358,"Year incorporated",TRUE), "NA")</f>
        <v>1946</v>
      </c>
      <c r="H358" s="3" t="str" cm="1">
        <f t="array" ref="H358">_FV(A358,"Exchange")</f>
        <v>New York Stock Exchange</v>
      </c>
      <c r="I358" t="str" cm="1">
        <f t="array" ref="I358">_FV(A358,"Currency")</f>
        <v>USD</v>
      </c>
      <c r="J358" s="7" cm="1">
        <f t="array" ref="J358">_FV(A358,"Price")</f>
        <v>281.54000000000002</v>
      </c>
      <c r="K358" s="7" cm="1">
        <f t="array" ref="K358">_FV(A358,"Previous close",TRUE)</f>
        <v>281.61</v>
      </c>
      <c r="L358" s="7" cm="1">
        <f t="array" ref="L358">_FV(A358,"Change")</f>
        <v>-7.0000000000000007E-2</v>
      </c>
      <c r="M358" s="4" cm="1">
        <f t="array" ref="M358">_FV(A358,"Change (%)",TRUE)</f>
        <v>-2.4860000000000003E-4</v>
      </c>
      <c r="N358" s="7" cm="1">
        <f t="array" ref="N358">IFERROR(_FV(A358,"Open"), "NA")</f>
        <v>282.27999999999997</v>
      </c>
      <c r="O358" s="7" cm="1">
        <f t="array" ref="O358">IFERROR(_FV(A358,"High"), "NA")</f>
        <v>282.27999999999997</v>
      </c>
      <c r="P358" s="7" cm="1">
        <f t="array" ref="P358">IFERROR(_FV(A358,"Low"), "NA")</f>
        <v>279.01</v>
      </c>
      <c r="Q358" s="7" cm="1">
        <f t="array" ref="Q358">IFERROR(_FV(A358,"52 week high",TRUE),"NA")</f>
        <v>306.93</v>
      </c>
      <c r="R358" s="7" cm="1">
        <f t="array" ref="R358">IFERROR(_FV(A358,"52 week low",TRUE),"NA")</f>
        <v>200.8</v>
      </c>
      <c r="S358" s="3" cm="1">
        <f t="array" ref="S358">_FV(A358,"Shares outstanding",TRUE)</f>
        <v>379778300</v>
      </c>
      <c r="T358" s="7" cm="1">
        <f t="array" ref="T358">_FV(A358,"Volume")</f>
        <v>420092</v>
      </c>
      <c r="U358" s="3" cm="1">
        <f t="array" ref="U358">IFERROR(_FV(A358,"Volume average",TRUE), "NA")</f>
        <v>1439153</v>
      </c>
      <c r="V358" s="5" cm="1">
        <f t="array" ref="V358">IFERROR(_FV(A358,"Beta"), "NA")</f>
        <v>0.95569999999999999</v>
      </c>
      <c r="W358" s="3" cm="1">
        <f t="array" ref="W358">_FV(A358,"Market cap",TRUE)</f>
        <v>106922782582</v>
      </c>
      <c r="X358" s="7" cm="1">
        <f t="array" ref="X358">IFERROR(_FV(A358,"P/E",TRUE), "NA")</f>
        <v>39.789099999999998</v>
      </c>
      <c r="Y358" t="str" cm="1">
        <f t="array" ref="Y358">_FV(A358,"Instrument type",TRUE)</f>
        <v>Stock</v>
      </c>
      <c r="Z358" s="6" cm="1">
        <f t="array" ref="Z358">_FV(A358,"Last trade time",TRUE)</f>
        <v>45155.70037844844</v>
      </c>
      <c r="AA358" s="3" t="str" cm="1">
        <f t="array" ref="AA358">IFERROR(_xldudf_FS_EQUITYMETRICS($B358, "net_income", "FY")*1000*1000,"NA")</f>
        <v>NA</v>
      </c>
      <c r="AB358" s="3" t="str" cm="1">
        <f t="array" ref="AB358">IFERROR(_xldudf_FS_EQUITYMETRICS($B358, "cash_equiv", "FY")*1000*1000,"NA")</f>
        <v>NA</v>
      </c>
      <c r="AC358" s="3" t="str" cm="1">
        <f t="array" ref="AC358">IFERROR(_xldudf_FS_EQUITYMETRICS($B358, "account_receivable", "FY")*1000*1000,"NA")</f>
        <v>NA</v>
      </c>
      <c r="AD358" s="3" t="str" cm="1">
        <f t="array" ref="AD358">IFERROR(_xldudf_FS_EQUITYMETRICS($B358, "total_curr_lib", "FY")*1000*1000,"NA")</f>
        <v>NA</v>
      </c>
    </row>
    <row r="359" spans="1:30" x14ac:dyDescent="0.2">
      <c r="A359" s="1" t="e" vm="358">
        <v>#VALUE!</v>
      </c>
      <c r="B359" t="str" cm="1">
        <f t="array" ref="B359">_FV(A359,"Ticker symbol",TRUE)</f>
        <v>SYY</v>
      </c>
      <c r="C359" t="str" cm="1">
        <f t="array" ref="C359">_FV(A359,"Official name",TRUE)</f>
        <v>SYSCO CORPORATION</v>
      </c>
      <c r="D359" t="str" cm="1">
        <f t="array" ref="D359">_FV(A359,"Headquarters")</f>
        <v>1390 Enclave Pkwy, HOUSTON, TX, 77077 US</v>
      </c>
      <c r="E359" s="3" cm="1">
        <f t="array" ref="E359">IFERROR(_FV(A359,"Employees"), "NA")</f>
        <v>71000</v>
      </c>
      <c r="F359" t="str" cm="1">
        <f t="array" ref="F359">_FV(A359,"Industry")</f>
        <v>Food &amp; Drug Retailing</v>
      </c>
      <c r="G359" s="3" cm="1">
        <f t="array" ref="G359">IFERROR(_FV(A359,"Year incorporated",TRUE), "NA")</f>
        <v>1969</v>
      </c>
      <c r="H359" s="3" t="str" cm="1">
        <f t="array" ref="H359">_FV(A359,"Exchange")</f>
        <v>New York Stock Exchange</v>
      </c>
      <c r="I359" t="str" cm="1">
        <f t="array" ref="I359">_FV(A359,"Currency")</f>
        <v>USD</v>
      </c>
      <c r="J359" s="7" cm="1">
        <f t="array" ref="J359">_FV(A359,"Price")</f>
        <v>72.02</v>
      </c>
      <c r="K359" s="7" cm="1">
        <f t="array" ref="K359">_FV(A359,"Previous close",TRUE)</f>
        <v>72.08</v>
      </c>
      <c r="L359" s="7" cm="1">
        <f t="array" ref="L359">_FV(A359,"Change")</f>
        <v>-0.06</v>
      </c>
      <c r="M359" s="4" cm="1">
        <f t="array" ref="M359">_FV(A359,"Change (%)",TRUE)</f>
        <v>-8.3239999999999996E-4</v>
      </c>
      <c r="N359" s="7" cm="1">
        <f t="array" ref="N359">IFERROR(_FV(A359,"Open"), "NA")</f>
        <v>72.53</v>
      </c>
      <c r="O359" s="7" cm="1">
        <f t="array" ref="O359">IFERROR(_FV(A359,"High"), "NA")</f>
        <v>72.745000000000005</v>
      </c>
      <c r="P359" s="7" cm="1">
        <f t="array" ref="P359">IFERROR(_FV(A359,"Low"), "NA")</f>
        <v>71.790000000000006</v>
      </c>
      <c r="Q359" s="7" cm="1">
        <f t="array" ref="Q359">IFERROR(_FV(A359,"52 week high",TRUE),"NA")</f>
        <v>87.41</v>
      </c>
      <c r="R359" s="7" cm="1">
        <f t="array" ref="R359">IFERROR(_FV(A359,"52 week low",TRUE),"NA")</f>
        <v>69.22</v>
      </c>
      <c r="S359" s="3" cm="1">
        <f t="array" ref="S359">_FV(A359,"Shares outstanding",TRUE)</f>
        <v>505112100</v>
      </c>
      <c r="T359" s="7" cm="1">
        <f t="array" ref="T359">_FV(A359,"Volume")</f>
        <v>614222</v>
      </c>
      <c r="U359" s="3" cm="1">
        <f t="array" ref="U359">IFERROR(_FV(A359,"Volume average",TRUE), "NA")</f>
        <v>2467347</v>
      </c>
      <c r="V359" s="5" cm="1">
        <f t="array" ref="V359">IFERROR(_FV(A359,"Beta"), "NA")</f>
        <v>1.1026</v>
      </c>
      <c r="W359" s="3" cm="1">
        <f t="array" ref="W359">_FV(A359,"Market cap",TRUE)</f>
        <v>36378173442</v>
      </c>
      <c r="X359" s="7" cm="1">
        <f t="array" ref="X359">IFERROR(_FV(A359,"P/E",TRUE), "NA")</f>
        <v>20.745200000000001</v>
      </c>
      <c r="Y359" t="str" cm="1">
        <f t="array" ref="Y359">_FV(A359,"Instrument type",TRUE)</f>
        <v>Stock</v>
      </c>
      <c r="Z359" s="6" cm="1">
        <f t="array" ref="Z359">_FV(A359,"Last trade time",TRUE)</f>
        <v>45155.700450693752</v>
      </c>
      <c r="AA359" s="3" t="str" cm="1">
        <f t="array" ref="AA359">IFERROR(_xldudf_FS_EQUITYMETRICS($B359, "net_income", "FY")*1000*1000,"NA")</f>
        <v>NA</v>
      </c>
      <c r="AB359" s="3" cm="1">
        <f t="array" ref="AB359">IFERROR(_xldudf_FS_EQUITYMETRICS($B359, "cash_equiv", "FY")*1000*1000,"NA")</f>
        <v>745201000</v>
      </c>
      <c r="AC359" s="3" t="str" cm="1">
        <f t="array" ref="AC359">IFERROR(_xldudf_FS_EQUITYMETRICS($B359, "account_receivable", "FY")*1000*1000,"NA")</f>
        <v>NA</v>
      </c>
      <c r="AD359" s="3" t="str" cm="1">
        <f t="array" ref="AD359">IFERROR(_xldudf_FS_EQUITYMETRICS($B359, "total_curr_lib", "FY")*1000*1000,"NA")</f>
        <v>NA</v>
      </c>
    </row>
    <row r="360" spans="1:30" x14ac:dyDescent="0.2">
      <c r="A360" s="1" t="e" vm="359">
        <v>#VALUE!</v>
      </c>
      <c r="B360" t="str" cm="1">
        <f t="array" ref="B360">_FV(A360,"Ticker symbol",TRUE)</f>
        <v>TROW</v>
      </c>
      <c r="C360" t="str" cm="1">
        <f t="array" ref="C360">_FV(A360,"Official name",TRUE)</f>
        <v>T. ROWE PRICE GROUP, INC.</v>
      </c>
      <c r="D360" t="str" cm="1">
        <f t="array" ref="D360">_FV(A360,"Headquarters")</f>
        <v>P.O. Box 89000, 100 East Pratt Street, BALTIMORE, MD, 21289-0320 US</v>
      </c>
      <c r="E360" s="3" cm="1">
        <f t="array" ref="E360">IFERROR(_FV(A360,"Employees"), "NA")</f>
        <v>7868</v>
      </c>
      <c r="F360" t="str" cm="1">
        <f t="array" ref="F360">_FV(A360,"Industry")</f>
        <v>Investment Banking &amp; Investment Services</v>
      </c>
      <c r="G360" s="3" cm="1">
        <f t="array" ref="G360">IFERROR(_FV(A360,"Year incorporated",TRUE), "NA")</f>
        <v>2000</v>
      </c>
      <c r="H360" s="3" t="str" cm="1">
        <f t="array" ref="H360">_FV(A360,"Exchange")</f>
        <v>Nasdaq Stock Market</v>
      </c>
      <c r="I360" t="str" cm="1">
        <f t="array" ref="I360">_FV(A360,"Currency")</f>
        <v>USD</v>
      </c>
      <c r="J360" s="7" cm="1">
        <f t="array" ref="J360">_FV(A360,"Price")</f>
        <v>108.825</v>
      </c>
      <c r="K360" s="7" cm="1">
        <f t="array" ref="K360">_FV(A360,"Previous close",TRUE)</f>
        <v>109.09</v>
      </c>
      <c r="L360" s="7" cm="1">
        <f t="array" ref="L360">_FV(A360,"Change")</f>
        <v>-0.26500000000000001</v>
      </c>
      <c r="M360" s="4" cm="1">
        <f t="array" ref="M360">_FV(A360,"Change (%)",TRUE)</f>
        <v>-2.4290000000000002E-3</v>
      </c>
      <c r="N360" s="7" cm="1">
        <f t="array" ref="N360">IFERROR(_FV(A360,"Open"), "NA")</f>
        <v>109.27</v>
      </c>
      <c r="O360" s="7" cm="1">
        <f t="array" ref="O360">IFERROR(_FV(A360,"High"), "NA")</f>
        <v>109.79</v>
      </c>
      <c r="P360" s="7" cm="1">
        <f t="array" ref="P360">IFERROR(_FV(A360,"Low"), "NA")</f>
        <v>108.42</v>
      </c>
      <c r="Q360" s="7" cm="1">
        <f t="array" ref="Q360">IFERROR(_FV(A360,"52 week high",TRUE),"NA")</f>
        <v>134.63999999999999</v>
      </c>
      <c r="R360" s="7" cm="1">
        <f t="array" ref="R360">IFERROR(_FV(A360,"52 week low",TRUE),"NA")</f>
        <v>93.53</v>
      </c>
      <c r="S360" s="3" cm="1">
        <f t="array" ref="S360">_FV(A360,"Shares outstanding",TRUE)</f>
        <v>224295100</v>
      </c>
      <c r="T360" s="7" cm="1">
        <f t="array" ref="T360">_FV(A360,"Volume")</f>
        <v>410527</v>
      </c>
      <c r="U360" s="3" cm="1">
        <f t="array" ref="U360">IFERROR(_FV(A360,"Volume average",TRUE), "NA")</f>
        <v>1526135</v>
      </c>
      <c r="V360" s="5" cm="1">
        <f t="array" ref="V360">IFERROR(_FV(A360,"Beta"), "NA")</f>
        <v>1.3324</v>
      </c>
      <c r="W360" s="3" cm="1">
        <f t="array" ref="W360">_FV(A360,"Market cap",TRUE)</f>
        <v>24408914257</v>
      </c>
      <c r="X360" s="7" cm="1">
        <f t="array" ref="X360">IFERROR(_FV(A360,"P/E",TRUE), "NA")</f>
        <v>16.273900000000001</v>
      </c>
      <c r="Y360" t="str" cm="1">
        <f t="array" ref="Y360">_FV(A360,"Instrument type",TRUE)</f>
        <v>Stock</v>
      </c>
      <c r="Z360" s="6" cm="1">
        <f t="array" ref="Z360">_FV(A360,"Last trade time",TRUE)</f>
        <v>45155.700447128904</v>
      </c>
      <c r="AA360" s="3" t="str" cm="1">
        <f t="array" ref="AA360">IFERROR(_xldudf_FS_EQUITYMETRICS($B360, "net_income", "FY")*1000*1000,"NA")</f>
        <v>NA</v>
      </c>
      <c r="AB360" s="3" t="str" cm="1">
        <f t="array" ref="AB360">IFERROR(_xldudf_FS_EQUITYMETRICS($B360, "cash_equiv", "FY")*1000*1000,"NA")</f>
        <v>NA</v>
      </c>
      <c r="AC360" s="3" t="str" cm="1">
        <f t="array" ref="AC360">IFERROR(_xldudf_FS_EQUITYMETRICS($B360, "account_receivable", "FY")*1000*1000,"NA")</f>
        <v>NA</v>
      </c>
      <c r="AD360" s="3" t="str" cm="1">
        <f t="array" ref="AD360">IFERROR(_xldudf_FS_EQUITYMETRICS($B360, "total_curr_lib", "FY")*1000*1000,"NA")</f>
        <v>NA</v>
      </c>
    </row>
    <row r="361" spans="1:30" x14ac:dyDescent="0.2">
      <c r="A361" s="1" t="e" vm="360">
        <v>#VALUE!</v>
      </c>
      <c r="B361" t="str" cm="1">
        <f t="array" ref="B361">_FV(A361,"Ticker symbol",TRUE)</f>
        <v>TGT</v>
      </c>
      <c r="C361" t="str" cm="1">
        <f t="array" ref="C361">_FV(A361,"Official name",TRUE)</f>
        <v>TARGET CORPORATION</v>
      </c>
      <c r="D361" t="str" cm="1">
        <f t="array" ref="D361">_FV(A361,"Headquarters")</f>
        <v>1000 Nicollet Mall, MINNEAPOLIS, MN, 55403 US</v>
      </c>
      <c r="E361" s="3" cm="1">
        <f t="array" ref="E361">IFERROR(_FV(A361,"Employees"), "NA")</f>
        <v>440000</v>
      </c>
      <c r="F361" t="str" cm="1">
        <f t="array" ref="F361">_FV(A361,"Industry")</f>
        <v>Diversified Retail</v>
      </c>
      <c r="G361" s="3" cm="1">
        <f t="array" ref="G361">IFERROR(_FV(A361,"Year incorporated",TRUE), "NA")</f>
        <v>1902</v>
      </c>
      <c r="H361" s="3" t="str" cm="1">
        <f t="array" ref="H361">_FV(A361,"Exchange")</f>
        <v>New York Stock Exchange</v>
      </c>
      <c r="I361" t="str" cm="1">
        <f t="array" ref="I361">_FV(A361,"Currency")</f>
        <v>USD</v>
      </c>
      <c r="J361" s="7" cm="1">
        <f t="array" ref="J361">_FV(A361,"Price")</f>
        <v>131.01</v>
      </c>
      <c r="K361" s="7" cm="1">
        <f t="array" ref="K361">_FV(A361,"Previous close",TRUE)</f>
        <v>128.75</v>
      </c>
      <c r="L361" s="7" cm="1">
        <f t="array" ref="L361">_FV(A361,"Change")</f>
        <v>2.2599999999999998</v>
      </c>
      <c r="M361" s="4" cm="1">
        <f t="array" ref="M361">_FV(A361,"Change (%)",TRUE)</f>
        <v>1.7552999999999999E-2</v>
      </c>
      <c r="N361" s="7" cm="1">
        <f t="array" ref="N361">IFERROR(_FV(A361,"Open"), "NA")</f>
        <v>128.69999999999999</v>
      </c>
      <c r="O361" s="7" cm="1">
        <f t="array" ref="O361">IFERROR(_FV(A361,"High"), "NA")</f>
        <v>132.85</v>
      </c>
      <c r="P361" s="7" cm="1">
        <f t="array" ref="P361">IFERROR(_FV(A361,"Low"), "NA")</f>
        <v>128.43</v>
      </c>
      <c r="Q361" s="7" cm="1">
        <f t="array" ref="Q361">IFERROR(_FV(A361,"52 week high",TRUE),"NA")</f>
        <v>181.7</v>
      </c>
      <c r="R361" s="7" cm="1">
        <f t="array" ref="R361">IFERROR(_FV(A361,"52 week low",TRUE),"NA")</f>
        <v>124.96299999999999</v>
      </c>
      <c r="S361" s="3" cm="1">
        <f t="array" ref="S361">_FV(A361,"Shares outstanding",TRUE)</f>
        <v>461559600</v>
      </c>
      <c r="T361" s="7" cm="1">
        <f t="array" ref="T361">_FV(A361,"Volume")</f>
        <v>5103037</v>
      </c>
      <c r="U361" s="3" cm="1">
        <f t="array" ref="U361">IFERROR(_FV(A361,"Volume average",TRUE), "NA")</f>
        <v>4965690</v>
      </c>
      <c r="V361" s="5" cm="1">
        <f t="array" ref="V361">IFERROR(_FV(A361,"Beta"), "NA")</f>
        <v>1.0128999999999999</v>
      </c>
      <c r="W361" s="3" cm="1">
        <f t="array" ref="W361">_FV(A361,"Market cap",TRUE)</f>
        <v>60468923195</v>
      </c>
      <c r="X361" s="7" cm="1">
        <f t="array" ref="X361">IFERROR(_FV(A361,"P/E",TRUE), "NA")</f>
        <v>17.662199999999999</v>
      </c>
      <c r="Y361" t="str" cm="1">
        <f t="array" ref="Y361">_FV(A361,"Instrument type",TRUE)</f>
        <v>Stock</v>
      </c>
      <c r="Z361" s="6" cm="1">
        <f t="array" ref="Z361">_FV(A361,"Last trade time",TRUE)</f>
        <v>45155.700445566406</v>
      </c>
      <c r="AA361" s="3" t="str" cm="1">
        <f t="array" ref="AA361">IFERROR(_xldudf_FS_EQUITYMETRICS($B361, "net_income", "FY")*1000*1000,"NA")</f>
        <v>NA</v>
      </c>
      <c r="AB361" s="3" cm="1">
        <f t="array" ref="AB361">IFERROR(_xldudf_FS_EQUITYMETRICS($B361, "cash_equiv", "FY")*1000*1000,"NA")</f>
        <v>2229000000</v>
      </c>
      <c r="AC361" s="3" t="str" cm="1">
        <f t="array" ref="AC361">IFERROR(_xldudf_FS_EQUITYMETRICS($B361, "account_receivable", "FY")*1000*1000,"NA")</f>
        <v>NA</v>
      </c>
      <c r="AD361" s="3" t="str" cm="1">
        <f t="array" ref="AD361">IFERROR(_xldudf_FS_EQUITYMETRICS($B361, "total_curr_lib", "FY")*1000*1000,"NA")</f>
        <v>NA</v>
      </c>
    </row>
    <row r="362" spans="1:30" x14ac:dyDescent="0.2">
      <c r="A362" s="1" t="e" vm="361">
        <v>#VALUE!</v>
      </c>
      <c r="B362" t="str" cm="1">
        <f t="array" ref="B362">_FV(A362,"Ticker symbol",TRUE)</f>
        <v>TEL</v>
      </c>
      <c r="C362" t="str" cm="1">
        <f t="array" ref="C362">_FV(A362,"Official name",TRUE)</f>
        <v>TE Connectivity Ltd</v>
      </c>
      <c r="D362" t="str" cm="1">
        <f t="array" ref="D362">_FV(A362,"Headquarters")</f>
        <v>Muehlenstrasse 26, SCHAFFHAUSEN, SCHAFFHAUSEN, 8200 CH</v>
      </c>
      <c r="E362" s="3" cm="1">
        <f t="array" ref="E362">IFERROR(_FV(A362,"Employees"), "NA")</f>
        <v>92000</v>
      </c>
      <c r="F362" t="str" cm="1">
        <f t="array" ref="F362">_FV(A362,"Industry")</f>
        <v>Machinery, Equipment &amp; Components</v>
      </c>
      <c r="G362" s="3" cm="1">
        <f t="array" ref="G362">IFERROR(_FV(A362,"Year incorporated",TRUE), "NA")</f>
        <v>2009</v>
      </c>
      <c r="H362" s="3" t="str" cm="1">
        <f t="array" ref="H362">_FV(A362,"Exchange")</f>
        <v>New York Stock Exchange</v>
      </c>
      <c r="I362" t="str" cm="1">
        <f t="array" ref="I362">_FV(A362,"Currency")</f>
        <v>USD</v>
      </c>
      <c r="J362" s="7" cm="1">
        <f t="array" ref="J362">_FV(A362,"Price")</f>
        <v>129.69</v>
      </c>
      <c r="K362" s="7" cm="1">
        <f t="array" ref="K362">_FV(A362,"Previous close",TRUE)</f>
        <v>128.86000000000001</v>
      </c>
      <c r="L362" s="7" cm="1">
        <f t="array" ref="L362">_FV(A362,"Change")</f>
        <v>0.83</v>
      </c>
      <c r="M362" s="4" cm="1">
        <f t="array" ref="M362">_FV(A362,"Change (%)",TRUE)</f>
        <v>6.4409999999999997E-3</v>
      </c>
      <c r="N362" s="7" cm="1">
        <f t="array" ref="N362">IFERROR(_FV(A362,"Open"), "NA")</f>
        <v>129.88</v>
      </c>
      <c r="O362" s="7" cm="1">
        <f t="array" ref="O362">IFERROR(_FV(A362,"High"), "NA")</f>
        <v>130.04</v>
      </c>
      <c r="P362" s="7" cm="1">
        <f t="array" ref="P362">IFERROR(_FV(A362,"Low"), "NA")</f>
        <v>129.15</v>
      </c>
      <c r="Q362" s="7" cm="1">
        <f t="array" ref="Q362">IFERROR(_FV(A362,"52 week high",TRUE),"NA")</f>
        <v>146.595</v>
      </c>
      <c r="R362" s="7" cm="1">
        <f t="array" ref="R362">IFERROR(_FV(A362,"52 week low",TRUE),"NA")</f>
        <v>104.76</v>
      </c>
      <c r="S362" s="3" cm="1">
        <f t="array" ref="S362">_FV(A362,"Shares outstanding",TRUE)</f>
        <v>313938600</v>
      </c>
      <c r="T362" s="7" cm="1">
        <f t="array" ref="T362">_FV(A362,"Volume")</f>
        <v>388235</v>
      </c>
      <c r="U362" s="3" cm="1">
        <f t="array" ref="U362">IFERROR(_FV(A362,"Volume average",TRUE), "NA")</f>
        <v>1591957</v>
      </c>
      <c r="V362" s="5" cm="1">
        <f t="array" ref="V362">IFERROR(_FV(A362,"Beta"), "NA")</f>
        <v>1.3501000000000001</v>
      </c>
      <c r="W362" s="3" cm="1">
        <f t="array" ref="W362">_FV(A362,"Market cap",TRUE)</f>
        <v>40639360000</v>
      </c>
      <c r="X362" s="7" cm="1">
        <f t="array" ref="X362">IFERROR(_FV(A362,"P/E",TRUE), "NA")</f>
        <v>19.9404</v>
      </c>
      <c r="Y362" t="str" cm="1">
        <f t="array" ref="Y362">_FV(A362,"Instrument type",TRUE)</f>
        <v>Stock</v>
      </c>
      <c r="Z362" s="6" cm="1">
        <f t="array" ref="Z362">_FV(A362,"Last trade time",TRUE)</f>
        <v>45155.700492626565</v>
      </c>
      <c r="AA362" s="3" t="str" cm="1">
        <f t="array" ref="AA362">IFERROR(_xldudf_FS_EQUITYMETRICS($B362, "net_income", "FY")*1000*1000,"NA")</f>
        <v>NA</v>
      </c>
      <c r="AB362" s="3" t="str" cm="1">
        <f t="array" ref="AB362">IFERROR(_xldudf_FS_EQUITYMETRICS($B362, "cash_equiv", "FY")*1000*1000,"NA")</f>
        <v>NA</v>
      </c>
      <c r="AC362" s="3" t="str" cm="1">
        <f t="array" ref="AC362">IFERROR(_xldudf_FS_EQUITYMETRICS($B362, "account_receivable", "FY")*1000*1000,"NA")</f>
        <v>NA</v>
      </c>
      <c r="AD362" s="3" t="str" cm="1">
        <f t="array" ref="AD362">IFERROR(_xldudf_FS_EQUITYMETRICS($B362, "total_curr_lib", "FY")*1000*1000,"NA")</f>
        <v>NA</v>
      </c>
    </row>
    <row r="363" spans="1:30" x14ac:dyDescent="0.2">
      <c r="A363" s="1" t="e" vm="362">
        <v>#VALUE!</v>
      </c>
      <c r="B363" t="str" cm="1">
        <f t="array" ref="B363">_FV(A363,"Ticker symbol",TRUE)</f>
        <v>TE</v>
      </c>
      <c r="C363" t="str" cm="1">
        <f t="array" ref="C363">_FV(A363,"Official name",TRUE)</f>
        <v>Technip Energies NV</v>
      </c>
      <c r="D363" t="str" cm="1">
        <f t="array" ref="D363">_FV(A363,"Headquarters")</f>
        <v>2126 boulevard de la Defense, Nanterre CEDEX, NANTERRE, ILE-DE-FRANCE, 92741 FR</v>
      </c>
      <c r="E363" s="3" cm="1">
        <f t="array" ref="E363">IFERROR(_FV(A363,"Employees"), "NA")</f>
        <v>14515</v>
      </c>
      <c r="F363" t="str" cm="1">
        <f t="array" ref="F363">_FV(A363,"Industry")</f>
        <v>Oil &amp; Gas Related Equipment and Services</v>
      </c>
      <c r="G363" s="3" cm="1">
        <f t="array" ref="G363">IFERROR(_FV(A363,"Year incorporated",TRUE), "NA")</f>
        <v>2019</v>
      </c>
      <c r="H363" s="3" t="str" cm="1">
        <f t="array" ref="H363">_FV(A363,"Exchange")</f>
        <v>Euronext Paris</v>
      </c>
      <c r="I363" t="str" cm="1">
        <f t="array" ref="I363">_FV(A363,"Currency")</f>
        <v>EUR</v>
      </c>
      <c r="J363" s="7" cm="1">
        <f t="array" ref="J363">_FV(A363,"Price")</f>
        <v>20.91</v>
      </c>
      <c r="K363" s="7" cm="1">
        <f t="array" ref="K363">_FV(A363,"Previous close",TRUE)</f>
        <v>20.97</v>
      </c>
      <c r="L363" s="7" cm="1">
        <f t="array" ref="L363">_FV(A363,"Change")</f>
        <v>-0.06</v>
      </c>
      <c r="M363" s="4" cm="1">
        <f t="array" ref="M363">_FV(A363,"Change (%)",TRUE)</f>
        <v>-2.8610000000000003E-3</v>
      </c>
      <c r="N363" s="7" cm="1">
        <f t="array" ref="N363">IFERROR(_FV(A363,"Open"), "NA")</f>
        <v>20.84</v>
      </c>
      <c r="O363" s="7" cm="1">
        <f t="array" ref="O363">IFERROR(_FV(A363,"High"), "NA")</f>
        <v>21.06</v>
      </c>
      <c r="P363" s="7" cm="1">
        <f t="array" ref="P363">IFERROR(_FV(A363,"Low"), "NA")</f>
        <v>20.82</v>
      </c>
      <c r="Q363" s="7" cm="1">
        <f t="array" ref="Q363">IFERROR(_FV(A363,"52 week high",TRUE),"NA")</f>
        <v>22.35</v>
      </c>
      <c r="R363" s="7" cm="1">
        <f t="array" ref="R363">IFERROR(_FV(A363,"52 week low",TRUE),"NA")</f>
        <v>10.84</v>
      </c>
      <c r="S363" s="3" cm="1">
        <f t="array" ref="S363">_FV(A363,"Shares outstanding",TRUE)</f>
        <v>179827500</v>
      </c>
      <c r="T363" s="7" cm="1">
        <f t="array" ref="T363">_FV(A363,"Volume")</f>
        <v>117555</v>
      </c>
      <c r="U363" s="3" cm="1">
        <f t="array" ref="U363">IFERROR(_FV(A363,"Volume average",TRUE), "NA")</f>
        <v>245880</v>
      </c>
      <c r="V363" s="5" cm="1">
        <f t="array" ref="V363">IFERROR(_FV(A363,"Beta"), "NA")</f>
        <v>1.044</v>
      </c>
      <c r="W363" s="3" cm="1">
        <f t="array" ref="W363">_FV(A363,"Market cap",TRUE)</f>
        <v>3770982000</v>
      </c>
      <c r="X363" s="7" cm="1">
        <f t="array" ref="X363">IFERROR(_FV(A363,"P/E",TRUE), "NA")</f>
        <v>11.8622</v>
      </c>
      <c r="Y363" t="str" cm="1">
        <f t="array" ref="Y363">_FV(A363,"Instrument type",TRUE)</f>
        <v>Stock</v>
      </c>
      <c r="Z363" s="6" cm="1">
        <f t="array" ref="Z363">_FV(A363,"Last trade time",TRUE)</f>
        <v>45155.666666666664</v>
      </c>
      <c r="AA363" s="3" t="str" cm="1">
        <f t="array" ref="AA363">IFERROR(_xldudf_FS_EQUITYMETRICS($B363, "net_income", "FY")*1000*1000,"NA")</f>
        <v>NA</v>
      </c>
      <c r="AB363" s="3" t="str" cm="1">
        <f t="array" ref="AB363">IFERROR(_xldudf_FS_EQUITYMETRICS($B363, "cash_equiv", "FY")*1000*1000,"NA")</f>
        <v>NA</v>
      </c>
      <c r="AC363" s="3" t="str" cm="1">
        <f t="array" ref="AC363">IFERROR(_xldudf_FS_EQUITYMETRICS($B363, "account_receivable", "FY")*1000*1000,"NA")</f>
        <v>NA</v>
      </c>
      <c r="AD363" s="3" t="str" cm="1">
        <f t="array" ref="AD363">IFERROR(_xldudf_FS_EQUITYMETRICS($B363, "total_curr_lib", "FY")*1000*1000,"NA")</f>
        <v>NA</v>
      </c>
    </row>
    <row r="364" spans="1:30" x14ac:dyDescent="0.2">
      <c r="A364" s="1" t="e" vm="363">
        <v>#VALUE!</v>
      </c>
      <c r="B364" t="str" cm="1">
        <f t="array" ref="B364">_FV(A364,"Ticker symbol",TRUE)</f>
        <v>FTI</v>
      </c>
      <c r="C364" t="str" cm="1">
        <f t="array" ref="C364">_FV(A364,"Official name",TRUE)</f>
        <v>TECHNIPFMC PLC</v>
      </c>
      <c r="D364" t="str" cm="1">
        <f t="array" ref="D364">_FV(A364,"Headquarters")</f>
        <v>Hadrian House, Wincomblee Road, LONDON, UNITED KINGDOM-NA, NE6 3PL GB</v>
      </c>
      <c r="E364" s="3" cm="1">
        <f t="array" ref="E364">IFERROR(_FV(A364,"Employees"), "NA")</f>
        <v>21972</v>
      </c>
      <c r="F364" t="str" cm="1">
        <f t="array" ref="F364">_FV(A364,"Industry")</f>
        <v>Oil &amp; Gas Related Equipment and Services</v>
      </c>
      <c r="G364" s="3" cm="1">
        <f t="array" ref="G364">IFERROR(_FV(A364,"Year incorporated",TRUE), "NA")</f>
        <v>2015</v>
      </c>
      <c r="H364" s="3" t="str" cm="1">
        <f t="array" ref="H364">_FV(A364,"Exchange")</f>
        <v>New York Stock Exchange</v>
      </c>
      <c r="I364" t="str" cm="1">
        <f t="array" ref="I364">_FV(A364,"Currency")</f>
        <v>USD</v>
      </c>
      <c r="J364" s="7" cm="1">
        <f t="array" ref="J364">_FV(A364,"Price")</f>
        <v>18.23</v>
      </c>
      <c r="K364" s="7" cm="1">
        <f t="array" ref="K364">_FV(A364,"Previous close",TRUE)</f>
        <v>18.34</v>
      </c>
      <c r="L364" s="7" cm="1">
        <f t="array" ref="L364">_FV(A364,"Change")</f>
        <v>-0.11</v>
      </c>
      <c r="M364" s="4" cm="1">
        <f t="array" ref="M364">_FV(A364,"Change (%)",TRUE)</f>
        <v>-5.9979999999999999E-3</v>
      </c>
      <c r="N364" s="7" cm="1">
        <f t="array" ref="N364">IFERROR(_FV(A364,"Open"), "NA")</f>
        <v>18.57</v>
      </c>
      <c r="O364" s="7" cm="1">
        <f t="array" ref="O364">IFERROR(_FV(A364,"High"), "NA")</f>
        <v>18.686900000000001</v>
      </c>
      <c r="P364" s="7" cm="1">
        <f t="array" ref="P364">IFERROR(_FV(A364,"Low"), "NA")</f>
        <v>18.09</v>
      </c>
      <c r="Q364" s="7" cm="1">
        <f t="array" ref="Q364">IFERROR(_FV(A364,"52 week high",TRUE),"NA")</f>
        <v>19.149999999999999</v>
      </c>
      <c r="R364" s="7" cm="1">
        <f t="array" ref="R364">IFERROR(_FV(A364,"52 week low",TRUE),"NA")</f>
        <v>7.88</v>
      </c>
      <c r="S364" s="3" cm="1">
        <f t="array" ref="S364">_FV(A364,"Shares outstanding",TRUE)</f>
        <v>438068600</v>
      </c>
      <c r="T364" s="7" cm="1">
        <f t="array" ref="T364">_FV(A364,"Volume")</f>
        <v>1392678</v>
      </c>
      <c r="U364" s="3" cm="1">
        <f t="array" ref="U364">IFERROR(_FV(A364,"Volume average",TRUE), "NA")</f>
        <v>7294860</v>
      </c>
      <c r="V364" s="5" cm="1">
        <f t="array" ref="V364">IFERROR(_FV(A364,"Beta"), "NA")</f>
        <v>1.8451</v>
      </c>
      <c r="W364" s="3" cm="1">
        <f t="array" ref="W364">_FV(A364,"Market cap",TRUE)</f>
        <v>7985990578</v>
      </c>
      <c r="X364" s="7" cm="1">
        <f t="array" ref="X364">IFERROR(_FV(A364,"P/E",TRUE), "NA")</f>
        <v>0</v>
      </c>
      <c r="Y364" t="str" cm="1">
        <f t="array" ref="Y364">_FV(A364,"Instrument type",TRUE)</f>
        <v>Stock</v>
      </c>
      <c r="Z364" s="6" cm="1">
        <f t="array" ref="Z364">_FV(A364,"Last trade time",TRUE)</f>
        <v>45155.700380381248</v>
      </c>
      <c r="AA364" s="3" cm="1">
        <f t="array" ref="AA364">IFERROR(_xldudf_FS_EQUITYMETRICS($B364, "net_income", "FY")*1000*1000,"NA")</f>
        <v>-107200000</v>
      </c>
      <c r="AB364" s="3" cm="1">
        <f t="array" ref="AB364">IFERROR(_xldudf_FS_EQUITYMETRICS($B364, "cash_equiv", "FY")*1000*1000,"NA")</f>
        <v>1057100000</v>
      </c>
      <c r="AC364" s="3" cm="1">
        <f t="array" ref="AC364">IFERROR(_xldudf_FS_EQUITYMETRICS($B364, "account_receivable", "FY")*1000*1000,"NA")</f>
        <v>1948100000</v>
      </c>
      <c r="AD364" s="3" cm="1">
        <f t="array" ref="AD364">IFERROR(_xldudf_FS_EQUITYMETRICS($B364, "total_curr_lib", "FY")*1000*1000,"NA")</f>
        <v>4174300000</v>
      </c>
    </row>
    <row r="365" spans="1:30" x14ac:dyDescent="0.2">
      <c r="A365" s="1" t="e" vm="364">
        <v>#VALUE!</v>
      </c>
      <c r="B365" t="str" cm="1">
        <f t="array" ref="B365">_FV(A365,"Ticker symbol",TRUE)</f>
        <v>TEG</v>
      </c>
      <c r="C365" t="str" cm="1">
        <f t="array" ref="C365">_FV(A365,"Official name",TRUE)</f>
        <v>TEN ENTERTAINMENT GROUP PLC</v>
      </c>
      <c r="D365" t="str" cm="1">
        <f t="array" ref="D365">_FV(A365,"Headquarters")</f>
        <v>Aragon House, University Way, Cranfield Technology Park, BEDFORD, BEDFORDSHIRE, MK43 0EQ GB</v>
      </c>
      <c r="E365" s="3" cm="1">
        <f t="array" ref="E365">IFERROR(_FV(A365,"Employees"), "NA")</f>
        <v>1700</v>
      </c>
      <c r="F365" t="str" cm="1">
        <f t="array" ref="F365">_FV(A365,"Industry")</f>
        <v>Hotels &amp; Entertainment Services</v>
      </c>
      <c r="G365" s="3" cm="1">
        <f t="array" ref="G365">IFERROR(_FV(A365,"Year incorporated",TRUE), "NA")</f>
        <v>2017</v>
      </c>
      <c r="H365" s="3" t="str" cm="1">
        <f t="array" ref="H365">_FV(A365,"Exchange")</f>
        <v>London Stock Exchange</v>
      </c>
      <c r="I365" t="str" cm="1">
        <f t="array" ref="I365">_FV(A365,"Currency")</f>
        <v>GBp</v>
      </c>
      <c r="J365" s="7" cm="1">
        <f t="array" ref="J365">_FV(A365,"Price")</f>
        <v>290</v>
      </c>
      <c r="K365" s="7" cm="1">
        <f t="array" ref="K365">_FV(A365,"Previous close",TRUE)</f>
        <v>294</v>
      </c>
      <c r="L365" s="7" cm="1">
        <f t="array" ref="L365">_FV(A365,"Change")</f>
        <v>-4</v>
      </c>
      <c r="M365" s="4" cm="1">
        <f t="array" ref="M365">_FV(A365,"Change (%)",TRUE)</f>
        <v>-1.3605000000000001E-2</v>
      </c>
      <c r="N365" s="7" cm="1">
        <f t="array" ref="N365">IFERROR(_FV(A365,"Open"), "NA")</f>
        <v>290</v>
      </c>
      <c r="O365" s="7" cm="1">
        <f t="array" ref="O365">IFERROR(_FV(A365,"High"), "NA")</f>
        <v>290</v>
      </c>
      <c r="P365" s="7" cm="1">
        <f t="array" ref="P365">IFERROR(_FV(A365,"Low"), "NA")</f>
        <v>290</v>
      </c>
      <c r="Q365" s="7" cm="1">
        <f t="array" ref="Q365">IFERROR(_FV(A365,"52 week high",TRUE),"NA")</f>
        <v>307.27999999999997</v>
      </c>
      <c r="R365" s="7" cm="1">
        <f t="array" ref="R365">IFERROR(_FV(A365,"52 week low",TRUE),"NA")</f>
        <v>183</v>
      </c>
      <c r="S365" s="3" cm="1">
        <f t="array" ref="S365">_FV(A365,"Shares outstanding",TRUE)</f>
        <v>68496120</v>
      </c>
      <c r="T365" s="7" cm="1">
        <f t="array" ref="T365">_FV(A365,"Volume")</f>
        <v>34722</v>
      </c>
      <c r="U365" s="3" cm="1">
        <f t="array" ref="U365">IFERROR(_FV(A365,"Volume average",TRUE), "NA")</f>
        <v>37300</v>
      </c>
      <c r="V365" s="5" cm="1">
        <f t="array" ref="V365">IFERROR(_FV(A365,"Beta"), "NA")</f>
        <v>1.6834</v>
      </c>
      <c r="W365" s="3" cm="1">
        <f t="array" ref="W365">_FV(A365,"Market cap",TRUE)</f>
        <v>201378600</v>
      </c>
      <c r="X365" s="7" cm="1">
        <f t="array" ref="X365">IFERROR(_FV(A365,"P/E",TRUE), "NA")</f>
        <v>7.5655999999999999</v>
      </c>
      <c r="Y365" t="str" cm="1">
        <f t="array" ref="Y365">_FV(A365,"Instrument type",TRUE)</f>
        <v>Stock</v>
      </c>
      <c r="Z365" s="6" cm="1">
        <f t="array" ref="Z365">_FV(A365,"Last trade time",TRUE)</f>
        <v>45155.649540682811</v>
      </c>
      <c r="AA365" s="3" t="str" cm="1">
        <f t="array" ref="AA365">IFERROR(_xldudf_FS_EQUITYMETRICS($B365, "net_income", "FY")*1000*1000,"NA")</f>
        <v>NA</v>
      </c>
      <c r="AB365" s="3" t="str" cm="1">
        <f t="array" ref="AB365">IFERROR(_xldudf_FS_EQUITYMETRICS($B365, "cash_equiv", "FY")*1000*1000,"NA")</f>
        <v>NA</v>
      </c>
      <c r="AC365" s="3" t="str" cm="1">
        <f t="array" ref="AC365">IFERROR(_xldudf_FS_EQUITYMETRICS($B365, "account_receivable", "FY")*1000*1000,"NA")</f>
        <v>NA</v>
      </c>
      <c r="AD365" s="3" t="str" cm="1">
        <f t="array" ref="AD365">IFERROR(_xldudf_FS_EQUITYMETRICS($B365, "total_curr_lib", "FY")*1000*1000,"NA")</f>
        <v>NA</v>
      </c>
    </row>
    <row r="366" spans="1:30" x14ac:dyDescent="0.2">
      <c r="A366" s="1" t="e" vm="365">
        <v>#VALUE!</v>
      </c>
      <c r="B366" t="str" cm="1">
        <f t="array" ref="B366">_FV(A366,"Ticker symbol",TRUE)</f>
        <v>TDC</v>
      </c>
      <c r="C366" t="str" cm="1">
        <f t="array" ref="C366">_FV(A366,"Official name",TRUE)</f>
        <v>TERADATA CORPORATION</v>
      </c>
      <c r="D366" t="str" cm="1">
        <f t="array" ref="D366">_FV(A366,"Headquarters")</f>
        <v>17095 Via Del Campo, SAN DIEGO, CA, 92127 US</v>
      </c>
      <c r="E366" s="3" cm="1">
        <f t="array" ref="E366">IFERROR(_FV(A366,"Employees"), "NA")</f>
        <v>7000</v>
      </c>
      <c r="F366" t="str" cm="1">
        <f t="array" ref="F366">_FV(A366,"Industry")</f>
        <v>Software &amp; IT Services</v>
      </c>
      <c r="G366" s="3" cm="1">
        <f t="array" ref="G366">IFERROR(_FV(A366,"Year incorporated",TRUE), "NA")</f>
        <v>2007</v>
      </c>
      <c r="H366" s="3" t="str" cm="1">
        <f t="array" ref="H366">_FV(A366,"Exchange")</f>
        <v>New York Stock Exchange</v>
      </c>
      <c r="I366" t="str" cm="1">
        <f t="array" ref="I366">_FV(A366,"Currency")</f>
        <v>USD</v>
      </c>
      <c r="J366" s="7" cm="1">
        <f t="array" ref="J366">_FV(A366,"Price")</f>
        <v>44.26</v>
      </c>
      <c r="K366" s="7" cm="1">
        <f t="array" ref="K366">_FV(A366,"Previous close",TRUE)</f>
        <v>44.32</v>
      </c>
      <c r="L366" s="7" cm="1">
        <f t="array" ref="L366">_FV(A366,"Change")</f>
        <v>-0.06</v>
      </c>
      <c r="M366" s="4" cm="1">
        <f t="array" ref="M366">_FV(A366,"Change (%)",TRUE)</f>
        <v>-1.354E-3</v>
      </c>
      <c r="N366" s="7" cm="1">
        <f t="array" ref="N366">IFERROR(_FV(A366,"Open"), "NA")</f>
        <v>44.31</v>
      </c>
      <c r="O366" s="7" cm="1">
        <f t="array" ref="O366">IFERROR(_FV(A366,"High"), "NA")</f>
        <v>44.57</v>
      </c>
      <c r="P366" s="7" cm="1">
        <f t="array" ref="P366">IFERROR(_FV(A366,"Low"), "NA")</f>
        <v>44.14</v>
      </c>
      <c r="Q366" s="7" cm="1">
        <f t="array" ref="Q366">IFERROR(_FV(A366,"52 week high",TRUE),"NA")</f>
        <v>57.73</v>
      </c>
      <c r="R366" s="7" cm="1">
        <f t="array" ref="R366">IFERROR(_FV(A366,"52 week low",TRUE),"NA")</f>
        <v>28.65</v>
      </c>
      <c r="S366" s="3" cm="1">
        <f t="array" ref="S366">_FV(A366,"Shares outstanding",TRUE)</f>
        <v>99900000</v>
      </c>
      <c r="T366" s="7" cm="1">
        <f t="array" ref="T366">_FV(A366,"Volume")</f>
        <v>362664</v>
      </c>
      <c r="U366" s="3" cm="1">
        <f t="array" ref="U366">IFERROR(_FV(A366,"Volume average",TRUE), "NA")</f>
        <v>1293300</v>
      </c>
      <c r="V366" s="5" cm="1">
        <f t="array" ref="V366">IFERROR(_FV(A366,"Beta"), "NA")</f>
        <v>0.98850000000000005</v>
      </c>
      <c r="W366" s="3" cm="1">
        <f t="array" ref="W366">_FV(A366,"Market cap",TRUE)</f>
        <v>4421574000</v>
      </c>
      <c r="X366" s="7" cm="1">
        <f t="array" ref="X366">IFERROR(_FV(A366,"P/E",TRUE), "NA")</f>
        <v>79.405199999999994</v>
      </c>
      <c r="Y366" t="str" cm="1">
        <f t="array" ref="Y366">_FV(A366,"Instrument type",TRUE)</f>
        <v>Stock</v>
      </c>
      <c r="Z366" s="6" cm="1">
        <f t="array" ref="Z366">_FV(A366,"Last trade time",TRUE)</f>
        <v>45155.700513159376</v>
      </c>
      <c r="AA366" s="3" t="str" cm="1">
        <f t="array" ref="AA366">IFERROR(_xldudf_FS_EQUITYMETRICS($B366, "net_income", "FY")*1000*1000,"NA")</f>
        <v>NA</v>
      </c>
      <c r="AB366" s="3" t="str" cm="1">
        <f t="array" ref="AB366">IFERROR(_xldudf_FS_EQUITYMETRICS($B366, "cash_equiv", "FY")*1000*1000,"NA")</f>
        <v>NA</v>
      </c>
      <c r="AC366" s="3" t="str" cm="1">
        <f t="array" ref="AC366">IFERROR(_xldudf_FS_EQUITYMETRICS($B366, "account_receivable", "FY")*1000*1000,"NA")</f>
        <v>NA</v>
      </c>
      <c r="AD366" s="3" t="str" cm="1">
        <f t="array" ref="AD366">IFERROR(_xldudf_FS_EQUITYMETRICS($B366, "total_curr_lib", "FY")*1000*1000,"NA")</f>
        <v>NA</v>
      </c>
    </row>
    <row r="367" spans="1:30" x14ac:dyDescent="0.2">
      <c r="A367" s="1" t="e" vm="366">
        <v>#VALUE!</v>
      </c>
      <c r="B367" t="str" cm="1">
        <f t="array" ref="B367">_FV(A367,"Ticker symbol",TRUE)</f>
        <v>TER</v>
      </c>
      <c r="C367" t="str" cm="1">
        <f t="array" ref="C367">_FV(A367,"Official name",TRUE)</f>
        <v>TERADYNE, INC.</v>
      </c>
      <c r="D367" t="str" cm="1">
        <f t="array" ref="D367">_FV(A367,"Headquarters")</f>
        <v>600 Riverpark Dr, NORTH READING, MA, 01864-2634 US</v>
      </c>
      <c r="E367" s="3" cm="1">
        <f t="array" ref="E367">IFERROR(_FV(A367,"Employees"), "NA")</f>
        <v>6500</v>
      </c>
      <c r="F367" t="str" cm="1">
        <f t="array" ref="F367">_FV(A367,"Industry")</f>
        <v>Semiconductors &amp; Semiconductor Equipment</v>
      </c>
      <c r="G367" s="3" cm="1">
        <f t="array" ref="G367">IFERROR(_FV(A367,"Year incorporated",TRUE), "NA")</f>
        <v>1960</v>
      </c>
      <c r="H367" s="3" t="str" cm="1">
        <f t="array" ref="H367">_FV(A367,"Exchange")</f>
        <v>Nasdaq Stock Market</v>
      </c>
      <c r="I367" t="str" cm="1">
        <f t="array" ref="I367">_FV(A367,"Currency")</f>
        <v>USD</v>
      </c>
      <c r="J367" s="7" cm="1">
        <f t="array" ref="J367">_FV(A367,"Price")</f>
        <v>101.78</v>
      </c>
      <c r="K367" s="7" cm="1">
        <f t="array" ref="K367">_FV(A367,"Previous close",TRUE)</f>
        <v>101.25</v>
      </c>
      <c r="L367" s="7" cm="1">
        <f t="array" ref="L367">_FV(A367,"Change")</f>
        <v>0.53</v>
      </c>
      <c r="M367" s="4" cm="1">
        <f t="array" ref="M367">_FV(A367,"Change (%)",TRUE)</f>
        <v>5.2350000000000001E-3</v>
      </c>
      <c r="N367" s="7" cm="1">
        <f t="array" ref="N367">IFERROR(_FV(A367,"Open"), "NA")</f>
        <v>101.61</v>
      </c>
      <c r="O367" s="7" cm="1">
        <f t="array" ref="O367">IFERROR(_FV(A367,"High"), "NA")</f>
        <v>101.89</v>
      </c>
      <c r="P367" s="7" cm="1">
        <f t="array" ref="P367">IFERROR(_FV(A367,"Low"), "NA")</f>
        <v>100.66</v>
      </c>
      <c r="Q367" s="7" cm="1">
        <f t="array" ref="Q367">IFERROR(_FV(A367,"52 week high",TRUE),"NA")</f>
        <v>119.2</v>
      </c>
      <c r="R367" s="7" cm="1">
        <f t="array" ref="R367">IFERROR(_FV(A367,"52 week low",TRUE),"NA")</f>
        <v>67.81</v>
      </c>
      <c r="S367" s="3" cm="1">
        <f t="array" ref="S367">_FV(A367,"Shares outstanding",TRUE)</f>
        <v>154013700</v>
      </c>
      <c r="T367" s="7" cm="1">
        <f t="array" ref="T367">_FV(A367,"Volume")</f>
        <v>302069</v>
      </c>
      <c r="U367" s="3" cm="1">
        <f t="array" ref="U367">IFERROR(_FV(A367,"Volume average",TRUE), "NA")</f>
        <v>1799365</v>
      </c>
      <c r="V367" s="5" cm="1">
        <f t="array" ref="V367">IFERROR(_FV(A367,"Beta"), "NA")</f>
        <v>1.5364</v>
      </c>
      <c r="W367" s="3" cm="1">
        <f t="array" ref="W367">_FV(A367,"Market cap",TRUE)</f>
        <v>15675514386</v>
      </c>
      <c r="X367" s="7" cm="1">
        <f t="array" ref="X367">IFERROR(_FV(A367,"P/E",TRUE), "NA")</f>
        <v>30.020399999999999</v>
      </c>
      <c r="Y367" t="str" cm="1">
        <f t="array" ref="Y367">_FV(A367,"Instrument type",TRUE)</f>
        <v>Stock</v>
      </c>
      <c r="Z367" s="6" cm="1">
        <f t="array" ref="Z367">_FV(A367,"Last trade time",TRUE)</f>
        <v>45155.700421284375</v>
      </c>
      <c r="AA367" s="3" cm="1">
        <f t="array" ref="AA367">IFERROR(_xldudf_FS_EQUITYMETRICS($B367, "net_income", "FY")*1000*1000,"NA")</f>
        <v>715501000</v>
      </c>
      <c r="AB367" s="3" t="str" cm="1">
        <f t="array" ref="AB367">IFERROR(_xldudf_FS_EQUITYMETRICS($B367, "cash_equiv", "FY")*1000*1000,"NA")</f>
        <v>NA</v>
      </c>
      <c r="AC367" s="3" t="str" cm="1">
        <f t="array" ref="AC367">IFERROR(_xldudf_FS_EQUITYMETRICS($B367, "account_receivable", "FY")*1000*1000,"NA")</f>
        <v>NA</v>
      </c>
      <c r="AD367" s="3" t="str" cm="1">
        <f t="array" ref="AD367">IFERROR(_xldudf_FS_EQUITYMETRICS($B367, "total_curr_lib", "FY")*1000*1000,"NA")</f>
        <v>NA</v>
      </c>
    </row>
    <row r="368" spans="1:30" x14ac:dyDescent="0.2">
      <c r="A368" s="1" t="e" vm="367">
        <v>#VALUE!</v>
      </c>
      <c r="B368" t="str" cm="1">
        <f t="array" ref="B368">_FV(A368,"Ticker symbol",TRUE)</f>
        <v>TSO</v>
      </c>
      <c r="C368" t="str" cm="1">
        <f t="array" ref="C368">_FV(A368,"Official name",TRUE)</f>
        <v>TESORO GOLD LTD</v>
      </c>
      <c r="D368" t="str" cm="1">
        <f t="array" ref="D368">_FV(A368,"Headquarters")</f>
        <v>Level 48, 152-158 St Georges Terrace, PERTH, WESTERN AUSTRALIA, 6005 AU</v>
      </c>
      <c r="E368" s="3" t="str" cm="1">
        <f t="array" ref="E368">IFERROR(_FV(A368,"Employees"), "NA")</f>
        <v>NA</v>
      </c>
      <c r="F368" t="str" cm="1">
        <f t="array" ref="F368">_FV(A368,"Industry")</f>
        <v>Metals &amp; Mining</v>
      </c>
      <c r="G368" s="3" cm="1">
        <f t="array" ref="G368">IFERROR(_FV(A368,"Year incorporated",TRUE), "NA")</f>
        <v>2003</v>
      </c>
      <c r="H368" s="3" t="str" cm="1">
        <f t="array" ref="H368">_FV(A368,"Exchange")</f>
        <v>Australian Securities Exchange</v>
      </c>
      <c r="I368" t="str" cm="1">
        <f t="array" ref="I368">_FV(A368,"Currency")</f>
        <v>AUD</v>
      </c>
      <c r="J368" s="7" cm="1">
        <f t="array" ref="J368">_FV(A368,"Price")</f>
        <v>2.5000000000000001E-2</v>
      </c>
      <c r="K368" s="7" cm="1">
        <f t="array" ref="K368">_FV(A368,"Previous close",TRUE)</f>
        <v>2.1999999999999999E-2</v>
      </c>
      <c r="L368" s="7" cm="1">
        <f t="array" ref="L368">_FV(A368,"Change")</f>
        <v>3.0000000000000001E-3</v>
      </c>
      <c r="M368" s="4" cm="1">
        <f t="array" ref="M368">_FV(A368,"Change (%)",TRUE)</f>
        <v>0.13636400000000001</v>
      </c>
      <c r="N368" s="7" cm="1">
        <f t="array" ref="N368">IFERROR(_FV(A368,"Open"), "NA")</f>
        <v>2.4E-2</v>
      </c>
      <c r="O368" s="7" cm="1">
        <f t="array" ref="O368">IFERROR(_FV(A368,"High"), "NA")</f>
        <v>2.5000000000000001E-2</v>
      </c>
      <c r="P368" s="7" cm="1">
        <f t="array" ref="P368">IFERROR(_FV(A368,"Low"), "NA")</f>
        <v>2.3E-2</v>
      </c>
      <c r="Q368" s="7" cm="1">
        <f t="array" ref="Q368">IFERROR(_FV(A368,"52 week high",TRUE),"NA")</f>
        <v>5.1999999999999998E-2</v>
      </c>
      <c r="R368" s="7" cm="1">
        <f t="array" ref="R368">IFERROR(_FV(A368,"52 week low",TRUE),"NA")</f>
        <v>0.02</v>
      </c>
      <c r="S368" s="3" cm="1">
        <f t="array" ref="S368">_FV(A368,"Shares outstanding",TRUE)</f>
        <v>1053613000</v>
      </c>
      <c r="T368" s="7" cm="1">
        <f t="array" ref="T368">_FV(A368,"Volume")</f>
        <v>375254</v>
      </c>
      <c r="U368" s="3" cm="1">
        <f t="array" ref="U368">IFERROR(_FV(A368,"Volume average",TRUE), "NA")</f>
        <v>508930</v>
      </c>
      <c r="V368" s="5" cm="1">
        <f t="array" ref="V368">IFERROR(_FV(A368,"Beta"), "NA")</f>
        <v>0.32819999999999999</v>
      </c>
      <c r="W368" s="3" cm="1">
        <f t="array" ref="W368">_FV(A368,"Market cap",TRUE)</f>
        <v>25286700</v>
      </c>
      <c r="X368" s="7" t="str" cm="1">
        <f t="array" ref="X368">IFERROR(_FV(A368,"P/E",TRUE), "NA")</f>
        <v>NA</v>
      </c>
      <c r="Y368" t="str" cm="1">
        <f t="array" ref="Y368">_FV(A368,"Instrument type",TRUE)</f>
        <v>Stock</v>
      </c>
      <c r="Z368" s="6" cm="1">
        <f t="array" ref="Z368">_FV(A368,"Last trade time",TRUE)</f>
        <v>45155.375</v>
      </c>
      <c r="AA368" s="3" t="str" cm="1">
        <f t="array" ref="AA368">IFERROR(_xldudf_FS_EQUITYMETRICS($B368, "net_income", "FY")*1000*1000,"NA")</f>
        <v>NA</v>
      </c>
      <c r="AB368" s="3" t="str" cm="1">
        <f t="array" ref="AB368">IFERROR(_xldudf_FS_EQUITYMETRICS($B368, "cash_equiv", "FY")*1000*1000,"NA")</f>
        <v>NA</v>
      </c>
      <c r="AC368" s="3" t="str" cm="1">
        <f t="array" ref="AC368">IFERROR(_xldudf_FS_EQUITYMETRICS($B368, "account_receivable", "FY")*1000*1000,"NA")</f>
        <v>NA</v>
      </c>
      <c r="AD368" s="3" t="str" cm="1">
        <f t="array" ref="AD368">IFERROR(_xldudf_FS_EQUITYMETRICS($B368, "total_curr_lib", "FY")*1000*1000,"NA")</f>
        <v>NA</v>
      </c>
    </row>
    <row r="369" spans="1:30" x14ac:dyDescent="0.2">
      <c r="A369" s="1" t="e" vm="368">
        <v>#VALUE!</v>
      </c>
      <c r="B369" t="str" cm="1">
        <f t="array" ref="B369">_FV(A369,"Ticker symbol",TRUE)</f>
        <v>TXN</v>
      </c>
      <c r="C369" t="str" cm="1">
        <f t="array" ref="C369">_FV(A369,"Official name",TRUE)</f>
        <v>TEXAS INSTRUMENTS INCORPORATED</v>
      </c>
      <c r="D369" t="str" cm="1">
        <f t="array" ref="D369">_FV(A369,"Headquarters")</f>
        <v>12500 T I Blvd, DALLAS, TX, 75243-0592 US</v>
      </c>
      <c r="E369" s="3" cm="1">
        <f t="array" ref="E369">IFERROR(_FV(A369,"Employees"), "NA")</f>
        <v>33000</v>
      </c>
      <c r="F369" t="str" cm="1">
        <f t="array" ref="F369">_FV(A369,"Industry")</f>
        <v>Semiconductors &amp; Semiconductor Equipment</v>
      </c>
      <c r="G369" s="3" cm="1">
        <f t="array" ref="G369">IFERROR(_FV(A369,"Year incorporated",TRUE), "NA")</f>
        <v>1938</v>
      </c>
      <c r="H369" s="3" t="str" cm="1">
        <f t="array" ref="H369">_FV(A369,"Exchange")</f>
        <v>Nasdaq Stock Market</v>
      </c>
      <c r="I369" t="str" cm="1">
        <f t="array" ref="I369">_FV(A369,"Currency")</f>
        <v>USD</v>
      </c>
      <c r="J369" s="7" cm="1">
        <f t="array" ref="J369">_FV(A369,"Price")</f>
        <v>166.63499999999999</v>
      </c>
      <c r="K369" s="7" cm="1">
        <f t="array" ref="K369">_FV(A369,"Previous close",TRUE)</f>
        <v>165.72</v>
      </c>
      <c r="L369" s="7" cm="1">
        <f t="array" ref="L369">_FV(A369,"Change")</f>
        <v>0.91500000000000004</v>
      </c>
      <c r="M369" s="4" cm="1">
        <f t="array" ref="M369">_FV(A369,"Change (%)",TRUE)</f>
        <v>5.5210000000000007E-3</v>
      </c>
      <c r="N369" s="7" cm="1">
        <f t="array" ref="N369">IFERROR(_FV(A369,"Open"), "NA")</f>
        <v>165.72</v>
      </c>
      <c r="O369" s="7" cm="1">
        <f t="array" ref="O369">IFERROR(_FV(A369,"High"), "NA")</f>
        <v>167.16</v>
      </c>
      <c r="P369" s="7" cm="1">
        <f t="array" ref="P369">IFERROR(_FV(A369,"Low"), "NA")</f>
        <v>165.57</v>
      </c>
      <c r="Q369" s="7" cm="1">
        <f t="array" ref="Q369">IFERROR(_FV(A369,"52 week high",TRUE),"NA")</f>
        <v>188.12</v>
      </c>
      <c r="R369" s="7" cm="1">
        <f t="array" ref="R369">IFERROR(_FV(A369,"52 week low",TRUE),"NA")</f>
        <v>145.97</v>
      </c>
      <c r="S369" s="3" cm="1">
        <f t="array" ref="S369">_FV(A369,"Shares outstanding",TRUE)</f>
        <v>907966300</v>
      </c>
      <c r="T369" s="7" cm="1">
        <f t="array" ref="T369">_FV(A369,"Volume")</f>
        <v>1301133</v>
      </c>
      <c r="U369" s="3" cm="1">
        <f t="array" ref="U369">IFERROR(_FV(A369,"Volume average",TRUE), "NA")</f>
        <v>5823975</v>
      </c>
      <c r="V369" s="5" cm="1">
        <f t="array" ref="V369">IFERROR(_FV(A369,"Beta"), "NA")</f>
        <v>1.0152000000000001</v>
      </c>
      <c r="W369" s="3" cm="1">
        <f t="array" ref="W369">_FV(A369,"Market cap",TRUE)</f>
        <v>151298964400</v>
      </c>
      <c r="X369" s="7" cm="1">
        <f t="array" ref="X369">IFERROR(_FV(A369,"P/E",TRUE), "NA")</f>
        <v>19.891100000000002</v>
      </c>
      <c r="Y369" t="str" cm="1">
        <f t="array" ref="Y369">_FV(A369,"Instrument type",TRUE)</f>
        <v>Stock</v>
      </c>
      <c r="Z369" s="6" cm="1">
        <f t="array" ref="Z369">_FV(A369,"Last trade time",TRUE)</f>
        <v>45155.700418657034</v>
      </c>
      <c r="AA369" s="3" cm="1">
        <f t="array" ref="AA369">IFERROR(_xldudf_FS_EQUITYMETRICS($B369, "net_income", "FY")*1000*1000,"NA")</f>
        <v>8749000000</v>
      </c>
      <c r="AB369" s="3" t="str" cm="1">
        <f t="array" ref="AB369">IFERROR(_xldudf_FS_EQUITYMETRICS($B369, "cash_equiv", "FY")*1000*1000,"NA")</f>
        <v>NA</v>
      </c>
      <c r="AC369" s="3" t="str" cm="1">
        <f t="array" ref="AC369">IFERROR(_xldudf_FS_EQUITYMETRICS($B369, "account_receivable", "FY")*1000*1000,"NA")</f>
        <v>NA</v>
      </c>
      <c r="AD369" s="3" t="str" cm="1">
        <f t="array" ref="AD369">IFERROR(_xldudf_FS_EQUITYMETRICS($B369, "total_curr_lib", "FY")*1000*1000,"NA")</f>
        <v>NA</v>
      </c>
    </row>
    <row r="370" spans="1:30" x14ac:dyDescent="0.2">
      <c r="A370" s="1" t="e" vm="369">
        <v>#VALUE!</v>
      </c>
      <c r="B370" t="str" cm="1">
        <f t="array" ref="B370">_FV(A370,"Ticker symbol",TRUE)</f>
        <v>TXT</v>
      </c>
      <c r="C370" t="str" cm="1">
        <f t="array" ref="C370">_FV(A370,"Official name",TRUE)</f>
        <v>TEXTRON INC.</v>
      </c>
      <c r="D370" t="str" cm="1">
        <f t="array" ref="D370">_FV(A370,"Headquarters")</f>
        <v>40 WESTMINSTER ST, PROVIDENCE, RI, 02903-2525 US</v>
      </c>
      <c r="E370" s="3" cm="1">
        <f t="array" ref="E370">IFERROR(_FV(A370,"Employees"), "NA")</f>
        <v>34000</v>
      </c>
      <c r="F370" t="str" cm="1">
        <f t="array" ref="F370">_FV(A370,"Industry")</f>
        <v>Aerospace &amp; Defense</v>
      </c>
      <c r="G370" s="3" cm="1">
        <f t="array" ref="G370">IFERROR(_FV(A370,"Year incorporated",TRUE), "NA")</f>
        <v>1967</v>
      </c>
      <c r="H370" s="3" t="str" cm="1">
        <f t="array" ref="H370">_FV(A370,"Exchange")</f>
        <v>New York Stock Exchange</v>
      </c>
      <c r="I370" t="str" cm="1">
        <f t="array" ref="I370">_FV(A370,"Currency")</f>
        <v>USD</v>
      </c>
      <c r="J370" s="7" cm="1">
        <f t="array" ref="J370">_FV(A370,"Price")</f>
        <v>75.760000000000005</v>
      </c>
      <c r="K370" s="7" cm="1">
        <f t="array" ref="K370">_FV(A370,"Previous close",TRUE)</f>
        <v>75.599999999999994</v>
      </c>
      <c r="L370" s="7" cm="1">
        <f t="array" ref="L370">_FV(A370,"Change")</f>
        <v>0.16</v>
      </c>
      <c r="M370" s="4" cm="1">
        <f t="array" ref="M370">_FV(A370,"Change (%)",TRUE)</f>
        <v>2.1160000000000003E-3</v>
      </c>
      <c r="N370" s="7" cm="1">
        <f t="array" ref="N370">IFERROR(_FV(A370,"Open"), "NA")</f>
        <v>76.03</v>
      </c>
      <c r="O370" s="7" cm="1">
        <f t="array" ref="O370">IFERROR(_FV(A370,"High"), "NA")</f>
        <v>76.325000000000003</v>
      </c>
      <c r="P370" s="7" cm="1">
        <f t="array" ref="P370">IFERROR(_FV(A370,"Low"), "NA")</f>
        <v>75.62</v>
      </c>
      <c r="Q370" s="7" cm="1">
        <f t="array" ref="Q370">IFERROR(_FV(A370,"52 week high",TRUE),"NA")</f>
        <v>80.099999999999994</v>
      </c>
      <c r="R370" s="7" cm="1">
        <f t="array" ref="R370">IFERROR(_FV(A370,"52 week low",TRUE),"NA")</f>
        <v>58.03</v>
      </c>
      <c r="S370" s="3" cm="1">
        <f t="array" ref="S370">_FV(A370,"Shares outstanding",TRUE)</f>
        <v>198070600</v>
      </c>
      <c r="T370" s="7" cm="1">
        <f t="array" ref="T370">_FV(A370,"Volume")</f>
        <v>198912</v>
      </c>
      <c r="U370" s="3" cm="1">
        <f t="array" ref="U370">IFERROR(_FV(A370,"Volume average",TRUE), "NA")</f>
        <v>1327576</v>
      </c>
      <c r="V370" s="5" cm="1">
        <f t="array" ref="V370">IFERROR(_FV(A370,"Beta"), "NA")</f>
        <v>1.4970000000000001</v>
      </c>
      <c r="W370" s="3" cm="1">
        <f t="array" ref="W370">_FV(A370,"Market cap",TRUE)</f>
        <v>15005828656</v>
      </c>
      <c r="X370" s="7" cm="1">
        <f t="array" ref="X370">IFERROR(_FV(A370,"P/E",TRUE), "NA")</f>
        <v>17.3765</v>
      </c>
      <c r="Y370" t="str" cm="1">
        <f t="array" ref="Y370">_FV(A370,"Instrument type",TRUE)</f>
        <v>Stock</v>
      </c>
      <c r="Z370" s="6" cm="1">
        <f t="array" ref="Z370">_FV(A370,"Last trade time",TRUE)</f>
        <v>45155.700088517966</v>
      </c>
      <c r="AA370" s="3" t="str" cm="1">
        <f t="array" ref="AA370">IFERROR(_xldudf_FS_EQUITYMETRICS($B370, "net_income", "FY")*1000*1000,"NA")</f>
        <v>NA</v>
      </c>
      <c r="AB370" s="3" cm="1">
        <f t="array" ref="AB370">IFERROR(_xldudf_FS_EQUITYMETRICS($B370, "cash_equiv", "FY")*1000*1000,"NA")</f>
        <v>2035000000</v>
      </c>
      <c r="AC370" s="3" t="str" cm="1">
        <f t="array" ref="AC370">IFERROR(_xldudf_FS_EQUITYMETRICS($B370, "account_receivable", "FY")*1000*1000,"NA")</f>
        <v>NA</v>
      </c>
      <c r="AD370" s="3" t="str" cm="1">
        <f t="array" ref="AD370">IFERROR(_xldudf_FS_EQUITYMETRICS($B370, "total_curr_lib", "FY")*1000*1000,"NA")</f>
        <v>NA</v>
      </c>
    </row>
    <row r="371" spans="1:30" x14ac:dyDescent="0.2">
      <c r="A371" s="1" t="e" vm="370">
        <v>#VALUE!</v>
      </c>
      <c r="B371" t="str" cm="1">
        <f t="array" ref="B371">_FV(A371,"Ticker symbol",TRUE)</f>
        <v>THC</v>
      </c>
      <c r="C371" t="str" cm="1">
        <f t="array" ref="C371">_FV(A371,"Official name",TRUE)</f>
        <v>THC BIOMED INTL LTD.</v>
      </c>
      <c r="D371" t="str" cm="1">
        <f t="array" ref="D371">_FV(A371,"Headquarters")</f>
        <v>Unit 1 - 2550 AclandRoad, KELOWNA, BC, V1X 7L4 CA</v>
      </c>
      <c r="E371" s="3" cm="1">
        <f t="array" ref="E371">IFERROR(_FV(A371,"Employees"), "NA")</f>
        <v>35</v>
      </c>
      <c r="F371" t="str" cm="1">
        <f t="array" ref="F371">_FV(A371,"Industry")</f>
        <v>Pharmaceuticals</v>
      </c>
      <c r="G371" s="3" cm="1">
        <f t="array" ref="G371">IFERROR(_FV(A371,"Year incorporated",TRUE), "NA")</f>
        <v>1982</v>
      </c>
      <c r="H371" s="3" t="str" cm="1">
        <f t="array" ref="H371">_FV(A371,"Exchange")</f>
        <v>Canadian National Stock Exchange</v>
      </c>
      <c r="I371" t="str" cm="1">
        <f t="array" ref="I371">_FV(A371,"Currency")</f>
        <v>CAD</v>
      </c>
      <c r="J371" s="7" cm="1">
        <f t="array" ref="J371">_FV(A371,"Price")</f>
        <v>0.03</v>
      </c>
      <c r="K371" s="7" cm="1">
        <f t="array" ref="K371">_FV(A371,"Previous close",TRUE)</f>
        <v>2.5000000000000001E-2</v>
      </c>
      <c r="L371" s="7" cm="1">
        <f t="array" ref="L371">_FV(A371,"Change")</f>
        <v>5.0000000000000001E-3</v>
      </c>
      <c r="M371" s="4" cm="1">
        <f t="array" ref="M371">_FV(A371,"Change (%)",TRUE)</f>
        <v>0.2</v>
      </c>
      <c r="N371" s="7" cm="1">
        <f t="array" ref="N371">IFERROR(_FV(A371,"Open"), "NA")</f>
        <v>0.03</v>
      </c>
      <c r="O371" s="7" cm="1">
        <f t="array" ref="O371">IFERROR(_FV(A371,"High"), "NA")</f>
        <v>0.03</v>
      </c>
      <c r="P371" s="7" cm="1">
        <f t="array" ref="P371">IFERROR(_FV(A371,"Low"), "NA")</f>
        <v>0.03</v>
      </c>
      <c r="Q371" s="7" cm="1">
        <f t="array" ref="Q371">IFERROR(_FV(A371,"52 week high",TRUE),"NA")</f>
        <v>0.08</v>
      </c>
      <c r="R371" s="7" cm="1">
        <f t="array" ref="R371">IFERROR(_FV(A371,"52 week low",TRUE),"NA")</f>
        <v>0.02</v>
      </c>
      <c r="S371" s="3" cm="1">
        <f t="array" ref="S371">_FV(A371,"Shares outstanding",TRUE)</f>
        <v>163938600</v>
      </c>
      <c r="T371" s="7" cm="1">
        <f t="array" ref="T371">_FV(A371,"Volume")</f>
        <v>3955</v>
      </c>
      <c r="U371" s="3" cm="1">
        <f t="array" ref="U371">IFERROR(_FV(A371,"Volume average",TRUE), "NA")</f>
        <v>11030</v>
      </c>
      <c r="V371" s="5" cm="1">
        <f t="array" ref="V371">IFERROR(_FV(A371,"Beta"), "NA")</f>
        <v>0.62319999999999998</v>
      </c>
      <c r="W371" s="3" cm="1">
        <f t="array" ref="W371">_FV(A371,"Market cap",TRUE)</f>
        <v>4098460</v>
      </c>
      <c r="X371" s="7" t="str" cm="1">
        <f t="array" ref="X371">IFERROR(_FV(A371,"P/E",TRUE), "NA")</f>
        <v>NA</v>
      </c>
      <c r="Y371" t="str" cm="1">
        <f t="array" ref="Y371">_FV(A371,"Instrument type",TRUE)</f>
        <v>Stock</v>
      </c>
      <c r="Z371" s="6" cm="1">
        <f t="array" ref="Z371">_FV(A371,"Last trade time",TRUE)</f>
        <v>45155.632105844532</v>
      </c>
      <c r="AA371" s="3" cm="1">
        <f t="array" ref="AA371">IFERROR(_xldudf_FS_EQUITYMETRICS($B371, "net_income", "FY")*1000*1000,"NA")</f>
        <v>411000000</v>
      </c>
      <c r="AB371" s="3" t="str" cm="1">
        <f t="array" ref="AB371">IFERROR(_xldudf_FS_EQUITYMETRICS($B371, "cash_equiv", "FY")*1000*1000,"NA")</f>
        <v>NA</v>
      </c>
      <c r="AC371" s="3" t="str" cm="1">
        <f t="array" ref="AC371">IFERROR(_xldudf_FS_EQUITYMETRICS($B371, "account_receivable", "FY")*1000*1000,"NA")</f>
        <v>NA</v>
      </c>
      <c r="AD371" s="3" t="str" cm="1">
        <f t="array" ref="AD371">IFERROR(_xldudf_FS_EQUITYMETRICS($B371, "total_curr_lib", "FY")*1000*1000,"NA")</f>
        <v>NA</v>
      </c>
    </row>
    <row r="372" spans="1:30" x14ac:dyDescent="0.2">
      <c r="A372" s="1" t="e" vm="371">
        <v>#VALUE!</v>
      </c>
      <c r="B372" t="str" cm="1">
        <f t="array" ref="B372">_FV(A372,"Ticker symbol",TRUE)</f>
        <v>AES</v>
      </c>
      <c r="C372" t="str" cm="1">
        <f t="array" ref="C372">_FV(A372,"Official name",TRUE)</f>
        <v>THE AES CORPORATION</v>
      </c>
      <c r="D372" t="str" cm="1">
        <f t="array" ref="D372">_FV(A372,"Headquarters")</f>
        <v>4300 Wilson Blvd, ARLINGTON, VA, 22203 US</v>
      </c>
      <c r="E372" s="3" cm="1">
        <f t="array" ref="E372">IFERROR(_FV(A372,"Employees"), "NA")</f>
        <v>9100</v>
      </c>
      <c r="F372" t="str" cm="1">
        <f t="array" ref="F372">_FV(A372,"Industry")</f>
        <v>Electrical Utilities &amp; IPPs</v>
      </c>
      <c r="G372" s="3" cm="1">
        <f t="array" ref="G372">IFERROR(_FV(A372,"Year incorporated",TRUE), "NA")</f>
        <v>1981</v>
      </c>
      <c r="H372" s="3" t="str" cm="1">
        <f t="array" ref="H372">_FV(A372,"Exchange")</f>
        <v>New York Stock Exchange</v>
      </c>
      <c r="I372" t="str" cm="1">
        <f t="array" ref="I372">_FV(A372,"Currency")</f>
        <v>USD</v>
      </c>
      <c r="J372" s="7" cm="1">
        <f t="array" ref="J372">_FV(A372,"Price")</f>
        <v>18.234999999999999</v>
      </c>
      <c r="K372" s="7" cm="1">
        <f t="array" ref="K372">_FV(A372,"Previous close",TRUE)</f>
        <v>18.41</v>
      </c>
      <c r="L372" s="7" cm="1">
        <f t="array" ref="L372">_FV(A372,"Change")</f>
        <v>-0.17499999999999999</v>
      </c>
      <c r="M372" s="4" cm="1">
        <f t="array" ref="M372">_FV(A372,"Change (%)",TRUE)</f>
        <v>-9.5060000000000006E-3</v>
      </c>
      <c r="N372" s="7" cm="1">
        <f t="array" ref="N372">IFERROR(_FV(A372,"Open"), "NA")</f>
        <v>18.489999999999998</v>
      </c>
      <c r="O372" s="7" cm="1">
        <f t="array" ref="O372">IFERROR(_FV(A372,"High"), "NA")</f>
        <v>18.559999999999999</v>
      </c>
      <c r="P372" s="7" cm="1">
        <f t="array" ref="P372">IFERROR(_FV(A372,"Low"), "NA")</f>
        <v>18.112500000000001</v>
      </c>
      <c r="Q372" s="7" cm="1">
        <f t="array" ref="Q372">IFERROR(_FV(A372,"52 week high",TRUE),"NA")</f>
        <v>29.89</v>
      </c>
      <c r="R372" s="7" cm="1">
        <f t="array" ref="R372">IFERROR(_FV(A372,"52 week low",TRUE),"NA")</f>
        <v>17.925000000000001</v>
      </c>
      <c r="S372" s="3" cm="1">
        <f t="array" ref="S372">_FV(A372,"Shares outstanding",TRUE)</f>
        <v>669629000</v>
      </c>
      <c r="T372" s="7" cm="1">
        <f t="array" ref="T372">_FV(A372,"Volume")</f>
        <v>2237796</v>
      </c>
      <c r="U372" s="3" cm="1">
        <f t="array" ref="U372">IFERROR(_FV(A372,"Volume average",TRUE), "NA")</f>
        <v>5210615</v>
      </c>
      <c r="V372" s="5" cm="1">
        <f t="array" ref="V372">IFERROR(_FV(A372,"Beta"), "NA")</f>
        <v>0.96970000000000001</v>
      </c>
      <c r="W372" s="3" cm="1">
        <f t="array" ref="W372">_FV(A372,"Market cap",TRUE)</f>
        <v>12210684815</v>
      </c>
      <c r="X372" s="7" cm="1">
        <f t="array" ref="X372">IFERROR(_FV(A372,"P/E",TRUE), "NA")</f>
        <v>0</v>
      </c>
      <c r="Y372" t="str" cm="1">
        <f t="array" ref="Y372">_FV(A372,"Instrument type",TRUE)</f>
        <v>Stock</v>
      </c>
      <c r="Z372" s="6" cm="1">
        <f t="array" ref="Z372">_FV(A372,"Last trade time",TRUE)</f>
        <v>45155.700452187499</v>
      </c>
      <c r="AA372" s="3" cm="1">
        <f t="array" ref="AA372">IFERROR(_xldudf_FS_EQUITYMETRICS($B372, "net_income", "FY")*1000*1000,"NA")</f>
        <v>-546000000</v>
      </c>
      <c r="AB372" s="3" cm="1">
        <f t="array" ref="AB372">IFERROR(_xldudf_FS_EQUITYMETRICS($B372, "cash_equiv", "FY")*1000*1000,"NA")</f>
        <v>1374000000</v>
      </c>
      <c r="AC372" s="3" cm="1">
        <f t="array" ref="AC372">IFERROR(_xldudf_FS_EQUITYMETRICS($B372, "account_receivable", "FY")*1000*1000,"NA")</f>
        <v>1799000000</v>
      </c>
      <c r="AD372" s="3" cm="1">
        <f t="array" ref="AD372">IFERROR(_xldudf_FS_EQUITYMETRICS($B372, "total_curr_lib", "FY")*1000*1000,"NA")</f>
        <v>6491000000</v>
      </c>
    </row>
    <row r="373" spans="1:30" x14ac:dyDescent="0.2">
      <c r="A373" s="1" t="e" vm="372">
        <v>#VALUE!</v>
      </c>
      <c r="B373" t="str" cm="1">
        <f t="array" ref="B373">_FV(A373,"Ticker symbol",TRUE)</f>
        <v>ALL</v>
      </c>
      <c r="C373" t="str" cm="1">
        <f t="array" ref="C373">_FV(A373,"Official name",TRUE)</f>
        <v>THE ALLSTATE CORPORATION</v>
      </c>
      <c r="D373" t="str" cm="1">
        <f t="array" ref="D373">_FV(A373,"Headquarters")</f>
        <v>3100 SANDERS ROAD, NORTHBROOK, IL, 60062 US</v>
      </c>
      <c r="E373" s="3" cm="1">
        <f t="array" ref="E373">IFERROR(_FV(A373,"Employees"), "NA")</f>
        <v>54000</v>
      </c>
      <c r="F373" t="str" cm="1">
        <f t="array" ref="F373">_FV(A373,"Industry")</f>
        <v>Insurance</v>
      </c>
      <c r="G373" s="3" cm="1">
        <f t="array" ref="G373">IFERROR(_FV(A373,"Year incorporated",TRUE), "NA")</f>
        <v>1992</v>
      </c>
      <c r="H373" s="3" t="str" cm="1">
        <f t="array" ref="H373">_FV(A373,"Exchange")</f>
        <v>New York Stock Exchange</v>
      </c>
      <c r="I373" t="str" cm="1">
        <f t="array" ref="I373">_FV(A373,"Currency")</f>
        <v>USD</v>
      </c>
      <c r="J373" s="7" cm="1">
        <f t="array" ref="J373">_FV(A373,"Price")</f>
        <v>108.91</v>
      </c>
      <c r="K373" s="7" cm="1">
        <f t="array" ref="K373">_FV(A373,"Previous close",TRUE)</f>
        <v>109.74</v>
      </c>
      <c r="L373" s="7" cm="1">
        <f t="array" ref="L373">_FV(A373,"Change")</f>
        <v>-0.83</v>
      </c>
      <c r="M373" s="4" cm="1">
        <f t="array" ref="M373">_FV(A373,"Change (%)",TRUE)</f>
        <v>-7.5629999999999994E-3</v>
      </c>
      <c r="N373" s="7" cm="1">
        <f t="array" ref="N373">IFERROR(_FV(A373,"Open"), "NA")</f>
        <v>110</v>
      </c>
      <c r="O373" s="7" cm="1">
        <f t="array" ref="O373">IFERROR(_FV(A373,"High"), "NA")</f>
        <v>111.52</v>
      </c>
      <c r="P373" s="7" cm="1">
        <f t="array" ref="P373">IFERROR(_FV(A373,"Low"), "NA")</f>
        <v>108.74</v>
      </c>
      <c r="Q373" s="7" cm="1">
        <f t="array" ref="Q373">IFERROR(_FV(A373,"52 week high",TRUE),"NA")</f>
        <v>142.15</v>
      </c>
      <c r="R373" s="7" cm="1">
        <f t="array" ref="R373">IFERROR(_FV(A373,"52 week low",TRUE),"NA")</f>
        <v>100.57299999999999</v>
      </c>
      <c r="S373" s="3" cm="1">
        <f t="array" ref="S373">_FV(A373,"Shares outstanding",TRUE)</f>
        <v>261573800</v>
      </c>
      <c r="T373" s="7" cm="1">
        <f t="array" ref="T373">_FV(A373,"Volume")</f>
        <v>687068</v>
      </c>
      <c r="U373" s="3" cm="1">
        <f t="array" ref="U373">IFERROR(_FV(A373,"Volume average",TRUE), "NA")</f>
        <v>1761270</v>
      </c>
      <c r="V373" s="5" cm="1">
        <f t="array" ref="V373">IFERROR(_FV(A373,"Beta"), "NA")</f>
        <v>0.57589999999999997</v>
      </c>
      <c r="W373" s="3" cm="1">
        <f t="array" ref="W373">_FV(A373,"Market cap",TRUE)</f>
        <v>28488002558</v>
      </c>
      <c r="X373" s="7" t="str" cm="1">
        <f t="array" ref="X373">IFERROR(_FV(A373,"P/E",TRUE), "NA")</f>
        <v>NA</v>
      </c>
      <c r="Y373" t="str" cm="1">
        <f t="array" ref="Y373">_FV(A373,"Instrument type",TRUE)</f>
        <v>Stock</v>
      </c>
      <c r="Z373" s="6" cm="1">
        <f t="array" ref="Z373">_FV(A373,"Last trade time",TRUE)</f>
        <v>45155.700416978907</v>
      </c>
      <c r="AA373" s="3" cm="1">
        <f t="array" ref="AA373">IFERROR(_xldudf_FS_EQUITYMETRICS($B373, "net_income", "FY")*1000*1000,"NA")</f>
        <v>-1311000000</v>
      </c>
      <c r="AB373" s="3" t="str" cm="1">
        <f t="array" ref="AB373">IFERROR(_xldudf_FS_EQUITYMETRICS($B373, "cash_equiv", "FY")*1000*1000,"NA")</f>
        <v>NA</v>
      </c>
      <c r="AC373" s="3" t="str" cm="1">
        <f t="array" ref="AC373">IFERROR(_xldudf_FS_EQUITYMETRICS($B373, "account_receivable", "FY")*1000*1000,"NA")</f>
        <v>NA</v>
      </c>
      <c r="AD373" s="3" cm="1">
        <f t="array" ref="AD373">IFERROR(_xldudf_FS_EQUITYMETRICS($B373, "total_curr_lib", "FY")*1000*1000,"NA")</f>
        <v>343000000</v>
      </c>
    </row>
    <row r="374" spans="1:30" x14ac:dyDescent="0.2">
      <c r="A374" s="1" t="e" vm="373">
        <v>#VALUE!</v>
      </c>
      <c r="B374" t="str" cm="1">
        <f t="array" ref="B374">_FV(A374,"Ticker symbol",TRUE)</f>
        <v>BK</v>
      </c>
      <c r="C374" t="str" cm="1">
        <f t="array" ref="C374">_FV(A374,"Official name",TRUE)</f>
        <v>THE BANK OF NEW YORK MELLON CORPORATION</v>
      </c>
      <c r="D374" t="str" cm="1">
        <f t="array" ref="D374">_FV(A374,"Headquarters")</f>
        <v>240 Greenwich Street, NEW YORK, NY, 10286 US</v>
      </c>
      <c r="E374" s="3" cm="1">
        <f t="array" ref="E374">IFERROR(_FV(A374,"Employees"), "NA")</f>
        <v>53200</v>
      </c>
      <c r="F374" t="str" cm="1">
        <f t="array" ref="F374">_FV(A374,"Industry")</f>
        <v>Investment Banking &amp; Investment Services</v>
      </c>
      <c r="G374" s="3" cm="1">
        <f t="array" ref="G374">IFERROR(_FV(A374,"Year incorporated",TRUE), "NA")</f>
        <v>2007</v>
      </c>
      <c r="H374" s="3" t="str" cm="1">
        <f t="array" ref="H374">_FV(A374,"Exchange")</f>
        <v>New York Stock Exchange</v>
      </c>
      <c r="I374" t="str" cm="1">
        <f t="array" ref="I374">_FV(A374,"Currency")</f>
        <v>USD</v>
      </c>
      <c r="J374" s="7" cm="1">
        <f t="array" ref="J374">_FV(A374,"Price")</f>
        <v>44.12</v>
      </c>
      <c r="K374" s="7" cm="1">
        <f t="array" ref="K374">_FV(A374,"Previous close",TRUE)</f>
        <v>44.12</v>
      </c>
      <c r="L374" s="7" cm="1">
        <f t="array" ref="L374">_FV(A374,"Change")</f>
        <v>0</v>
      </c>
      <c r="M374" s="4" cm="1">
        <f t="array" ref="M374">_FV(A374,"Change (%)",TRUE)</f>
        <v>0</v>
      </c>
      <c r="N374" s="7" cm="1">
        <f t="array" ref="N374">IFERROR(_FV(A374,"Open"), "NA")</f>
        <v>44.395000000000003</v>
      </c>
      <c r="O374" s="7" cm="1">
        <f t="array" ref="O374">IFERROR(_FV(A374,"High"), "NA")</f>
        <v>44.56</v>
      </c>
      <c r="P374" s="7" cm="1">
        <f t="array" ref="P374">IFERROR(_FV(A374,"Low"), "NA")</f>
        <v>44.02</v>
      </c>
      <c r="Q374" s="7" cm="1">
        <f t="array" ref="Q374">IFERROR(_FV(A374,"52 week high",TRUE),"NA")</f>
        <v>52.26</v>
      </c>
      <c r="R374" s="7" cm="1">
        <f t="array" ref="R374">IFERROR(_FV(A374,"52 week low",TRUE),"NA")</f>
        <v>36.22</v>
      </c>
      <c r="S374" s="3" cm="1">
        <f t="array" ref="S374">_FV(A374,"Shares outstanding",TRUE)</f>
        <v>778782500</v>
      </c>
      <c r="T374" s="7" cm="1">
        <f t="array" ref="T374">_FV(A374,"Volume")</f>
        <v>1173218</v>
      </c>
      <c r="U374" s="3" cm="1">
        <f t="array" ref="U374">IFERROR(_FV(A374,"Volume average",TRUE), "NA")</f>
        <v>4919786</v>
      </c>
      <c r="V374" s="5" cm="1">
        <f t="array" ref="V374">IFERROR(_FV(A374,"Beta"), "NA")</f>
        <v>1.0829</v>
      </c>
      <c r="W374" s="3" cm="1">
        <f t="array" ref="W374">_FV(A374,"Market cap",TRUE)</f>
        <v>34359883900</v>
      </c>
      <c r="X374" s="7" cm="1">
        <f t="array" ref="X374">IFERROR(_FV(A374,"P/E",TRUE), "NA")</f>
        <v>12.829800000000001</v>
      </c>
      <c r="Y374" t="str" cm="1">
        <f t="array" ref="Y374">_FV(A374,"Instrument type",TRUE)</f>
        <v>Stock</v>
      </c>
      <c r="Z374" s="6" cm="1">
        <f t="array" ref="Z374">_FV(A374,"Last trade time",TRUE)</f>
        <v>45155.700523390624</v>
      </c>
      <c r="AA374" s="3" cm="1">
        <f t="array" ref="AA374">IFERROR(_xldudf_FS_EQUITYMETRICS($B374, "net_income", "FY")*1000*1000,"NA")</f>
        <v>2573000000</v>
      </c>
      <c r="AB374" s="3" t="str" cm="1">
        <f t="array" ref="AB374">IFERROR(_xldudf_FS_EQUITYMETRICS($B374, "cash_equiv", "FY")*1000*1000,"NA")</f>
        <v>NA</v>
      </c>
      <c r="AC374" s="3" t="str" cm="1">
        <f t="array" ref="AC374">IFERROR(_xldudf_FS_EQUITYMETRICS($B374, "account_receivable", "FY")*1000*1000,"NA")</f>
        <v>NA</v>
      </c>
      <c r="AD374" s="3" cm="1">
        <f t="array" ref="AD374">IFERROR(_xldudf_FS_EQUITYMETRICS($B374, "total_curr_lib", "FY")*1000*1000,"NA")</f>
        <v>30181000000</v>
      </c>
    </row>
    <row r="375" spans="1:30" x14ac:dyDescent="0.2">
      <c r="A375" s="1" t="e" vm="374">
        <v>#VALUE!</v>
      </c>
      <c r="B375" t="str" cm="1">
        <f t="array" ref="B375">_FV(A375,"Ticker symbol",TRUE)</f>
        <v>BA</v>
      </c>
      <c r="C375" t="str" cm="1">
        <f t="array" ref="C375">_FV(A375,"Official name",TRUE)</f>
        <v>THE BOEING COMPANY</v>
      </c>
      <c r="D375" t="str" cm="1">
        <f t="array" ref="D375">_FV(A375,"Headquarters")</f>
        <v>929 Long Bridge Drive, ARLINGTON, VA, 22202 US</v>
      </c>
      <c r="E375" s="3" cm="1">
        <f t="array" ref="E375">IFERROR(_FV(A375,"Employees"), "NA")</f>
        <v>156000</v>
      </c>
      <c r="F375" t="str" cm="1">
        <f t="array" ref="F375">_FV(A375,"Industry")</f>
        <v>Aerospace &amp; Defense</v>
      </c>
      <c r="G375" s="3" cm="1">
        <f t="array" ref="G375">IFERROR(_FV(A375,"Year incorporated",TRUE), "NA")</f>
        <v>1934</v>
      </c>
      <c r="H375" s="3" t="str" cm="1">
        <f t="array" ref="H375">_FV(A375,"Exchange")</f>
        <v>New York Stock Exchange</v>
      </c>
      <c r="I375" t="str" cm="1">
        <f t="array" ref="I375">_FV(A375,"Currency")</f>
        <v>USD</v>
      </c>
      <c r="J375" s="7" cm="1">
        <f t="array" ref="J375">_FV(A375,"Price")</f>
        <v>226.43860000000001</v>
      </c>
      <c r="K375" s="7" cm="1">
        <f t="array" ref="K375">_FV(A375,"Previous close",TRUE)</f>
        <v>229.95</v>
      </c>
      <c r="L375" s="7" cm="1">
        <f t="array" ref="L375">_FV(A375,"Change")</f>
        <v>-3.5114000000000001</v>
      </c>
      <c r="M375" s="4" cm="1">
        <f t="array" ref="M375">_FV(A375,"Change (%)",TRUE)</f>
        <v>-1.5269999999999999E-2</v>
      </c>
      <c r="N375" s="7" cm="1">
        <f t="array" ref="N375">IFERROR(_FV(A375,"Open"), "NA")</f>
        <v>230.52</v>
      </c>
      <c r="O375" s="7" cm="1">
        <f t="array" ref="O375">IFERROR(_FV(A375,"High"), "NA")</f>
        <v>231.64</v>
      </c>
      <c r="P375" s="7" cm="1">
        <f t="array" ref="P375">IFERROR(_FV(A375,"Low"), "NA")</f>
        <v>226.27</v>
      </c>
      <c r="Q375" s="7" cm="1">
        <f t="array" ref="Q375">IFERROR(_FV(A375,"52 week high",TRUE),"NA")</f>
        <v>243.1</v>
      </c>
      <c r="R375" s="7" cm="1">
        <f t="array" ref="R375">IFERROR(_FV(A375,"52 week low",TRUE),"NA")</f>
        <v>120.99</v>
      </c>
      <c r="S375" s="3" cm="1">
        <f t="array" ref="S375">_FV(A375,"Shares outstanding",TRUE)</f>
        <v>603203600</v>
      </c>
      <c r="T375" s="7" cm="1">
        <f t="array" ref="T375">_FV(A375,"Volume")</f>
        <v>1851125</v>
      </c>
      <c r="U375" s="3" cm="1">
        <f t="array" ref="U375">IFERROR(_FV(A375,"Volume average",TRUE), "NA")</f>
        <v>5590288</v>
      </c>
      <c r="V375" s="5" cm="1">
        <f t="array" ref="V375">IFERROR(_FV(A375,"Beta"), "NA")</f>
        <v>1.4218</v>
      </c>
      <c r="W375" s="3" cm="1">
        <f t="array" ref="W375">_FV(A375,"Market cap",TRUE)</f>
        <v>136588578698</v>
      </c>
      <c r="X375" s="7" t="str" cm="1">
        <f t="array" ref="X375">IFERROR(_FV(A375,"P/E",TRUE), "NA")</f>
        <v>NA</v>
      </c>
      <c r="Y375" t="str" cm="1">
        <f t="array" ref="Y375">_FV(A375,"Instrument type",TRUE)</f>
        <v>Stock</v>
      </c>
      <c r="Z375" s="6" cm="1">
        <f t="array" ref="Z375">_FV(A375,"Last trade time",TRUE)</f>
        <v>45155.700527557812</v>
      </c>
      <c r="AA375" s="3" cm="1">
        <f t="array" ref="AA375">IFERROR(_xldudf_FS_EQUITYMETRICS($B375, "net_income", "FY")*1000*1000,"NA")</f>
        <v>-4935000000</v>
      </c>
      <c r="AB375" s="3" cm="1">
        <f t="array" ref="AB375">IFERROR(_xldudf_FS_EQUITYMETRICS($B375, "cash_equiv", "FY")*1000*1000,"NA")</f>
        <v>14614000000</v>
      </c>
      <c r="AC375" s="3" cm="1">
        <f t="array" ref="AC375">IFERROR(_xldudf_FS_EQUITYMETRICS($B375, "account_receivable", "FY")*1000*1000,"NA")</f>
        <v>11151000000</v>
      </c>
      <c r="AD375" s="3" cm="1">
        <f t="array" ref="AD375">IFERROR(_xldudf_FS_EQUITYMETRICS($B375, "total_curr_lib", "FY")*1000*1000,"NA")</f>
        <v>90052000000</v>
      </c>
    </row>
    <row r="376" spans="1:30" x14ac:dyDescent="0.2">
      <c r="A376" s="1" t="e" vm="375">
        <v>#VALUE!</v>
      </c>
      <c r="B376" t="str" cm="1">
        <f t="array" ref="B376">_FV(A376,"Ticker symbol",TRUE)</f>
        <v>SCHW</v>
      </c>
      <c r="C376" t="str" cm="1">
        <f t="array" ref="C376">_FV(A376,"Official name",TRUE)</f>
        <v>THE CHARLES SCHWAB CORPORATION</v>
      </c>
      <c r="D376" t="str" cm="1">
        <f t="array" ref="D376">_FV(A376,"Headquarters")</f>
        <v>3000 Schwab Way, WESTLAKE, TX, 76262 US</v>
      </c>
      <c r="E376" s="3" cm="1">
        <f t="array" ref="E376">IFERROR(_FV(A376,"Employees"), "NA")</f>
        <v>36600</v>
      </c>
      <c r="F376" t="str" cm="1">
        <f t="array" ref="F376">_FV(A376,"Industry")</f>
        <v>Investment Banking &amp; Investment Services</v>
      </c>
      <c r="G376" s="3" cm="1">
        <f t="array" ref="G376">IFERROR(_FV(A376,"Year incorporated",TRUE), "NA")</f>
        <v>1986</v>
      </c>
      <c r="H376" s="3" t="str" cm="1">
        <f t="array" ref="H376">_FV(A376,"Exchange")</f>
        <v>New York Stock Exchange</v>
      </c>
      <c r="I376" t="str" cm="1">
        <f t="array" ref="I376">_FV(A376,"Currency")</f>
        <v>USD</v>
      </c>
      <c r="J376" s="7" cm="1">
        <f t="array" ref="J376">_FV(A376,"Price")</f>
        <v>59.91</v>
      </c>
      <c r="K376" s="7" cm="1">
        <f t="array" ref="K376">_FV(A376,"Previous close",TRUE)</f>
        <v>60.45</v>
      </c>
      <c r="L376" s="7" cm="1">
        <f t="array" ref="L376">_FV(A376,"Change")</f>
        <v>-0.54</v>
      </c>
      <c r="M376" s="4" cm="1">
        <f t="array" ref="M376">_FV(A376,"Change (%)",TRUE)</f>
        <v>-8.933E-3</v>
      </c>
      <c r="N376" s="7" cm="1">
        <f t="array" ref="N376">IFERROR(_FV(A376,"Open"), "NA")</f>
        <v>60.32</v>
      </c>
      <c r="O376" s="7" cm="1">
        <f t="array" ref="O376">IFERROR(_FV(A376,"High"), "NA")</f>
        <v>60.634999999999998</v>
      </c>
      <c r="P376" s="7" cm="1">
        <f t="array" ref="P376">IFERROR(_FV(A376,"Low"), "NA")</f>
        <v>59.765000000000001</v>
      </c>
      <c r="Q376" s="7" cm="1">
        <f t="array" ref="Q376">IFERROR(_FV(A376,"52 week high",TRUE),"NA")</f>
        <v>86.63</v>
      </c>
      <c r="R376" s="7" cm="1">
        <f t="array" ref="R376">IFERROR(_FV(A376,"52 week low",TRUE),"NA")</f>
        <v>45</v>
      </c>
      <c r="S376" s="3" cm="1">
        <f t="array" ref="S376">_FV(A376,"Shares outstanding",TRUE)</f>
        <v>1820036000</v>
      </c>
      <c r="T376" s="7" cm="1">
        <f t="array" ref="T376">_FV(A376,"Volume")</f>
        <v>4274648</v>
      </c>
      <c r="U376" s="3" cm="1">
        <f t="array" ref="U376">IFERROR(_FV(A376,"Volume average",TRUE), "NA")</f>
        <v>10866581</v>
      </c>
      <c r="V376" s="5" cm="1">
        <f t="array" ref="V376">IFERROR(_FV(A376,"Beta"), "NA")</f>
        <v>0.92110000000000003</v>
      </c>
      <c r="W376" s="3" cm="1">
        <f t="array" ref="W376">_FV(A376,"Market cap",TRUE)</f>
        <v>109038356760</v>
      </c>
      <c r="X376" s="7" cm="1">
        <f t="array" ref="X376">IFERROR(_FV(A376,"P/E",TRUE), "NA")</f>
        <v>17.623899999999999</v>
      </c>
      <c r="Y376" t="str" cm="1">
        <f t="array" ref="Y376">_FV(A376,"Instrument type",TRUE)</f>
        <v>Stock</v>
      </c>
      <c r="Z376" s="6" cm="1">
        <f t="array" ref="Z376">_FV(A376,"Last trade time",TRUE)</f>
        <v>45155.700551064059</v>
      </c>
      <c r="AA376" s="3" cm="1">
        <f t="array" ref="AA376">IFERROR(_xldudf_FS_EQUITYMETRICS($B376, "net_income", "FY")*1000*1000,"NA")</f>
        <v>7183000000</v>
      </c>
      <c r="AB376" s="3" cm="1">
        <f t="array" ref="AB376">IFERROR(_xldudf_FS_EQUITYMETRICS($B376, "cash_equiv", "FY")*1000*1000,"NA")</f>
        <v>40195000000</v>
      </c>
      <c r="AC376" s="3" cm="1">
        <f t="array" ref="AC376">IFERROR(_xldudf_FS_EQUITYMETRICS($B376, "account_receivable", "FY")*1000*1000,"NA")</f>
        <v>66591000000</v>
      </c>
      <c r="AD376" s="3" cm="1">
        <f t="array" ref="AD376">IFERROR(_xldudf_FS_EQUITYMETRICS($B376, "total_curr_lib", "FY")*1000*1000,"NA")</f>
        <v>494336000000</v>
      </c>
    </row>
    <row r="377" spans="1:30" x14ac:dyDescent="0.2">
      <c r="A377" s="1" t="e" vm="376">
        <v>#VALUE!</v>
      </c>
      <c r="B377" t="str" cm="1">
        <f t="array" ref="B377">_FV(A377,"Ticker symbol",TRUE)</f>
        <v>CI</v>
      </c>
      <c r="C377" t="str" cm="1">
        <f t="array" ref="C377">_FV(A377,"Official name",TRUE)</f>
        <v>THE CIGNA GROUP</v>
      </c>
      <c r="D377" t="str" cm="1">
        <f t="array" ref="D377">_FV(A377,"Headquarters")</f>
        <v>900 Cottage Grove Road, BLOOMFIELD, CT, 06002-2920 US</v>
      </c>
      <c r="E377" s="3" cm="1">
        <f t="array" ref="E377">IFERROR(_FV(A377,"Employees"), "NA")</f>
        <v>71300</v>
      </c>
      <c r="F377" t="str" cm="1">
        <f t="array" ref="F377">_FV(A377,"Industry")</f>
        <v>Healthcare Providers &amp; Services</v>
      </c>
      <c r="G377" s="3" cm="1">
        <f t="array" ref="G377">IFERROR(_FV(A377,"Year incorporated",TRUE), "NA")</f>
        <v>2018</v>
      </c>
      <c r="H377" s="3" t="str" cm="1">
        <f t="array" ref="H377">_FV(A377,"Exchange")</f>
        <v>New York Stock Exchange</v>
      </c>
      <c r="I377" t="str" cm="1">
        <f t="array" ref="I377">_FV(A377,"Currency")</f>
        <v>USD</v>
      </c>
      <c r="J377" s="7" cm="1">
        <f t="array" ref="J377">_FV(A377,"Price")</f>
        <v>268.64999999999998</v>
      </c>
      <c r="K377" s="7" cm="1">
        <f t="array" ref="K377">_FV(A377,"Previous close",TRUE)</f>
        <v>288.95999999999998</v>
      </c>
      <c r="L377" s="7" cm="1">
        <f t="array" ref="L377">_FV(A377,"Change")</f>
        <v>-20.309999999999999</v>
      </c>
      <c r="M377" s="4" cm="1">
        <f t="array" ref="M377">_FV(A377,"Change (%)",TRUE)</f>
        <v>-7.0287000000000002E-2</v>
      </c>
      <c r="N377" s="7" cm="1">
        <f t="array" ref="N377">IFERROR(_FV(A377,"Open"), "NA")</f>
        <v>269.68</v>
      </c>
      <c r="O377" s="7" cm="1">
        <f t="array" ref="O377">IFERROR(_FV(A377,"High"), "NA")</f>
        <v>277.02</v>
      </c>
      <c r="P377" s="7" cm="1">
        <f t="array" ref="P377">IFERROR(_FV(A377,"Low"), "NA")</f>
        <v>265.56</v>
      </c>
      <c r="Q377" s="7" cm="1">
        <f t="array" ref="Q377">IFERROR(_FV(A377,"52 week high",TRUE),"NA")</f>
        <v>340.11</v>
      </c>
      <c r="R377" s="7" cm="1">
        <f t="array" ref="R377">IFERROR(_FV(A377,"52 week low",TRUE),"NA")</f>
        <v>240.5</v>
      </c>
      <c r="S377" s="3" cm="1">
        <f t="array" ref="S377">_FV(A377,"Shares outstanding",TRUE)</f>
        <v>295980100</v>
      </c>
      <c r="T377" s="7" cm="1">
        <f t="array" ref="T377">_FV(A377,"Volume")</f>
        <v>2669015</v>
      </c>
      <c r="U377" s="3" cm="1">
        <f t="array" ref="U377">IFERROR(_FV(A377,"Volume average",TRUE), "NA")</f>
        <v>1400518</v>
      </c>
      <c r="V377" s="5" cm="1">
        <f t="array" ref="V377">IFERROR(_FV(A377,"Beta"), "NA")</f>
        <v>0.65600000000000003</v>
      </c>
      <c r="W377" s="3" cm="1">
        <f t="array" ref="W377">_FV(A377,"Market cap",TRUE)</f>
        <v>79515053865</v>
      </c>
      <c r="X377" s="7" cm="1">
        <f t="array" ref="X377">IFERROR(_FV(A377,"P/E",TRUE), "NA")</f>
        <v>13.1647</v>
      </c>
      <c r="Y377" t="str" cm="1">
        <f t="array" ref="Y377">_FV(A377,"Instrument type",TRUE)</f>
        <v>Stock</v>
      </c>
      <c r="Z377" s="6" cm="1">
        <f t="array" ref="Z377">_FV(A377,"Last trade time",TRUE)</f>
        <v>45155.70033251094</v>
      </c>
      <c r="AA377" s="3" t="str" cm="1">
        <f t="array" ref="AA377">IFERROR(_xldudf_FS_EQUITYMETRICS($B377, "net_income", "FY")*1000*1000,"NA")</f>
        <v>NA</v>
      </c>
      <c r="AB377" s="3" t="str" cm="1">
        <f t="array" ref="AB377">IFERROR(_xldudf_FS_EQUITYMETRICS($B377, "cash_equiv", "FY")*1000*1000,"NA")</f>
        <v>NA</v>
      </c>
      <c r="AC377" s="3" t="str" cm="1">
        <f t="array" ref="AC377">IFERROR(_xldudf_FS_EQUITYMETRICS($B377, "account_receivable", "FY")*1000*1000,"NA")</f>
        <v>NA</v>
      </c>
      <c r="AD377" s="3" t="str" cm="1">
        <f t="array" ref="AD377">IFERROR(_xldudf_FS_EQUITYMETRICS($B377, "total_curr_lib", "FY")*1000*1000,"NA")</f>
        <v>NA</v>
      </c>
    </row>
    <row r="378" spans="1:30" x14ac:dyDescent="0.2">
      <c r="A378" s="1" t="e" vm="377">
        <v>#VALUE!</v>
      </c>
      <c r="B378" t="str" cm="1">
        <f t="array" ref="B378">_FV(A378,"Ticker symbol",TRUE)</f>
        <v>CLX</v>
      </c>
      <c r="C378" t="str" cm="1">
        <f t="array" ref="C378">_FV(A378,"Official name",TRUE)</f>
        <v>THE CLOROX COMPANY</v>
      </c>
      <c r="D378" t="str" cm="1">
        <f t="array" ref="D378">_FV(A378,"Headquarters")</f>
        <v>1221 Broadway, The Clorox Company, OAKLAND, CA, 94612-1888 US</v>
      </c>
      <c r="E378" s="3" cm="1">
        <f t="array" ref="E378">IFERROR(_FV(A378,"Employees"), "NA")</f>
        <v>8700</v>
      </c>
      <c r="F378" t="str" cm="1">
        <f t="array" ref="F378">_FV(A378,"Industry")</f>
        <v>Personal &amp; Household Products &amp; Services</v>
      </c>
      <c r="G378" s="3" cm="1">
        <f t="array" ref="G378">IFERROR(_FV(A378,"Year incorporated",TRUE), "NA")</f>
        <v>1986</v>
      </c>
      <c r="H378" s="3" t="str" cm="1">
        <f t="array" ref="H378">_FV(A378,"Exchange")</f>
        <v>New York Stock Exchange</v>
      </c>
      <c r="I378" t="str" cm="1">
        <f t="array" ref="I378">_FV(A378,"Currency")</f>
        <v>USD</v>
      </c>
      <c r="J378" s="7" cm="1">
        <f t="array" ref="J378">_FV(A378,"Price")</f>
        <v>155.78</v>
      </c>
      <c r="K378" s="7" cm="1">
        <f t="array" ref="K378">_FV(A378,"Previous close",TRUE)</f>
        <v>156.80000000000001</v>
      </c>
      <c r="L378" s="7" cm="1">
        <f t="array" ref="L378">_FV(A378,"Change")</f>
        <v>-1.02</v>
      </c>
      <c r="M378" s="4" cm="1">
        <f t="array" ref="M378">_FV(A378,"Change (%)",TRUE)</f>
        <v>-6.5049999999999995E-3</v>
      </c>
      <c r="N378" s="7" cm="1">
        <f t="array" ref="N378">IFERROR(_FV(A378,"Open"), "NA")</f>
        <v>156.94999999999999</v>
      </c>
      <c r="O378" s="7" cm="1">
        <f t="array" ref="O378">IFERROR(_FV(A378,"High"), "NA")</f>
        <v>157.655</v>
      </c>
      <c r="P378" s="7" cm="1">
        <f t="array" ref="P378">IFERROR(_FV(A378,"Low"), "NA")</f>
        <v>155.78</v>
      </c>
      <c r="Q378" s="7" cm="1">
        <f t="array" ref="Q378">IFERROR(_FV(A378,"52 week high",TRUE),"NA")</f>
        <v>178.20500000000001</v>
      </c>
      <c r="R378" s="7" cm="1">
        <f t="array" ref="R378">IFERROR(_FV(A378,"52 week low",TRUE),"NA")</f>
        <v>124.58</v>
      </c>
      <c r="S378" s="3" cm="1">
        <f t="array" ref="S378">_FV(A378,"Shares outstanding",TRUE)</f>
        <v>123826000</v>
      </c>
      <c r="T378" s="7" cm="1">
        <f t="array" ref="T378">_FV(A378,"Volume")</f>
        <v>370172</v>
      </c>
      <c r="U378" s="3" cm="1">
        <f t="array" ref="U378">IFERROR(_FV(A378,"Volume average",TRUE), "NA")</f>
        <v>1321237</v>
      </c>
      <c r="V378" s="5" cm="1">
        <f t="array" ref="V378">IFERROR(_FV(A378,"Beta"), "NA")</f>
        <v>0.25750000000000001</v>
      </c>
      <c r="W378" s="3" cm="1">
        <f t="array" ref="W378">_FV(A378,"Market cap",TRUE)</f>
        <v>19289614280</v>
      </c>
      <c r="X378" s="7" cm="1">
        <f t="array" ref="X378">IFERROR(_FV(A378,"P/E",TRUE), "NA")</f>
        <v>133.7063</v>
      </c>
      <c r="Y378" t="str" cm="1">
        <f t="array" ref="Y378">_FV(A378,"Instrument type",TRUE)</f>
        <v>Stock</v>
      </c>
      <c r="Z378" s="6" cm="1">
        <f t="array" ref="Z378">_FV(A378,"Last trade time",TRUE)</f>
        <v>45155.700368043748</v>
      </c>
      <c r="AA378" s="3" cm="1">
        <f t="array" ref="AA378">IFERROR(_xldudf_FS_EQUITYMETRICS($B378, "net_income", "FY")*1000*1000,"NA")</f>
        <v>149000000</v>
      </c>
      <c r="AB378" s="3" cm="1">
        <f t="array" ref="AB378">IFERROR(_xldudf_FS_EQUITYMETRICS($B378, "cash_equiv", "FY")*1000*1000,"NA")</f>
        <v>367000000</v>
      </c>
      <c r="AC378" s="3" cm="1">
        <f t="array" ref="AC378">IFERROR(_xldudf_FS_EQUITYMETRICS($B378, "account_receivable", "FY")*1000*1000,"NA")</f>
        <v>688000000</v>
      </c>
      <c r="AD378" s="3" cm="1">
        <f t="array" ref="AD378">IFERROR(_xldudf_FS_EQUITYMETRICS($B378, "total_curr_lib", "FY")*1000*1000,"NA")</f>
        <v>1917000000</v>
      </c>
    </row>
    <row r="379" spans="1:30" x14ac:dyDescent="0.2">
      <c r="A379" s="1" t="e" vm="378">
        <v>#VALUE!</v>
      </c>
      <c r="B379" t="str" cm="1">
        <f t="array" ref="B379">_FV(A379,"Ticker symbol",TRUE)</f>
        <v>KO</v>
      </c>
      <c r="C379" t="str" cm="1">
        <f t="array" ref="C379">_FV(A379,"Official name",TRUE)</f>
        <v>THE COCA-COLA COMPANY</v>
      </c>
      <c r="D379" t="str" cm="1">
        <f t="array" ref="D379">_FV(A379,"Headquarters")</f>
        <v>1 Coca Cola Plz NW, ATLANTA, GA, 30313-2420 US</v>
      </c>
      <c r="E379" s="3" cm="1">
        <f t="array" ref="E379">IFERROR(_FV(A379,"Employees"), "NA")</f>
        <v>82500</v>
      </c>
      <c r="F379" t="str" cm="1">
        <f t="array" ref="F379">_FV(A379,"Industry")</f>
        <v>Beverages</v>
      </c>
      <c r="G379" s="3" cm="1">
        <f t="array" ref="G379">IFERROR(_FV(A379,"Year incorporated",TRUE), "NA")</f>
        <v>1919</v>
      </c>
      <c r="H379" s="3" t="str" cm="1">
        <f t="array" ref="H379">_FV(A379,"Exchange")</f>
        <v>New York Stock Exchange</v>
      </c>
      <c r="I379" t="str" cm="1">
        <f t="array" ref="I379">_FV(A379,"Currency")</f>
        <v>USD</v>
      </c>
      <c r="J379" s="7" cm="1">
        <f t="array" ref="J379">_FV(A379,"Price")</f>
        <v>60.85</v>
      </c>
      <c r="K379" s="7" cm="1">
        <f t="array" ref="K379">_FV(A379,"Previous close",TRUE)</f>
        <v>60.48</v>
      </c>
      <c r="L379" s="7" cm="1">
        <f t="array" ref="L379">_FV(A379,"Change")</f>
        <v>0.37</v>
      </c>
      <c r="M379" s="4" cm="1">
        <f t="array" ref="M379">_FV(A379,"Change (%)",TRUE)</f>
        <v>6.1180000000000002E-3</v>
      </c>
      <c r="N379" s="7" cm="1">
        <f t="array" ref="N379">IFERROR(_FV(A379,"Open"), "NA")</f>
        <v>60.58</v>
      </c>
      <c r="O379" s="7" cm="1">
        <f t="array" ref="O379">IFERROR(_FV(A379,"High"), "NA")</f>
        <v>61.02</v>
      </c>
      <c r="P379" s="7" cm="1">
        <f t="array" ref="P379">IFERROR(_FV(A379,"Low"), "NA")</f>
        <v>60.454999999999998</v>
      </c>
      <c r="Q379" s="7" cm="1">
        <f t="array" ref="Q379">IFERROR(_FV(A379,"52 week high",TRUE),"NA")</f>
        <v>65.47</v>
      </c>
      <c r="R379" s="7" cm="1">
        <f t="array" ref="R379">IFERROR(_FV(A379,"52 week low",TRUE),"NA")</f>
        <v>54.015000000000001</v>
      </c>
      <c r="S379" s="3" cm="1">
        <f t="array" ref="S379">_FV(A379,"Shares outstanding",TRUE)</f>
        <v>4324345000</v>
      </c>
      <c r="T379" s="7" cm="1">
        <f t="array" ref="T379">_FV(A379,"Volume")</f>
        <v>5330819</v>
      </c>
      <c r="U379" s="3" cm="1">
        <f t="array" ref="U379">IFERROR(_FV(A379,"Volume average",TRUE), "NA")</f>
        <v>10348261</v>
      </c>
      <c r="V379" s="5" cm="1">
        <f t="array" ref="V379">IFERROR(_FV(A379,"Beta"), "NA")</f>
        <v>0.54720000000000002</v>
      </c>
      <c r="W379" s="3" cm="1">
        <f t="array" ref="W379">_FV(A379,"Market cap",TRUE)</f>
        <v>263136393250</v>
      </c>
      <c r="X379" s="7" cm="1">
        <f t="array" ref="X379">IFERROR(_FV(A379,"P/E",TRUE), "NA")</f>
        <v>24.9983</v>
      </c>
      <c r="Y379" t="str" cm="1">
        <f t="array" ref="Y379">_FV(A379,"Instrument type",TRUE)</f>
        <v>Stock</v>
      </c>
      <c r="Z379" s="6" cm="1">
        <f t="array" ref="Z379">_FV(A379,"Last trade time",TRUE)</f>
        <v>45155.700461400003</v>
      </c>
      <c r="AA379" s="3" cm="1">
        <f t="array" ref="AA379">IFERROR(_xldudf_FS_EQUITYMETRICS($B379, "net_income", "FY")*1000*1000,"NA")</f>
        <v>9542000000</v>
      </c>
      <c r="AB379" s="3" cm="1">
        <f t="array" ref="AB379">IFERROR(_xldudf_FS_EQUITYMETRICS($B379, "cash_equiv", "FY")*1000*1000,"NA")</f>
        <v>9519000000</v>
      </c>
      <c r="AC379" s="3" cm="1">
        <f t="array" ref="AC379">IFERROR(_xldudf_FS_EQUITYMETRICS($B379, "account_receivable", "FY")*1000*1000,"NA")</f>
        <v>3487000000</v>
      </c>
      <c r="AD379" s="3" cm="1">
        <f t="array" ref="AD379">IFERROR(_xldudf_FS_EQUITYMETRICS($B379, "total_curr_lib", "FY")*1000*1000,"NA")</f>
        <v>19724000000</v>
      </c>
    </row>
    <row r="380" spans="1:30" x14ac:dyDescent="0.2">
      <c r="A380" s="1" t="e" vm="379">
        <v>#VALUE!</v>
      </c>
      <c r="B380" t="str" cm="1">
        <f t="array" ref="B380">_FV(A380,"Ticker symbol",TRUE)</f>
        <v>EL</v>
      </c>
      <c r="C380" t="str" cm="1">
        <f t="array" ref="C380">_FV(A380,"Official name",TRUE)</f>
        <v>THE ESTEE LAUDER COMPANIES INC.</v>
      </c>
      <c r="D380" t="str" cm="1">
        <f t="array" ref="D380">_FV(A380,"Headquarters")</f>
        <v>767 5th Ave, NEW YORK, NY, 10153 US</v>
      </c>
      <c r="E380" s="3" cm="1">
        <f t="array" ref="E380">IFERROR(_FV(A380,"Employees"), "NA")</f>
        <v>63000</v>
      </c>
      <c r="F380" t="str" cm="1">
        <f t="array" ref="F380">_FV(A380,"Industry")</f>
        <v>Personal &amp; Household Products &amp; Services</v>
      </c>
      <c r="G380" s="3" cm="1">
        <f t="array" ref="G380">IFERROR(_FV(A380,"Year incorporated",TRUE), "NA")</f>
        <v>1976</v>
      </c>
      <c r="H380" s="3" t="str" cm="1">
        <f t="array" ref="H380">_FV(A380,"Exchange")</f>
        <v>New York Stock Exchange</v>
      </c>
      <c r="I380" t="str" cm="1">
        <f t="array" ref="I380">_FV(A380,"Currency")</f>
        <v>USD</v>
      </c>
      <c r="J380" s="7" cm="1">
        <f t="array" ref="J380">_FV(A380,"Price")</f>
        <v>164.02</v>
      </c>
      <c r="K380" s="7" cm="1">
        <f t="array" ref="K380">_FV(A380,"Previous close",TRUE)</f>
        <v>162.13</v>
      </c>
      <c r="L380" s="7" cm="1">
        <f t="array" ref="L380">_FV(A380,"Change")</f>
        <v>1.89</v>
      </c>
      <c r="M380" s="4" cm="1">
        <f t="array" ref="M380">_FV(A380,"Change (%)",TRUE)</f>
        <v>1.1656999999999999E-2</v>
      </c>
      <c r="N380" s="7" cm="1">
        <f t="array" ref="N380">IFERROR(_FV(A380,"Open"), "NA")</f>
        <v>162.16999999999999</v>
      </c>
      <c r="O380" s="7" cm="1">
        <f t="array" ref="O380">IFERROR(_FV(A380,"High"), "NA")</f>
        <v>164.93</v>
      </c>
      <c r="P380" s="7" cm="1">
        <f t="array" ref="P380">IFERROR(_FV(A380,"Low"), "NA")</f>
        <v>161.54</v>
      </c>
      <c r="Q380" s="7" cm="1">
        <f t="array" ref="Q380">IFERROR(_FV(A380,"52 week high",TRUE),"NA")</f>
        <v>284.45</v>
      </c>
      <c r="R380" s="7" cm="1">
        <f t="array" ref="R380">IFERROR(_FV(A380,"52 week low",TRUE),"NA")</f>
        <v>161.54</v>
      </c>
      <c r="S380" s="3" cm="1">
        <f t="array" ref="S380">_FV(A380,"Shares outstanding",TRUE)</f>
        <v>357413000</v>
      </c>
      <c r="T380" s="7" cm="1">
        <f t="array" ref="T380">_FV(A380,"Volume")</f>
        <v>1907257</v>
      </c>
      <c r="U380" s="3" cm="1">
        <f t="array" ref="U380">IFERROR(_FV(A380,"Volume average",TRUE), "NA")</f>
        <v>2705677</v>
      </c>
      <c r="V380" s="5" cm="1">
        <f t="array" ref="V380">IFERROR(_FV(A380,"Beta"), "NA")</f>
        <v>1.0322</v>
      </c>
      <c r="W380" s="3" cm="1">
        <f t="array" ref="W380">_FV(A380,"Market cap",TRUE)</f>
        <v>58622880260</v>
      </c>
      <c r="X380" s="7" cm="1">
        <f t="array" ref="X380">IFERROR(_FV(A380,"P/E",TRUE), "NA")</f>
        <v>53.7087</v>
      </c>
      <c r="Y380" t="str" cm="1">
        <f t="array" ref="Y380">_FV(A380,"Instrument type",TRUE)</f>
        <v>Stock</v>
      </c>
      <c r="Z380" s="6" cm="1">
        <f t="array" ref="Z380">_FV(A380,"Last trade time",TRUE)</f>
        <v>45155.700376087501</v>
      </c>
      <c r="AA380" s="3" cm="1">
        <f t="array" ref="AA380">IFERROR(_xldudf_FS_EQUITYMETRICS($B380, "net_income", "FY")*1000*1000,"NA")</f>
        <v>2390000000</v>
      </c>
      <c r="AB380" s="3" cm="1">
        <f t="array" ref="AB380">IFERROR(_xldudf_FS_EQUITYMETRICS($B380, "cash_equiv", "FY")*1000*1000,"NA")</f>
        <v>3957000000</v>
      </c>
      <c r="AC380" s="3" cm="1">
        <f t="array" ref="AC380">IFERROR(_xldudf_FS_EQUITYMETRICS($B380, "account_receivable", "FY")*1000*1000,"NA")</f>
        <v>1629000000</v>
      </c>
      <c r="AD380" s="3" cm="1">
        <f t="array" ref="AD380">IFERROR(_xldudf_FS_EQUITYMETRICS($B380, "total_curr_lib", "FY")*1000*1000,"NA")</f>
        <v>5815000000</v>
      </c>
    </row>
    <row r="381" spans="1:30" x14ac:dyDescent="0.2">
      <c r="A381" s="1" t="e" vm="380">
        <v>#VALUE!</v>
      </c>
      <c r="B381" t="str" cm="1">
        <f t="array" ref="B381">_FV(A381,"Ticker symbol",TRUE)</f>
        <v>GPS</v>
      </c>
      <c r="C381" t="str" cm="1">
        <f t="array" ref="C381">_FV(A381,"Official name",TRUE)</f>
        <v>THE GAP, INC.</v>
      </c>
      <c r="D381" t="str" cm="1">
        <f t="array" ref="D381">_FV(A381,"Headquarters")</f>
        <v>Two Folsom Street, SAN FRANCISCO, CA, 94105 US</v>
      </c>
      <c r="E381" s="3" cm="1">
        <f t="array" ref="E381">IFERROR(_FV(A381,"Employees"), "NA")</f>
        <v>95000</v>
      </c>
      <c r="F381" t="str" cm="1">
        <f t="array" ref="F381">_FV(A381,"Industry")</f>
        <v>Specialty Retailers</v>
      </c>
      <c r="G381" s="3" cm="1">
        <f t="array" ref="G381">IFERROR(_FV(A381,"Year incorporated",TRUE), "NA")</f>
        <v>1988</v>
      </c>
      <c r="H381" s="3" t="str" cm="1">
        <f t="array" ref="H381">_FV(A381,"Exchange")</f>
        <v>New York Stock Exchange</v>
      </c>
      <c r="I381" t="str" cm="1">
        <f t="array" ref="I381">_FV(A381,"Currency")</f>
        <v>USD</v>
      </c>
      <c r="J381" s="7" cm="1">
        <f t="array" ref="J381">_FV(A381,"Price")</f>
        <v>10.324999999999999</v>
      </c>
      <c r="K381" s="7" cm="1">
        <f t="array" ref="K381">_FV(A381,"Previous close",TRUE)</f>
        <v>10.210000000000001</v>
      </c>
      <c r="L381" s="7" cm="1">
        <f t="array" ref="L381">_FV(A381,"Change")</f>
        <v>0.115</v>
      </c>
      <c r="M381" s="4" cm="1">
        <f t="array" ref="M381">_FV(A381,"Change (%)",TRUE)</f>
        <v>1.1263E-2</v>
      </c>
      <c r="N381" s="7" cm="1">
        <f t="array" ref="N381">IFERROR(_FV(A381,"Open"), "NA")</f>
        <v>10.23</v>
      </c>
      <c r="O381" s="7" cm="1">
        <f t="array" ref="O381">IFERROR(_FV(A381,"High"), "NA")</f>
        <v>10.39</v>
      </c>
      <c r="P381" s="7" cm="1">
        <f t="array" ref="P381">IFERROR(_FV(A381,"Low"), "NA")</f>
        <v>10.19</v>
      </c>
      <c r="Q381" s="7" cm="1">
        <f t="array" ref="Q381">IFERROR(_FV(A381,"52 week high",TRUE),"NA")</f>
        <v>15.49</v>
      </c>
      <c r="R381" s="7" cm="1">
        <f t="array" ref="R381">IFERROR(_FV(A381,"52 week low",TRUE),"NA")</f>
        <v>7.22</v>
      </c>
      <c r="S381" s="3" cm="1">
        <f t="array" ref="S381">_FV(A381,"Shares outstanding",TRUE)</f>
        <v>368056600</v>
      </c>
      <c r="T381" s="7" cm="1">
        <f t="array" ref="T381">_FV(A381,"Volume")</f>
        <v>2019128</v>
      </c>
      <c r="U381" s="3" cm="1">
        <f t="array" ref="U381">IFERROR(_FV(A381,"Volume average",TRUE), "NA")</f>
        <v>6561247</v>
      </c>
      <c r="V381" s="5" cm="1">
        <f t="array" ref="V381">IFERROR(_FV(A381,"Beta"), "NA")</f>
        <v>1.9320999999999999</v>
      </c>
      <c r="W381" s="3" cm="1">
        <f t="array" ref="W381">_FV(A381,"Market cap",TRUE)</f>
        <v>3800184394</v>
      </c>
      <c r="X381" s="7" t="str" cm="1">
        <f t="array" ref="X381">IFERROR(_FV(A381,"P/E",TRUE), "NA")</f>
        <v>NA</v>
      </c>
      <c r="Y381" t="str" cm="1">
        <f t="array" ref="Y381">_FV(A381,"Instrument type",TRUE)</f>
        <v>Stock</v>
      </c>
      <c r="Z381" s="6" cm="1">
        <f t="array" ref="Z381">_FV(A381,"Last trade time",TRUE)</f>
        <v>45155.700475439065</v>
      </c>
      <c r="AA381" s="3" cm="1">
        <f t="array" ref="AA381">IFERROR(_xldudf_FS_EQUITYMETRICS($B381, "net_income", "FY")*1000*1000,"NA")</f>
        <v>-202000000</v>
      </c>
      <c r="AB381" s="3" cm="1">
        <f t="array" ref="AB381">IFERROR(_xldudf_FS_EQUITYMETRICS($B381, "cash_equiv", "FY")*1000*1000,"NA")</f>
        <v>15000000</v>
      </c>
      <c r="AC381" s="3" cm="1">
        <f t="array" ref="AC381">IFERROR(_xldudf_FS_EQUITYMETRICS($B381, "account_receivable", "FY")*1000*1000,"NA")</f>
        <v>340000000</v>
      </c>
      <c r="AD381" s="3" cm="1">
        <f t="array" ref="AD381">IFERROR(_xldudf_FS_EQUITYMETRICS($B381, "total_curr_lib", "FY")*1000*1000,"NA")</f>
        <v>3256000000</v>
      </c>
    </row>
    <row r="382" spans="1:30" x14ac:dyDescent="0.2">
      <c r="A382" s="1" t="e" vm="381">
        <v>#VALUE!</v>
      </c>
      <c r="B382" t="str" cm="1">
        <f t="array" ref="B382">_FV(A382,"Ticker symbol",TRUE)</f>
        <v>GS</v>
      </c>
      <c r="C382" t="str" cm="1">
        <f t="array" ref="C382">_FV(A382,"Official name",TRUE)</f>
        <v>THE GOLDMAN SACHS GROUP, INC.</v>
      </c>
      <c r="D382" t="str" cm="1">
        <f t="array" ref="D382">_FV(A382,"Headquarters")</f>
        <v>200 West St, NEW YORK, NY, 10282 US</v>
      </c>
      <c r="E382" s="3" cm="1">
        <f t="array" ref="E382">IFERROR(_FV(A382,"Employees"), "NA")</f>
        <v>44600</v>
      </c>
      <c r="F382" t="str" cm="1">
        <f t="array" ref="F382">_FV(A382,"Industry")</f>
        <v>Investment Banking &amp; Investment Services</v>
      </c>
      <c r="G382" s="3" cm="1">
        <f t="array" ref="G382">IFERROR(_FV(A382,"Year incorporated",TRUE), "NA")</f>
        <v>1998</v>
      </c>
      <c r="H382" s="3" t="str" cm="1">
        <f t="array" ref="H382">_FV(A382,"Exchange")</f>
        <v>New York Stock Exchange</v>
      </c>
      <c r="I382" t="str" cm="1">
        <f t="array" ref="I382">_FV(A382,"Currency")</f>
        <v>USD</v>
      </c>
      <c r="J382" s="7" cm="1">
        <f t="array" ref="J382">_FV(A382,"Price")</f>
        <v>331.85</v>
      </c>
      <c r="K382" s="7" cm="1">
        <f t="array" ref="K382">_FV(A382,"Previous close",TRUE)</f>
        <v>329.11</v>
      </c>
      <c r="L382" s="7" cm="1">
        <f t="array" ref="L382">_FV(A382,"Change")</f>
        <v>2.74</v>
      </c>
      <c r="M382" s="4" cm="1">
        <f t="array" ref="M382">_FV(A382,"Change (%)",TRUE)</f>
        <v>8.3250000000000008E-3</v>
      </c>
      <c r="N382" s="7" cm="1">
        <f t="array" ref="N382">IFERROR(_FV(A382,"Open"), "NA")</f>
        <v>329.93</v>
      </c>
      <c r="O382" s="7" cm="1">
        <f t="array" ref="O382">IFERROR(_FV(A382,"High"), "NA")</f>
        <v>333.95</v>
      </c>
      <c r="P382" s="7" cm="1">
        <f t="array" ref="P382">IFERROR(_FV(A382,"Low"), "NA")</f>
        <v>329.22</v>
      </c>
      <c r="Q382" s="7" cm="1">
        <f t="array" ref="Q382">IFERROR(_FV(A382,"52 week high",TRUE),"NA")</f>
        <v>389.57810000000001</v>
      </c>
      <c r="R382" s="7" cm="1">
        <f t="array" ref="R382">IFERROR(_FV(A382,"52 week low",TRUE),"NA")</f>
        <v>287.75</v>
      </c>
      <c r="S382" s="3" cm="1">
        <f t="array" ref="S382">_FV(A382,"Shares outstanding",TRUE)</f>
        <v>329671100</v>
      </c>
      <c r="T382" s="7" cm="1">
        <f t="array" ref="T382">_FV(A382,"Volume")</f>
        <v>1074209</v>
      </c>
      <c r="U382" s="3" cm="1">
        <f t="array" ref="U382">IFERROR(_FV(A382,"Volume average",TRUE), "NA")</f>
        <v>2340640</v>
      </c>
      <c r="V382" s="5" cm="1">
        <f t="array" ref="V382">IFERROR(_FV(A382,"Beta"), "NA")</f>
        <v>1.395</v>
      </c>
      <c r="W382" s="3" cm="1">
        <f t="array" ref="W382">_FV(A382,"Market cap",TRUE)</f>
        <v>108498000000</v>
      </c>
      <c r="X382" s="7" cm="1">
        <f t="array" ref="X382">IFERROR(_FV(A382,"P/E",TRUE), "NA")</f>
        <v>14.0382</v>
      </c>
      <c r="Y382" t="str" cm="1">
        <f t="array" ref="Y382">_FV(A382,"Instrument type",TRUE)</f>
        <v>Stock</v>
      </c>
      <c r="Z382" s="6" cm="1">
        <f t="array" ref="Z382">_FV(A382,"Last trade time",TRUE)</f>
        <v>45155.700442221874</v>
      </c>
      <c r="AA382" s="3" cm="1">
        <f t="array" ref="AA382">IFERROR(_xldudf_FS_EQUITYMETRICS($B382, "net_income", "FY")*1000*1000,"NA")</f>
        <v>11261000000</v>
      </c>
      <c r="AB382" s="3" cm="1">
        <f t="array" ref="AB382">IFERROR(_xldudf_FS_EQUITYMETRICS($B382, "cash_equiv", "FY")*1000*1000,"NA")</f>
        <v>233955000000</v>
      </c>
      <c r="AC382" s="3" cm="1">
        <f t="array" ref="AC382">IFERROR(_xldudf_FS_EQUITYMETRICS($B382, "account_receivable", "FY")*1000*1000,"NA")</f>
        <v>135448000000</v>
      </c>
      <c r="AD382" s="3" cm="1">
        <f t="array" ref="AD382">IFERROR(_xldudf_FS_EQUITYMETRICS($B382, "total_curr_lib", "FY")*1000*1000,"NA")</f>
        <v>869634000000</v>
      </c>
    </row>
    <row r="383" spans="1:30" x14ac:dyDescent="0.2">
      <c r="A383" s="1" t="e" vm="382">
        <v>#VALUE!</v>
      </c>
      <c r="B383" t="str" cm="1">
        <f t="array" ref="B383">_FV(A383,"Ticker symbol",TRUE)</f>
        <v>GT</v>
      </c>
      <c r="C383" t="str" cm="1">
        <f t="array" ref="C383">_FV(A383,"Official name",TRUE)</f>
        <v>THE GOODYEAR TIRE &amp; RUBBER COMPANY</v>
      </c>
      <c r="D383" t="str" cm="1">
        <f t="array" ref="D383">_FV(A383,"Headquarters")</f>
        <v>200 Innovation Way, AKRON, OH, 44316 US</v>
      </c>
      <c r="E383" s="3" cm="1">
        <f t="array" ref="E383">IFERROR(_FV(A383,"Employees"), "NA")</f>
        <v>74000</v>
      </c>
      <c r="F383" t="str" cm="1">
        <f t="array" ref="F383">_FV(A383,"Industry")</f>
        <v>Automobiles &amp; Auto Parts</v>
      </c>
      <c r="G383" s="3" cm="1">
        <f t="array" ref="G383">IFERROR(_FV(A383,"Year incorporated",TRUE), "NA")</f>
        <v>1898</v>
      </c>
      <c r="H383" s="3" t="str" cm="1">
        <f t="array" ref="H383">_FV(A383,"Exchange")</f>
        <v>Nasdaq Stock Market</v>
      </c>
      <c r="I383" t="str" cm="1">
        <f t="array" ref="I383">_FV(A383,"Currency")</f>
        <v>USD</v>
      </c>
      <c r="J383" s="7" cm="1">
        <f t="array" ref="J383">_FV(A383,"Price")</f>
        <v>12.5083</v>
      </c>
      <c r="K383" s="7" cm="1">
        <f t="array" ref="K383">_FV(A383,"Previous close",TRUE)</f>
        <v>12.66</v>
      </c>
      <c r="L383" s="7" cm="1">
        <f t="array" ref="L383">_FV(A383,"Change")</f>
        <v>-0.1517</v>
      </c>
      <c r="M383" s="4" cm="1">
        <f t="array" ref="M383">_FV(A383,"Change (%)",TRUE)</f>
        <v>-1.1982999999999999E-2</v>
      </c>
      <c r="N383" s="7" cm="1">
        <f t="array" ref="N383">IFERROR(_FV(A383,"Open"), "NA")</f>
        <v>12.76</v>
      </c>
      <c r="O383" s="7" cm="1">
        <f t="array" ref="O383">IFERROR(_FV(A383,"High"), "NA")</f>
        <v>12.77</v>
      </c>
      <c r="P383" s="7" cm="1">
        <f t="array" ref="P383">IFERROR(_FV(A383,"Low"), "NA")</f>
        <v>12.475</v>
      </c>
      <c r="Q383" s="7" cm="1">
        <f t="array" ref="Q383">IFERROR(_FV(A383,"52 week high",TRUE),"NA")</f>
        <v>16.504999999999999</v>
      </c>
      <c r="R383" s="7" cm="1">
        <f t="array" ref="R383">IFERROR(_FV(A383,"52 week low",TRUE),"NA")</f>
        <v>9.66</v>
      </c>
      <c r="S383" s="3" cm="1">
        <f t="array" ref="S383">_FV(A383,"Shares outstanding",TRUE)</f>
        <v>283477300</v>
      </c>
      <c r="T383" s="7" cm="1">
        <f t="array" ref="T383">_FV(A383,"Volume")</f>
        <v>1110612</v>
      </c>
      <c r="U383" s="3" cm="1">
        <f t="array" ref="U383">IFERROR(_FV(A383,"Volume average",TRUE), "NA")</f>
        <v>5137414</v>
      </c>
      <c r="V383" s="5" cm="1">
        <f t="array" ref="V383">IFERROR(_FV(A383,"Beta"), "NA")</f>
        <v>1.8125</v>
      </c>
      <c r="W383" s="3" cm="1">
        <f t="array" ref="W383">_FV(A383,"Market cap",TRUE)</f>
        <v>3545819111</v>
      </c>
      <c r="X383" s="7" cm="1">
        <f t="array" ref="X383">IFERROR(_FV(A383,"P/E",TRUE), "NA")</f>
        <v>937.8655</v>
      </c>
      <c r="Y383" t="str" cm="1">
        <f t="array" ref="Y383">_FV(A383,"Instrument type",TRUE)</f>
        <v>Stock</v>
      </c>
      <c r="Z383" s="6" cm="1">
        <f t="array" ref="Z383">_FV(A383,"Last trade time",TRUE)</f>
        <v>45155.700418321096</v>
      </c>
      <c r="AA383" s="3" cm="1">
        <f t="array" ref="AA383">IFERROR(_xldudf_FS_EQUITYMETRICS($B383, "net_income", "FY")*1000*1000,"NA")</f>
        <v>202000000</v>
      </c>
      <c r="AB383" s="3" cm="1">
        <f t="array" ref="AB383">IFERROR(_xldudf_FS_EQUITYMETRICS($B383, "cash_equiv", "FY")*1000*1000,"NA")</f>
        <v>1227000000</v>
      </c>
      <c r="AC383" s="3" cm="1">
        <f t="array" ref="AC383">IFERROR(_xldudf_FS_EQUITYMETRICS($B383, "account_receivable", "FY")*1000*1000,"NA")</f>
        <v>2610000000</v>
      </c>
      <c r="AD383" s="3" cm="1">
        <f t="array" ref="AD383">IFERROR(_xldudf_FS_EQUITYMETRICS($B383, "total_curr_lib", "FY")*1000*1000,"NA")</f>
        <v>7140000000</v>
      </c>
    </row>
    <row r="384" spans="1:30" x14ac:dyDescent="0.2">
      <c r="A384" s="1" t="e" vm="383">
        <v>#VALUE!</v>
      </c>
      <c r="B384" t="str" cm="1">
        <f t="array" ref="B384">_FV(A384,"Ticker symbol",TRUE)</f>
        <v>HIG</v>
      </c>
      <c r="C384" t="str" cm="1">
        <f t="array" ref="C384">_FV(A384,"Official name",TRUE)</f>
        <v>THE HARTFORD FINANCIAL SERVICES GROUP, INC.</v>
      </c>
      <c r="D384" t="str" cm="1">
        <f t="array" ref="D384">_FV(A384,"Headquarters")</f>
        <v>1 Hartford Plz, HARTFORD, CT, 06155-0001 US</v>
      </c>
      <c r="E384" s="3" cm="1">
        <f t="array" ref="E384">IFERROR(_FV(A384,"Employees"), "NA")</f>
        <v>18800</v>
      </c>
      <c r="F384" t="str" cm="1">
        <f t="array" ref="F384">_FV(A384,"Industry")</f>
        <v>Insurance</v>
      </c>
      <c r="G384" s="3" cm="1">
        <f t="array" ref="G384">IFERROR(_FV(A384,"Year incorporated",TRUE), "NA")</f>
        <v>1985</v>
      </c>
      <c r="H384" s="3" t="str" cm="1">
        <f t="array" ref="H384">_FV(A384,"Exchange")</f>
        <v>New York Stock Exchange</v>
      </c>
      <c r="I384" t="str" cm="1">
        <f t="array" ref="I384">_FV(A384,"Currency")</f>
        <v>USD</v>
      </c>
      <c r="J384" s="7" cm="1">
        <f t="array" ref="J384">_FV(A384,"Price")</f>
        <v>71.97</v>
      </c>
      <c r="K384" s="7" cm="1">
        <f t="array" ref="K384">_FV(A384,"Previous close",TRUE)</f>
        <v>72.34</v>
      </c>
      <c r="L384" s="7" cm="1">
        <f t="array" ref="L384">_FV(A384,"Change")</f>
        <v>-0.37</v>
      </c>
      <c r="M384" s="4" cm="1">
        <f t="array" ref="M384">_FV(A384,"Change (%)",TRUE)</f>
        <v>-5.1149999999999998E-3</v>
      </c>
      <c r="N384" s="7" cm="1">
        <f t="array" ref="N384">IFERROR(_FV(A384,"Open"), "NA")</f>
        <v>72.739999999999995</v>
      </c>
      <c r="O384" s="7" cm="1">
        <f t="array" ref="O384">IFERROR(_FV(A384,"High"), "NA")</f>
        <v>72.900000000000006</v>
      </c>
      <c r="P384" s="7" cm="1">
        <f t="array" ref="P384">IFERROR(_FV(A384,"Low"), "NA")</f>
        <v>71.95</v>
      </c>
      <c r="Q384" s="7" cm="1">
        <f t="array" ref="Q384">IFERROR(_FV(A384,"52 week high",TRUE),"NA")</f>
        <v>79.44</v>
      </c>
      <c r="R384" s="7" cm="1">
        <f t="array" ref="R384">IFERROR(_FV(A384,"52 week low",TRUE),"NA")</f>
        <v>60.164999999999999</v>
      </c>
      <c r="S384" s="3" cm="1">
        <f t="array" ref="S384">_FV(A384,"Shares outstanding",TRUE)</f>
        <v>305816600</v>
      </c>
      <c r="T384" s="7" cm="1">
        <f t="array" ref="T384">_FV(A384,"Volume")</f>
        <v>265140</v>
      </c>
      <c r="U384" s="3" cm="1">
        <f t="array" ref="U384">IFERROR(_FV(A384,"Volume average",TRUE), "NA")</f>
        <v>1480583</v>
      </c>
      <c r="V384" s="5" cm="1">
        <f t="array" ref="V384">IFERROR(_FV(A384,"Beta"), "NA")</f>
        <v>0.85229999999999995</v>
      </c>
      <c r="W384" s="3" cm="1">
        <f t="array" ref="W384">_FV(A384,"Market cap",TRUE)</f>
        <v>22009620702</v>
      </c>
      <c r="X384" s="7" cm="1">
        <f t="array" ref="X384">IFERROR(_FV(A384,"P/E",TRUE), "NA")</f>
        <v>11.6287</v>
      </c>
      <c r="Y384" t="str" cm="1">
        <f t="array" ref="Y384">_FV(A384,"Instrument type",TRUE)</f>
        <v>Stock</v>
      </c>
      <c r="Z384" s="6" cm="1">
        <f t="array" ref="Z384">_FV(A384,"Last trade time",TRUE)</f>
        <v>45155.700251180468</v>
      </c>
      <c r="AA384" s="3" cm="1">
        <f t="array" ref="AA384">IFERROR(_xldudf_FS_EQUITYMETRICS($B384, "net_income", "FY")*1000*1000,"NA")</f>
        <v>1815000000</v>
      </c>
      <c r="AB384" s="3" t="str" cm="1">
        <f t="array" ref="AB384">IFERROR(_xldudf_FS_EQUITYMETRICS($B384, "cash_equiv", "FY")*1000*1000,"NA")</f>
        <v>NA</v>
      </c>
      <c r="AC384" s="3" t="str" cm="1">
        <f t="array" ref="AC384">IFERROR(_xldudf_FS_EQUITYMETRICS($B384, "account_receivable", "FY")*1000*1000,"NA")</f>
        <v>NA</v>
      </c>
      <c r="AD384" s="3" cm="1">
        <f t="array" ref="AD384">IFERROR(_xldudf_FS_EQUITYMETRICS($B384, "total_curr_lib", "FY")*1000*1000,"NA")</f>
        <v>136000000</v>
      </c>
    </row>
    <row r="385" spans="1:30" x14ac:dyDescent="0.2">
      <c r="A385" s="1" t="e" vm="384">
        <v>#VALUE!</v>
      </c>
      <c r="B385" t="str" cm="1">
        <f t="array" ref="B385">_FV(A385,"Ticker symbol",TRUE)</f>
        <v>HSY</v>
      </c>
      <c r="C385" t="str" cm="1">
        <f t="array" ref="C385">_FV(A385,"Official name",TRUE)</f>
        <v>THE HERSHEY COMPANY</v>
      </c>
      <c r="D385" t="str" cm="1">
        <f t="array" ref="D385">_FV(A385,"Headquarters")</f>
        <v>19 East Chocolate Avenue, External Rptg &amp; Compliance, HERSHEY, PA, 17033 US</v>
      </c>
      <c r="E385" s="3" cm="1">
        <f t="array" ref="E385">IFERROR(_FV(A385,"Employees"), "NA")</f>
        <v>18075</v>
      </c>
      <c r="F385" t="str" cm="1">
        <f t="array" ref="F385">_FV(A385,"Industry")</f>
        <v>Food &amp; Tobacco</v>
      </c>
      <c r="G385" s="3" cm="1">
        <f t="array" ref="G385">IFERROR(_FV(A385,"Year incorporated",TRUE), "NA")</f>
        <v>1927</v>
      </c>
      <c r="H385" s="3" t="str" cm="1">
        <f t="array" ref="H385">_FV(A385,"Exchange")</f>
        <v>New York Stock Exchange</v>
      </c>
      <c r="I385" t="str" cm="1">
        <f t="array" ref="I385">_FV(A385,"Currency")</f>
        <v>USD</v>
      </c>
      <c r="J385" s="7" cm="1">
        <f t="array" ref="J385">_FV(A385,"Price")</f>
        <v>217.86500000000001</v>
      </c>
      <c r="K385" s="7" cm="1">
        <f t="array" ref="K385">_FV(A385,"Previous close",TRUE)</f>
        <v>218.298</v>
      </c>
      <c r="L385" s="7" cm="1">
        <f t="array" ref="L385">_FV(A385,"Change")</f>
        <v>-0.433</v>
      </c>
      <c r="M385" s="4" cm="1">
        <f t="array" ref="M385">_FV(A385,"Change (%)",TRUE)</f>
        <v>-1.9840000000000001E-3</v>
      </c>
      <c r="N385" s="7" cm="1">
        <f t="array" ref="N385">IFERROR(_FV(A385,"Open"), "NA")</f>
        <v>218.99</v>
      </c>
      <c r="O385" s="7" cm="1">
        <f t="array" ref="O385">IFERROR(_FV(A385,"High"), "NA")</f>
        <v>219.28</v>
      </c>
      <c r="P385" s="7" cm="1">
        <f t="array" ref="P385">IFERROR(_FV(A385,"Low"), "NA")</f>
        <v>217.23</v>
      </c>
      <c r="Q385" s="7" cm="1">
        <f t="array" ref="Q385">IFERROR(_FV(A385,"52 week high",TRUE),"NA")</f>
        <v>276.88049999999998</v>
      </c>
      <c r="R385" s="7" cm="1">
        <f t="array" ref="R385">IFERROR(_FV(A385,"52 week low",TRUE),"NA")</f>
        <v>211.49</v>
      </c>
      <c r="S385" s="3" cm="1">
        <f t="array" ref="S385">_FV(A385,"Shares outstanding",TRUE)</f>
        <v>204467900</v>
      </c>
      <c r="T385" s="7" cm="1">
        <f t="array" ref="T385">_FV(A385,"Volume")</f>
        <v>643440</v>
      </c>
      <c r="U385" s="3" cm="1">
        <f t="array" ref="U385">IFERROR(_FV(A385,"Volume average",TRUE), "NA")</f>
        <v>1268499</v>
      </c>
      <c r="V385" s="5" cm="1">
        <f t="array" ref="V385">IFERROR(_FV(A385,"Beta"), "NA")</f>
        <v>0.2863</v>
      </c>
      <c r="W385" s="3" cm="1">
        <f t="array" ref="W385">_FV(A385,"Market cap",TRUE)</f>
        <v>44878660000</v>
      </c>
      <c r="X385" s="7" cm="1">
        <f t="array" ref="X385">IFERROR(_FV(A385,"P/E",TRUE), "NA")</f>
        <v>25.117799999999999</v>
      </c>
      <c r="Y385" t="str" cm="1">
        <f t="array" ref="Y385">_FV(A385,"Instrument type",TRUE)</f>
        <v>Stock</v>
      </c>
      <c r="Z385" s="6" cm="1">
        <f t="array" ref="Z385">_FV(A385,"Last trade time",TRUE)</f>
        <v>45155.700486735936</v>
      </c>
      <c r="AA385" s="3" cm="1">
        <f t="array" ref="AA385">IFERROR(_xldudf_FS_EQUITYMETRICS($B385, "net_income", "FY")*1000*1000,"NA")</f>
        <v>1644817000</v>
      </c>
      <c r="AB385" s="3" t="str" cm="1">
        <f t="array" ref="AB385">IFERROR(_xldudf_FS_EQUITYMETRICS($B385, "cash_equiv", "FY")*1000*1000,"NA")</f>
        <v>NA</v>
      </c>
      <c r="AC385" s="3" t="str" cm="1">
        <f t="array" ref="AC385">IFERROR(_xldudf_FS_EQUITYMETRICS($B385, "account_receivable", "FY")*1000*1000,"NA")</f>
        <v>NA</v>
      </c>
      <c r="AD385" s="3" t="str" cm="1">
        <f t="array" ref="AD385">IFERROR(_xldudf_FS_EQUITYMETRICS($B385, "total_curr_lib", "FY")*1000*1000,"NA")</f>
        <v>NA</v>
      </c>
    </row>
    <row r="386" spans="1:30" x14ac:dyDescent="0.2">
      <c r="A386" s="1" t="e" vm="385">
        <v>#VALUE!</v>
      </c>
      <c r="B386" t="str" cm="1">
        <f t="array" ref="B386">_FV(A386,"Ticker symbol",TRUE)</f>
        <v>HD</v>
      </c>
      <c r="C386" t="str" cm="1">
        <f t="array" ref="C386">_FV(A386,"Official name",TRUE)</f>
        <v>THE HOME DEPOT, INC.</v>
      </c>
      <c r="D386" t="str" cm="1">
        <f t="array" ref="D386">_FV(A386,"Headquarters")</f>
        <v>2455 Paces Ferry Road, ATLANTA, GA, 30339 US</v>
      </c>
      <c r="E386" s="3" cm="1">
        <f t="array" ref="E386">IFERROR(_FV(A386,"Employees"), "NA")</f>
        <v>471600</v>
      </c>
      <c r="F386" t="str" cm="1">
        <f t="array" ref="F386">_FV(A386,"Industry")</f>
        <v>Specialty Retailers</v>
      </c>
      <c r="G386" s="3" cm="1">
        <f t="array" ref="G386">IFERROR(_FV(A386,"Year incorporated",TRUE), "NA")</f>
        <v>1978</v>
      </c>
      <c r="H386" s="3" t="str" cm="1">
        <f t="array" ref="H386">_FV(A386,"Exchange")</f>
        <v>New York Stock Exchange</v>
      </c>
      <c r="I386" t="str" cm="1">
        <f t="array" ref="I386">_FV(A386,"Currency")</f>
        <v>USD</v>
      </c>
      <c r="J386" s="7" cm="1">
        <f t="array" ref="J386">_FV(A386,"Price")</f>
        <v>332.19</v>
      </c>
      <c r="K386" s="7" cm="1">
        <f t="array" ref="K386">_FV(A386,"Previous close",TRUE)</f>
        <v>333.03</v>
      </c>
      <c r="L386" s="7" cm="1">
        <f t="array" ref="L386">_FV(A386,"Change")</f>
        <v>-0.84</v>
      </c>
      <c r="M386" s="4" cm="1">
        <f t="array" ref="M386">_FV(A386,"Change (%)",TRUE)</f>
        <v>-2.5219999999999999E-3</v>
      </c>
      <c r="N386" s="7" cm="1">
        <f t="array" ref="N386">IFERROR(_FV(A386,"Open"), "NA")</f>
        <v>333.5</v>
      </c>
      <c r="O386" s="7" cm="1">
        <f t="array" ref="O386">IFERROR(_FV(A386,"High"), "NA")</f>
        <v>335.65</v>
      </c>
      <c r="P386" s="7" cm="1">
        <f t="array" ref="P386">IFERROR(_FV(A386,"Low"), "NA")</f>
        <v>331.5</v>
      </c>
      <c r="Q386" s="7" cm="1">
        <f t="array" ref="Q386">IFERROR(_FV(A386,"52 week high",TRUE),"NA")</f>
        <v>347.25</v>
      </c>
      <c r="R386" s="7" cm="1">
        <f t="array" ref="R386">IFERROR(_FV(A386,"52 week low",TRUE),"NA")</f>
        <v>265.61</v>
      </c>
      <c r="S386" s="3" cm="1">
        <f t="array" ref="S386">_FV(A386,"Shares outstanding",TRUE)</f>
        <v>1005376000</v>
      </c>
      <c r="T386" s="7" cm="1">
        <f t="array" ref="T386">_FV(A386,"Volume")</f>
        <v>1389737</v>
      </c>
      <c r="U386" s="3" cm="1">
        <f t="array" ref="U386">IFERROR(_FV(A386,"Volume average",TRUE), "NA")</f>
        <v>2974602</v>
      </c>
      <c r="V386" s="5" cm="1">
        <f t="array" ref="V386">IFERROR(_FV(A386,"Beta"), "NA")</f>
        <v>0.95230000000000004</v>
      </c>
      <c r="W386" s="3" cm="1">
        <f t="array" ref="W386">_FV(A386,"Market cap",TRUE)</f>
        <v>333975853440</v>
      </c>
      <c r="X386" s="7" cm="1">
        <f t="array" ref="X386">IFERROR(_FV(A386,"P/E",TRUE), "NA")</f>
        <v>20.789899999999999</v>
      </c>
      <c r="Y386" t="str" cm="1">
        <f t="array" ref="Y386">_FV(A386,"Instrument type",TRUE)</f>
        <v>Stock</v>
      </c>
      <c r="Z386" s="6" cm="1">
        <f t="array" ref="Z386">_FV(A386,"Last trade time",TRUE)</f>
        <v>45155.700415983592</v>
      </c>
      <c r="AA386" s="3" t="str" cm="1">
        <f t="array" ref="AA386">IFERROR(_xldudf_FS_EQUITYMETRICS($B386, "net_income", "FY")*1000*1000,"NA")</f>
        <v>NA</v>
      </c>
      <c r="AB386" s="3" t="str" cm="1">
        <f t="array" ref="AB386">IFERROR(_xldudf_FS_EQUITYMETRICS($B386, "cash_equiv", "FY")*1000*1000,"NA")</f>
        <v>NA</v>
      </c>
      <c r="AC386" s="3" t="str" cm="1">
        <f t="array" ref="AC386">IFERROR(_xldudf_FS_EQUITYMETRICS($B386, "account_receivable", "FY")*1000*1000,"NA")</f>
        <v>NA</v>
      </c>
      <c r="AD386" s="3" t="str" cm="1">
        <f t="array" ref="AD386">IFERROR(_xldudf_FS_EQUITYMETRICS($B386, "total_curr_lib", "FY")*1000*1000,"NA")</f>
        <v>NA</v>
      </c>
    </row>
    <row r="387" spans="1:30" x14ac:dyDescent="0.2">
      <c r="A387" s="1" t="e" vm="386">
        <v>#VALUE!</v>
      </c>
      <c r="B387" t="str" cm="1">
        <f t="array" ref="B387">_FV(A387,"Ticker symbol",TRUE)</f>
        <v>IPG</v>
      </c>
      <c r="C387" t="str" cm="1">
        <f t="array" ref="C387">_FV(A387,"Official name",TRUE)</f>
        <v>THE INTERPUBLIC GROUP OF COMPANIES, INC.</v>
      </c>
      <c r="D387" t="str" cm="1">
        <f t="array" ref="D387">_FV(A387,"Headquarters")</f>
        <v>909 Third Avenue, NEW YORK, NY, 10022 US</v>
      </c>
      <c r="E387" s="3" cm="1">
        <f t="array" ref="E387">IFERROR(_FV(A387,"Employees"), "NA")</f>
        <v>58400</v>
      </c>
      <c r="F387" t="str" cm="1">
        <f t="array" ref="F387">_FV(A387,"Industry")</f>
        <v>Media &amp; Publishing</v>
      </c>
      <c r="G387" s="3" cm="1">
        <f t="array" ref="G387">IFERROR(_FV(A387,"Year incorporated",TRUE), "NA")</f>
        <v>1930</v>
      </c>
      <c r="H387" s="3" t="str" cm="1">
        <f t="array" ref="H387">_FV(A387,"Exchange")</f>
        <v>New York Stock Exchange</v>
      </c>
      <c r="I387" t="str" cm="1">
        <f t="array" ref="I387">_FV(A387,"Currency")</f>
        <v>USD</v>
      </c>
      <c r="J387" s="7" cm="1">
        <f t="array" ref="J387">_FV(A387,"Price")</f>
        <v>32.35</v>
      </c>
      <c r="K387" s="7" cm="1">
        <f t="array" ref="K387">_FV(A387,"Previous close",TRUE)</f>
        <v>32.299999999999997</v>
      </c>
      <c r="L387" s="7" cm="1">
        <f t="array" ref="L387">_FV(A387,"Change")</f>
        <v>0.05</v>
      </c>
      <c r="M387" s="4" cm="1">
        <f t="array" ref="M387">_FV(A387,"Change (%)",TRUE)</f>
        <v>1.5479999999999999E-3</v>
      </c>
      <c r="N387" s="7" cm="1">
        <f t="array" ref="N387">IFERROR(_FV(A387,"Open"), "NA")</f>
        <v>32.4</v>
      </c>
      <c r="O387" s="7" cm="1">
        <f t="array" ref="O387">IFERROR(_FV(A387,"High"), "NA")</f>
        <v>32.524999999999999</v>
      </c>
      <c r="P387" s="7" cm="1">
        <f t="array" ref="P387">IFERROR(_FV(A387,"Low"), "NA")</f>
        <v>32.284999999999997</v>
      </c>
      <c r="Q387" s="7" cm="1">
        <f t="array" ref="Q387">IFERROR(_FV(A387,"52 week high",TRUE),"NA")</f>
        <v>40.950000000000003</v>
      </c>
      <c r="R387" s="7" cm="1">
        <f t="array" ref="R387">IFERROR(_FV(A387,"52 week low",TRUE),"NA")</f>
        <v>25.14</v>
      </c>
      <c r="S387" s="3" cm="1">
        <f t="array" ref="S387">_FV(A387,"Shares outstanding",TRUE)</f>
        <v>384934700</v>
      </c>
      <c r="T387" s="7" cm="1">
        <f t="array" ref="T387">_FV(A387,"Volume")</f>
        <v>845784</v>
      </c>
      <c r="U387" s="3" cm="1">
        <f t="array" ref="U387">IFERROR(_FV(A387,"Volume average",TRUE), "NA")</f>
        <v>6193827</v>
      </c>
      <c r="V387" s="5" cm="1">
        <f t="array" ref="V387">IFERROR(_FV(A387,"Beta"), "NA")</f>
        <v>1.1060000000000001</v>
      </c>
      <c r="W387" s="3" cm="1">
        <f t="array" ref="W387">_FV(A387,"Market cap",TRUE)</f>
        <v>12452637545</v>
      </c>
      <c r="X387" s="7" cm="1">
        <f t="array" ref="X387">IFERROR(_FV(A387,"P/E",TRUE), "NA")</f>
        <v>13.4162</v>
      </c>
      <c r="Y387" t="str" cm="1">
        <f t="array" ref="Y387">_FV(A387,"Instrument type",TRUE)</f>
        <v>Stock</v>
      </c>
      <c r="Z387" s="6" cm="1">
        <f t="array" ref="Z387">_FV(A387,"Last trade time",TRUE)</f>
        <v>45155.700403842187</v>
      </c>
      <c r="AA387" s="3" cm="1">
        <f t="array" ref="AA387">IFERROR(_xldudf_FS_EQUITYMETRICS($B387, "net_income", "FY")*1000*1000,"NA")</f>
        <v>938000000</v>
      </c>
      <c r="AB387" s="3" t="str" cm="1">
        <f t="array" ref="AB387">IFERROR(_xldudf_FS_EQUITYMETRICS($B387, "cash_equiv", "FY")*1000*1000,"NA")</f>
        <v>NA</v>
      </c>
      <c r="AC387" s="3" t="str" cm="1">
        <f t="array" ref="AC387">IFERROR(_xldudf_FS_EQUITYMETRICS($B387, "account_receivable", "FY")*1000*1000,"NA")</f>
        <v>NA</v>
      </c>
      <c r="AD387" s="3" t="str" cm="1">
        <f t="array" ref="AD387">IFERROR(_xldudf_FS_EQUITYMETRICS($B387, "total_curr_lib", "FY")*1000*1000,"NA")</f>
        <v>NA</v>
      </c>
    </row>
    <row r="388" spans="1:30" x14ac:dyDescent="0.2">
      <c r="A388" s="1" t="e" vm="387">
        <v>#VALUE!</v>
      </c>
      <c r="B388" t="str" cm="1">
        <f t="array" ref="B388">_FV(A388,"Ticker symbol",TRUE)</f>
        <v>SJM</v>
      </c>
      <c r="C388" t="str" cm="1">
        <f t="array" ref="C388">_FV(A388,"Official name",TRUE)</f>
        <v>THE J. M. SMUCKER COMPANY</v>
      </c>
      <c r="D388" t="str" cm="1">
        <f t="array" ref="D388">_FV(A388,"Headquarters")</f>
        <v>One Strawberry Lane, ORRVILLE, OH, 44667-1241 US</v>
      </c>
      <c r="E388" s="3" cm="1">
        <f t="array" ref="E388">IFERROR(_FV(A388,"Employees"), "NA")</f>
        <v>5800</v>
      </c>
      <c r="F388" t="str" cm="1">
        <f t="array" ref="F388">_FV(A388,"Industry")</f>
        <v>Food &amp; Tobacco</v>
      </c>
      <c r="G388" s="3" cm="1">
        <f t="array" ref="G388">IFERROR(_FV(A388,"Year incorporated",TRUE), "NA")</f>
        <v>1921</v>
      </c>
      <c r="H388" s="3" t="str" cm="1">
        <f t="array" ref="H388">_FV(A388,"Exchange")</f>
        <v>New York Stock Exchange</v>
      </c>
      <c r="I388" t="str" cm="1">
        <f t="array" ref="I388">_FV(A388,"Currency")</f>
        <v>USD</v>
      </c>
      <c r="J388" s="7" cm="1">
        <f t="array" ref="J388">_FV(A388,"Price")</f>
        <v>140.66499999999999</v>
      </c>
      <c r="K388" s="7" cm="1">
        <f t="array" ref="K388">_FV(A388,"Previous close",TRUE)</f>
        <v>142.59</v>
      </c>
      <c r="L388" s="7" cm="1">
        <f t="array" ref="L388">_FV(A388,"Change")</f>
        <v>-1.925</v>
      </c>
      <c r="M388" s="4" cm="1">
        <f t="array" ref="M388">_FV(A388,"Change (%)",TRUE)</f>
        <v>-1.3500000000000002E-2</v>
      </c>
      <c r="N388" s="7" cm="1">
        <f t="array" ref="N388">IFERROR(_FV(A388,"Open"), "NA")</f>
        <v>142.77000000000001</v>
      </c>
      <c r="O388" s="7" cm="1">
        <f t="array" ref="O388">IFERROR(_FV(A388,"High"), "NA")</f>
        <v>142.97999999999999</v>
      </c>
      <c r="P388" s="7" cm="1">
        <f t="array" ref="P388">IFERROR(_FV(A388,"Low"), "NA")</f>
        <v>140.58500000000001</v>
      </c>
      <c r="Q388" s="7" cm="1">
        <f t="array" ref="Q388">IFERROR(_FV(A388,"52 week high",TRUE),"NA")</f>
        <v>163.07</v>
      </c>
      <c r="R388" s="7" cm="1">
        <f t="array" ref="R388">IFERROR(_FV(A388,"52 week low",TRUE),"NA")</f>
        <v>135.44</v>
      </c>
      <c r="S388" s="3" cm="1">
        <f t="array" ref="S388">_FV(A388,"Shares outstanding",TRUE)</f>
        <v>102108200</v>
      </c>
      <c r="T388" s="7" cm="1">
        <f t="array" ref="T388">_FV(A388,"Volume")</f>
        <v>254731</v>
      </c>
      <c r="U388" s="3" cm="1">
        <f t="array" ref="U388">IFERROR(_FV(A388,"Volume average",TRUE), "NA")</f>
        <v>670903</v>
      </c>
      <c r="V388" s="5" cm="1">
        <f t="array" ref="V388">IFERROR(_FV(A388,"Beta"), "NA")</f>
        <v>0.2331</v>
      </c>
      <c r="W388" s="3" cm="1">
        <f t="array" ref="W388">_FV(A388,"Market cap",TRUE)</f>
        <v>14667850000</v>
      </c>
      <c r="X388" s="7" cm="1">
        <f t="array" ref="X388">IFERROR(_FV(A388,"P/E",TRUE), "NA")</f>
        <v>22.7424</v>
      </c>
      <c r="Y388" t="str" cm="1">
        <f t="array" ref="Y388">_FV(A388,"Instrument type",TRUE)</f>
        <v>Stock</v>
      </c>
      <c r="Z388" s="6" cm="1">
        <f t="array" ref="Z388">_FV(A388,"Last trade time",TRUE)</f>
        <v>45155.700278842189</v>
      </c>
      <c r="AA388" s="3" cm="1">
        <f t="array" ref="AA388">IFERROR(_xldudf_FS_EQUITYMETRICS($B388, "net_income", "FY")*1000*1000,"NA")</f>
        <v>-91300000</v>
      </c>
      <c r="AB388" s="3" t="str" cm="1">
        <f t="array" ref="AB388">IFERROR(_xldudf_FS_EQUITYMETRICS($B388, "cash_equiv", "FY")*1000*1000,"NA")</f>
        <v>NA</v>
      </c>
      <c r="AC388" s="3" t="str" cm="1">
        <f t="array" ref="AC388">IFERROR(_xldudf_FS_EQUITYMETRICS($B388, "account_receivable", "FY")*1000*1000,"NA")</f>
        <v>NA</v>
      </c>
      <c r="AD388" s="3" t="str" cm="1">
        <f t="array" ref="AD388">IFERROR(_xldudf_FS_EQUITYMETRICS($B388, "total_curr_lib", "FY")*1000*1000,"NA")</f>
        <v>NA</v>
      </c>
    </row>
    <row r="389" spans="1:30" x14ac:dyDescent="0.2">
      <c r="A389" s="1" t="e" vm="388">
        <v>#VALUE!</v>
      </c>
      <c r="B389" t="str" cm="1">
        <f t="array" ref="B389">_FV(A389,"Ticker symbol",TRUE)</f>
        <v>KR</v>
      </c>
      <c r="C389" t="str" cm="1">
        <f t="array" ref="C389">_FV(A389,"Official name",TRUE)</f>
        <v>THE KROGER CO.</v>
      </c>
      <c r="D389" t="str" cm="1">
        <f t="array" ref="D389">_FV(A389,"Headquarters")</f>
        <v>1014 Vine St, CINCINNATI, OH, 45202-1141 US</v>
      </c>
      <c r="E389" s="3" cm="1">
        <f t="array" ref="E389">IFERROR(_FV(A389,"Employees"), "NA")</f>
        <v>430000</v>
      </c>
      <c r="F389" t="str" cm="1">
        <f t="array" ref="F389">_FV(A389,"Industry")</f>
        <v>Food &amp; Drug Retailing</v>
      </c>
      <c r="G389" s="3" cm="1">
        <f t="array" ref="G389">IFERROR(_FV(A389,"Year incorporated",TRUE), "NA")</f>
        <v>1902</v>
      </c>
      <c r="H389" s="3" t="str" cm="1">
        <f t="array" ref="H389">_FV(A389,"Exchange")</f>
        <v>New York Stock Exchange</v>
      </c>
      <c r="I389" t="str" cm="1">
        <f t="array" ref="I389">_FV(A389,"Currency")</f>
        <v>USD</v>
      </c>
      <c r="J389" s="7" cm="1">
        <f t="array" ref="J389">_FV(A389,"Price")</f>
        <v>46.634999999999998</v>
      </c>
      <c r="K389" s="7" cm="1">
        <f t="array" ref="K389">_FV(A389,"Previous close",TRUE)</f>
        <v>47.02</v>
      </c>
      <c r="L389" s="7" cm="1">
        <f t="array" ref="L389">_FV(A389,"Change")</f>
        <v>-0.38500000000000001</v>
      </c>
      <c r="M389" s="4" cm="1">
        <f t="array" ref="M389">_FV(A389,"Change (%)",TRUE)</f>
        <v>-8.1879999999999991E-3</v>
      </c>
      <c r="N389" s="7" cm="1">
        <f t="array" ref="N389">IFERROR(_FV(A389,"Open"), "NA")</f>
        <v>47.09</v>
      </c>
      <c r="O389" s="7" cm="1">
        <f t="array" ref="O389">IFERROR(_FV(A389,"High"), "NA")</f>
        <v>47.155000000000001</v>
      </c>
      <c r="P389" s="7" cm="1">
        <f t="array" ref="P389">IFERROR(_FV(A389,"Low"), "NA")</f>
        <v>46.58</v>
      </c>
      <c r="Q389" s="7" cm="1">
        <f t="array" ref="Q389">IFERROR(_FV(A389,"52 week high",TRUE),"NA")</f>
        <v>52</v>
      </c>
      <c r="R389" s="7" cm="1">
        <f t="array" ref="R389">IFERROR(_FV(A389,"52 week low",TRUE),"NA")</f>
        <v>41.814999999999998</v>
      </c>
      <c r="S389" s="3" cm="1">
        <f t="array" ref="S389">_FV(A389,"Shares outstanding",TRUE)</f>
        <v>717745500</v>
      </c>
      <c r="T389" s="7" cm="1">
        <f t="array" ref="T389">_FV(A389,"Volume")</f>
        <v>1888739</v>
      </c>
      <c r="U389" s="3" cm="1">
        <f t="array" ref="U389">IFERROR(_FV(A389,"Volume average",TRUE), "NA")</f>
        <v>4034508</v>
      </c>
      <c r="V389" s="5" cm="1">
        <f t="array" ref="V389">IFERROR(_FV(A389,"Beta"), "NA")</f>
        <v>0.47120000000000001</v>
      </c>
      <c r="W389" s="3" cm="1">
        <f t="array" ref="W389">_FV(A389,"Market cap",TRUE)</f>
        <v>33472061392</v>
      </c>
      <c r="X389" s="7" cm="1">
        <f t="array" ref="X389">IFERROR(_FV(A389,"P/E",TRUE), "NA")</f>
        <v>13.509499999999999</v>
      </c>
      <c r="Y389" t="str" cm="1">
        <f t="array" ref="Y389">_FV(A389,"Instrument type",TRUE)</f>
        <v>Stock</v>
      </c>
      <c r="Z389" s="6" cm="1">
        <f t="array" ref="Z389">_FV(A389,"Last trade time",TRUE)</f>
        <v>45155.700458633597</v>
      </c>
      <c r="AA389" s="3" cm="1">
        <f t="array" ref="AA389">IFERROR(_xldudf_FS_EQUITYMETRICS($B389, "net_income", "FY")*1000*1000,"NA")</f>
        <v>2244000000</v>
      </c>
      <c r="AB389" s="3" t="str" cm="1">
        <f t="array" ref="AB389">IFERROR(_xldudf_FS_EQUITYMETRICS($B389, "cash_equiv", "FY")*1000*1000,"NA")</f>
        <v>NA</v>
      </c>
      <c r="AC389" s="3" cm="1">
        <f t="array" ref="AC389">IFERROR(_xldudf_FS_EQUITYMETRICS($B389, "account_receivable", "FY")*1000*1000,"NA")</f>
        <v>2234000000</v>
      </c>
      <c r="AD389" s="3" cm="1">
        <f t="array" ref="AD389">IFERROR(_xldudf_FS_EQUITYMETRICS($B389, "total_curr_lib", "FY")*1000*1000,"NA")</f>
        <v>17238000000</v>
      </c>
    </row>
    <row r="390" spans="1:30" x14ac:dyDescent="0.2">
      <c r="A390" s="1" t="e" vm="389">
        <v>#VALUE!</v>
      </c>
      <c r="B390" t="str" cm="1">
        <f t="array" ref="B390">_FV(A390,"Ticker symbol",TRUE)</f>
        <v>MOS</v>
      </c>
      <c r="C390" t="str" cm="1">
        <f t="array" ref="C390">_FV(A390,"Official name",TRUE)</f>
        <v>THE MOSAIC COMPANY</v>
      </c>
      <c r="D390" t="str" cm="1">
        <f t="array" ref="D390">_FV(A390,"Headquarters")</f>
        <v>101 East Kennedy Blvd., Suite 2500, TAMPA, FL, 33602 US</v>
      </c>
      <c r="E390" s="3" cm="1">
        <f t="array" ref="E390">IFERROR(_FV(A390,"Employees"), "NA")</f>
        <v>13570</v>
      </c>
      <c r="F390" t="str" cm="1">
        <f t="array" ref="F390">_FV(A390,"Industry")</f>
        <v>Chemicals</v>
      </c>
      <c r="G390" s="3" cm="1">
        <f t="array" ref="G390">IFERROR(_FV(A390,"Year incorporated",TRUE), "NA")</f>
        <v>2004</v>
      </c>
      <c r="H390" s="3" t="str" cm="1">
        <f t="array" ref="H390">_FV(A390,"Exchange")</f>
        <v>New York Stock Exchange</v>
      </c>
      <c r="I390" t="str" cm="1">
        <f t="array" ref="I390">_FV(A390,"Currency")</f>
        <v>USD</v>
      </c>
      <c r="J390" s="7" cm="1">
        <f t="array" ref="J390">_FV(A390,"Price")</f>
        <v>39.454999999999998</v>
      </c>
      <c r="K390" s="7" cm="1">
        <f t="array" ref="K390">_FV(A390,"Previous close",TRUE)</f>
        <v>39.17</v>
      </c>
      <c r="L390" s="7" cm="1">
        <f t="array" ref="L390">_FV(A390,"Change")</f>
        <v>0.28499999999999998</v>
      </c>
      <c r="M390" s="4" cm="1">
        <f t="array" ref="M390">_FV(A390,"Change (%)",TRUE)</f>
        <v>7.2760000000000003E-3</v>
      </c>
      <c r="N390" s="7" cm="1">
        <f t="array" ref="N390">IFERROR(_FV(A390,"Open"), "NA")</f>
        <v>39.47</v>
      </c>
      <c r="O390" s="7" cm="1">
        <f t="array" ref="O390">IFERROR(_FV(A390,"High"), "NA")</f>
        <v>39.86</v>
      </c>
      <c r="P390" s="7" cm="1">
        <f t="array" ref="P390">IFERROR(_FV(A390,"Low"), "NA")</f>
        <v>39.234999999999999</v>
      </c>
      <c r="Q390" s="7" cm="1">
        <f t="array" ref="Q390">IFERROR(_FV(A390,"52 week high",TRUE),"NA")</f>
        <v>62.828200000000002</v>
      </c>
      <c r="R390" s="7" cm="1">
        <f t="array" ref="R390">IFERROR(_FV(A390,"52 week low",TRUE),"NA")</f>
        <v>31.44</v>
      </c>
      <c r="S390" s="3" cm="1">
        <f t="array" ref="S390">_FV(A390,"Shares outstanding",TRUE)</f>
        <v>332280000</v>
      </c>
      <c r="T390" s="7" cm="1">
        <f t="array" ref="T390">_FV(A390,"Volume")</f>
        <v>688061</v>
      </c>
      <c r="U390" s="3" cm="1">
        <f t="array" ref="U390">IFERROR(_FV(A390,"Volume average",TRUE), "NA")</f>
        <v>3659401</v>
      </c>
      <c r="V390" s="5" cm="1">
        <f t="array" ref="V390">IFERROR(_FV(A390,"Beta"), "NA")</f>
        <v>1.5236000000000001</v>
      </c>
      <c r="W390" s="3" cm="1">
        <f t="array" ref="W390">_FV(A390,"Market cap",TRUE)</f>
        <v>13110107400</v>
      </c>
      <c r="X390" s="7" cm="1">
        <f t="array" ref="X390">IFERROR(_FV(A390,"P/E",TRUE), "NA")</f>
        <v>6.1855000000000002</v>
      </c>
      <c r="Y390" t="str" cm="1">
        <f t="array" ref="Y390">_FV(A390,"Instrument type",TRUE)</f>
        <v>Stock</v>
      </c>
      <c r="Z390" s="6" cm="1">
        <f t="array" ref="Z390">_FV(A390,"Last trade time",TRUE)</f>
        <v>45155.700363495314</v>
      </c>
      <c r="AA390" s="3" t="str" cm="1">
        <f t="array" ref="AA390">IFERROR(_xldudf_FS_EQUITYMETRICS($B390, "net_income", "FY")*1000*1000,"NA")</f>
        <v>NA</v>
      </c>
      <c r="AB390" s="3" t="str" cm="1">
        <f t="array" ref="AB390">IFERROR(_xldudf_FS_EQUITYMETRICS($B390, "cash_equiv", "FY")*1000*1000,"NA")</f>
        <v>NA</v>
      </c>
      <c r="AC390" s="3" t="str" cm="1">
        <f t="array" ref="AC390">IFERROR(_xldudf_FS_EQUITYMETRICS($B390, "account_receivable", "FY")*1000*1000,"NA")</f>
        <v>NA</v>
      </c>
      <c r="AD390" s="3" t="str" cm="1">
        <f t="array" ref="AD390">IFERROR(_xldudf_FS_EQUITYMETRICS($B390, "total_curr_lib", "FY")*1000*1000,"NA")</f>
        <v>NA</v>
      </c>
    </row>
    <row r="391" spans="1:30" x14ac:dyDescent="0.2">
      <c r="A391" s="1" t="e" vm="390">
        <v>#VALUE!</v>
      </c>
      <c r="B391" t="str" cm="1">
        <f t="array" ref="B391">_FV(A391,"Ticker symbol",TRUE)</f>
        <v>PNC</v>
      </c>
      <c r="C391" t="str" cm="1">
        <f t="array" ref="C391">_FV(A391,"Official name",TRUE)</f>
        <v>THE PNC FINANCIAL SERVICES GROUP, INC.</v>
      </c>
      <c r="D391" t="str" cm="1">
        <f t="array" ref="D391">_FV(A391,"Headquarters")</f>
        <v>The Tower At Pnc Plaza, 300 Fifth Avenue, PITTSBURGH, PA, 15222-2401 US</v>
      </c>
      <c r="E391" s="3" cm="1">
        <f t="array" ref="E391">IFERROR(_FV(A391,"Employees"), "NA")</f>
        <v>59894</v>
      </c>
      <c r="F391" t="str" cm="1">
        <f t="array" ref="F391">_FV(A391,"Industry")</f>
        <v>Banking Services</v>
      </c>
      <c r="G391" s="3" cm="1">
        <f t="array" ref="G391">IFERROR(_FV(A391,"Year incorporated",TRUE), "NA")</f>
        <v>1983</v>
      </c>
      <c r="H391" s="3" t="str" cm="1">
        <f t="array" ref="H391">_FV(A391,"Exchange")</f>
        <v>New York Stock Exchange</v>
      </c>
      <c r="I391" t="str" cm="1">
        <f t="array" ref="I391">_FV(A391,"Currency")</f>
        <v>USD</v>
      </c>
      <c r="J391" s="7" cm="1">
        <f t="array" ref="J391">_FV(A391,"Price")</f>
        <v>123.18</v>
      </c>
      <c r="K391" s="7" cm="1">
        <f t="array" ref="K391">_FV(A391,"Previous close",TRUE)</f>
        <v>122.73</v>
      </c>
      <c r="L391" s="7" cm="1">
        <f t="array" ref="L391">_FV(A391,"Change")</f>
        <v>0.45</v>
      </c>
      <c r="M391" s="4" cm="1">
        <f t="array" ref="M391">_FV(A391,"Change (%)",TRUE)</f>
        <v>3.6670000000000001E-3</v>
      </c>
      <c r="N391" s="7" cm="1">
        <f t="array" ref="N391">IFERROR(_FV(A391,"Open"), "NA")</f>
        <v>123.22</v>
      </c>
      <c r="O391" s="7" cm="1">
        <f t="array" ref="O391">IFERROR(_FV(A391,"High"), "NA")</f>
        <v>124.6</v>
      </c>
      <c r="P391" s="7" cm="1">
        <f t="array" ref="P391">IFERROR(_FV(A391,"Low"), "NA")</f>
        <v>122.735</v>
      </c>
      <c r="Q391" s="7" cm="1">
        <f t="array" ref="Q391">IFERROR(_FV(A391,"52 week high",TRUE),"NA")</f>
        <v>174.32</v>
      </c>
      <c r="R391" s="7" cm="1">
        <f t="array" ref="R391">IFERROR(_FV(A391,"52 week low",TRUE),"NA")</f>
        <v>110.31</v>
      </c>
      <c r="S391" s="3" cm="1">
        <f t="array" ref="S391">_FV(A391,"Shares outstanding",TRUE)</f>
        <v>398254600</v>
      </c>
      <c r="T391" s="7" cm="1">
        <f t="array" ref="T391">_FV(A391,"Volume")</f>
        <v>652384</v>
      </c>
      <c r="U391" s="3" cm="1">
        <f t="array" ref="U391">IFERROR(_FV(A391,"Volume average",TRUE), "NA")</f>
        <v>2516435</v>
      </c>
      <c r="V391" s="5" cm="1">
        <f t="array" ref="V391">IFERROR(_FV(A391,"Beta"), "NA")</f>
        <v>1.1294999999999999</v>
      </c>
      <c r="W391" s="3" cm="1">
        <f t="array" ref="W391">_FV(A391,"Market cap",TRUE)</f>
        <v>49057001628</v>
      </c>
      <c r="X391" s="7" cm="1">
        <f t="array" ref="X391">IFERROR(_FV(A391,"P/E",TRUE), "NA")</f>
        <v>8.4185999999999996</v>
      </c>
      <c r="Y391" t="str" cm="1">
        <f t="array" ref="Y391">_FV(A391,"Instrument type",TRUE)</f>
        <v>Stock</v>
      </c>
      <c r="Z391" s="6" cm="1">
        <f t="array" ref="Z391">_FV(A391,"Last trade time",TRUE)</f>
        <v>45155.700222303123</v>
      </c>
      <c r="AA391" s="3" cm="1">
        <f t="array" ref="AA391">IFERROR(_xldudf_FS_EQUITYMETRICS($B391, "net_income", "FY")*1000*1000,"NA")</f>
        <v>6041000000</v>
      </c>
      <c r="AB391" s="3" t="str" cm="1">
        <f t="array" ref="AB391">IFERROR(_xldudf_FS_EQUITYMETRICS($B391, "cash_equiv", "FY")*1000*1000,"NA")</f>
        <v>NA</v>
      </c>
      <c r="AC391" s="3" t="str" cm="1">
        <f t="array" ref="AC391">IFERROR(_xldudf_FS_EQUITYMETRICS($B391, "account_receivable", "FY")*1000*1000,"NA")</f>
        <v>NA</v>
      </c>
      <c r="AD391" s="3" t="str" cm="1">
        <f t="array" ref="AD391">IFERROR(_xldudf_FS_EQUITYMETRICS($B391, "total_curr_lib", "FY")*1000*1000,"NA")</f>
        <v>NA</v>
      </c>
    </row>
    <row r="392" spans="1:30" x14ac:dyDescent="0.2">
      <c r="A392" s="1" t="e" vm="391">
        <v>#VALUE!</v>
      </c>
      <c r="B392" t="str" cm="1">
        <f t="array" ref="B392">_FV(A392,"Ticker symbol",TRUE)</f>
        <v>PG</v>
      </c>
      <c r="C392" t="str" cm="1">
        <f t="array" ref="C392">_FV(A392,"Official name",TRUE)</f>
        <v>THE PROCTER &amp; GAMBLE COMPANY</v>
      </c>
      <c r="D392" t="str" cm="1">
        <f t="array" ref="D392">_FV(A392,"Headquarters")</f>
        <v>One Procter &amp; Gamble Plaza, CINCINNATI, OH, 45202 US</v>
      </c>
      <c r="E392" s="3" cm="1">
        <f t="array" ref="E392">IFERROR(_FV(A392,"Employees"), "NA")</f>
        <v>107000</v>
      </c>
      <c r="F392" t="str" cm="1">
        <f t="array" ref="F392">_FV(A392,"Industry")</f>
        <v>Personal &amp; Household Products &amp; Services</v>
      </c>
      <c r="G392" s="3" cm="1">
        <f t="array" ref="G392">IFERROR(_FV(A392,"Year incorporated",TRUE), "NA")</f>
        <v>1905</v>
      </c>
      <c r="H392" s="3" t="str" cm="1">
        <f t="array" ref="H392">_FV(A392,"Exchange")</f>
        <v>New York Stock Exchange</v>
      </c>
      <c r="I392" t="str" cm="1">
        <f t="array" ref="I392">_FV(A392,"Currency")</f>
        <v>USD</v>
      </c>
      <c r="J392" s="7" cm="1">
        <f t="array" ref="J392">_FV(A392,"Price")</f>
        <v>152.63999999999999</v>
      </c>
      <c r="K392" s="7" cm="1">
        <f t="array" ref="K392">_FV(A392,"Previous close",TRUE)</f>
        <v>153.21</v>
      </c>
      <c r="L392" s="7" cm="1">
        <f t="array" ref="L392">_FV(A392,"Change")</f>
        <v>-0.56999999999999995</v>
      </c>
      <c r="M392" s="4" cm="1">
        <f t="array" ref="M392">_FV(A392,"Change (%)",TRUE)</f>
        <v>-3.7199999999999998E-3</v>
      </c>
      <c r="N392" s="7" cm="1">
        <f t="array" ref="N392">IFERROR(_FV(A392,"Open"), "NA")</f>
        <v>153.02000000000001</v>
      </c>
      <c r="O392" s="7" cm="1">
        <f t="array" ref="O392">IFERROR(_FV(A392,"High"), "NA")</f>
        <v>153.55500000000001</v>
      </c>
      <c r="P392" s="7" cm="1">
        <f t="array" ref="P392">IFERROR(_FV(A392,"Low"), "NA")</f>
        <v>152.32</v>
      </c>
      <c r="Q392" s="7" cm="1">
        <f t="array" ref="Q392">IFERROR(_FV(A392,"52 week high",TRUE),"NA")</f>
        <v>158.38</v>
      </c>
      <c r="R392" s="7" cm="1">
        <f t="array" ref="R392">IFERROR(_FV(A392,"52 week low",TRUE),"NA")</f>
        <v>122.18</v>
      </c>
      <c r="S392" s="3" cm="1">
        <f t="array" ref="S392">_FV(A392,"Shares outstanding",TRUE)</f>
        <v>2357306000</v>
      </c>
      <c r="T392" s="7" cm="1">
        <f t="array" ref="T392">_FV(A392,"Volume")</f>
        <v>2821448</v>
      </c>
      <c r="U392" s="3" cm="1">
        <f t="array" ref="U392">IFERROR(_FV(A392,"Volume average",TRUE), "NA")</f>
        <v>5918325</v>
      </c>
      <c r="V392" s="5" cm="1">
        <f t="array" ref="V392">IFERROR(_FV(A392,"Beta"), "NA")</f>
        <v>0.41020000000000001</v>
      </c>
      <c r="W392" s="3" cm="1">
        <f t="array" ref="W392">_FV(A392,"Market cap",TRUE)</f>
        <v>359819187839</v>
      </c>
      <c r="X392" s="7" cm="1">
        <f t="array" ref="X392">IFERROR(_FV(A392,"P/E",TRUE), "NA")</f>
        <v>25.977399999999999</v>
      </c>
      <c r="Y392" t="str" cm="1">
        <f t="array" ref="Y392">_FV(A392,"Instrument type",TRUE)</f>
        <v>Stock</v>
      </c>
      <c r="Z392" s="6" cm="1">
        <f t="array" ref="Z392">_FV(A392,"Last trade time",TRUE)</f>
        <v>45155.700450231248</v>
      </c>
      <c r="AA392" s="3" cm="1">
        <f t="array" ref="AA392">IFERROR(_xldudf_FS_EQUITYMETRICS($B392, "net_income", "FY")*1000*1000,"NA")</f>
        <v>14742000000</v>
      </c>
      <c r="AB392" s="3" t="str" cm="1">
        <f t="array" ref="AB392">IFERROR(_xldudf_FS_EQUITYMETRICS($B392, "cash_equiv", "FY")*1000*1000,"NA")</f>
        <v>NA</v>
      </c>
      <c r="AC392" s="3" t="str" cm="1">
        <f t="array" ref="AC392">IFERROR(_xldudf_FS_EQUITYMETRICS($B392, "account_receivable", "FY")*1000*1000,"NA")</f>
        <v>NA</v>
      </c>
      <c r="AD392" s="3" t="str" cm="1">
        <f t="array" ref="AD392">IFERROR(_xldudf_FS_EQUITYMETRICS($B392, "total_curr_lib", "FY")*1000*1000,"NA")</f>
        <v>NA</v>
      </c>
    </row>
    <row r="393" spans="1:30" x14ac:dyDescent="0.2">
      <c r="A393" s="1" t="e" vm="392">
        <v>#VALUE!</v>
      </c>
      <c r="B393" t="str" cm="1">
        <f t="array" ref="B393">_FV(A393,"Ticker symbol",TRUE)</f>
        <v>PGR</v>
      </c>
      <c r="C393" t="str" cm="1">
        <f t="array" ref="C393">_FV(A393,"Official name",TRUE)</f>
        <v>THE PROGRESSIVE CORPORATION</v>
      </c>
      <c r="D393" t="str" cm="1">
        <f t="array" ref="D393">_FV(A393,"Headquarters")</f>
        <v>6300 Wilson Mills Rd, MAYFIELD VILLAGE, OH, 44143 US</v>
      </c>
      <c r="E393" s="3" cm="1">
        <f t="array" ref="E393">IFERROR(_FV(A393,"Employees"), "NA")</f>
        <v>55100</v>
      </c>
      <c r="F393" t="str" cm="1">
        <f t="array" ref="F393">_FV(A393,"Industry")</f>
        <v>Insurance</v>
      </c>
      <c r="G393" s="3" cm="1">
        <f t="array" ref="G393">IFERROR(_FV(A393,"Year incorporated",TRUE), "NA")</f>
        <v>1965</v>
      </c>
      <c r="H393" s="3" t="str" cm="1">
        <f t="array" ref="H393">_FV(A393,"Exchange")</f>
        <v>New York Stock Exchange</v>
      </c>
      <c r="I393" t="str" cm="1">
        <f t="array" ref="I393">_FV(A393,"Currency")</f>
        <v>USD</v>
      </c>
      <c r="J393" s="7" cm="1">
        <f t="array" ref="J393">_FV(A393,"Price")</f>
        <v>135.86000000000001</v>
      </c>
      <c r="K393" s="7" cm="1">
        <f t="array" ref="K393">_FV(A393,"Previous close",TRUE)</f>
        <v>136.13999999999999</v>
      </c>
      <c r="L393" s="7" cm="1">
        <f t="array" ref="L393">_FV(A393,"Change")</f>
        <v>-0.28000000000000003</v>
      </c>
      <c r="M393" s="4" cm="1">
        <f t="array" ref="M393">_FV(A393,"Change (%)",TRUE)</f>
        <v>-2.0569999999999998E-3</v>
      </c>
      <c r="N393" s="7" cm="1">
        <f t="array" ref="N393">IFERROR(_FV(A393,"Open"), "NA")</f>
        <v>136.315</v>
      </c>
      <c r="O393" s="7" cm="1">
        <f t="array" ref="O393">IFERROR(_FV(A393,"High"), "NA")</f>
        <v>137.28</v>
      </c>
      <c r="P393" s="7" cm="1">
        <f t="array" ref="P393">IFERROR(_FV(A393,"Low"), "NA")</f>
        <v>135.49</v>
      </c>
      <c r="Q393" s="7" cm="1">
        <f t="array" ref="Q393">IFERROR(_FV(A393,"52 week high",TRUE),"NA")</f>
        <v>149.87</v>
      </c>
      <c r="R393" s="7" cm="1">
        <f t="array" ref="R393">IFERROR(_FV(A393,"52 week low",TRUE),"NA")</f>
        <v>110.04</v>
      </c>
      <c r="S393" s="3" cm="1">
        <f t="array" ref="S393">_FV(A393,"Shares outstanding",TRUE)</f>
        <v>585333600</v>
      </c>
      <c r="T393" s="7" cm="1">
        <f t="array" ref="T393">_FV(A393,"Volume")</f>
        <v>790203</v>
      </c>
      <c r="U393" s="3" cm="1">
        <f t="array" ref="U393">IFERROR(_FV(A393,"Volume average",TRUE), "NA")</f>
        <v>3742901</v>
      </c>
      <c r="V393" s="5" cm="1">
        <f t="array" ref="V393">IFERROR(_FV(A393,"Beta"), "NA")</f>
        <v>0.47649999999999998</v>
      </c>
      <c r="W393" s="3" cm="1">
        <f t="array" ref="W393">_FV(A393,"Market cap",TRUE)</f>
        <v>79523422896</v>
      </c>
      <c r="X393" s="7" cm="1">
        <f t="array" ref="X393">IFERROR(_FV(A393,"P/E",TRUE), "NA")</f>
        <v>46.914400000000001</v>
      </c>
      <c r="Y393" t="str" cm="1">
        <f t="array" ref="Y393">_FV(A393,"Instrument type",TRUE)</f>
        <v>Stock</v>
      </c>
      <c r="Z393" s="6" cm="1">
        <f t="array" ref="Z393">_FV(A393,"Last trade time",TRUE)</f>
        <v>45155.700351828127</v>
      </c>
      <c r="AA393" s="3" cm="1">
        <f t="array" ref="AA393">IFERROR(_xldudf_FS_EQUITYMETRICS($B393, "net_income", "FY")*1000*1000,"NA")</f>
        <v>721500000</v>
      </c>
      <c r="AB393" s="3" t="str" cm="1">
        <f t="array" ref="AB393">IFERROR(_xldudf_FS_EQUITYMETRICS($B393, "cash_equiv", "FY")*1000*1000,"NA")</f>
        <v>NA</v>
      </c>
      <c r="AC393" s="3" t="str" cm="1">
        <f t="array" ref="AC393">IFERROR(_xldudf_FS_EQUITYMETRICS($B393, "account_receivable", "FY")*1000*1000,"NA")</f>
        <v>NA</v>
      </c>
      <c r="AD393" s="3" t="str" cm="1">
        <f t="array" ref="AD393">IFERROR(_xldudf_FS_EQUITYMETRICS($B393, "total_curr_lib", "FY")*1000*1000,"NA")</f>
        <v>NA</v>
      </c>
    </row>
    <row r="394" spans="1:30" x14ac:dyDescent="0.2">
      <c r="A394" s="1" t="e" vm="393">
        <v>#VALUE!</v>
      </c>
      <c r="B394" t="str" cm="1">
        <f t="array" ref="B394">_FV(A394,"Ticker symbol",TRUE)</f>
        <v>RTN</v>
      </c>
      <c r="C394" t="str" cm="1">
        <f t="array" ref="C394">_FV(A394,"Official name",TRUE)</f>
        <v>THE RESTAURANT GROUP PLC</v>
      </c>
      <c r="D394" t="str" cm="1">
        <f t="array" ref="D394">_FV(A394,"Headquarters")</f>
        <v>5-7 Marshalsea Road, LONDON, UNITED KINGDOM-NA, SE1 1EP GB</v>
      </c>
      <c r="E394" s="3" cm="1">
        <f t="array" ref="E394">IFERROR(_FV(A394,"Employees"), "NA")</f>
        <v>16708</v>
      </c>
      <c r="F394" t="str" cm="1">
        <f t="array" ref="F394">_FV(A394,"Industry")</f>
        <v>Hotels &amp; Entertainment Services</v>
      </c>
      <c r="G394" s="3" cm="1">
        <f t="array" ref="G394">IFERROR(_FV(A394,"Year incorporated",TRUE), "NA")</f>
        <v>1954</v>
      </c>
      <c r="H394" s="3" t="str" cm="1">
        <f t="array" ref="H394">_FV(A394,"Exchange")</f>
        <v>London Stock Exchange</v>
      </c>
      <c r="I394" t="str" cm="1">
        <f t="array" ref="I394">_FV(A394,"Currency")</f>
        <v>GBp</v>
      </c>
      <c r="J394" s="7" cm="1">
        <f t="array" ref="J394">_FV(A394,"Price")</f>
        <v>43.5</v>
      </c>
      <c r="K394" s="7" cm="1">
        <f t="array" ref="K394">_FV(A394,"Previous close",TRUE)</f>
        <v>43.45</v>
      </c>
      <c r="L394" s="7" cm="1">
        <f t="array" ref="L394">_FV(A394,"Change")</f>
        <v>0.05</v>
      </c>
      <c r="M394" s="4" cm="1">
        <f t="array" ref="M394">_FV(A394,"Change (%)",TRUE)</f>
        <v>1.1509999999999999E-3</v>
      </c>
      <c r="N394" s="7" cm="1">
        <f t="array" ref="N394">IFERROR(_FV(A394,"Open"), "NA")</f>
        <v>43.1</v>
      </c>
      <c r="O394" s="7" cm="1">
        <f t="array" ref="O394">IFERROR(_FV(A394,"High"), "NA")</f>
        <v>43.7</v>
      </c>
      <c r="P394" s="7" cm="1">
        <f t="array" ref="P394">IFERROR(_FV(A394,"Low"), "NA")</f>
        <v>43</v>
      </c>
      <c r="Q394" s="7" cm="1">
        <f t="array" ref="Q394">IFERROR(_FV(A394,"52 week high",TRUE),"NA")</f>
        <v>55</v>
      </c>
      <c r="R394" s="7" cm="1">
        <f t="array" ref="R394">IFERROR(_FV(A394,"52 week low",TRUE),"NA")</f>
        <v>25.06</v>
      </c>
      <c r="S394" s="3" cm="1">
        <f t="array" ref="S394">_FV(A394,"Shares outstanding",TRUE)</f>
        <v>765062400</v>
      </c>
      <c r="T394" s="7" cm="1">
        <f t="array" ref="T394">_FV(A394,"Volume")</f>
        <v>541854</v>
      </c>
      <c r="U394" s="3" cm="1">
        <f t="array" ref="U394">IFERROR(_FV(A394,"Volume average",TRUE), "NA")</f>
        <v>868530</v>
      </c>
      <c r="V394" s="5" cm="1">
        <f t="array" ref="V394">IFERROR(_FV(A394,"Beta"), "NA")</f>
        <v>2.9361000000000002</v>
      </c>
      <c r="W394" s="3" cm="1">
        <f t="array" ref="W394">_FV(A394,"Market cap",TRUE)</f>
        <v>332419600</v>
      </c>
      <c r="X394" s="7" cm="1">
        <f t="array" ref="X394">IFERROR(_FV(A394,"P/E",TRUE), "NA")</f>
        <v>0</v>
      </c>
      <c r="Y394" t="str" cm="1">
        <f t="array" ref="Y394">_FV(A394,"Instrument type",TRUE)</f>
        <v>Stock</v>
      </c>
      <c r="Z394" s="6" cm="1">
        <f t="array" ref="Z394">_FV(A394,"Last trade time",TRUE)</f>
        <v>45155.65625</v>
      </c>
      <c r="AA394" s="3" t="str" cm="1">
        <f t="array" ref="AA394">IFERROR(_xldudf_FS_EQUITYMETRICS($B394, "net_income", "FY")*1000*1000,"NA")</f>
        <v>NA</v>
      </c>
      <c r="AB394" s="3" t="str" cm="1">
        <f t="array" ref="AB394">IFERROR(_xldudf_FS_EQUITYMETRICS($B394, "cash_equiv", "FY")*1000*1000,"NA")</f>
        <v>NA</v>
      </c>
      <c r="AC394" s="3" t="str" cm="1">
        <f t="array" ref="AC394">IFERROR(_xldudf_FS_EQUITYMETRICS($B394, "account_receivable", "FY")*1000*1000,"NA")</f>
        <v>NA</v>
      </c>
      <c r="AD394" s="3" t="str" cm="1">
        <f t="array" ref="AD394">IFERROR(_xldudf_FS_EQUITYMETRICS($B394, "total_curr_lib", "FY")*1000*1000,"NA")</f>
        <v>NA</v>
      </c>
    </row>
    <row r="395" spans="1:30" x14ac:dyDescent="0.2">
      <c r="A395" s="1" t="e" vm="394">
        <v>#VALUE!</v>
      </c>
      <c r="B395" t="str" cm="1">
        <f t="array" ref="B395">_FV(A395,"Ticker symbol",TRUE)</f>
        <v>SHW</v>
      </c>
      <c r="C395" t="str" cm="1">
        <f t="array" ref="C395">_FV(A395,"Official name",TRUE)</f>
        <v>THE SHERWIN-WILLIAMS COMPANY</v>
      </c>
      <c r="D395" t="str" cm="1">
        <f t="array" ref="D395">_FV(A395,"Headquarters")</f>
        <v>101 West Prospect Avenue, CLEVELAND, OH, 44115-1075 US</v>
      </c>
      <c r="E395" s="3" cm="1">
        <f t="array" ref="E395">IFERROR(_FV(A395,"Employees"), "NA")</f>
        <v>64366</v>
      </c>
      <c r="F395" t="str" cm="1">
        <f t="array" ref="F395">_FV(A395,"Industry")</f>
        <v>Chemicals</v>
      </c>
      <c r="G395" s="3" cm="1">
        <f t="array" ref="G395">IFERROR(_FV(A395,"Year incorporated",TRUE), "NA")</f>
        <v>1884</v>
      </c>
      <c r="H395" s="3" t="str" cm="1">
        <f t="array" ref="H395">_FV(A395,"Exchange")</f>
        <v>New York Stock Exchange</v>
      </c>
      <c r="I395" t="str" cm="1">
        <f t="array" ref="I395">_FV(A395,"Currency")</f>
        <v>USD</v>
      </c>
      <c r="J395" s="7" cm="1">
        <f t="array" ref="J395">_FV(A395,"Price")</f>
        <v>271.64</v>
      </c>
      <c r="K395" s="7" cm="1">
        <f t="array" ref="K395">_FV(A395,"Previous close",TRUE)</f>
        <v>272.46499999999997</v>
      </c>
      <c r="L395" s="7" cm="1">
        <f t="array" ref="L395">_FV(A395,"Change")</f>
        <v>-0.82499999999999996</v>
      </c>
      <c r="M395" s="4" cm="1">
        <f t="array" ref="M395">_FV(A395,"Change (%)",TRUE)</f>
        <v>-3.0280000000000003E-3</v>
      </c>
      <c r="N395" s="7" cm="1">
        <f t="array" ref="N395">IFERROR(_FV(A395,"Open"), "NA")</f>
        <v>273.32</v>
      </c>
      <c r="O395" s="7" cm="1">
        <f t="array" ref="O395">IFERROR(_FV(A395,"High"), "NA")</f>
        <v>274.0181</v>
      </c>
      <c r="P395" s="7" cm="1">
        <f t="array" ref="P395">IFERROR(_FV(A395,"Low"), "NA")</f>
        <v>271.2</v>
      </c>
      <c r="Q395" s="7" cm="1">
        <f t="array" ref="Q395">IFERROR(_FV(A395,"52 week high",TRUE),"NA")</f>
        <v>283.8</v>
      </c>
      <c r="R395" s="7" cm="1">
        <f t="array" ref="R395">IFERROR(_FV(A395,"52 week low",TRUE),"NA")</f>
        <v>195.24</v>
      </c>
      <c r="S395" s="3" cm="1">
        <f t="array" ref="S395">_FV(A395,"Shares outstanding",TRUE)</f>
        <v>257148600</v>
      </c>
      <c r="T395" s="7" cm="1">
        <f t="array" ref="T395">_FV(A395,"Volume")</f>
        <v>403287</v>
      </c>
      <c r="U395" s="3" cm="1">
        <f t="array" ref="U395">IFERROR(_FV(A395,"Volume average",TRUE), "NA")</f>
        <v>1565288</v>
      </c>
      <c r="V395" s="5" cm="1">
        <f t="array" ref="V395">IFERROR(_FV(A395,"Beta"), "NA")</f>
        <v>1.0942000000000001</v>
      </c>
      <c r="W395" s="3" cm="1">
        <f t="array" ref="W395">_FV(A395,"Market cap",TRUE)</f>
        <v>70219570000</v>
      </c>
      <c r="X395" s="7" cm="1">
        <f t="array" ref="X395">IFERROR(_FV(A395,"P/E",TRUE), "NA")</f>
        <v>30.239699999999999</v>
      </c>
      <c r="Y395" t="str" cm="1">
        <f t="array" ref="Y395">_FV(A395,"Instrument type",TRUE)</f>
        <v>Stock</v>
      </c>
      <c r="Z395" s="6" cm="1">
        <f t="array" ref="Z395">_FV(A395,"Last trade time",TRUE)</f>
        <v>45155.700237001562</v>
      </c>
      <c r="AA395" s="3" cm="1">
        <f t="array" ref="AA395">IFERROR(_xldudf_FS_EQUITYMETRICS($B395, "net_income", "FY")*1000*1000,"NA")</f>
        <v>2020100000</v>
      </c>
      <c r="AB395" s="3" t="str" cm="1">
        <f t="array" ref="AB395">IFERROR(_xldudf_FS_EQUITYMETRICS($B395, "cash_equiv", "FY")*1000*1000,"NA")</f>
        <v>NA</v>
      </c>
      <c r="AC395" s="3" t="str" cm="1">
        <f t="array" ref="AC395">IFERROR(_xldudf_FS_EQUITYMETRICS($B395, "account_receivable", "FY")*1000*1000,"NA")</f>
        <v>NA</v>
      </c>
      <c r="AD395" s="3" t="str" cm="1">
        <f t="array" ref="AD395">IFERROR(_xldudf_FS_EQUITYMETRICS($B395, "total_curr_lib", "FY")*1000*1000,"NA")</f>
        <v>NA</v>
      </c>
    </row>
    <row r="396" spans="1:30" x14ac:dyDescent="0.2">
      <c r="A396" s="1" t="e" vm="395">
        <v>#VALUE!</v>
      </c>
      <c r="B396" t="str" cm="1">
        <f t="array" ref="B396">_FV(A396,"Ticker symbol",TRUE)</f>
        <v>SO</v>
      </c>
      <c r="C396" t="str" cm="1">
        <f t="array" ref="C396">_FV(A396,"Official name",TRUE)</f>
        <v>THE SOUTHERN COMPANY</v>
      </c>
      <c r="D396" t="str" cm="1">
        <f t="array" ref="D396">_FV(A396,"Headquarters")</f>
        <v>30 Ivan Allen Jr Blvd NW, ATLANTA, GA, 30308 US</v>
      </c>
      <c r="E396" s="3" cm="1">
        <f t="array" ref="E396">IFERROR(_FV(A396,"Employees"), "NA")</f>
        <v>27700</v>
      </c>
      <c r="F396" t="str" cm="1">
        <f t="array" ref="F396">_FV(A396,"Industry")</f>
        <v>Electrical Utilities &amp; IPPs</v>
      </c>
      <c r="G396" s="3" cm="1">
        <f t="array" ref="G396">IFERROR(_FV(A396,"Year incorporated",TRUE), "NA")</f>
        <v>1945</v>
      </c>
      <c r="H396" s="3" t="str" cm="1">
        <f t="array" ref="H396">_FV(A396,"Exchange")</f>
        <v>New York Stock Exchange</v>
      </c>
      <c r="I396" t="str" cm="1">
        <f t="array" ref="I396">_FV(A396,"Currency")</f>
        <v>USD</v>
      </c>
      <c r="J396" s="7" cm="1">
        <f t="array" ref="J396">_FV(A396,"Price")</f>
        <v>68.73</v>
      </c>
      <c r="K396" s="7" cm="1">
        <f t="array" ref="K396">_FV(A396,"Previous close",TRUE)</f>
        <v>68.11</v>
      </c>
      <c r="L396" s="7" cm="1">
        <f t="array" ref="L396">_FV(A396,"Change")</f>
        <v>0.62</v>
      </c>
      <c r="M396" s="4" cm="1">
        <f t="array" ref="M396">_FV(A396,"Change (%)",TRUE)</f>
        <v>9.103E-3</v>
      </c>
      <c r="N396" s="7" cm="1">
        <f t="array" ref="N396">IFERROR(_FV(A396,"Open"), "NA")</f>
        <v>68.180000000000007</v>
      </c>
      <c r="O396" s="7" cm="1">
        <f t="array" ref="O396">IFERROR(_FV(A396,"High"), "NA")</f>
        <v>69.08</v>
      </c>
      <c r="P396" s="7" cm="1">
        <f t="array" ref="P396">IFERROR(_FV(A396,"Low"), "NA")</f>
        <v>68.150000000000006</v>
      </c>
      <c r="Q396" s="7" cm="1">
        <f t="array" ref="Q396">IFERROR(_FV(A396,"52 week high",TRUE),"NA")</f>
        <v>80.569999999999993</v>
      </c>
      <c r="R396" s="7" cm="1">
        <f t="array" ref="R396">IFERROR(_FV(A396,"52 week low",TRUE),"NA")</f>
        <v>58.85</v>
      </c>
      <c r="S396" s="3" cm="1">
        <f t="array" ref="S396">_FV(A396,"Shares outstanding",TRUE)</f>
        <v>1090547000</v>
      </c>
      <c r="T396" s="7" cm="1">
        <f t="array" ref="T396">_FV(A396,"Volume")</f>
        <v>1015108</v>
      </c>
      <c r="U396" s="3" cm="1">
        <f t="array" ref="U396">IFERROR(_FV(A396,"Volume average",TRUE), "NA")</f>
        <v>3924775</v>
      </c>
      <c r="V396" s="5" cm="1">
        <f t="array" ref="V396">IFERROR(_FV(A396,"Beta"), "NA")</f>
        <v>0.52400000000000002</v>
      </c>
      <c r="W396" s="3" cm="1">
        <f t="array" ref="W396">_FV(A396,"Market cap",TRUE)</f>
        <v>74277130000</v>
      </c>
      <c r="X396" s="7" cm="1">
        <f t="array" ref="X396">IFERROR(_FV(A396,"P/E",TRUE), "NA")</f>
        <v>24.104800000000001</v>
      </c>
      <c r="Y396" t="str" cm="1">
        <f t="array" ref="Y396">_FV(A396,"Instrument type",TRUE)</f>
        <v>Stock</v>
      </c>
      <c r="Z396" s="6" cm="1">
        <f t="array" ref="Z396">_FV(A396,"Last trade time",TRUE)</f>
        <v>45155.700458587497</v>
      </c>
      <c r="AA396" s="3" cm="1">
        <f t="array" ref="AA396">IFERROR(_xldudf_FS_EQUITYMETRICS($B396, "net_income", "FY")*1000*1000,"NA")</f>
        <v>3535000000</v>
      </c>
      <c r="AB396" s="3" t="str" cm="1">
        <f t="array" ref="AB396">IFERROR(_xldudf_FS_EQUITYMETRICS($B396, "cash_equiv", "FY")*1000*1000,"NA")</f>
        <v>NA</v>
      </c>
      <c r="AC396" s="3" t="str" cm="1">
        <f t="array" ref="AC396">IFERROR(_xldudf_FS_EQUITYMETRICS($B396, "account_receivable", "FY")*1000*1000,"NA")</f>
        <v>NA</v>
      </c>
      <c r="AD396" s="3" t="str" cm="1">
        <f t="array" ref="AD396">IFERROR(_xldudf_FS_EQUITYMETRICS($B396, "total_curr_lib", "FY")*1000*1000,"NA")</f>
        <v>NA</v>
      </c>
    </row>
    <row r="397" spans="1:30" x14ac:dyDescent="0.2">
      <c r="A397" s="1" t="e" vm="396">
        <v>#VALUE!</v>
      </c>
      <c r="B397" t="str" cm="1">
        <f t="array" ref="B397">_FV(A397,"Ticker symbol",TRUE)</f>
        <v>TJX</v>
      </c>
      <c r="C397" t="str" cm="1">
        <f t="array" ref="C397">_FV(A397,"Official name",TRUE)</f>
        <v>THE TJX COMPANIES, INC.</v>
      </c>
      <c r="D397" t="str" cm="1">
        <f t="array" ref="D397">_FV(A397,"Headquarters")</f>
        <v>770 Cochituate Rd, FRAMINGHAM, MA, 01701 US</v>
      </c>
      <c r="E397" s="3" cm="1">
        <f t="array" ref="E397">IFERROR(_FV(A397,"Employees"), "NA")</f>
        <v>329000</v>
      </c>
      <c r="F397" t="str" cm="1">
        <f t="array" ref="F397">_FV(A397,"Industry")</f>
        <v>Diversified Retail</v>
      </c>
      <c r="G397" s="3" cm="1">
        <f t="array" ref="G397">IFERROR(_FV(A397,"Year incorporated",TRUE), "NA")</f>
        <v>1962</v>
      </c>
      <c r="H397" s="3" t="str" cm="1">
        <f t="array" ref="H397">_FV(A397,"Exchange")</f>
        <v>New York Stock Exchange</v>
      </c>
      <c r="I397" t="str" cm="1">
        <f t="array" ref="I397">_FV(A397,"Currency")</f>
        <v>USD</v>
      </c>
      <c r="J397" s="7" cm="1">
        <f t="array" ref="J397">_FV(A397,"Price")</f>
        <v>89.075000000000003</v>
      </c>
      <c r="K397" s="7" cm="1">
        <f t="array" ref="K397">_FV(A397,"Previous close",TRUE)</f>
        <v>89.31</v>
      </c>
      <c r="L397" s="7" cm="1">
        <f t="array" ref="L397">_FV(A397,"Change")</f>
        <v>-0.23499999999999999</v>
      </c>
      <c r="M397" s="4" cm="1">
        <f t="array" ref="M397">_FV(A397,"Change (%)",TRUE)</f>
        <v>-2.6310000000000001E-3</v>
      </c>
      <c r="N397" s="7" cm="1">
        <f t="array" ref="N397">IFERROR(_FV(A397,"Open"), "NA")</f>
        <v>89.07</v>
      </c>
      <c r="O397" s="7" cm="1">
        <f t="array" ref="O397">IFERROR(_FV(A397,"High"), "NA")</f>
        <v>89.84</v>
      </c>
      <c r="P397" s="7" cm="1">
        <f t="array" ref="P397">IFERROR(_FV(A397,"Low"), "NA")</f>
        <v>88.73</v>
      </c>
      <c r="Q397" s="7" cm="1">
        <f t="array" ref="Q397">IFERROR(_FV(A397,"52 week high",TRUE),"NA")</f>
        <v>90.19</v>
      </c>
      <c r="R397" s="7" cm="1">
        <f t="array" ref="R397">IFERROR(_FV(A397,"52 week low",TRUE),"NA")</f>
        <v>59.78</v>
      </c>
      <c r="S397" s="3" cm="1">
        <f t="array" ref="S397">_FV(A397,"Shares outstanding",TRUE)</f>
        <v>1149239000</v>
      </c>
      <c r="T397" s="7" cm="1">
        <f t="array" ref="T397">_FV(A397,"Volume")</f>
        <v>3326690</v>
      </c>
      <c r="U397" s="3" cm="1">
        <f t="array" ref="U397">IFERROR(_FV(A397,"Volume average",TRUE), "NA")</f>
        <v>4462312</v>
      </c>
      <c r="V397" s="5" cm="1">
        <f t="array" ref="V397">IFERROR(_FV(A397,"Beta"), "NA")</f>
        <v>0.90890000000000004</v>
      </c>
      <c r="W397" s="3" cm="1">
        <f t="array" ref="W397">_FV(A397,"Market cap",TRUE)</f>
        <v>102368463925</v>
      </c>
      <c r="X397" s="7" cm="1">
        <f t="array" ref="X397">IFERROR(_FV(A397,"P/E",TRUE), "NA")</f>
        <v>27.529599999999999</v>
      </c>
      <c r="Y397" t="str" cm="1">
        <f t="array" ref="Y397">_FV(A397,"Instrument type",TRUE)</f>
        <v>Stock</v>
      </c>
      <c r="Z397" s="6" cm="1">
        <f t="array" ref="Z397">_FV(A397,"Last trade time",TRUE)</f>
        <v>45155.700572649999</v>
      </c>
      <c r="AA397" s="3" cm="1">
        <f t="array" ref="AA397">IFERROR(_xldudf_FS_EQUITYMETRICS($B397, "net_income", "FY")*1000*1000,"NA")</f>
        <v>3498000000</v>
      </c>
      <c r="AB397" s="3" t="str" cm="1">
        <f t="array" ref="AB397">IFERROR(_xldudf_FS_EQUITYMETRICS($B397, "cash_equiv", "FY")*1000*1000,"NA")</f>
        <v>NA</v>
      </c>
      <c r="AC397" s="3" t="str" cm="1">
        <f t="array" ref="AC397">IFERROR(_xldudf_FS_EQUITYMETRICS($B397, "account_receivable", "FY")*1000*1000,"NA")</f>
        <v>NA</v>
      </c>
      <c r="AD397" s="3" t="str" cm="1">
        <f t="array" ref="AD397">IFERROR(_xldudf_FS_EQUITYMETRICS($B397, "total_curr_lib", "FY")*1000*1000,"NA")</f>
        <v>NA</v>
      </c>
    </row>
    <row r="398" spans="1:30" x14ac:dyDescent="0.2">
      <c r="A398" s="1" t="e" vm="397">
        <v>#VALUE!</v>
      </c>
      <c r="B398" t="str" cm="1">
        <f t="array" ref="B398">_FV(A398,"Ticker symbol",TRUE)</f>
        <v>TRV</v>
      </c>
      <c r="C398" t="str" cm="1">
        <f t="array" ref="C398">_FV(A398,"Official name",TRUE)</f>
        <v>The Travelers Companies, Inc.</v>
      </c>
      <c r="D398" t="str" cm="1">
        <f t="array" ref="D398">_FV(A398,"Headquarters")</f>
        <v>385 WASHINGTON ST, SAINT PAUL, MN, 55102 US</v>
      </c>
      <c r="E398" s="3" cm="1">
        <f t="array" ref="E398">IFERROR(_FV(A398,"Employees"), "NA")</f>
        <v>32500</v>
      </c>
      <c r="F398" t="str" cm="1">
        <f t="array" ref="F398">_FV(A398,"Industry")</f>
        <v>Insurance</v>
      </c>
      <c r="G398" s="3" cm="1">
        <f t="array" ref="G398">IFERROR(_FV(A398,"Year incorporated",TRUE), "NA")</f>
        <v>1853</v>
      </c>
      <c r="H398" s="3" t="str" cm="1">
        <f t="array" ref="H398">_FV(A398,"Exchange")</f>
        <v>New York Stock Exchange</v>
      </c>
      <c r="I398" t="str" cm="1">
        <f t="array" ref="I398">_FV(A398,"Currency")</f>
        <v>USD</v>
      </c>
      <c r="J398" s="7" cm="1">
        <f t="array" ref="J398">_FV(A398,"Price")</f>
        <v>163.80000000000001</v>
      </c>
      <c r="K398" s="7" cm="1">
        <f t="array" ref="K398">_FV(A398,"Previous close",TRUE)</f>
        <v>165.37</v>
      </c>
      <c r="L398" s="7" cm="1">
        <f t="array" ref="L398">_FV(A398,"Change")</f>
        <v>-1.57</v>
      </c>
      <c r="M398" s="4" cm="1">
        <f t="array" ref="M398">_FV(A398,"Change (%)",TRUE)</f>
        <v>-9.4940000000000007E-3</v>
      </c>
      <c r="N398" s="7" cm="1">
        <f t="array" ref="N398">IFERROR(_FV(A398,"Open"), "NA")</f>
        <v>165.98</v>
      </c>
      <c r="O398" s="7" cm="1">
        <f t="array" ref="O398">IFERROR(_FV(A398,"High"), "NA")</f>
        <v>166.62</v>
      </c>
      <c r="P398" s="7" cm="1">
        <f t="array" ref="P398">IFERROR(_FV(A398,"Low"), "NA")</f>
        <v>163.55000000000001</v>
      </c>
      <c r="Q398" s="7" cm="1">
        <f t="array" ref="Q398">IFERROR(_FV(A398,"52 week high",TRUE),"NA")</f>
        <v>194.51</v>
      </c>
      <c r="R398" s="7" cm="1">
        <f t="array" ref="R398">IFERROR(_FV(A398,"52 week low",TRUE),"NA")</f>
        <v>149.64670000000001</v>
      </c>
      <c r="S398" s="3" cm="1">
        <f t="array" ref="S398">_FV(A398,"Shares outstanding",TRUE)</f>
        <v>228942300</v>
      </c>
      <c r="T398" s="7" cm="1">
        <f t="array" ref="T398">_FV(A398,"Volume")</f>
        <v>313575</v>
      </c>
      <c r="U398" s="3" cm="1">
        <f t="array" ref="U398">IFERROR(_FV(A398,"Volume average",TRUE), "NA")</f>
        <v>1356329</v>
      </c>
      <c r="V398" s="5" cm="1">
        <f t="array" ref="V398">IFERROR(_FV(A398,"Beta"), "NA")</f>
        <v>0.61080000000000001</v>
      </c>
      <c r="W398" s="3" cm="1">
        <f t="array" ref="W398">_FV(A398,"Market cap",TRUE)</f>
        <v>37500748740</v>
      </c>
      <c r="X398" s="7" cm="1">
        <f t="array" ref="X398">IFERROR(_FV(A398,"P/E",TRUE), "NA")</f>
        <v>17.585799999999999</v>
      </c>
      <c r="Y398" t="str" cm="1">
        <f t="array" ref="Y398">_FV(A398,"Instrument type",TRUE)</f>
        <v>Stock</v>
      </c>
      <c r="Z398" s="6" cm="1">
        <f t="array" ref="Z398">_FV(A398,"Last trade time",TRUE)</f>
        <v>45155.70041563594</v>
      </c>
      <c r="AA398" s="3" cm="1">
        <f t="array" ref="AA398">IFERROR(_xldudf_FS_EQUITYMETRICS($B398, "net_income", "FY")*1000*1000,"NA")</f>
        <v>2842000000</v>
      </c>
      <c r="AB398" s="3" t="str" cm="1">
        <f t="array" ref="AB398">IFERROR(_xldudf_FS_EQUITYMETRICS($B398, "cash_equiv", "FY")*1000*1000,"NA")</f>
        <v>NA</v>
      </c>
      <c r="AC398" s="3" t="str" cm="1">
        <f t="array" ref="AC398">IFERROR(_xldudf_FS_EQUITYMETRICS($B398, "account_receivable", "FY")*1000*1000,"NA")</f>
        <v>NA</v>
      </c>
      <c r="AD398" s="3" t="str" cm="1">
        <f t="array" ref="AD398">IFERROR(_xldudf_FS_EQUITYMETRICS($B398, "total_curr_lib", "FY")*1000*1000,"NA")</f>
        <v>NA</v>
      </c>
    </row>
    <row r="399" spans="1:30" x14ac:dyDescent="0.2">
      <c r="A399" s="1" t="e" vm="398">
        <v>#VALUE!</v>
      </c>
      <c r="B399" t="str" cm="1">
        <f t="array" ref="B399">_FV(A399,"Ticker symbol",TRUE)</f>
        <v>DIS</v>
      </c>
      <c r="C399" t="str" cm="1">
        <f t="array" ref="C399">_FV(A399,"Official name",TRUE)</f>
        <v>THE WALT DISNEY COMPANY</v>
      </c>
      <c r="D399" t="str" cm="1">
        <f t="array" ref="D399">_FV(A399,"Headquarters")</f>
        <v>500 S Buena Vista St, BURBANK, CA, 91521-0001 US</v>
      </c>
      <c r="E399" s="3" cm="1">
        <f t="array" ref="E399">IFERROR(_FV(A399,"Employees"), "NA")</f>
        <v>220000</v>
      </c>
      <c r="F399" t="str" cm="1">
        <f t="array" ref="F399">_FV(A399,"Industry")</f>
        <v>Media &amp; Publishing</v>
      </c>
      <c r="G399" s="3" cm="1">
        <f t="array" ref="G399">IFERROR(_FV(A399,"Year incorporated",TRUE), "NA")</f>
        <v>2018</v>
      </c>
      <c r="H399" s="3" t="str" cm="1">
        <f t="array" ref="H399">_FV(A399,"Exchange")</f>
        <v>New York Stock Exchange</v>
      </c>
      <c r="I399" t="str" cm="1">
        <f t="array" ref="I399">_FV(A399,"Currency")</f>
        <v>USD</v>
      </c>
      <c r="J399" s="7" cm="1">
        <f t="array" ref="J399">_FV(A399,"Price")</f>
        <v>86.33</v>
      </c>
      <c r="K399" s="7" cm="1">
        <f t="array" ref="K399">_FV(A399,"Previous close",TRUE)</f>
        <v>86.35</v>
      </c>
      <c r="L399" s="7" cm="1">
        <f t="array" ref="L399">_FV(A399,"Change")</f>
        <v>-0.02</v>
      </c>
      <c r="M399" s="4" cm="1">
        <f t="array" ref="M399">_FV(A399,"Change (%)",TRUE)</f>
        <v>-2.3159999999999999E-4</v>
      </c>
      <c r="N399" s="7" cm="1">
        <f t="array" ref="N399">IFERROR(_FV(A399,"Open"), "NA")</f>
        <v>86.85</v>
      </c>
      <c r="O399" s="7" cm="1">
        <f t="array" ref="O399">IFERROR(_FV(A399,"High"), "NA")</f>
        <v>86.94</v>
      </c>
      <c r="P399" s="7" cm="1">
        <f t="array" ref="P399">IFERROR(_FV(A399,"Low"), "NA")</f>
        <v>86.190600000000003</v>
      </c>
      <c r="Q399" s="7" cm="1">
        <f t="array" ref="Q399">IFERROR(_FV(A399,"52 week high",TRUE),"NA")</f>
        <v>124.48</v>
      </c>
      <c r="R399" s="7" cm="1">
        <f t="array" ref="R399">IFERROR(_FV(A399,"52 week low",TRUE),"NA")</f>
        <v>84.07</v>
      </c>
      <c r="S399" s="3" cm="1">
        <f t="array" ref="S399">_FV(A399,"Shares outstanding",TRUE)</f>
        <v>1829779000</v>
      </c>
      <c r="T399" s="7" cm="1">
        <f t="array" ref="T399">_FV(A399,"Volume")</f>
        <v>6767104</v>
      </c>
      <c r="U399" s="3" cm="1">
        <f t="array" ref="U399">IFERROR(_FV(A399,"Volume average",TRUE), "NA")</f>
        <v>18810443</v>
      </c>
      <c r="V399" s="5" cm="1">
        <f t="array" ref="V399">IFERROR(_FV(A399,"Beta"), "NA")</f>
        <v>1.2776000000000001</v>
      </c>
      <c r="W399" s="3" cm="1">
        <f t="array" ref="W399">_FV(A399,"Market cap",TRUE)</f>
        <v>157964821070</v>
      </c>
      <c r="X399" s="7" cm="1">
        <f t="array" ref="X399">IFERROR(_FV(A399,"P/E",TRUE), "NA")</f>
        <v>70.124600000000001</v>
      </c>
      <c r="Y399" t="str" cm="1">
        <f t="array" ref="Y399">_FV(A399,"Instrument type",TRUE)</f>
        <v>Stock</v>
      </c>
      <c r="Z399" s="6" cm="1">
        <f t="array" ref="Z399">_FV(A399,"Last trade time",TRUE)</f>
        <v>45155.700465775</v>
      </c>
      <c r="AA399" s="3" cm="1">
        <f t="array" ref="AA399">IFERROR(_xldudf_FS_EQUITYMETRICS($B399, "net_income", "FY")*1000*1000,"NA")</f>
        <v>3145000000</v>
      </c>
      <c r="AB399" s="3" t="str" cm="1">
        <f t="array" ref="AB399">IFERROR(_xldudf_FS_EQUITYMETRICS($B399, "cash_equiv", "FY")*1000*1000,"NA")</f>
        <v>NA</v>
      </c>
      <c r="AC399" s="3" t="str" cm="1">
        <f t="array" ref="AC399">IFERROR(_xldudf_FS_EQUITYMETRICS($B399, "account_receivable", "FY")*1000*1000,"NA")</f>
        <v>NA</v>
      </c>
      <c r="AD399" s="3" t="str" cm="1">
        <f t="array" ref="AD399">IFERROR(_xldudf_FS_EQUITYMETRICS($B399, "total_curr_lib", "FY")*1000*1000,"NA")</f>
        <v>NA</v>
      </c>
    </row>
    <row r="400" spans="1:30" x14ac:dyDescent="0.2">
      <c r="A400" s="1" t="e" vm="399">
        <v>#VALUE!</v>
      </c>
      <c r="B400" t="str" cm="1">
        <f t="array" ref="B400">_FV(A400,"Ticker symbol",TRUE)</f>
        <v>WU</v>
      </c>
      <c r="C400" t="str" cm="1">
        <f t="array" ref="C400">_FV(A400,"Official name",TRUE)</f>
        <v>THE WESTERN UNION COMPANY</v>
      </c>
      <c r="D400" t="str" cm="1">
        <f t="array" ref="D400">_FV(A400,"Headquarters")</f>
        <v>7001 East Belleview Avenue, DENVER, CO, 80237 US</v>
      </c>
      <c r="E400" s="3" cm="1">
        <f t="array" ref="E400">IFERROR(_FV(A400,"Employees"), "NA")</f>
        <v>8900</v>
      </c>
      <c r="F400" t="str" cm="1">
        <f t="array" ref="F400">_FV(A400,"Industry")</f>
        <v>Professional &amp; Commercial Services</v>
      </c>
      <c r="G400" s="3" cm="1">
        <f t="array" ref="G400">IFERROR(_FV(A400,"Year incorporated",TRUE), "NA")</f>
        <v>2006</v>
      </c>
      <c r="H400" s="3" t="str" cm="1">
        <f t="array" ref="H400">_FV(A400,"Exchange")</f>
        <v>New York Stock Exchange</v>
      </c>
      <c r="I400" t="str" cm="1">
        <f t="array" ref="I400">_FV(A400,"Currency")</f>
        <v>USD</v>
      </c>
      <c r="J400" s="7" cm="1">
        <f t="array" ref="J400">_FV(A400,"Price")</f>
        <v>11.69</v>
      </c>
      <c r="K400" s="7" cm="1">
        <f t="array" ref="K400">_FV(A400,"Previous close",TRUE)</f>
        <v>11.66</v>
      </c>
      <c r="L400" s="7" cm="1">
        <f t="array" ref="L400">_FV(A400,"Change")</f>
        <v>0.03</v>
      </c>
      <c r="M400" s="4" cm="1">
        <f t="array" ref="M400">_FV(A400,"Change (%)",TRUE)</f>
        <v>2.5729999999999998E-3</v>
      </c>
      <c r="N400" s="7" cm="1">
        <f t="array" ref="N400">IFERROR(_FV(A400,"Open"), "NA")</f>
        <v>11.68</v>
      </c>
      <c r="O400" s="7" cm="1">
        <f t="array" ref="O400">IFERROR(_FV(A400,"High"), "NA")</f>
        <v>11.775</v>
      </c>
      <c r="P400" s="7" cm="1">
        <f t="array" ref="P400">IFERROR(_FV(A400,"Low"), "NA")</f>
        <v>11.6</v>
      </c>
      <c r="Q400" s="7" cm="1">
        <f t="array" ref="Q400">IFERROR(_FV(A400,"52 week high",TRUE),"NA")</f>
        <v>16.489999999999998</v>
      </c>
      <c r="R400" s="7" cm="1">
        <f t="array" ref="R400">IFERROR(_FV(A400,"52 week low",TRUE),"NA")</f>
        <v>10.07</v>
      </c>
      <c r="S400" s="3" cm="1">
        <f t="array" ref="S400">_FV(A400,"Shares outstanding",TRUE)</f>
        <v>374534800</v>
      </c>
      <c r="T400" s="7" cm="1">
        <f t="array" ref="T400">_FV(A400,"Volume")</f>
        <v>890077</v>
      </c>
      <c r="U400" s="3" cm="1">
        <f t="array" ref="U400">IFERROR(_FV(A400,"Volume average",TRUE), "NA")</f>
        <v>4547246</v>
      </c>
      <c r="V400" s="5" cm="1">
        <f t="array" ref="V400">IFERROR(_FV(A400,"Beta"), "NA")</f>
        <v>0.88929999999999998</v>
      </c>
      <c r="W400" s="3" cm="1">
        <f t="array" ref="W400">_FV(A400,"Market cap",TRUE)</f>
        <v>4378311812</v>
      </c>
      <c r="X400" s="7" cm="1">
        <f t="array" ref="X400">IFERROR(_FV(A400,"P/E",TRUE), "NA")</f>
        <v>5.9137000000000004</v>
      </c>
      <c r="Y400" t="str" cm="1">
        <f t="array" ref="Y400">_FV(A400,"Instrument type",TRUE)</f>
        <v>Stock</v>
      </c>
      <c r="Z400" s="6" cm="1">
        <f t="array" ref="Z400">_FV(A400,"Last trade time",TRUE)</f>
        <v>45155.700544664061</v>
      </c>
      <c r="AA400" s="3" cm="1">
        <f t="array" ref="AA400">IFERROR(_xldudf_FS_EQUITYMETRICS($B400, "net_income", "FY")*1000*1000,"NA")</f>
        <v>910600000</v>
      </c>
      <c r="AB400" s="3" t="str" cm="1">
        <f t="array" ref="AB400">IFERROR(_xldudf_FS_EQUITYMETRICS($B400, "cash_equiv", "FY")*1000*1000,"NA")</f>
        <v>NA</v>
      </c>
      <c r="AC400" s="3" t="str" cm="1">
        <f t="array" ref="AC400">IFERROR(_xldudf_FS_EQUITYMETRICS($B400, "account_receivable", "FY")*1000*1000,"NA")</f>
        <v>NA</v>
      </c>
      <c r="AD400" s="3" t="str" cm="1">
        <f t="array" ref="AD400">IFERROR(_xldudf_FS_EQUITYMETRICS($B400, "total_curr_lib", "FY")*1000*1000,"NA")</f>
        <v>NA</v>
      </c>
    </row>
    <row r="401" spans="1:30" x14ac:dyDescent="0.2">
      <c r="A401" s="1" t="e" vm="400">
        <v>#VALUE!</v>
      </c>
      <c r="B401" t="str" cm="1">
        <f t="array" ref="B401">_FV(A401,"Ticker symbol",TRUE)</f>
        <v>WMB</v>
      </c>
      <c r="C401" t="str" cm="1">
        <f t="array" ref="C401">_FV(A401,"Official name",TRUE)</f>
        <v>THE WILLIAMS COMPANIES, INC.</v>
      </c>
      <c r="D401" t="str" cm="1">
        <f t="array" ref="D401">_FV(A401,"Headquarters")</f>
        <v>One Williams Ctr, TULSA, OK, 74172 US</v>
      </c>
      <c r="E401" s="3" cm="1">
        <f t="array" ref="E401">IFERROR(_FV(A401,"Employees"), "NA")</f>
        <v>5043</v>
      </c>
      <c r="F401" t="str" cm="1">
        <f t="array" ref="F401">_FV(A401,"Industry")</f>
        <v>Oil &amp; Gas Related Equipment and Services</v>
      </c>
      <c r="G401" s="3" cm="1">
        <f t="array" ref="G401">IFERROR(_FV(A401,"Year incorporated",TRUE), "NA")</f>
        <v>1987</v>
      </c>
      <c r="H401" s="3" t="str" cm="1">
        <f t="array" ref="H401">_FV(A401,"Exchange")</f>
        <v>New York Stock Exchange</v>
      </c>
      <c r="I401" t="str" cm="1">
        <f t="array" ref="I401">_FV(A401,"Currency")</f>
        <v>USD</v>
      </c>
      <c r="J401" s="7" cm="1">
        <f t="array" ref="J401">_FV(A401,"Price")</f>
        <v>34.962000000000003</v>
      </c>
      <c r="K401" s="7" cm="1">
        <f t="array" ref="K401">_FV(A401,"Previous close",TRUE)</f>
        <v>34.47</v>
      </c>
      <c r="L401" s="7" cm="1">
        <f t="array" ref="L401">_FV(A401,"Change")</f>
        <v>0.49199999999999999</v>
      </c>
      <c r="M401" s="4" cm="1">
        <f t="array" ref="M401">_FV(A401,"Change (%)",TRUE)</f>
        <v>1.4273000000000001E-2</v>
      </c>
      <c r="N401" s="7" cm="1">
        <f t="array" ref="N401">IFERROR(_FV(A401,"Open"), "NA")</f>
        <v>34.74</v>
      </c>
      <c r="O401" s="7" cm="1">
        <f t="array" ref="O401">IFERROR(_FV(A401,"High"), "NA")</f>
        <v>35.049999999999997</v>
      </c>
      <c r="P401" s="7" cm="1">
        <f t="array" ref="P401">IFERROR(_FV(A401,"Low"), "NA")</f>
        <v>34.734999999999999</v>
      </c>
      <c r="Q401" s="7" cm="1">
        <f t="array" ref="Q401">IFERROR(_FV(A401,"52 week high",TRUE),"NA")</f>
        <v>35.79</v>
      </c>
      <c r="R401" s="7" cm="1">
        <f t="array" ref="R401">IFERROR(_FV(A401,"52 week low",TRUE),"NA")</f>
        <v>27.8</v>
      </c>
      <c r="S401" s="3" cm="1">
        <f t="array" ref="S401">_FV(A401,"Shares outstanding",TRUE)</f>
        <v>1216422000</v>
      </c>
      <c r="T401" s="7" cm="1">
        <f t="array" ref="T401">_FV(A401,"Volume")</f>
        <v>1653750</v>
      </c>
      <c r="U401" s="3" cm="1">
        <f t="array" ref="U401">IFERROR(_FV(A401,"Volume average",TRUE), "NA")</f>
        <v>5972782</v>
      </c>
      <c r="V401" s="5" cm="1">
        <f t="array" ref="V401">IFERROR(_FV(A401,"Beta"), "NA")</f>
        <v>1.2005999999999999</v>
      </c>
      <c r="W401" s="3" cm="1">
        <f t="array" ref="W401">_FV(A401,"Market cap",TRUE)</f>
        <v>41930050000</v>
      </c>
      <c r="X401" s="7" cm="1">
        <f t="array" ref="X401">IFERROR(_FV(A401,"P/E",TRUE), "NA")</f>
        <v>15.360799999999999</v>
      </c>
      <c r="Y401" t="str" cm="1">
        <f t="array" ref="Y401">_FV(A401,"Instrument type",TRUE)</f>
        <v>Stock</v>
      </c>
      <c r="Z401" s="6" cm="1">
        <f t="array" ref="Z401">_FV(A401,"Last trade time",TRUE)</f>
        <v>45155.700263923434</v>
      </c>
      <c r="AA401" s="3" cm="1">
        <f t="array" ref="AA401">IFERROR(_xldudf_FS_EQUITYMETRICS($B401, "net_income", "FY")*1000*1000,"NA")</f>
        <v>2049000000</v>
      </c>
      <c r="AB401" s="3" t="str" cm="1">
        <f t="array" ref="AB401">IFERROR(_xldudf_FS_EQUITYMETRICS($B401, "cash_equiv", "FY")*1000*1000,"NA")</f>
        <v>NA</v>
      </c>
      <c r="AC401" s="3" t="str" cm="1">
        <f t="array" ref="AC401">IFERROR(_xldudf_FS_EQUITYMETRICS($B401, "account_receivable", "FY")*1000*1000,"NA")</f>
        <v>NA</v>
      </c>
      <c r="AD401" s="3" t="str" cm="1">
        <f t="array" ref="AD401">IFERROR(_xldudf_FS_EQUITYMETRICS($B401, "total_curr_lib", "FY")*1000*1000,"NA")</f>
        <v>NA</v>
      </c>
    </row>
    <row r="402" spans="1:30" x14ac:dyDescent="0.2">
      <c r="A402" s="1" t="e" vm="401">
        <v>#VALUE!</v>
      </c>
      <c r="B402" t="str" cm="1">
        <f t="array" ref="B402">_FV(A402,"Ticker symbol",TRUE)</f>
        <v>TMO</v>
      </c>
      <c r="C402" t="str" cm="1">
        <f t="array" ref="C402">_FV(A402,"Official name",TRUE)</f>
        <v>THERMO FISHER SCIENTIFIC INC.</v>
      </c>
      <c r="D402" t="str" cm="1">
        <f t="array" ref="D402">_FV(A402,"Headquarters")</f>
        <v>168 Third Avenue, WALTHAM, MA, 02451 US</v>
      </c>
      <c r="E402" s="3" cm="1">
        <f t="array" ref="E402">IFERROR(_FV(A402,"Employees"), "NA")</f>
        <v>130000</v>
      </c>
      <c r="F402" t="str" cm="1">
        <f t="array" ref="F402">_FV(A402,"Industry")</f>
        <v>Healthcare Equipment &amp; Supplies</v>
      </c>
      <c r="G402" s="3" cm="1">
        <f t="array" ref="G402">IFERROR(_FV(A402,"Year incorporated",TRUE), "NA")</f>
        <v>1960</v>
      </c>
      <c r="H402" s="3" t="str" cm="1">
        <f t="array" ref="H402">_FV(A402,"Exchange")</f>
        <v>New York Stock Exchange</v>
      </c>
      <c r="I402" t="str" cm="1">
        <f t="array" ref="I402">_FV(A402,"Currency")</f>
        <v>USD</v>
      </c>
      <c r="J402" s="7" cm="1">
        <f t="array" ref="J402">_FV(A402,"Price")</f>
        <v>538.10310000000004</v>
      </c>
      <c r="K402" s="7" cm="1">
        <f t="array" ref="K402">_FV(A402,"Previous close",TRUE)</f>
        <v>528.87</v>
      </c>
      <c r="L402" s="7" cm="1">
        <f t="array" ref="L402">_FV(A402,"Change")</f>
        <v>9.2331000000000003</v>
      </c>
      <c r="M402" s="4" cm="1">
        <f t="array" ref="M402">_FV(A402,"Change (%)",TRUE)</f>
        <v>1.7458000000000001E-2</v>
      </c>
      <c r="N402" s="7" cm="1">
        <f t="array" ref="N402">IFERROR(_FV(A402,"Open"), "NA")</f>
        <v>531.04999999999995</v>
      </c>
      <c r="O402" s="7" cm="1">
        <f t="array" ref="O402">IFERROR(_FV(A402,"High"), "NA")</f>
        <v>538.24</v>
      </c>
      <c r="P402" s="7" cm="1">
        <f t="array" ref="P402">IFERROR(_FV(A402,"Low"), "NA")</f>
        <v>529.86</v>
      </c>
      <c r="Q402" s="7" cm="1">
        <f t="array" ref="Q402">IFERROR(_FV(A402,"52 week high",TRUE),"NA")</f>
        <v>609.85</v>
      </c>
      <c r="R402" s="7" cm="1">
        <f t="array" ref="R402">IFERROR(_FV(A402,"52 week low",TRUE),"NA")</f>
        <v>475.77</v>
      </c>
      <c r="S402" s="3" cm="1">
        <f t="array" ref="S402">_FV(A402,"Shares outstanding",TRUE)</f>
        <v>385949800</v>
      </c>
      <c r="T402" s="7" cm="1">
        <f t="array" ref="T402">_FV(A402,"Volume")</f>
        <v>490636</v>
      </c>
      <c r="U402" s="3" cm="1">
        <f t="array" ref="U402">IFERROR(_FV(A402,"Volume average",TRUE), "NA")</f>
        <v>1576500</v>
      </c>
      <c r="V402" s="5" cm="1">
        <f t="array" ref="V402">IFERROR(_FV(A402,"Beta"), "NA")</f>
        <v>0.77659999999999996</v>
      </c>
      <c r="W402" s="3" cm="1">
        <f t="array" ref="W402">_FV(A402,"Market cap",TRUE)</f>
        <v>207680783824</v>
      </c>
      <c r="X402" s="7" cm="1">
        <f t="array" ref="X402">IFERROR(_FV(A402,"P/E",TRUE), "NA")</f>
        <v>36.137099999999997</v>
      </c>
      <c r="Y402" t="str" cm="1">
        <f t="array" ref="Y402">_FV(A402,"Instrument type",TRUE)</f>
        <v>Stock</v>
      </c>
      <c r="Z402" s="6" cm="1">
        <f t="array" ref="Z402">_FV(A402,"Last trade time",TRUE)</f>
        <v>45155.700492488279</v>
      </c>
      <c r="AA402" s="3" cm="1">
        <f t="array" ref="AA402">IFERROR(_xldudf_FS_EQUITYMETRICS($B402, "net_income", "FY")*1000*1000,"NA")</f>
        <v>6950000000</v>
      </c>
      <c r="AB402" s="3" t="str" cm="1">
        <f t="array" ref="AB402">IFERROR(_xldudf_FS_EQUITYMETRICS($B402, "cash_equiv", "FY")*1000*1000,"NA")</f>
        <v>NA</v>
      </c>
      <c r="AC402" s="3" t="str" cm="1">
        <f t="array" ref="AC402">IFERROR(_xldudf_FS_EQUITYMETRICS($B402, "account_receivable", "FY")*1000*1000,"NA")</f>
        <v>NA</v>
      </c>
      <c r="AD402" s="3" t="str" cm="1">
        <f t="array" ref="AD402">IFERROR(_xldudf_FS_EQUITYMETRICS($B402, "total_curr_lib", "FY")*1000*1000,"NA")</f>
        <v>NA</v>
      </c>
    </row>
    <row r="403" spans="1:30" x14ac:dyDescent="0.2">
      <c r="A403" s="1" t="e" vm="402">
        <v>#VALUE!</v>
      </c>
      <c r="B403" t="str" cm="1">
        <f t="array" ref="B403">_FV(A403,"Ticker symbol",TRUE)</f>
        <v>TMK</v>
      </c>
      <c r="C403" t="str" cm="1">
        <f t="array" ref="C403">_FV(A403,"Official name",TRUE)</f>
        <v>TMK ENERGY LIMITED</v>
      </c>
      <c r="D403" t="str" cm="1">
        <f t="array" ref="D403">_FV(A403,"Headquarters")</f>
        <v>1202 Hay Street, PERTH, WESTERN AUSTRALIA, 6005 AU</v>
      </c>
      <c r="E403" s="3" t="str" cm="1">
        <f t="array" ref="E403">IFERROR(_FV(A403,"Employees"), "NA")</f>
        <v>NA</v>
      </c>
      <c r="F403" t="str" cm="1">
        <f t="array" ref="F403">_FV(A403,"Industry")</f>
        <v>Oil &amp; Gas</v>
      </c>
      <c r="G403" s="3" cm="1">
        <f t="array" ref="G403">IFERROR(_FV(A403,"Year incorporated",TRUE), "NA")</f>
        <v>2007</v>
      </c>
      <c r="H403" s="3" t="str" cm="1">
        <f t="array" ref="H403">_FV(A403,"Exchange")</f>
        <v>Australian Securities Exchange</v>
      </c>
      <c r="I403" t="str" cm="1">
        <f t="array" ref="I403">_FV(A403,"Currency")</f>
        <v>AUD</v>
      </c>
      <c r="J403" s="7" cm="1">
        <f t="array" ref="J403">_FV(A403,"Price")</f>
        <v>1.4999999999999999E-2</v>
      </c>
      <c r="K403" s="7" cm="1">
        <f t="array" ref="K403">_FV(A403,"Previous close",TRUE)</f>
        <v>1.4999999999999999E-2</v>
      </c>
      <c r="L403" s="7" cm="1">
        <f t="array" ref="L403">_FV(A403,"Change")</f>
        <v>0</v>
      </c>
      <c r="M403" s="4" cm="1">
        <f t="array" ref="M403">_FV(A403,"Change (%)",TRUE)</f>
        <v>0</v>
      </c>
      <c r="N403" s="7" cm="1">
        <f t="array" ref="N403">IFERROR(_FV(A403,"Open"), "NA")</f>
        <v>1.4999999999999999E-2</v>
      </c>
      <c r="O403" s="7" cm="1">
        <f t="array" ref="O403">IFERROR(_FV(A403,"High"), "NA")</f>
        <v>1.4999999999999999E-2</v>
      </c>
      <c r="P403" s="7" cm="1">
        <f t="array" ref="P403">IFERROR(_FV(A403,"Low"), "NA")</f>
        <v>1.4999999999999999E-2</v>
      </c>
      <c r="Q403" s="7" cm="1">
        <f t="array" ref="Q403">IFERROR(_FV(A403,"52 week high",TRUE),"NA")</f>
        <v>2.5000000000000001E-2</v>
      </c>
      <c r="R403" s="7" cm="1">
        <f t="array" ref="R403">IFERROR(_FV(A403,"52 week low",TRUE),"NA")</f>
        <v>0.01</v>
      </c>
      <c r="S403" s="3" cm="1">
        <f t="array" ref="S403">_FV(A403,"Shares outstanding",TRUE)</f>
        <v>5030579000</v>
      </c>
      <c r="T403" s="7" cm="1">
        <f t="array" ref="T403">_FV(A403,"Volume")</f>
        <v>1904832</v>
      </c>
      <c r="U403" s="3" cm="1">
        <f t="array" ref="U403">IFERROR(_FV(A403,"Volume average",TRUE), "NA")</f>
        <v>1946270</v>
      </c>
      <c r="V403" s="5" cm="1">
        <f t="array" ref="V403">IFERROR(_FV(A403,"Beta"), "NA")</f>
        <v>1.1244000000000001</v>
      </c>
      <c r="W403" s="3" cm="1">
        <f t="array" ref="W403">_FV(A403,"Market cap",TRUE)</f>
        <v>75458690</v>
      </c>
      <c r="X403" s="7" t="str" cm="1">
        <f t="array" ref="X403">IFERROR(_FV(A403,"P/E",TRUE), "NA")</f>
        <v>NA</v>
      </c>
      <c r="Y403" t="str" cm="1">
        <f t="array" ref="Y403">_FV(A403,"Instrument type",TRUE)</f>
        <v>Stock</v>
      </c>
      <c r="Z403" s="6" cm="1">
        <f t="array" ref="Z403">_FV(A403,"Last trade time",TRUE)</f>
        <v>45155.375</v>
      </c>
      <c r="AA403" s="3" t="str" cm="1">
        <f t="array" ref="AA403">IFERROR(_xldudf_FS_EQUITYMETRICS($B403, "net_income", "FY")*1000*1000,"NA")</f>
        <v>NA</v>
      </c>
      <c r="AB403" s="3" t="str" cm="1">
        <f t="array" ref="AB403">IFERROR(_xldudf_FS_EQUITYMETRICS($B403, "cash_equiv", "FY")*1000*1000,"NA")</f>
        <v>NA</v>
      </c>
      <c r="AC403" s="3" t="str" cm="1">
        <f t="array" ref="AC403">IFERROR(_xldudf_FS_EQUITYMETRICS($B403, "account_receivable", "FY")*1000*1000,"NA")</f>
        <v>NA</v>
      </c>
      <c r="AD403" s="3" t="str" cm="1">
        <f t="array" ref="AD403">IFERROR(_xldudf_FS_EQUITYMETRICS($B403, "total_curr_lib", "FY")*1000*1000,"NA")</f>
        <v>NA</v>
      </c>
    </row>
    <row r="404" spans="1:30" x14ac:dyDescent="0.2">
      <c r="A404" s="1" t="e" vm="403">
        <v>#VALUE!</v>
      </c>
      <c r="B404" t="str" cm="1">
        <f t="array" ref="B404">_FV(A404,"Ticker symbol",TRUE)</f>
        <v>TWC</v>
      </c>
      <c r="C404" t="str" cm="1">
        <f t="array" ref="C404">_FV(A404,"Official name",TRUE)</f>
        <v>TWC Enterprises Limited</v>
      </c>
      <c r="D404" t="str" cm="1">
        <f t="array" ref="D404">_FV(A404,"Headquarters")</f>
        <v>15675 Dufferin Street, KING CITY, ON, L7B 1K5 CA</v>
      </c>
      <c r="E404" s="3" cm="1">
        <f t="array" ref="E404">IFERROR(_FV(A404,"Employees"), "NA")</f>
        <v>650</v>
      </c>
      <c r="F404" t="str" cm="1">
        <f t="array" ref="F404">_FV(A404,"Industry")</f>
        <v>Hotels &amp; Entertainment Services</v>
      </c>
      <c r="G404" s="3" cm="1">
        <f t="array" ref="G404">IFERROR(_FV(A404,"Year incorporated",TRUE), "NA")</f>
        <v>1997</v>
      </c>
      <c r="H404" s="3" t="str" cm="1">
        <f t="array" ref="H404">_FV(A404,"Exchange")</f>
        <v>Toronto Stock Exchange</v>
      </c>
      <c r="I404" t="str" cm="1">
        <f t="array" ref="I404">_FV(A404,"Currency")</f>
        <v>CAD</v>
      </c>
      <c r="J404" s="7" cm="1">
        <f t="array" ref="J404">_FV(A404,"Price")</f>
        <v>17.850000000000001</v>
      </c>
      <c r="K404" s="7" cm="1">
        <f t="array" ref="K404">_FV(A404,"Previous close",TRUE)</f>
        <v>17.850000000000001</v>
      </c>
      <c r="L404" s="7" cm="1">
        <f t="array" ref="L404">_FV(A404,"Change")</f>
        <v>0</v>
      </c>
      <c r="M404" s="4" cm="1">
        <f t="array" ref="M404">_FV(A404,"Change (%)",TRUE)</f>
        <v>0</v>
      </c>
      <c r="N404" s="7" cm="1">
        <f t="array" ref="N404">IFERROR(_FV(A404,"Open"), "NA")</f>
        <v>17.87</v>
      </c>
      <c r="O404" s="7" cm="1">
        <f t="array" ref="O404">IFERROR(_FV(A404,"High"), "NA")</f>
        <v>17.87</v>
      </c>
      <c r="P404" s="7" cm="1">
        <f t="array" ref="P404">IFERROR(_FV(A404,"Low"), "NA")</f>
        <v>17.850000000000001</v>
      </c>
      <c r="Q404" s="7" cm="1">
        <f t="array" ref="Q404">IFERROR(_FV(A404,"52 week high",TRUE),"NA")</f>
        <v>18.48</v>
      </c>
      <c r="R404" s="7" cm="1">
        <f t="array" ref="R404">IFERROR(_FV(A404,"52 week low",TRUE),"NA")</f>
        <v>16.21</v>
      </c>
      <c r="S404" s="3" cm="1">
        <f t="array" ref="S404">_FV(A404,"Shares outstanding",TRUE)</f>
        <v>24595420</v>
      </c>
      <c r="T404" s="7" cm="1">
        <f t="array" ref="T404">_FV(A404,"Volume")</f>
        <v>27000</v>
      </c>
      <c r="U404" s="3" cm="1">
        <f t="array" ref="U404">IFERROR(_FV(A404,"Volume average",TRUE), "NA")</f>
        <v>2860</v>
      </c>
      <c r="V404" s="5" cm="1">
        <f t="array" ref="V404">IFERROR(_FV(A404,"Beta"), "NA")</f>
        <v>1.0684</v>
      </c>
      <c r="W404" s="3" cm="1">
        <f t="array" ref="W404">_FV(A404,"Market cap",TRUE)</f>
        <v>439028247</v>
      </c>
      <c r="X404" s="7" cm="1">
        <f t="array" ref="X404">IFERROR(_FV(A404,"P/E",TRUE), "NA")</f>
        <v>27.05</v>
      </c>
      <c r="Y404" t="str" cm="1">
        <f t="array" ref="Y404">_FV(A404,"Instrument type",TRUE)</f>
        <v>Stock</v>
      </c>
      <c r="Z404" s="6" cm="1">
        <f t="array" ref="Z404">_FV(A404,"Last trade time",TRUE)</f>
        <v>45152.614837962959</v>
      </c>
      <c r="AA404" s="3" t="str" cm="1">
        <f t="array" ref="AA404">IFERROR(_xldudf_FS_EQUITYMETRICS($B404, "net_income", "FY")*1000*1000,"NA")</f>
        <v>NA</v>
      </c>
      <c r="AB404" s="3" t="str" cm="1">
        <f t="array" ref="AB404">IFERROR(_xldudf_FS_EQUITYMETRICS($B404, "cash_equiv", "FY")*1000*1000,"NA")</f>
        <v>NA</v>
      </c>
      <c r="AC404" s="3" t="str" cm="1">
        <f t="array" ref="AC404">IFERROR(_xldudf_FS_EQUITYMETRICS($B404, "account_receivable", "FY")*1000*1000,"NA")</f>
        <v>NA</v>
      </c>
      <c r="AD404" s="3" t="str" cm="1">
        <f t="array" ref="AD404">IFERROR(_xldudf_FS_EQUITYMETRICS($B404, "total_curr_lib", "FY")*1000*1000,"NA")</f>
        <v>NA</v>
      </c>
    </row>
    <row r="405" spans="1:30" x14ac:dyDescent="0.2">
      <c r="A405" s="1" t="e" vm="404">
        <v>#VALUE!</v>
      </c>
      <c r="B405" t="str" cm="1">
        <f t="array" ref="B405">_FV(A405,"Ticker symbol",TRUE)</f>
        <v>TSN</v>
      </c>
      <c r="C405" t="str" cm="1">
        <f t="array" ref="C405">_FV(A405,"Official name",TRUE)</f>
        <v>TYSON FOODS, INC.</v>
      </c>
      <c r="D405" t="str" cm="1">
        <f t="array" ref="D405">_FV(A405,"Headquarters")</f>
        <v>2200 DON TYSON PARKWAY, SPRINGDALE, AR, 72762-6999 US</v>
      </c>
      <c r="E405" s="3" cm="1">
        <f t="array" ref="E405">IFERROR(_FV(A405,"Employees"), "NA")</f>
        <v>142000</v>
      </c>
      <c r="F405" t="str" cm="1">
        <f t="array" ref="F405">_FV(A405,"Industry")</f>
        <v>Food &amp; Tobacco</v>
      </c>
      <c r="G405" s="3" cm="1">
        <f t="array" ref="G405">IFERROR(_FV(A405,"Year incorporated",TRUE), "NA")</f>
        <v>1986</v>
      </c>
      <c r="H405" s="3" t="str" cm="1">
        <f t="array" ref="H405">_FV(A405,"Exchange")</f>
        <v>New York Stock Exchange</v>
      </c>
      <c r="I405" t="str" cm="1">
        <f t="array" ref="I405">_FV(A405,"Currency")</f>
        <v>USD</v>
      </c>
      <c r="J405" s="7" cm="1">
        <f t="array" ref="J405">_FV(A405,"Price")</f>
        <v>54.5</v>
      </c>
      <c r="K405" s="7" cm="1">
        <f t="array" ref="K405">_FV(A405,"Previous close",TRUE)</f>
        <v>53.4</v>
      </c>
      <c r="L405" s="7" cm="1">
        <f t="array" ref="L405">_FV(A405,"Change")</f>
        <v>1.1000000000000001</v>
      </c>
      <c r="M405" s="4" cm="1">
        <f t="array" ref="M405">_FV(A405,"Change (%)",TRUE)</f>
        <v>2.0598999999999999E-2</v>
      </c>
      <c r="N405" s="7" cm="1">
        <f t="array" ref="N405">IFERROR(_FV(A405,"Open"), "NA")</f>
        <v>53.5</v>
      </c>
      <c r="O405" s="7" cm="1">
        <f t="array" ref="O405">IFERROR(_FV(A405,"High"), "NA")</f>
        <v>54.68</v>
      </c>
      <c r="P405" s="7" cm="1">
        <f t="array" ref="P405">IFERROR(_FV(A405,"Low"), "NA")</f>
        <v>53.283000000000001</v>
      </c>
      <c r="Q405" s="7" cm="1">
        <f t="array" ref="Q405">IFERROR(_FV(A405,"52 week high",TRUE),"NA")</f>
        <v>82.05</v>
      </c>
      <c r="R405" s="7" cm="1">
        <f t="array" ref="R405">IFERROR(_FV(A405,"52 week low",TRUE),"NA")</f>
        <v>47.11</v>
      </c>
      <c r="S405" s="3" cm="1">
        <f t="array" ref="S405">_FV(A405,"Shares outstanding",TRUE)</f>
        <v>355560300</v>
      </c>
      <c r="T405" s="7" cm="1">
        <f t="array" ref="T405">_FV(A405,"Volume")</f>
        <v>1131182</v>
      </c>
      <c r="U405" s="3" cm="1">
        <f t="array" ref="U405">IFERROR(_FV(A405,"Volume average",TRUE), "NA")</f>
        <v>3212407</v>
      </c>
      <c r="V405" s="5" cm="1">
        <f t="array" ref="V405">IFERROR(_FV(A405,"Beta"), "NA")</f>
        <v>0.77429999999999999</v>
      </c>
      <c r="W405" s="3" cm="1">
        <f t="array" ref="W405">_FV(A405,"Market cap",TRUE)</f>
        <v>19378036350</v>
      </c>
      <c r="X405" s="7" cm="1">
        <f t="array" ref="X405">IFERROR(_FV(A405,"P/E",TRUE), "NA")</f>
        <v>56.891399999999997</v>
      </c>
      <c r="Y405" t="str" cm="1">
        <f t="array" ref="Y405">_FV(A405,"Instrument type",TRUE)</f>
        <v>Stock</v>
      </c>
      <c r="Z405" s="6" cm="1">
        <f t="array" ref="Z405">_FV(A405,"Last trade time",TRUE)</f>
        <v>45155.700484976565</v>
      </c>
      <c r="AA405" s="3" cm="1">
        <f t="array" ref="AA405">IFERROR(_xldudf_FS_EQUITYMETRICS($B405, "net_income", "FY")*1000*1000,"NA")</f>
        <v>3238000000</v>
      </c>
      <c r="AB405" s="3" t="str" cm="1">
        <f t="array" ref="AB405">IFERROR(_xldudf_FS_EQUITYMETRICS($B405, "cash_equiv", "FY")*1000*1000,"NA")</f>
        <v>NA</v>
      </c>
      <c r="AC405" s="3" t="str" cm="1">
        <f t="array" ref="AC405">IFERROR(_xldudf_FS_EQUITYMETRICS($B405, "account_receivable", "FY")*1000*1000,"NA")</f>
        <v>NA</v>
      </c>
      <c r="AD405" s="3" t="str" cm="1">
        <f t="array" ref="AD405">IFERROR(_xldudf_FS_EQUITYMETRICS($B405, "total_curr_lib", "FY")*1000*1000,"NA")</f>
        <v>NA</v>
      </c>
    </row>
    <row r="406" spans="1:30" x14ac:dyDescent="0.2">
      <c r="A406" s="1" t="e" vm="405">
        <v>#VALUE!</v>
      </c>
      <c r="B406" t="str" cm="1">
        <f t="array" ref="B406">_FV(A406,"Ticker symbol",TRUE)</f>
        <v>USB</v>
      </c>
      <c r="C406" t="str" cm="1">
        <f t="array" ref="C406">_FV(A406,"Official name",TRUE)</f>
        <v>U.S. BANCORP</v>
      </c>
      <c r="D406" t="str" cm="1">
        <f t="array" ref="D406">_FV(A406,"Headquarters")</f>
        <v>800 Nicollet Mall, MINNEAPOLIS, MN, 55402-7020 US</v>
      </c>
      <c r="E406" s="3" cm="1">
        <f t="array" ref="E406">IFERROR(_FV(A406,"Employees"), "NA")</f>
        <v>76646</v>
      </c>
      <c r="F406" t="str" cm="1">
        <f t="array" ref="F406">_FV(A406,"Industry")</f>
        <v>Banking Services</v>
      </c>
      <c r="G406" s="3" cm="1">
        <f t="array" ref="G406">IFERROR(_FV(A406,"Year incorporated",TRUE), "NA")</f>
        <v>1929</v>
      </c>
      <c r="H406" s="3" t="str" cm="1">
        <f t="array" ref="H406">_FV(A406,"Exchange")</f>
        <v>New York Stock Exchange</v>
      </c>
      <c r="I406" t="str" cm="1">
        <f t="array" ref="I406">_FV(A406,"Currency")</f>
        <v>USD</v>
      </c>
      <c r="J406" s="7" cm="1">
        <f t="array" ref="J406">_FV(A406,"Price")</f>
        <v>36.92</v>
      </c>
      <c r="K406" s="7" cm="1">
        <f t="array" ref="K406">_FV(A406,"Previous close",TRUE)</f>
        <v>37.049999999999997</v>
      </c>
      <c r="L406" s="7" cm="1">
        <f t="array" ref="L406">_FV(A406,"Change")</f>
        <v>-0.13</v>
      </c>
      <c r="M406" s="4" cm="1">
        <f t="array" ref="M406">_FV(A406,"Change (%)",TRUE)</f>
        <v>-3.509E-3</v>
      </c>
      <c r="N406" s="7" cm="1">
        <f t="array" ref="N406">IFERROR(_FV(A406,"Open"), "NA")</f>
        <v>37.340000000000003</v>
      </c>
      <c r="O406" s="7" cm="1">
        <f t="array" ref="O406">IFERROR(_FV(A406,"High"), "NA")</f>
        <v>37.43</v>
      </c>
      <c r="P406" s="7" cm="1">
        <f t="array" ref="P406">IFERROR(_FV(A406,"Low"), "NA")</f>
        <v>36.69</v>
      </c>
      <c r="Q406" s="7" cm="1">
        <f t="array" ref="Q406">IFERROR(_FV(A406,"52 week high",TRUE),"NA")</f>
        <v>49.95</v>
      </c>
      <c r="R406" s="7" cm="1">
        <f t="array" ref="R406">IFERROR(_FV(A406,"52 week low",TRUE),"NA")</f>
        <v>27.27</v>
      </c>
      <c r="S406" s="3" cm="1">
        <f t="array" ref="S406">_FV(A406,"Shares outstanding",TRUE)</f>
        <v>1556965000</v>
      </c>
      <c r="T406" s="7" cm="1">
        <f t="array" ref="T406">_FV(A406,"Volume")</f>
        <v>4166155</v>
      </c>
      <c r="U406" s="3" cm="1">
        <f t="array" ref="U406">IFERROR(_FV(A406,"Volume average",TRUE), "NA")</f>
        <v>13429121</v>
      </c>
      <c r="V406" s="5" cm="1">
        <f t="array" ref="V406">IFERROR(_FV(A406,"Beta"), "NA")</f>
        <v>0.99380000000000002</v>
      </c>
      <c r="W406" s="3" cm="1">
        <f t="array" ref="W406">_FV(A406,"Market cap",TRUE)</f>
        <v>57483147800</v>
      </c>
      <c r="X406" s="7" cm="1">
        <f t="array" ref="X406">IFERROR(_FV(A406,"P/E",TRUE), "NA")</f>
        <v>10.2927</v>
      </c>
      <c r="Y406" t="str" cm="1">
        <f t="array" ref="Y406">_FV(A406,"Instrument type",TRUE)</f>
        <v>Stock</v>
      </c>
      <c r="Z406" s="6" cm="1">
        <f t="array" ref="Z406">_FV(A406,"Last trade time",TRUE)</f>
        <v>45155.700494721874</v>
      </c>
      <c r="AA406" s="3" cm="1">
        <f t="array" ref="AA406">IFERROR(_xldudf_FS_EQUITYMETRICS($B406, "net_income", "FY")*1000*1000,"NA")</f>
        <v>5825000000</v>
      </c>
      <c r="AB406" s="3" t="str" cm="1">
        <f t="array" ref="AB406">IFERROR(_xldudf_FS_EQUITYMETRICS($B406, "cash_equiv", "FY")*1000*1000,"NA")</f>
        <v>NA</v>
      </c>
      <c r="AC406" s="3" t="str" cm="1">
        <f t="array" ref="AC406">IFERROR(_xldudf_FS_EQUITYMETRICS($B406, "account_receivable", "FY")*1000*1000,"NA")</f>
        <v>NA</v>
      </c>
      <c r="AD406" s="3" t="str" cm="1">
        <f t="array" ref="AD406">IFERROR(_xldudf_FS_EQUITYMETRICS($B406, "total_curr_lib", "FY")*1000*1000,"NA")</f>
        <v>NA</v>
      </c>
    </row>
    <row r="407" spans="1:30" x14ac:dyDescent="0.2">
      <c r="A407" s="1" t="e" vm="406">
        <v>#VALUE!</v>
      </c>
      <c r="B407" t="str" cm="1">
        <f t="array" ref="B407">_FV(A407,"Ticker symbol",TRUE)</f>
        <v>UNP</v>
      </c>
      <c r="C407" t="str" cm="1">
        <f t="array" ref="C407">_FV(A407,"Official name",TRUE)</f>
        <v>UNION PACIFIC CORPORATION</v>
      </c>
      <c r="D407" t="str" cm="1">
        <f t="array" ref="D407">_FV(A407,"Headquarters")</f>
        <v>1400 Douglas Street, OMAHA, NE, 68179 US</v>
      </c>
      <c r="E407" s="3" cm="1">
        <f t="array" ref="E407">IFERROR(_FV(A407,"Employees"), "NA")</f>
        <v>31766</v>
      </c>
      <c r="F407" t="str" cm="1">
        <f t="array" ref="F407">_FV(A407,"Industry")</f>
        <v>Freight &amp; Logistics Services</v>
      </c>
      <c r="G407" s="3" cm="1">
        <f t="array" ref="G407">IFERROR(_FV(A407,"Year incorporated",TRUE), "NA")</f>
        <v>1969</v>
      </c>
      <c r="H407" s="3" t="str" cm="1">
        <f t="array" ref="H407">_FV(A407,"Exchange")</f>
        <v>New York Stock Exchange</v>
      </c>
      <c r="I407" t="str" cm="1">
        <f t="array" ref="I407">_FV(A407,"Currency")</f>
        <v>USD</v>
      </c>
      <c r="J407" s="7" cm="1">
        <f t="array" ref="J407">_FV(A407,"Price")</f>
        <v>226.08500000000001</v>
      </c>
      <c r="K407" s="7" cm="1">
        <f t="array" ref="K407">_FV(A407,"Previous close",TRUE)</f>
        <v>224.62</v>
      </c>
      <c r="L407" s="7" cm="1">
        <f t="array" ref="L407">_FV(A407,"Change")</f>
        <v>1.4650000000000001</v>
      </c>
      <c r="M407" s="4" cm="1">
        <f t="array" ref="M407">_FV(A407,"Change (%)",TRUE)</f>
        <v>6.522E-3</v>
      </c>
      <c r="N407" s="7" cm="1">
        <f t="array" ref="N407">IFERROR(_FV(A407,"Open"), "NA")</f>
        <v>225.01</v>
      </c>
      <c r="O407" s="7" cm="1">
        <f t="array" ref="O407">IFERROR(_FV(A407,"High"), "NA")</f>
        <v>226.67</v>
      </c>
      <c r="P407" s="7" cm="1">
        <f t="array" ref="P407">IFERROR(_FV(A407,"Low"), "NA")</f>
        <v>225.01</v>
      </c>
      <c r="Q407" s="7" cm="1">
        <f t="array" ref="Q407">IFERROR(_FV(A407,"52 week high",TRUE),"NA")</f>
        <v>242.28370000000001</v>
      </c>
      <c r="R407" s="7" cm="1">
        <f t="array" ref="R407">IFERROR(_FV(A407,"52 week low",TRUE),"NA")</f>
        <v>183.69</v>
      </c>
      <c r="S407" s="3" cm="1">
        <f t="array" ref="S407">_FV(A407,"Shares outstanding",TRUE)</f>
        <v>609456200</v>
      </c>
      <c r="T407" s="7" cm="1">
        <f t="array" ref="T407">_FV(A407,"Volume")</f>
        <v>808799</v>
      </c>
      <c r="U407" s="3" cm="1">
        <f t="array" ref="U407">IFERROR(_FV(A407,"Volume average",TRUE), "NA")</f>
        <v>3197868</v>
      </c>
      <c r="V407" s="5" cm="1">
        <f t="array" ref="V407">IFERROR(_FV(A407,"Beta"), "NA")</f>
        <v>1.1129</v>
      </c>
      <c r="W407" s="3" cm="1">
        <f t="array" ref="W407">_FV(A407,"Market cap",TRUE)</f>
        <v>136896100000</v>
      </c>
      <c r="X407" s="7" cm="1">
        <f t="array" ref="X407">IFERROR(_FV(A407,"P/E",TRUE), "NA")</f>
        <v>20.499199999999998</v>
      </c>
      <c r="Y407" t="str" cm="1">
        <f t="array" ref="Y407">_FV(A407,"Instrument type",TRUE)</f>
        <v>Stock</v>
      </c>
      <c r="Z407" s="6" cm="1">
        <f t="array" ref="Z407">_FV(A407,"Last trade time",TRUE)</f>
        <v>45155.700459385938</v>
      </c>
      <c r="AA407" s="3" cm="1">
        <f t="array" ref="AA407">IFERROR(_xldudf_FS_EQUITYMETRICS($B407, "net_income", "FY")*1000*1000,"NA")</f>
        <v>6998000000</v>
      </c>
      <c r="AB407" s="3" t="str" cm="1">
        <f t="array" ref="AB407">IFERROR(_xldudf_FS_EQUITYMETRICS($B407, "cash_equiv", "FY")*1000*1000,"NA")</f>
        <v>NA</v>
      </c>
      <c r="AC407" s="3" t="str" cm="1">
        <f t="array" ref="AC407">IFERROR(_xldudf_FS_EQUITYMETRICS($B407, "account_receivable", "FY")*1000*1000,"NA")</f>
        <v>NA</v>
      </c>
      <c r="AD407" s="3" t="str" cm="1">
        <f t="array" ref="AD407">IFERROR(_xldudf_FS_EQUITYMETRICS($B407, "total_curr_lib", "FY")*1000*1000,"NA")</f>
        <v>NA</v>
      </c>
    </row>
    <row r="408" spans="1:30" x14ac:dyDescent="0.2">
      <c r="A408" s="1" t="e" vm="407">
        <v>#VALUE!</v>
      </c>
      <c r="B408" t="str" cm="1">
        <f t="array" ref="B408">_FV(A408,"Ticker symbol",TRUE)</f>
        <v>UPS</v>
      </c>
      <c r="C408" t="str" cm="1">
        <f t="array" ref="C408">_FV(A408,"Official name",TRUE)</f>
        <v>UNITED PARCEL SERVICE, INC.</v>
      </c>
      <c r="D408" t="str" cm="1">
        <f t="array" ref="D408">_FV(A408,"Headquarters")</f>
        <v>55 Glenlake Parkway Ne, ATLANTA, GA, 30328 US</v>
      </c>
      <c r="E408" s="3" cm="1">
        <f t="array" ref="E408">IFERROR(_FV(A408,"Employees"), "NA")</f>
        <v>536000</v>
      </c>
      <c r="F408" t="str" cm="1">
        <f t="array" ref="F408">_FV(A408,"Industry")</f>
        <v>Freight &amp; Logistics Services</v>
      </c>
      <c r="G408" s="3" cm="1">
        <f t="array" ref="G408">IFERROR(_FV(A408,"Year incorporated",TRUE), "NA")</f>
        <v>1999</v>
      </c>
      <c r="H408" s="3" t="str" cm="1">
        <f t="array" ref="H408">_FV(A408,"Exchange")</f>
        <v>New York Stock Exchange</v>
      </c>
      <c r="I408" t="str" cm="1">
        <f t="array" ref="I408">_FV(A408,"Currency")</f>
        <v>USD</v>
      </c>
      <c r="J408" s="7" cm="1">
        <f t="array" ref="J408">_FV(A408,"Price")</f>
        <v>170.78</v>
      </c>
      <c r="K408" s="7" cm="1">
        <f t="array" ref="K408">_FV(A408,"Previous close",TRUE)</f>
        <v>170.74</v>
      </c>
      <c r="L408" s="7" cm="1">
        <f t="array" ref="L408">_FV(A408,"Change")</f>
        <v>0.04</v>
      </c>
      <c r="M408" s="4" cm="1">
        <f t="array" ref="M408">_FV(A408,"Change (%)",TRUE)</f>
        <v>2.343E-4</v>
      </c>
      <c r="N408" s="7" cm="1">
        <f t="array" ref="N408">IFERROR(_FV(A408,"Open"), "NA")</f>
        <v>171.41</v>
      </c>
      <c r="O408" s="7" cm="1">
        <f t="array" ref="O408">IFERROR(_FV(A408,"High"), "NA")</f>
        <v>171.535</v>
      </c>
      <c r="P408" s="7" cm="1">
        <f t="array" ref="P408">IFERROR(_FV(A408,"Low"), "NA")</f>
        <v>170.05</v>
      </c>
      <c r="Q408" s="7" cm="1">
        <f t="array" ref="Q408">IFERROR(_FV(A408,"52 week high",TRUE),"NA")</f>
        <v>209.39</v>
      </c>
      <c r="R408" s="7" cm="1">
        <f t="array" ref="R408">IFERROR(_FV(A408,"52 week low",TRUE),"NA")</f>
        <v>154.87180000000001</v>
      </c>
      <c r="S408" s="3" cm="1">
        <f t="array" ref="S408">_FV(A408,"Shares outstanding",TRUE)</f>
        <v>858886400</v>
      </c>
      <c r="T408" s="7" cm="1">
        <f t="array" ref="T408">_FV(A408,"Volume")</f>
        <v>1069177</v>
      </c>
      <c r="U408" s="3" cm="1">
        <f t="array" ref="U408">IFERROR(_FV(A408,"Volume average",TRUE), "NA")</f>
        <v>3507478</v>
      </c>
      <c r="V408" s="5" cm="1">
        <f t="array" ref="V408">IFERROR(_FV(A408,"Beta"), "NA")</f>
        <v>1.0854999999999999</v>
      </c>
      <c r="W408" s="3" cm="1">
        <f t="array" ref="W408">_FV(A408,"Market cap",TRUE)</f>
        <v>146680619392</v>
      </c>
      <c r="X408" s="7" cm="1">
        <f t="array" ref="X408">IFERROR(_FV(A408,"P/E",TRUE), "NA")</f>
        <v>14.7994</v>
      </c>
      <c r="Y408" t="str" cm="1">
        <f t="array" ref="Y408">_FV(A408,"Instrument type",TRUE)</f>
        <v>Stock</v>
      </c>
      <c r="Z408" s="6" cm="1">
        <f t="array" ref="Z408">_FV(A408,"Last trade time",TRUE)</f>
        <v>45155.700536318749</v>
      </c>
      <c r="AA408" s="3" cm="1">
        <f t="array" ref="AA408">IFERROR(_xldudf_FS_EQUITYMETRICS($B408, "net_income", "FY")*1000*1000,"NA")</f>
        <v>11548000000</v>
      </c>
      <c r="AB408" s="3" t="str" cm="1">
        <f t="array" ref="AB408">IFERROR(_xldudf_FS_EQUITYMETRICS($B408, "cash_equiv", "FY")*1000*1000,"NA")</f>
        <v>NA</v>
      </c>
      <c r="AC408" s="3" t="str" cm="1">
        <f t="array" ref="AC408">IFERROR(_xldudf_FS_EQUITYMETRICS($B408, "account_receivable", "FY")*1000*1000,"NA")</f>
        <v>NA</v>
      </c>
      <c r="AD408" s="3" t="str" cm="1">
        <f t="array" ref="AD408">IFERROR(_xldudf_FS_EQUITYMETRICS($B408, "total_curr_lib", "FY")*1000*1000,"NA")</f>
        <v>NA</v>
      </c>
    </row>
    <row r="409" spans="1:30" x14ac:dyDescent="0.2">
      <c r="A409" s="1" t="e" vm="408">
        <v>#VALUE!</v>
      </c>
      <c r="B409" t="str" cm="1">
        <f t="array" ref="B409">_FV(A409,"Ticker symbol",TRUE)</f>
        <v>X</v>
      </c>
      <c r="C409" t="str" cm="1">
        <f t="array" ref="C409">_FV(A409,"Official name",TRUE)</f>
        <v>UNITED STATES STEEL CORPORATION</v>
      </c>
      <c r="D409" t="str" cm="1">
        <f t="array" ref="D409">_FV(A409,"Headquarters")</f>
        <v>ROOM 1500, 600 GRANT ST, PITTSBURGH, PA, 15219-2800 US</v>
      </c>
      <c r="E409" s="3" cm="1">
        <f t="array" ref="E409">IFERROR(_FV(A409,"Employees"), "NA")</f>
        <v>22740</v>
      </c>
      <c r="F409" t="str" cm="1">
        <f t="array" ref="F409">_FV(A409,"Industry")</f>
        <v>Metals &amp; Mining</v>
      </c>
      <c r="G409" s="3" cm="1">
        <f t="array" ref="G409">IFERROR(_FV(A409,"Year incorporated",TRUE), "NA")</f>
        <v>2001</v>
      </c>
      <c r="H409" s="3" t="str" cm="1">
        <f t="array" ref="H409">_FV(A409,"Exchange")</f>
        <v>New York Stock Exchange</v>
      </c>
      <c r="I409" t="str" cm="1">
        <f t="array" ref="I409">_FV(A409,"Currency")</f>
        <v>USD</v>
      </c>
      <c r="J409" s="7" cm="1">
        <f t="array" ref="J409">_FV(A409,"Price")</f>
        <v>31.074999999999999</v>
      </c>
      <c r="K409" s="7" cm="1">
        <f t="array" ref="K409">_FV(A409,"Previous close",TRUE)</f>
        <v>30.65</v>
      </c>
      <c r="L409" s="7" cm="1">
        <f t="array" ref="L409">_FV(A409,"Change")</f>
        <v>0.42499999999999999</v>
      </c>
      <c r="M409" s="4" cm="1">
        <f t="array" ref="M409">_FV(A409,"Change (%)",TRUE)</f>
        <v>1.3866E-2</v>
      </c>
      <c r="N409" s="7" cm="1">
        <f t="array" ref="N409">IFERROR(_FV(A409,"Open"), "NA")</f>
        <v>30.86</v>
      </c>
      <c r="O409" s="7" cm="1">
        <f t="array" ref="O409">IFERROR(_FV(A409,"High"), "NA")</f>
        <v>31.37</v>
      </c>
      <c r="P409" s="7" cm="1">
        <f t="array" ref="P409">IFERROR(_FV(A409,"Low"), "NA")</f>
        <v>30.63</v>
      </c>
      <c r="Q409" s="7" cm="1">
        <f t="array" ref="Q409">IFERROR(_FV(A409,"52 week high",TRUE),"NA")</f>
        <v>32.520000000000003</v>
      </c>
      <c r="R409" s="7" cm="1">
        <f t="array" ref="R409">IFERROR(_FV(A409,"52 week low",TRUE),"NA")</f>
        <v>17.8886</v>
      </c>
      <c r="S409" s="3" cm="1">
        <f t="array" ref="S409">_FV(A409,"Shares outstanding",TRUE)</f>
        <v>222963800</v>
      </c>
      <c r="T409" s="7" cm="1">
        <f t="array" ref="T409">_FV(A409,"Volume")</f>
        <v>7222229</v>
      </c>
      <c r="U409" s="3" cm="1">
        <f t="array" ref="U409">IFERROR(_FV(A409,"Volume average",TRUE), "NA")</f>
        <v>13558918</v>
      </c>
      <c r="V409" s="5" cm="1">
        <f t="array" ref="V409">IFERROR(_FV(A409,"Beta"), "NA")</f>
        <v>2.1444000000000001</v>
      </c>
      <c r="W409" s="3" cm="1">
        <f t="array" ref="W409">_FV(A409,"Market cap",TRUE)</f>
        <v>6928600085</v>
      </c>
      <c r="X409" s="7" cm="1">
        <f t="array" ref="X409">IFERROR(_FV(A409,"P/E",TRUE), "NA")</f>
        <v>5.95</v>
      </c>
      <c r="Y409" t="str" cm="1">
        <f t="array" ref="Y409">_FV(A409,"Instrument type",TRUE)</f>
        <v>Stock</v>
      </c>
      <c r="Z409" s="6" cm="1">
        <f t="array" ref="Z409">_FV(A409,"Last trade time",TRUE)</f>
        <v>45155.700423957809</v>
      </c>
      <c r="AA409" s="3" cm="1">
        <f t="array" ref="AA409">IFERROR(_xldudf_FS_EQUITYMETRICS($B409, "net_income", "FY")*1000*1000,"NA")</f>
        <v>2524000000</v>
      </c>
      <c r="AB409" s="3" t="str" cm="1">
        <f t="array" ref="AB409">IFERROR(_xldudf_FS_EQUITYMETRICS($B409, "cash_equiv", "FY")*1000*1000,"NA")</f>
        <v>NA</v>
      </c>
      <c r="AC409" s="3" t="str" cm="1">
        <f t="array" ref="AC409">IFERROR(_xldudf_FS_EQUITYMETRICS($B409, "account_receivable", "FY")*1000*1000,"NA")</f>
        <v>NA</v>
      </c>
      <c r="AD409" s="3" t="str" cm="1">
        <f t="array" ref="AD409">IFERROR(_xldudf_FS_EQUITYMETRICS($B409, "total_curr_lib", "FY")*1000*1000,"NA")</f>
        <v>NA</v>
      </c>
    </row>
    <row r="410" spans="1:30" x14ac:dyDescent="0.2">
      <c r="A410" s="1" t="e" vm="409">
        <v>#VALUE!</v>
      </c>
      <c r="B410" t="str" cm="1">
        <f t="array" ref="B410">_FV(A410,"Ticker symbol",TRUE)</f>
        <v>UNH</v>
      </c>
      <c r="C410" t="str" cm="1">
        <f t="array" ref="C410">_FV(A410,"Official name",TRUE)</f>
        <v>UNITEDHEALTH GROUP INCORPORATED</v>
      </c>
      <c r="D410" t="str" cm="1">
        <f t="array" ref="D410">_FV(A410,"Headquarters")</f>
        <v>9900 Bren Rd E, HOPKINS, MN, 55343-9664 US</v>
      </c>
      <c r="E410" s="3" cm="1">
        <f t="array" ref="E410">IFERROR(_FV(A410,"Employees"), "NA")</f>
        <v>400000</v>
      </c>
      <c r="F410" t="str" cm="1">
        <f t="array" ref="F410">_FV(A410,"Industry")</f>
        <v>Healthcare Providers &amp; Services</v>
      </c>
      <c r="G410" s="3" cm="1">
        <f t="array" ref="G410">IFERROR(_FV(A410,"Year incorporated",TRUE), "NA")</f>
        <v>2015</v>
      </c>
      <c r="H410" s="3" t="str" cm="1">
        <f t="array" ref="H410">_FV(A410,"Exchange")</f>
        <v>New York Stock Exchange</v>
      </c>
      <c r="I410" t="str" cm="1">
        <f t="array" ref="I410">_FV(A410,"Currency")</f>
        <v>USD</v>
      </c>
      <c r="J410" s="7" cm="1">
        <f t="array" ref="J410">_FV(A410,"Price")</f>
        <v>496.53</v>
      </c>
      <c r="K410" s="7" cm="1">
        <f t="array" ref="K410">_FV(A410,"Previous close",TRUE)</f>
        <v>503.56</v>
      </c>
      <c r="L410" s="7" cm="1">
        <f t="array" ref="L410">_FV(A410,"Change")</f>
        <v>-7.03</v>
      </c>
      <c r="M410" s="4" cm="1">
        <f t="array" ref="M410">_FV(A410,"Change (%)",TRUE)</f>
        <v>-1.3960999999999999E-2</v>
      </c>
      <c r="N410" s="7" cm="1">
        <f t="array" ref="N410">IFERROR(_FV(A410,"Open"), "NA")</f>
        <v>495.96</v>
      </c>
      <c r="O410" s="7" cm="1">
        <f t="array" ref="O410">IFERROR(_FV(A410,"High"), "NA")</f>
        <v>501.23</v>
      </c>
      <c r="P410" s="7" cm="1">
        <f t="array" ref="P410">IFERROR(_FV(A410,"Low"), "NA")</f>
        <v>494.5</v>
      </c>
      <c r="Q410" s="7" cm="1">
        <f t="array" ref="Q410">IFERROR(_FV(A410,"52 week high",TRUE),"NA")</f>
        <v>558.1</v>
      </c>
      <c r="R410" s="7" cm="1">
        <f t="array" ref="R410">IFERROR(_FV(A410,"52 week low",TRUE),"NA")</f>
        <v>445.68</v>
      </c>
      <c r="S410" s="3" cm="1">
        <f t="array" ref="S410">_FV(A410,"Shares outstanding",TRUE)</f>
        <v>926305100</v>
      </c>
      <c r="T410" s="7" cm="1">
        <f t="array" ref="T410">_FV(A410,"Volume")</f>
        <v>1336374</v>
      </c>
      <c r="U410" s="3" cm="1">
        <f t="array" ref="U410">IFERROR(_FV(A410,"Volume average",TRUE), "NA")</f>
        <v>3463529</v>
      </c>
      <c r="V410" s="5" cm="1">
        <f t="array" ref="V410">IFERROR(_FV(A410,"Beta"), "NA")</f>
        <v>0.65869999999999995</v>
      </c>
      <c r="W410" s="3" cm="1">
        <f t="array" ref="W410">_FV(A410,"Market cap",TRUE)</f>
        <v>459938271303</v>
      </c>
      <c r="X410" s="7" cm="1">
        <f t="array" ref="X410">IFERROR(_FV(A410,"P/E",TRUE), "NA")</f>
        <v>22.529</v>
      </c>
      <c r="Y410" t="str" cm="1">
        <f t="array" ref="Y410">_FV(A410,"Instrument type",TRUE)</f>
        <v>Stock</v>
      </c>
      <c r="Z410" s="6" cm="1">
        <f t="array" ref="Z410">_FV(A410,"Last trade time",TRUE)</f>
        <v>45155.700541481252</v>
      </c>
      <c r="AA410" s="3" cm="1">
        <f t="array" ref="AA410">IFERROR(_xldudf_FS_EQUITYMETRICS($B410, "net_income", "FY")*1000*1000,"NA")</f>
        <v>20120000000</v>
      </c>
      <c r="AB410" s="3" t="str" cm="1">
        <f t="array" ref="AB410">IFERROR(_xldudf_FS_EQUITYMETRICS($B410, "cash_equiv", "FY")*1000*1000,"NA")</f>
        <v>NA</v>
      </c>
      <c r="AC410" s="3" t="str" cm="1">
        <f t="array" ref="AC410">IFERROR(_xldudf_FS_EQUITYMETRICS($B410, "account_receivable", "FY")*1000*1000,"NA")</f>
        <v>NA</v>
      </c>
      <c r="AD410" s="3" t="str" cm="1">
        <f t="array" ref="AD410">IFERROR(_xldudf_FS_EQUITYMETRICS($B410, "total_curr_lib", "FY")*1000*1000,"NA")</f>
        <v>NA</v>
      </c>
    </row>
    <row r="411" spans="1:30" x14ac:dyDescent="0.2">
      <c r="A411" s="1" t="e" vm="410">
        <v>#VALUE!</v>
      </c>
      <c r="B411" t="str" cm="1">
        <f t="array" ref="B411">_FV(A411,"Ticker symbol",TRUE)</f>
        <v>UNM</v>
      </c>
      <c r="C411" t="str" cm="1">
        <f t="array" ref="C411">_FV(A411,"Official name",TRUE)</f>
        <v>UNUM GROUP</v>
      </c>
      <c r="D411" t="str" cm="1">
        <f t="array" ref="D411">_FV(A411,"Headquarters")</f>
        <v>1 Fountain Square, CHATTANOOGA, TN, 37402 US</v>
      </c>
      <c r="E411" s="3" cm="1">
        <f t="array" ref="E411">IFERROR(_FV(A411,"Employees"), "NA")</f>
        <v>10665</v>
      </c>
      <c r="F411" t="str" cm="1">
        <f t="array" ref="F411">_FV(A411,"Industry")</f>
        <v>Insurance</v>
      </c>
      <c r="G411" s="3" cm="1">
        <f t="array" ref="G411">IFERROR(_FV(A411,"Year incorporated",TRUE), "NA")</f>
        <v>1995</v>
      </c>
      <c r="H411" s="3" t="str" cm="1">
        <f t="array" ref="H411">_FV(A411,"Exchange")</f>
        <v>New York Stock Exchange</v>
      </c>
      <c r="I411" t="str" cm="1">
        <f t="array" ref="I411">_FV(A411,"Currency")</f>
        <v>USD</v>
      </c>
      <c r="J411" s="7" cm="1">
        <f t="array" ref="J411">_FV(A411,"Price")</f>
        <v>49.01</v>
      </c>
      <c r="K411" s="7" cm="1">
        <f t="array" ref="K411">_FV(A411,"Previous close",TRUE)</f>
        <v>48.81</v>
      </c>
      <c r="L411" s="7" cm="1">
        <f t="array" ref="L411">_FV(A411,"Change")</f>
        <v>0.2</v>
      </c>
      <c r="M411" s="4" cm="1">
        <f t="array" ref="M411">_FV(A411,"Change (%)",TRUE)</f>
        <v>4.0980000000000001E-3</v>
      </c>
      <c r="N411" s="7" cm="1">
        <f t="array" ref="N411">IFERROR(_FV(A411,"Open"), "NA")</f>
        <v>49.05</v>
      </c>
      <c r="O411" s="7" cm="1">
        <f t="array" ref="O411">IFERROR(_FV(A411,"High"), "NA")</f>
        <v>49.48</v>
      </c>
      <c r="P411" s="7" cm="1">
        <f t="array" ref="P411">IFERROR(_FV(A411,"Low"), "NA")</f>
        <v>48.994999999999997</v>
      </c>
      <c r="Q411" s="7" cm="1">
        <f t="array" ref="Q411">IFERROR(_FV(A411,"52 week high",TRUE),"NA")</f>
        <v>51.15</v>
      </c>
      <c r="R411" s="7" cm="1">
        <f t="array" ref="R411">IFERROR(_FV(A411,"52 week low",TRUE),"NA")</f>
        <v>36.270000000000003</v>
      </c>
      <c r="S411" s="3" cm="1">
        <f t="array" ref="S411">_FV(A411,"Shares outstanding",TRUE)</f>
        <v>195624700</v>
      </c>
      <c r="T411" s="7" cm="1">
        <f t="array" ref="T411">_FV(A411,"Volume")</f>
        <v>327513</v>
      </c>
      <c r="U411" s="3" cm="1">
        <f t="array" ref="U411">IFERROR(_FV(A411,"Volume average",TRUE), "NA")</f>
        <v>1009862</v>
      </c>
      <c r="V411" s="5" cm="1">
        <f t="array" ref="V411">IFERROR(_FV(A411,"Beta"), "NA")</f>
        <v>1.0677000000000001</v>
      </c>
      <c r="W411" s="3" cm="1">
        <f t="array" ref="W411">_FV(A411,"Market cap",TRUE)</f>
        <v>9587566547</v>
      </c>
      <c r="X411" s="7" cm="1">
        <f t="array" ref="X411">IFERROR(_FV(A411,"P/E",TRUE), "NA")</f>
        <v>6.7721999999999998</v>
      </c>
      <c r="Y411" t="str" cm="1">
        <f t="array" ref="Y411">_FV(A411,"Instrument type",TRUE)</f>
        <v>Stock</v>
      </c>
      <c r="Z411" s="6" cm="1">
        <f t="array" ref="Z411">_FV(A411,"Last trade time",TRUE)</f>
        <v>45155.70032009219</v>
      </c>
      <c r="AA411" s="3" cm="1">
        <f t="array" ref="AA411">IFERROR(_xldudf_FS_EQUITYMETRICS($B411, "net_income", "FY")*1000*1000,"NA")</f>
        <v>1314200000</v>
      </c>
      <c r="AB411" s="3" t="str" cm="1">
        <f t="array" ref="AB411">IFERROR(_xldudf_FS_EQUITYMETRICS($B411, "cash_equiv", "FY")*1000*1000,"NA")</f>
        <v>NA</v>
      </c>
      <c r="AC411" s="3" t="str" cm="1">
        <f t="array" ref="AC411">IFERROR(_xldudf_FS_EQUITYMETRICS($B411, "account_receivable", "FY")*1000*1000,"NA")</f>
        <v>NA</v>
      </c>
      <c r="AD411" s="3" t="str" cm="1">
        <f t="array" ref="AD411">IFERROR(_xldudf_FS_EQUITYMETRICS($B411, "total_curr_lib", "FY")*1000*1000,"NA")</f>
        <v>NA</v>
      </c>
    </row>
    <row r="412" spans="1:30" x14ac:dyDescent="0.2">
      <c r="A412" s="1" t="e" vm="411">
        <v>#VALUE!</v>
      </c>
      <c r="B412" t="str" cm="1">
        <f t="array" ref="B412">_FV(A412,"Ticker symbol",TRUE)</f>
        <v>URBN</v>
      </c>
      <c r="C412" t="str" cm="1">
        <f t="array" ref="C412">_FV(A412,"Official name",TRUE)</f>
        <v>URBAN OUTFITTERS, INC.</v>
      </c>
      <c r="D412" t="str" cm="1">
        <f t="array" ref="D412">_FV(A412,"Headquarters")</f>
        <v>5000 S Broad St, PHILADELPHIA, PA, 19112 US</v>
      </c>
      <c r="E412" s="3" cm="1">
        <f t="array" ref="E412">IFERROR(_FV(A412,"Employees"), "NA")</f>
        <v>12220</v>
      </c>
      <c r="F412" t="str" cm="1">
        <f t="array" ref="F412">_FV(A412,"Industry")</f>
        <v>Specialty Retailers</v>
      </c>
      <c r="G412" s="3" cm="1">
        <f t="array" ref="G412">IFERROR(_FV(A412,"Year incorporated",TRUE), "NA")</f>
        <v>1976</v>
      </c>
      <c r="H412" s="3" t="str" cm="1">
        <f t="array" ref="H412">_FV(A412,"Exchange")</f>
        <v>Nasdaq Stock Market</v>
      </c>
      <c r="I412" t="str" cm="1">
        <f t="array" ref="I412">_FV(A412,"Currency")</f>
        <v>USD</v>
      </c>
      <c r="J412" s="7" cm="1">
        <f t="array" ref="J412">_FV(A412,"Price")</f>
        <v>35.64</v>
      </c>
      <c r="K412" s="7" cm="1">
        <f t="array" ref="K412">_FV(A412,"Previous close",TRUE)</f>
        <v>35.79</v>
      </c>
      <c r="L412" s="7" cm="1">
        <f t="array" ref="L412">_FV(A412,"Change")</f>
        <v>-0.15</v>
      </c>
      <c r="M412" s="4" cm="1">
        <f t="array" ref="M412">_FV(A412,"Change (%)",TRUE)</f>
        <v>-4.1909999999999994E-3</v>
      </c>
      <c r="N412" s="7" cm="1">
        <f t="array" ref="N412">IFERROR(_FV(A412,"Open"), "NA")</f>
        <v>35.82</v>
      </c>
      <c r="O412" s="7" cm="1">
        <f t="array" ref="O412">IFERROR(_FV(A412,"High"), "NA")</f>
        <v>35.99</v>
      </c>
      <c r="P412" s="7" cm="1">
        <f t="array" ref="P412">IFERROR(_FV(A412,"Low"), "NA")</f>
        <v>35.354999999999997</v>
      </c>
      <c r="Q412" s="7" cm="1">
        <f t="array" ref="Q412">IFERROR(_FV(A412,"52 week high",TRUE),"NA")</f>
        <v>37.814999999999998</v>
      </c>
      <c r="R412" s="7" cm="1">
        <f t="array" ref="R412">IFERROR(_FV(A412,"52 week low",TRUE),"NA")</f>
        <v>18.75</v>
      </c>
      <c r="S412" s="3" cm="1">
        <f t="array" ref="S412">_FV(A412,"Shares outstanding",TRUE)</f>
        <v>92697830</v>
      </c>
      <c r="T412" s="7" cm="1">
        <f t="array" ref="T412">_FV(A412,"Volume")</f>
        <v>226286</v>
      </c>
      <c r="U412" s="3" cm="1">
        <f t="array" ref="U412">IFERROR(_FV(A412,"Volume average",TRUE), "NA")</f>
        <v>1025428</v>
      </c>
      <c r="V412" s="5" cm="1">
        <f t="array" ref="V412">IFERROR(_FV(A412,"Beta"), "NA")</f>
        <v>1.5022</v>
      </c>
      <c r="W412" s="3" cm="1">
        <f t="array" ref="W412">_FV(A412,"Market cap",TRUE)</f>
        <v>3303750661</v>
      </c>
      <c r="X412" s="7" cm="1">
        <f t="array" ref="X412">IFERROR(_FV(A412,"P/E",TRUE), "NA")</f>
        <v>18.502800000000001</v>
      </c>
      <c r="Y412" t="str" cm="1">
        <f t="array" ref="Y412">_FV(A412,"Instrument type",TRUE)</f>
        <v>Stock</v>
      </c>
      <c r="Z412" s="6" cm="1">
        <f t="array" ref="Z412">_FV(A412,"Last trade time",TRUE)</f>
        <v>45155.700202522654</v>
      </c>
      <c r="AA412" s="3" cm="1">
        <f t="array" ref="AA412">IFERROR(_xldudf_FS_EQUITYMETRICS($B412, "net_income", "FY")*1000*1000,"NA")</f>
        <v>159699000</v>
      </c>
      <c r="AB412" s="3" t="str" cm="1">
        <f t="array" ref="AB412">IFERROR(_xldudf_FS_EQUITYMETRICS($B412, "cash_equiv", "FY")*1000*1000,"NA")</f>
        <v>NA</v>
      </c>
      <c r="AC412" s="3" t="str" cm="1">
        <f t="array" ref="AC412">IFERROR(_xldudf_FS_EQUITYMETRICS($B412, "account_receivable", "FY")*1000*1000,"NA")</f>
        <v>NA</v>
      </c>
      <c r="AD412" s="3" t="str" cm="1">
        <f t="array" ref="AD412">IFERROR(_xldudf_FS_EQUITYMETRICS($B412, "total_curr_lib", "FY")*1000*1000,"NA")</f>
        <v>NA</v>
      </c>
    </row>
    <row r="413" spans="1:30" x14ac:dyDescent="0.2">
      <c r="A413" s="1" t="e" vm="412">
        <v>#VALUE!</v>
      </c>
      <c r="B413" t="str" cm="1">
        <f t="array" ref="B413">_FV(A413,"Ticker symbol",TRUE)</f>
        <v>VFC</v>
      </c>
      <c r="C413" t="str" cm="1">
        <f t="array" ref="C413">_FV(A413,"Official name",TRUE)</f>
        <v>V.F. CORPORATION</v>
      </c>
      <c r="D413" t="str" cm="1">
        <f t="array" ref="D413">_FV(A413,"Headquarters")</f>
        <v>1551 Wewatta Street, DENVER, CO, 80202 US</v>
      </c>
      <c r="E413" s="3" cm="1">
        <f t="array" ref="E413">IFERROR(_FV(A413,"Employees"), "NA")</f>
        <v>19800</v>
      </c>
      <c r="F413" t="str" cm="1">
        <f t="array" ref="F413">_FV(A413,"Industry")</f>
        <v>Textiles &amp; Apparel</v>
      </c>
      <c r="G413" s="3" cm="1">
        <f t="array" ref="G413">IFERROR(_FV(A413,"Year incorporated",TRUE), "NA")</f>
        <v>1899</v>
      </c>
      <c r="H413" s="3" t="str" cm="1">
        <f t="array" ref="H413">_FV(A413,"Exchange")</f>
        <v>New York Stock Exchange</v>
      </c>
      <c r="I413" t="str" cm="1">
        <f t="array" ref="I413">_FV(A413,"Currency")</f>
        <v>USD</v>
      </c>
      <c r="J413" s="7" cm="1">
        <f t="array" ref="J413">_FV(A413,"Price")</f>
        <v>20.425000000000001</v>
      </c>
      <c r="K413" s="7" cm="1">
        <f t="array" ref="K413">_FV(A413,"Previous close",TRUE)</f>
        <v>20.43</v>
      </c>
      <c r="L413" s="7" cm="1">
        <f t="array" ref="L413">_FV(A413,"Change")</f>
        <v>-5.0000000000000001E-3</v>
      </c>
      <c r="M413" s="4" cm="1">
        <f t="array" ref="M413">_FV(A413,"Change (%)",TRUE)</f>
        <v>-2.4469999999999998E-4</v>
      </c>
      <c r="N413" s="7" cm="1">
        <f t="array" ref="N413">IFERROR(_FV(A413,"Open"), "NA")</f>
        <v>20.61</v>
      </c>
      <c r="O413" s="7" cm="1">
        <f t="array" ref="O413">IFERROR(_FV(A413,"High"), "NA")</f>
        <v>20.67</v>
      </c>
      <c r="P413" s="7" cm="1">
        <f t="array" ref="P413">IFERROR(_FV(A413,"Low"), "NA")</f>
        <v>20.274999999999999</v>
      </c>
      <c r="Q413" s="7" cm="1">
        <f t="array" ref="Q413">IFERROR(_FV(A413,"52 week high",TRUE),"NA")</f>
        <v>47.55</v>
      </c>
      <c r="R413" s="7" cm="1">
        <f t="array" ref="R413">IFERROR(_FV(A413,"52 week low",TRUE),"NA")</f>
        <v>16.773900000000001</v>
      </c>
      <c r="S413" s="3" cm="1">
        <f t="array" ref="S413">_FV(A413,"Shares outstanding",TRUE)</f>
        <v>388868400</v>
      </c>
      <c r="T413" s="7" cm="1">
        <f t="array" ref="T413">_FV(A413,"Volume")</f>
        <v>1869540</v>
      </c>
      <c r="U413" s="3" cm="1">
        <f t="array" ref="U413">IFERROR(_FV(A413,"Volume average",TRUE), "NA")</f>
        <v>6041158</v>
      </c>
      <c r="V413" s="5" cm="1">
        <f t="array" ref="V413">IFERROR(_FV(A413,"Beta"), "NA")</f>
        <v>1.4593</v>
      </c>
      <c r="W413" s="3" cm="1">
        <f t="array" ref="W413">_FV(A413,"Market cap",TRUE)</f>
        <v>7942637070</v>
      </c>
      <c r="X413" s="7" cm="1">
        <f t="array" ref="X413">IFERROR(_FV(A413,"P/E",TRUE), "NA")</f>
        <v>360.3175</v>
      </c>
      <c r="Y413" t="str" cm="1">
        <f t="array" ref="Y413">_FV(A413,"Instrument type",TRUE)</f>
        <v>Stock</v>
      </c>
      <c r="Z413" s="6" cm="1">
        <f t="array" ref="Z413">_FV(A413,"Last trade time",TRUE)</f>
        <v>45155.700521770312</v>
      </c>
      <c r="AA413" s="3" cm="1">
        <f t="array" ref="AA413">IFERROR(_xldudf_FS_EQUITYMETRICS($B413, "net_income", "FY")*1000*1000,"NA")</f>
        <v>118584000</v>
      </c>
      <c r="AB413" s="3" t="str" cm="1">
        <f t="array" ref="AB413">IFERROR(_xldudf_FS_EQUITYMETRICS($B413, "cash_equiv", "FY")*1000*1000,"NA")</f>
        <v>NA</v>
      </c>
      <c r="AC413" s="3" t="str" cm="1">
        <f t="array" ref="AC413">IFERROR(_xldudf_FS_EQUITYMETRICS($B413, "account_receivable", "FY")*1000*1000,"NA")</f>
        <v>NA</v>
      </c>
      <c r="AD413" s="3" t="str" cm="1">
        <f t="array" ref="AD413">IFERROR(_xldudf_FS_EQUITYMETRICS($B413, "total_curr_lib", "FY")*1000*1000,"NA")</f>
        <v>NA</v>
      </c>
    </row>
    <row r="414" spans="1:30" x14ac:dyDescent="0.2">
      <c r="A414" s="1" t="e" vm="413">
        <v>#VALUE!</v>
      </c>
      <c r="B414" t="str" cm="1">
        <f t="array" ref="B414">_FV(A414,"Ticker symbol",TRUE)</f>
        <v>VLO</v>
      </c>
      <c r="C414" t="str" cm="1">
        <f t="array" ref="C414">_FV(A414,"Official name",TRUE)</f>
        <v>VALERO ENERGY CORPORATION</v>
      </c>
      <c r="D414" t="str" cm="1">
        <f t="array" ref="D414">_FV(A414,"Headquarters")</f>
        <v>1 Valero Way, SAN ANTONIO, TX, 78249 US</v>
      </c>
      <c r="E414" s="3" cm="1">
        <f t="array" ref="E414">IFERROR(_FV(A414,"Employees"), "NA")</f>
        <v>9716</v>
      </c>
      <c r="F414" t="str" cm="1">
        <f t="array" ref="F414">_FV(A414,"Industry")</f>
        <v>Oil &amp; Gas</v>
      </c>
      <c r="G414" s="3" cm="1">
        <f t="array" ref="G414">IFERROR(_FV(A414,"Year incorporated",TRUE), "NA")</f>
        <v>1981</v>
      </c>
      <c r="H414" s="3" t="str" cm="1">
        <f t="array" ref="H414">_FV(A414,"Exchange")</f>
        <v>New York Stock Exchange</v>
      </c>
      <c r="I414" t="str" cm="1">
        <f t="array" ref="I414">_FV(A414,"Currency")</f>
        <v>USD</v>
      </c>
      <c r="J414" s="7" cm="1">
        <f t="array" ref="J414">_FV(A414,"Price")</f>
        <v>132.94499999999999</v>
      </c>
      <c r="K414" s="7" cm="1">
        <f t="array" ref="K414">_FV(A414,"Previous close",TRUE)</f>
        <v>130.94</v>
      </c>
      <c r="L414" s="7" cm="1">
        <f t="array" ref="L414">_FV(A414,"Change")</f>
        <v>2.0049999999999999</v>
      </c>
      <c r="M414" s="4" cm="1">
        <f t="array" ref="M414">_FV(A414,"Change (%)",TRUE)</f>
        <v>1.5311999999999999E-2</v>
      </c>
      <c r="N414" s="7" cm="1">
        <f t="array" ref="N414">IFERROR(_FV(A414,"Open"), "NA")</f>
        <v>132.83000000000001</v>
      </c>
      <c r="O414" s="7" cm="1">
        <f t="array" ref="O414">IFERROR(_FV(A414,"High"), "NA")</f>
        <v>134.60990000000001</v>
      </c>
      <c r="P414" s="7" cm="1">
        <f t="array" ref="P414">IFERROR(_FV(A414,"Low"), "NA")</f>
        <v>132.49</v>
      </c>
      <c r="Q414" s="7" cm="1">
        <f t="array" ref="Q414">IFERROR(_FV(A414,"52 week high",TRUE),"NA")</f>
        <v>150.38999999999999</v>
      </c>
      <c r="R414" s="7" cm="1">
        <f t="array" ref="R414">IFERROR(_FV(A414,"52 week low",TRUE),"NA")</f>
        <v>97.73</v>
      </c>
      <c r="S414" s="3" cm="1">
        <f t="array" ref="S414">_FV(A414,"Shares outstanding",TRUE)</f>
        <v>353132900</v>
      </c>
      <c r="T414" s="7" cm="1">
        <f t="array" ref="T414">_FV(A414,"Volume")</f>
        <v>1116292</v>
      </c>
      <c r="U414" s="3" cm="1">
        <f t="array" ref="U414">IFERROR(_FV(A414,"Volume average",TRUE), "NA")</f>
        <v>3543120</v>
      </c>
      <c r="V414" s="5" cm="1">
        <f t="array" ref="V414">IFERROR(_FV(A414,"Beta"), "NA")</f>
        <v>1.6456999999999999</v>
      </c>
      <c r="W414" s="3" cm="1">
        <f t="array" ref="W414">_FV(A414,"Market cap",TRUE)</f>
        <v>46947253390</v>
      </c>
      <c r="X414" s="7" cm="1">
        <f t="array" ref="X414">IFERROR(_FV(A414,"P/E",TRUE), "NA")</f>
        <v>4.5102000000000002</v>
      </c>
      <c r="Y414" t="str" cm="1">
        <f t="array" ref="Y414">_FV(A414,"Instrument type",TRUE)</f>
        <v>Stock</v>
      </c>
      <c r="Z414" s="6" cm="1">
        <f t="array" ref="Z414">_FV(A414,"Last trade time",TRUE)</f>
        <v>45155.700338483592</v>
      </c>
      <c r="AA414" s="3" cm="1">
        <f t="array" ref="AA414">IFERROR(_xldudf_FS_EQUITYMETRICS($B414, "net_income", "FY")*1000*1000,"NA")</f>
        <v>11528000000</v>
      </c>
      <c r="AB414" s="3" t="str" cm="1">
        <f t="array" ref="AB414">IFERROR(_xldudf_FS_EQUITYMETRICS($B414, "cash_equiv", "FY")*1000*1000,"NA")</f>
        <v>NA</v>
      </c>
      <c r="AC414" s="3" t="str" cm="1">
        <f t="array" ref="AC414">IFERROR(_xldudf_FS_EQUITYMETRICS($B414, "account_receivable", "FY")*1000*1000,"NA")</f>
        <v>NA</v>
      </c>
      <c r="AD414" s="3" t="str" cm="1">
        <f t="array" ref="AD414">IFERROR(_xldudf_FS_EQUITYMETRICS($B414, "total_curr_lib", "FY")*1000*1000,"NA")</f>
        <v>NA</v>
      </c>
    </row>
    <row r="415" spans="1:30" x14ac:dyDescent="0.2">
      <c r="A415" s="1" t="e" vm="414">
        <v>#VALUE!</v>
      </c>
      <c r="B415" t="str" cm="1">
        <f t="array" ref="B415">_FV(A415,"Ticker symbol",TRUE)</f>
        <v>VAR</v>
      </c>
      <c r="C415" t="str" cm="1">
        <f t="array" ref="C415">_FV(A415,"Official name",TRUE)</f>
        <v>VARSAV Game Studios S.A.</v>
      </c>
      <c r="D415" t="str" cm="1">
        <f t="array" ref="D415">_FV(A415,"Headquarters")</f>
        <v>ul. Aleje Jerozolimskie 123A, WARSZAWA, WOJ. MAZOWIECKIE, 02-017 PL</v>
      </c>
      <c r="E415" s="3" t="str" cm="1">
        <f t="array" ref="E415">IFERROR(_FV(A415,"Employees"), "NA")</f>
        <v>NA</v>
      </c>
      <c r="F415" t="str" cm="1">
        <f t="array" ref="F415">_FV(A415,"Industry")</f>
        <v>Software &amp; IT Services</v>
      </c>
      <c r="G415" s="3" cm="1">
        <f t="array" ref="G415">IFERROR(_FV(A415,"Year incorporated",TRUE), "NA")</f>
        <v>2011</v>
      </c>
      <c r="H415" s="3" t="str" cm="1">
        <f t="array" ref="H415">_FV(A415,"Exchange")</f>
        <v>Warsaw Stock Exchange</v>
      </c>
      <c r="I415" t="str" cm="1">
        <f t="array" ref="I415">_FV(A415,"Currency")</f>
        <v>PLN</v>
      </c>
      <c r="J415" s="7" cm="1">
        <f t="array" ref="J415">_FV(A415,"Price")</f>
        <v>0.65</v>
      </c>
      <c r="K415" s="7" cm="1">
        <f t="array" ref="K415">_FV(A415,"Previous close",TRUE)</f>
        <v>0.65800000000000003</v>
      </c>
      <c r="L415" s="7" cm="1">
        <f t="array" ref="L415">_FV(A415,"Change")</f>
        <v>-8.0000000000000002E-3</v>
      </c>
      <c r="M415" s="4" cm="1">
        <f t="array" ref="M415">_FV(A415,"Change (%)",TRUE)</f>
        <v>-1.2158E-2</v>
      </c>
      <c r="N415" s="7" cm="1">
        <f t="array" ref="N415">IFERROR(_FV(A415,"Open"), "NA")</f>
        <v>0.65200000000000002</v>
      </c>
      <c r="O415" s="7" cm="1">
        <f t="array" ref="O415">IFERROR(_FV(A415,"High"), "NA")</f>
        <v>0.65200000000000002</v>
      </c>
      <c r="P415" s="7" cm="1">
        <f t="array" ref="P415">IFERROR(_FV(A415,"Low"), "NA")</f>
        <v>0.64</v>
      </c>
      <c r="Q415" s="7" cm="1">
        <f t="array" ref="Q415">IFERROR(_FV(A415,"52 week high",TRUE),"NA")</f>
        <v>1.23</v>
      </c>
      <c r="R415" s="7" cm="1">
        <f t="array" ref="R415">IFERROR(_FV(A415,"52 week low",TRUE),"NA")</f>
        <v>0.51</v>
      </c>
      <c r="S415" s="3" cm="1">
        <f t="array" ref="S415">_FV(A415,"Shares outstanding",TRUE)</f>
        <v>20050000</v>
      </c>
      <c r="T415" s="7" cm="1">
        <f t="array" ref="T415">_FV(A415,"Volume")</f>
        <v>11019</v>
      </c>
      <c r="U415" s="3" cm="1">
        <f t="array" ref="U415">IFERROR(_FV(A415,"Volume average",TRUE), "NA")</f>
        <v>10300</v>
      </c>
      <c r="V415" s="5" cm="1">
        <f t="array" ref="V415">IFERROR(_FV(A415,"Beta"), "NA")</f>
        <v>0.62409999999999999</v>
      </c>
      <c r="W415" s="3" cm="1">
        <f t="array" ref="W415">_FV(A415,"Market cap",TRUE)</f>
        <v>13192900</v>
      </c>
      <c r="X415" s="7" cm="1">
        <f t="array" ref="X415">IFERROR(_FV(A415,"P/E",TRUE), "NA")</f>
        <v>10.974399999999999</v>
      </c>
      <c r="Y415" t="str" cm="1">
        <f t="array" ref="Y415">_FV(A415,"Instrument type",TRUE)</f>
        <v>Stock</v>
      </c>
      <c r="Z415" s="6" cm="1">
        <f t="array" ref="Z415">_FV(A415,"Last trade time",TRUE)</f>
        <v>45155.625000867971</v>
      </c>
      <c r="AA415" s="3" cm="1">
        <f t="array" ref="AA415">IFERROR(_xldudf_FS_EQUITYMETRICS($B415, "net_income", "FY")*1000*1000,"NA")</f>
        <v>269200000</v>
      </c>
      <c r="AB415" s="3" t="str" cm="1">
        <f t="array" ref="AB415">IFERROR(_xldudf_FS_EQUITYMETRICS($B415, "cash_equiv", "FY")*1000*1000,"NA")</f>
        <v>NA</v>
      </c>
      <c r="AC415" s="3" t="str" cm="1">
        <f t="array" ref="AC415">IFERROR(_xldudf_FS_EQUITYMETRICS($B415, "account_receivable", "FY")*1000*1000,"NA")</f>
        <v>NA</v>
      </c>
      <c r="AD415" s="3" t="str" cm="1">
        <f t="array" ref="AD415">IFERROR(_xldudf_FS_EQUITYMETRICS($B415, "total_curr_lib", "FY")*1000*1000,"NA")</f>
        <v>NA</v>
      </c>
    </row>
    <row r="416" spans="1:30" x14ac:dyDescent="0.2">
      <c r="A416" s="1" t="e" vm="415">
        <v>#VALUE!</v>
      </c>
      <c r="B416" t="str" cm="1">
        <f t="array" ref="B416">_FV(A416,"Ticker symbol",TRUE)</f>
        <v>VTR</v>
      </c>
      <c r="C416" t="str" cm="1">
        <f t="array" ref="C416">_FV(A416,"Official name",TRUE)</f>
        <v>VENTAS, INC.</v>
      </c>
      <c r="D416" t="str" cm="1">
        <f t="array" ref="D416">_FV(A416,"Headquarters")</f>
        <v>SUITE 3300, 353 N. CLARK STREET, CHICAGO, IL, 60654 US</v>
      </c>
      <c r="E416" s="3" cm="1">
        <f t="array" ref="E416">IFERROR(_FV(A416,"Employees"), "NA")</f>
        <v>451</v>
      </c>
      <c r="F416" t="str" cm="1">
        <f t="array" ref="F416">_FV(A416,"Industry")</f>
        <v>Residential &amp; Commercial REIT</v>
      </c>
      <c r="G416" s="3" cm="1">
        <f t="array" ref="G416">IFERROR(_FV(A416,"Year incorporated",TRUE), "NA")</f>
        <v>1987</v>
      </c>
      <c r="H416" s="3" t="str" cm="1">
        <f t="array" ref="H416">_FV(A416,"Exchange")</f>
        <v>New York Stock Exchange</v>
      </c>
      <c r="I416" t="str" cm="1">
        <f t="array" ref="I416">_FV(A416,"Currency")</f>
        <v>USD</v>
      </c>
      <c r="J416" s="7" cm="1">
        <f t="array" ref="J416">_FV(A416,"Price")</f>
        <v>42.314999999999998</v>
      </c>
      <c r="K416" s="7" cm="1">
        <f t="array" ref="K416">_FV(A416,"Previous close",TRUE)</f>
        <v>41.6</v>
      </c>
      <c r="L416" s="7" cm="1">
        <f t="array" ref="L416">_FV(A416,"Change")</f>
        <v>0.71499999999999997</v>
      </c>
      <c r="M416" s="4" cm="1">
        <f t="array" ref="M416">_FV(A416,"Change (%)",TRUE)</f>
        <v>1.7186999999999997E-2</v>
      </c>
      <c r="N416" s="7" cm="1">
        <f t="array" ref="N416">IFERROR(_FV(A416,"Open"), "NA")</f>
        <v>41.814999999999998</v>
      </c>
      <c r="O416" s="7" cm="1">
        <f t="array" ref="O416">IFERROR(_FV(A416,"High"), "NA")</f>
        <v>42.38</v>
      </c>
      <c r="P416" s="7" cm="1">
        <f t="array" ref="P416">IFERROR(_FV(A416,"Low"), "NA")</f>
        <v>41.59</v>
      </c>
      <c r="Q416" s="7" cm="1">
        <f t="array" ref="Q416">IFERROR(_FV(A416,"52 week high",TRUE),"NA")</f>
        <v>53.15</v>
      </c>
      <c r="R416" s="7" cm="1">
        <f t="array" ref="R416">IFERROR(_FV(A416,"52 week low",TRUE),"NA")</f>
        <v>35.33</v>
      </c>
      <c r="S416" s="3" cm="1">
        <f t="array" ref="S416">_FV(A416,"Shares outstanding",TRUE)</f>
        <v>402377900</v>
      </c>
      <c r="T416" s="7" cm="1">
        <f t="array" ref="T416">_FV(A416,"Volume")</f>
        <v>651814</v>
      </c>
      <c r="U416" s="3" cm="1">
        <f t="array" ref="U416">IFERROR(_FV(A416,"Volume average",TRUE), "NA")</f>
        <v>2104861</v>
      </c>
      <c r="V416" s="5" cm="1">
        <f t="array" ref="V416">IFERROR(_FV(A416,"Beta"), "NA")</f>
        <v>1.2394000000000001</v>
      </c>
      <c r="W416" s="3" cm="1">
        <f t="array" ref="W416">_FV(A416,"Market cap",TRUE)</f>
        <v>17026620838</v>
      </c>
      <c r="X416" s="7" cm="1">
        <f t="array" ref="X416">IFERROR(_FV(A416,"P/E",TRUE), "NA")</f>
        <v>219.1319</v>
      </c>
      <c r="Y416" t="str" cm="1">
        <f t="array" ref="Y416">_FV(A416,"Instrument type",TRUE)</f>
        <v>Stock</v>
      </c>
      <c r="Z416" s="6" cm="1">
        <f t="array" ref="Z416">_FV(A416,"Last trade time",TRUE)</f>
        <v>45155.70045861094</v>
      </c>
      <c r="AA416" s="3" cm="1">
        <f t="array" ref="AA416">IFERROR(_xldudf_FS_EQUITYMETRICS($B416, "net_income", "FY")*1000*1000,"NA")</f>
        <v>-47447000</v>
      </c>
      <c r="AB416" s="3" t="str" cm="1">
        <f t="array" ref="AB416">IFERROR(_xldudf_FS_EQUITYMETRICS($B416, "cash_equiv", "FY")*1000*1000,"NA")</f>
        <v>NA</v>
      </c>
      <c r="AC416" s="3" t="str" cm="1">
        <f t="array" ref="AC416">IFERROR(_xldudf_FS_EQUITYMETRICS($B416, "account_receivable", "FY")*1000*1000,"NA")</f>
        <v>NA</v>
      </c>
      <c r="AD416" s="3" t="str" cm="1">
        <f t="array" ref="AD416">IFERROR(_xldudf_FS_EQUITYMETRICS($B416, "total_curr_lib", "FY")*1000*1000,"NA")</f>
        <v>NA</v>
      </c>
    </row>
    <row r="417" spans="1:30" x14ac:dyDescent="0.2">
      <c r="A417" s="1" t="e" vm="416">
        <v>#VALUE!</v>
      </c>
      <c r="B417" t="str" cm="1">
        <f t="array" ref="B417">_FV(A417,"Ticker symbol",TRUE)</f>
        <v>VRSN</v>
      </c>
      <c r="C417" t="str" cm="1">
        <f t="array" ref="C417">_FV(A417,"Official name",TRUE)</f>
        <v>VERISIGN, INC.</v>
      </c>
      <c r="D417" t="str" cm="1">
        <f t="array" ref="D417">_FV(A417,"Headquarters")</f>
        <v>ATTN: GENERAL COUNSEL, 12061 BLUEMONT WAY, RESTON, VA, 20190 US</v>
      </c>
      <c r="E417" s="3" cm="1">
        <f t="array" ref="E417">IFERROR(_FV(A417,"Employees"), "NA")</f>
        <v>914</v>
      </c>
      <c r="F417" t="str" cm="1">
        <f t="array" ref="F417">_FV(A417,"Industry")</f>
        <v>Software &amp; IT Services</v>
      </c>
      <c r="G417" s="3" cm="1">
        <f t="array" ref="G417">IFERROR(_FV(A417,"Year incorporated",TRUE), "NA")</f>
        <v>1995</v>
      </c>
      <c r="H417" s="3" t="str" cm="1">
        <f t="array" ref="H417">_FV(A417,"Exchange")</f>
        <v>Nasdaq Stock Market</v>
      </c>
      <c r="I417" t="str" cm="1">
        <f t="array" ref="I417">_FV(A417,"Currency")</f>
        <v>USD</v>
      </c>
      <c r="J417" s="7" cm="1">
        <f t="array" ref="J417">_FV(A417,"Price")</f>
        <v>202.51</v>
      </c>
      <c r="K417" s="7" cm="1">
        <f t="array" ref="K417">_FV(A417,"Previous close",TRUE)</f>
        <v>204.87</v>
      </c>
      <c r="L417" s="7" cm="1">
        <f t="array" ref="L417">_FV(A417,"Change")</f>
        <v>-2.36</v>
      </c>
      <c r="M417" s="4" cm="1">
        <f t="array" ref="M417">_FV(A417,"Change (%)",TRUE)</f>
        <v>-1.1519999999999999E-2</v>
      </c>
      <c r="N417" s="7" cm="1">
        <f t="array" ref="N417">IFERROR(_FV(A417,"Open"), "NA")</f>
        <v>204.7</v>
      </c>
      <c r="O417" s="7" cm="1">
        <f t="array" ref="O417">IFERROR(_FV(A417,"High"), "NA")</f>
        <v>205.44499999999999</v>
      </c>
      <c r="P417" s="7" cm="1">
        <f t="array" ref="P417">IFERROR(_FV(A417,"Low"), "NA")</f>
        <v>202.24</v>
      </c>
      <c r="Q417" s="7" cm="1">
        <f t="array" ref="Q417">IFERROR(_FV(A417,"52 week high",TRUE),"NA")</f>
        <v>229.72</v>
      </c>
      <c r="R417" s="7" cm="1">
        <f t="array" ref="R417">IFERROR(_FV(A417,"52 week low",TRUE),"NA")</f>
        <v>169.24</v>
      </c>
      <c r="S417" s="3" cm="1">
        <f t="array" ref="S417">_FV(A417,"Shares outstanding",TRUE)</f>
        <v>103133800</v>
      </c>
      <c r="T417" s="7" cm="1">
        <f t="array" ref="T417">_FV(A417,"Volume")</f>
        <v>142013</v>
      </c>
      <c r="U417" s="3" cm="1">
        <f t="array" ref="U417">IFERROR(_FV(A417,"Volume average",TRUE), "NA")</f>
        <v>445757</v>
      </c>
      <c r="V417" s="5" cm="1">
        <f t="array" ref="V417">IFERROR(_FV(A417,"Beta"), "NA")</f>
        <v>0.96389999999999998</v>
      </c>
      <c r="W417" s="3" cm="1">
        <f t="array" ref="W417">_FV(A417,"Market cap",TRUE)</f>
        <v>21129010000</v>
      </c>
      <c r="X417" s="7" cm="1">
        <f t="array" ref="X417">IFERROR(_FV(A417,"P/E",TRUE), "NA")</f>
        <v>30.283300000000001</v>
      </c>
      <c r="Y417" t="str" cm="1">
        <f t="array" ref="Y417">_FV(A417,"Instrument type",TRUE)</f>
        <v>Stock</v>
      </c>
      <c r="Z417" s="6" cm="1">
        <f t="array" ref="Z417">_FV(A417,"Last trade time",TRUE)</f>
        <v>45155.700372835156</v>
      </c>
      <c r="AA417" s="3" cm="1">
        <f t="array" ref="AA417">IFERROR(_xldudf_FS_EQUITYMETRICS($B417, "net_income", "FY")*1000*1000,"NA")</f>
        <v>673800000</v>
      </c>
      <c r="AB417" s="3" t="str" cm="1">
        <f t="array" ref="AB417">IFERROR(_xldudf_FS_EQUITYMETRICS($B417, "cash_equiv", "FY")*1000*1000,"NA")</f>
        <v>NA</v>
      </c>
      <c r="AC417" s="3" t="str" cm="1">
        <f t="array" ref="AC417">IFERROR(_xldudf_FS_EQUITYMETRICS($B417, "account_receivable", "FY")*1000*1000,"NA")</f>
        <v>NA</v>
      </c>
      <c r="AD417" s="3" t="str" cm="1">
        <f t="array" ref="AD417">IFERROR(_xldudf_FS_EQUITYMETRICS($B417, "total_curr_lib", "FY")*1000*1000,"NA")</f>
        <v>NA</v>
      </c>
    </row>
    <row r="418" spans="1:30" x14ac:dyDescent="0.2">
      <c r="A418" s="1" t="e" vm="417">
        <v>#VALUE!</v>
      </c>
      <c r="B418" t="str" cm="1">
        <f t="array" ref="B418">_FV(A418,"Ticker symbol",TRUE)</f>
        <v>VZ</v>
      </c>
      <c r="C418" t="str" cm="1">
        <f t="array" ref="C418">_FV(A418,"Official name",TRUE)</f>
        <v>VERIZON COMMUNICATIONS INC.</v>
      </c>
      <c r="D418" t="str" cm="1">
        <f t="array" ref="D418">_FV(A418,"Headquarters")</f>
        <v>1095 Avenue Of The Americas, NEW YORK, NY, 10036 US</v>
      </c>
      <c r="E418" s="3" cm="1">
        <f t="array" ref="E418">IFERROR(_FV(A418,"Employees"), "NA")</f>
        <v>117100</v>
      </c>
      <c r="F418" t="str" cm="1">
        <f t="array" ref="F418">_FV(A418,"Industry")</f>
        <v>Telecommunications Services</v>
      </c>
      <c r="G418" s="3" cm="1">
        <f t="array" ref="G418">IFERROR(_FV(A418,"Year incorporated",TRUE), "NA")</f>
        <v>1983</v>
      </c>
      <c r="H418" s="3" t="str" cm="1">
        <f t="array" ref="H418">_FV(A418,"Exchange")</f>
        <v>New York Stock Exchange</v>
      </c>
      <c r="I418" t="str" cm="1">
        <f t="array" ref="I418">_FV(A418,"Currency")</f>
        <v>USD</v>
      </c>
      <c r="J418" s="7" cm="1">
        <f t="array" ref="J418">_FV(A418,"Price")</f>
        <v>32.924999999999997</v>
      </c>
      <c r="K418" s="7" cm="1">
        <f t="array" ref="K418">_FV(A418,"Previous close",TRUE)</f>
        <v>33.270000000000003</v>
      </c>
      <c r="L418" s="7" cm="1">
        <f t="array" ref="L418">_FV(A418,"Change")</f>
        <v>-0.34499999999999997</v>
      </c>
      <c r="M418" s="4" cm="1">
        <f t="array" ref="M418">_FV(A418,"Change (%)",TRUE)</f>
        <v>-1.0369999999999999E-2</v>
      </c>
      <c r="N418" s="7" cm="1">
        <f t="array" ref="N418">IFERROR(_FV(A418,"Open"), "NA")</f>
        <v>33.4</v>
      </c>
      <c r="O418" s="7" cm="1">
        <f t="array" ref="O418">IFERROR(_FV(A418,"High"), "NA")</f>
        <v>33.472200000000001</v>
      </c>
      <c r="P418" s="7" cm="1">
        <f t="array" ref="P418">IFERROR(_FV(A418,"Low"), "NA")</f>
        <v>32.895000000000003</v>
      </c>
      <c r="Q418" s="7" cm="1">
        <f t="array" ref="Q418">IFERROR(_FV(A418,"52 week high",TRUE),"NA")</f>
        <v>45.715000000000003</v>
      </c>
      <c r="R418" s="7" cm="1">
        <f t="array" ref="R418">IFERROR(_FV(A418,"52 week low",TRUE),"NA")</f>
        <v>31.25</v>
      </c>
      <c r="S418" s="3" cm="1">
        <f t="array" ref="S418">_FV(A418,"Shares outstanding",TRUE)</f>
        <v>4204040000</v>
      </c>
      <c r="T418" s="7" cm="1">
        <f t="array" ref="T418">_FV(A418,"Volume")</f>
        <v>8550448</v>
      </c>
      <c r="U418" s="3" cm="1">
        <f t="array" ref="U418">IFERROR(_FV(A418,"Volume average",TRUE), "NA")</f>
        <v>31092786</v>
      </c>
      <c r="V418" s="5" cm="1">
        <f t="array" ref="V418">IFERROR(_FV(A418,"Beta"), "NA")</f>
        <v>0.33629999999999999</v>
      </c>
      <c r="W418" s="3" cm="1">
        <f t="array" ref="W418">_FV(A418,"Market cap",TRUE)</f>
        <v>138418017000</v>
      </c>
      <c r="X418" s="7" cm="1">
        <f t="array" ref="X418">IFERROR(_FV(A418,"P/E",TRUE), "NA")</f>
        <v>6.6567999999999996</v>
      </c>
      <c r="Y418" t="str" cm="1">
        <f t="array" ref="Y418">_FV(A418,"Instrument type",TRUE)</f>
        <v>Stock</v>
      </c>
      <c r="Z418" s="6" cm="1">
        <f t="array" ref="Z418">_FV(A418,"Last trade time",TRUE)</f>
        <v>45155.700554120311</v>
      </c>
      <c r="AA418" s="3" cm="1">
        <f t="array" ref="AA418">IFERROR(_xldudf_FS_EQUITYMETRICS($B418, "net_income", "FY")*1000*1000,"NA")</f>
        <v>21256000000</v>
      </c>
      <c r="AB418" s="3" t="str" cm="1">
        <f t="array" ref="AB418">IFERROR(_xldudf_FS_EQUITYMETRICS($B418, "cash_equiv", "FY")*1000*1000,"NA")</f>
        <v>NA</v>
      </c>
      <c r="AC418" s="3" t="str" cm="1">
        <f t="array" ref="AC418">IFERROR(_xldudf_FS_EQUITYMETRICS($B418, "account_receivable", "FY")*1000*1000,"NA")</f>
        <v>NA</v>
      </c>
      <c r="AD418" s="3" t="str" cm="1">
        <f t="array" ref="AD418">IFERROR(_xldudf_FS_EQUITYMETRICS($B418, "total_curr_lib", "FY")*1000*1000,"NA")</f>
        <v>NA</v>
      </c>
    </row>
    <row r="419" spans="1:30" x14ac:dyDescent="0.2">
      <c r="A419" s="1" t="e" vm="418">
        <v>#VALUE!</v>
      </c>
      <c r="B419" t="str" cm="1">
        <f t="array" ref="B419">_FV(A419,"Ticker symbol",TRUE)</f>
        <v>V</v>
      </c>
      <c r="C419" t="str" cm="1">
        <f t="array" ref="C419">_FV(A419,"Official name",TRUE)</f>
        <v>VISA INC.</v>
      </c>
      <c r="D419" t="str" cm="1">
        <f t="array" ref="D419">_FV(A419,"Headquarters")</f>
        <v>P.O. Box 8999, SAN FRANCISCO, CA, 94128-8999 US</v>
      </c>
      <c r="E419" s="3" cm="1">
        <f t="array" ref="E419">IFERROR(_FV(A419,"Employees"), "NA")</f>
        <v>26500</v>
      </c>
      <c r="F419" t="str" cm="1">
        <f t="array" ref="F419">_FV(A419,"Industry")</f>
        <v>Software &amp; IT Services</v>
      </c>
      <c r="G419" s="3" cm="1">
        <f t="array" ref="G419">IFERROR(_FV(A419,"Year incorporated",TRUE), "NA")</f>
        <v>2007</v>
      </c>
      <c r="H419" s="3" t="str" cm="1">
        <f t="array" ref="H419">_FV(A419,"Exchange")</f>
        <v>New York Stock Exchange</v>
      </c>
      <c r="I419" t="str" cm="1">
        <f t="array" ref="I419">_FV(A419,"Currency")</f>
        <v>USD</v>
      </c>
      <c r="J419" s="7" cm="1">
        <f t="array" ref="J419">_FV(A419,"Price")</f>
        <v>238.43</v>
      </c>
      <c r="K419" s="7" cm="1">
        <f t="array" ref="K419">_FV(A419,"Previous close",TRUE)</f>
        <v>239.29</v>
      </c>
      <c r="L419" s="7" cm="1">
        <f t="array" ref="L419">_FV(A419,"Change")</f>
        <v>-0.86</v>
      </c>
      <c r="M419" s="4" cm="1">
        <f t="array" ref="M419">_FV(A419,"Change (%)",TRUE)</f>
        <v>-3.594E-3</v>
      </c>
      <c r="N419" s="7" cm="1">
        <f t="array" ref="N419">IFERROR(_FV(A419,"Open"), "NA")</f>
        <v>240.3</v>
      </c>
      <c r="O419" s="7" cm="1">
        <f t="array" ref="O419">IFERROR(_FV(A419,"High"), "NA")</f>
        <v>240.3</v>
      </c>
      <c r="P419" s="7" cm="1">
        <f t="array" ref="P419">IFERROR(_FV(A419,"Low"), "NA")</f>
        <v>237.52500000000001</v>
      </c>
      <c r="Q419" s="7" cm="1">
        <f t="array" ref="Q419">IFERROR(_FV(A419,"52 week high",TRUE),"NA")</f>
        <v>245.37</v>
      </c>
      <c r="R419" s="7" cm="1">
        <f t="array" ref="R419">IFERROR(_FV(A419,"52 week low",TRUE),"NA")</f>
        <v>174.6</v>
      </c>
      <c r="S419" s="3" cm="1">
        <f t="array" ref="S419">_FV(A419,"Shares outstanding",TRUE)</f>
        <v>2035361000</v>
      </c>
      <c r="T419" s="7" cm="1">
        <f t="array" ref="T419">_FV(A419,"Volume")</f>
        <v>1539904</v>
      </c>
      <c r="U419" s="3" cm="1">
        <f t="array" ref="U419">IFERROR(_FV(A419,"Volume average",TRUE), "NA")</f>
        <v>5209905</v>
      </c>
      <c r="V419" s="5" cm="1">
        <f t="array" ref="V419">IFERROR(_FV(A419,"Beta"), "NA")</f>
        <v>0.95669999999999999</v>
      </c>
      <c r="W419" s="3" cm="1">
        <f t="array" ref="W419">_FV(A419,"Market cap",TRUE)</f>
        <v>485291123230</v>
      </c>
      <c r="X419" s="7" cm="1">
        <f t="array" ref="X419">IFERROR(_FV(A419,"P/E",TRUE), "NA")</f>
        <v>30.366800000000001</v>
      </c>
      <c r="Y419" t="str" cm="1">
        <f t="array" ref="Y419">_FV(A419,"Instrument type",TRUE)</f>
        <v>Stock</v>
      </c>
      <c r="Z419" s="6" cm="1">
        <f t="array" ref="Z419">_FV(A419,"Last trade time",TRUE)</f>
        <v>45155.70045155078</v>
      </c>
      <c r="AA419" s="3" cm="1">
        <f t="array" ref="AA419">IFERROR(_xldudf_FS_EQUITYMETRICS($B419, "net_income", "FY")*1000*1000,"NA")</f>
        <v>14957000000</v>
      </c>
      <c r="AB419" s="3" t="str" cm="1">
        <f t="array" ref="AB419">IFERROR(_xldudf_FS_EQUITYMETRICS($B419, "cash_equiv", "FY")*1000*1000,"NA")</f>
        <v>NA</v>
      </c>
      <c r="AC419" s="3" t="str" cm="1">
        <f t="array" ref="AC419">IFERROR(_xldudf_FS_EQUITYMETRICS($B419, "account_receivable", "FY")*1000*1000,"NA")</f>
        <v>NA</v>
      </c>
      <c r="AD419" s="3" t="str" cm="1">
        <f t="array" ref="AD419">IFERROR(_xldudf_FS_EQUITYMETRICS($B419, "total_curr_lib", "FY")*1000*1000,"NA")</f>
        <v>NA</v>
      </c>
    </row>
    <row r="420" spans="1:30" x14ac:dyDescent="0.2">
      <c r="A420" s="1" t="e" vm="419">
        <v>#VALUE!</v>
      </c>
      <c r="B420" t="str" cm="1">
        <f t="array" ref="B420">_FV(A420,"Ticker symbol",TRUE)</f>
        <v>VNO</v>
      </c>
      <c r="C420" t="str" cm="1">
        <f t="array" ref="C420">_FV(A420,"Official name",TRUE)</f>
        <v>VORNADO REALTY TRUST</v>
      </c>
      <c r="D420" t="str" cm="1">
        <f t="array" ref="D420">_FV(A420,"Headquarters")</f>
        <v>888 7th Ave, NEW YORK, NY, 10106-0001 US</v>
      </c>
      <c r="E420" s="3" cm="1">
        <f t="array" ref="E420">IFERROR(_FV(A420,"Employees"), "NA")</f>
        <v>3146</v>
      </c>
      <c r="F420" t="str" cm="1">
        <f t="array" ref="F420">_FV(A420,"Industry")</f>
        <v>Residential &amp; Commercial REIT</v>
      </c>
      <c r="G420" s="3" cm="1">
        <f t="array" ref="G420">IFERROR(_FV(A420,"Year incorporated",TRUE), "NA")</f>
        <v>1993</v>
      </c>
      <c r="H420" s="3" t="str" cm="1">
        <f t="array" ref="H420">_FV(A420,"Exchange")</f>
        <v>New York Stock Exchange</v>
      </c>
      <c r="I420" t="str" cm="1">
        <f t="array" ref="I420">_FV(A420,"Currency")</f>
        <v>USD</v>
      </c>
      <c r="J420" s="7" cm="1">
        <f t="array" ref="J420">_FV(A420,"Price")</f>
        <v>21.344999999999999</v>
      </c>
      <c r="K420" s="7" cm="1">
        <f t="array" ref="K420">_FV(A420,"Previous close",TRUE)</f>
        <v>21.41</v>
      </c>
      <c r="L420" s="7" cm="1">
        <f t="array" ref="L420">_FV(A420,"Change")</f>
        <v>-6.5000000000000002E-2</v>
      </c>
      <c r="M420" s="4" cm="1">
        <f t="array" ref="M420">_FV(A420,"Change (%)",TRUE)</f>
        <v>-3.0359999999999996E-3</v>
      </c>
      <c r="N420" s="7" cm="1">
        <f t="array" ref="N420">IFERROR(_FV(A420,"Open"), "NA")</f>
        <v>21.335000000000001</v>
      </c>
      <c r="O420" s="7" cm="1">
        <f t="array" ref="O420">IFERROR(_FV(A420,"High"), "NA")</f>
        <v>21.51</v>
      </c>
      <c r="P420" s="7" cm="1">
        <f t="array" ref="P420">IFERROR(_FV(A420,"Low"), "NA")</f>
        <v>21.14</v>
      </c>
      <c r="Q420" s="7" cm="1">
        <f t="array" ref="Q420">IFERROR(_FV(A420,"52 week high",TRUE),"NA")</f>
        <v>29.91</v>
      </c>
      <c r="R420" s="7" cm="1">
        <f t="array" ref="R420">IFERROR(_FV(A420,"52 week low",TRUE),"NA")</f>
        <v>12.31</v>
      </c>
      <c r="S420" s="3" cm="1">
        <f t="array" ref="S420">_FV(A420,"Shares outstanding",TRUE)</f>
        <v>190543900</v>
      </c>
      <c r="T420" s="7" cm="1">
        <f t="array" ref="T420">_FV(A420,"Volume")</f>
        <v>788599</v>
      </c>
      <c r="U420" s="3" cm="1">
        <f t="array" ref="U420">IFERROR(_FV(A420,"Volume average",TRUE), "NA")</f>
        <v>2972342</v>
      </c>
      <c r="V420" s="5" cm="1">
        <f t="array" ref="V420">IFERROR(_FV(A420,"Beta"), "NA")</f>
        <v>1.4630000000000001</v>
      </c>
      <c r="W420" s="3" cm="1">
        <f t="array" ref="W420">_FV(A420,"Market cap",TRUE)</f>
        <v>4067159545</v>
      </c>
      <c r="X420" s="7" cm="1">
        <f t="array" ref="X420">IFERROR(_FV(A420,"P/E",TRUE), "NA")</f>
        <v>46.972499999999997</v>
      </c>
      <c r="Y420" t="str" cm="1">
        <f t="array" ref="Y420">_FV(A420,"Instrument type",TRUE)</f>
        <v>Stock</v>
      </c>
      <c r="Z420" s="6" cm="1">
        <f t="array" ref="Z420">_FV(A420,"Last trade time",TRUE)</f>
        <v>45155.700263923434</v>
      </c>
      <c r="AA420" s="3" cm="1">
        <f t="array" ref="AA420">IFERROR(_xldudf_FS_EQUITYMETRICS($B420, "net_income", "FY")*1000*1000,"NA")</f>
        <v>-346499000</v>
      </c>
      <c r="AB420" s="3" t="str" cm="1">
        <f t="array" ref="AB420">IFERROR(_xldudf_FS_EQUITYMETRICS($B420, "cash_equiv", "FY")*1000*1000,"NA")</f>
        <v>NA</v>
      </c>
      <c r="AC420" s="3" t="str" cm="1">
        <f t="array" ref="AC420">IFERROR(_xldudf_FS_EQUITYMETRICS($B420, "account_receivable", "FY")*1000*1000,"NA")</f>
        <v>NA</v>
      </c>
      <c r="AD420" s="3" t="str" cm="1">
        <f t="array" ref="AD420">IFERROR(_xldudf_FS_EQUITYMETRICS($B420, "total_curr_lib", "FY")*1000*1000,"NA")</f>
        <v>NA</v>
      </c>
    </row>
    <row r="421" spans="1:30" x14ac:dyDescent="0.2">
      <c r="A421" s="1" t="e" vm="420">
        <v>#VALUE!</v>
      </c>
      <c r="B421" t="str" cm="1">
        <f t="array" ref="B421">_FV(A421,"Ticker symbol",TRUE)</f>
        <v>VMC</v>
      </c>
      <c r="C421" t="str" cm="1">
        <f t="array" ref="C421">_FV(A421,"Official name",TRUE)</f>
        <v>VULCAN MATERIALS COMPANY</v>
      </c>
      <c r="D421" t="str" cm="1">
        <f t="array" ref="D421">_FV(A421,"Headquarters")</f>
        <v>1200 Urban Center Dr, BIRMINGHAM, AL, 35242 US</v>
      </c>
      <c r="E421" s="3" cm="1">
        <f t="array" ref="E421">IFERROR(_FV(A421,"Employees"), "NA")</f>
        <v>11397</v>
      </c>
      <c r="F421" t="str" cm="1">
        <f t="array" ref="F421">_FV(A421,"Industry")</f>
        <v>Construction Materials</v>
      </c>
      <c r="G421" s="3" cm="1">
        <f t="array" ref="G421">IFERROR(_FV(A421,"Year incorporated",TRUE), "NA")</f>
        <v>2007</v>
      </c>
      <c r="H421" s="3" t="str" cm="1">
        <f t="array" ref="H421">_FV(A421,"Exchange")</f>
        <v>New York Stock Exchange</v>
      </c>
      <c r="I421" t="str" cm="1">
        <f t="array" ref="I421">_FV(A421,"Currency")</f>
        <v>USD</v>
      </c>
      <c r="J421" s="7" cm="1">
        <f t="array" ref="J421">_FV(A421,"Price")</f>
        <v>219.625</v>
      </c>
      <c r="K421" s="7" cm="1">
        <f t="array" ref="K421">_FV(A421,"Previous close",TRUE)</f>
        <v>222.5</v>
      </c>
      <c r="L421" s="7" cm="1">
        <f t="array" ref="L421">_FV(A421,"Change")</f>
        <v>-2.875</v>
      </c>
      <c r="M421" s="4" cm="1">
        <f t="array" ref="M421">_FV(A421,"Change (%)",TRUE)</f>
        <v>-1.2921E-2</v>
      </c>
      <c r="N421" s="7" cm="1">
        <f t="array" ref="N421">IFERROR(_FV(A421,"Open"), "NA")</f>
        <v>222.46</v>
      </c>
      <c r="O421" s="7" cm="1">
        <f t="array" ref="O421">IFERROR(_FV(A421,"High"), "NA")</f>
        <v>223.92959999999999</v>
      </c>
      <c r="P421" s="7" cm="1">
        <f t="array" ref="P421">IFERROR(_FV(A421,"Low"), "NA")</f>
        <v>218.93</v>
      </c>
      <c r="Q421" s="7" cm="1">
        <f t="array" ref="Q421">IFERROR(_FV(A421,"52 week high",TRUE),"NA")</f>
        <v>229.75</v>
      </c>
      <c r="R421" s="7" cm="1">
        <f t="array" ref="R421">IFERROR(_FV(A421,"52 week low",TRUE),"NA")</f>
        <v>147.63999999999999</v>
      </c>
      <c r="S421" s="3" cm="1">
        <f t="array" ref="S421">_FV(A421,"Shares outstanding",TRUE)</f>
        <v>132866200</v>
      </c>
      <c r="T421" s="7" cm="1">
        <f t="array" ref="T421">_FV(A421,"Volume")</f>
        <v>204223</v>
      </c>
      <c r="U421" s="3" cm="1">
        <f t="array" ref="U421">IFERROR(_FV(A421,"Volume average",TRUE), "NA")</f>
        <v>779503</v>
      </c>
      <c r="V421" s="5" cm="1">
        <f t="array" ref="V421">IFERROR(_FV(A421,"Beta"), "NA")</f>
        <v>0.78120000000000001</v>
      </c>
      <c r="W421" s="3" cm="1">
        <f t="array" ref="W421">_FV(A421,"Market cap",TRUE)</f>
        <v>29180739175</v>
      </c>
      <c r="X421" s="7" cm="1">
        <f t="array" ref="X421">IFERROR(_FV(A421,"P/E",TRUE), "NA")</f>
        <v>40.457799999999999</v>
      </c>
      <c r="Y421" t="str" cm="1">
        <f t="array" ref="Y421">_FV(A421,"Instrument type",TRUE)</f>
        <v>Stock</v>
      </c>
      <c r="Z421" s="6" cm="1">
        <f t="array" ref="Z421">_FV(A421,"Last trade time",TRUE)</f>
        <v>45155.700454305472</v>
      </c>
      <c r="AA421" s="3" cm="1">
        <f t="array" ref="AA421">IFERROR(_xldudf_FS_EQUITYMETRICS($B421, "net_income", "FY")*1000*1000,"NA")</f>
        <v>575600000</v>
      </c>
      <c r="AB421" s="3" t="str" cm="1">
        <f t="array" ref="AB421">IFERROR(_xldudf_FS_EQUITYMETRICS($B421, "cash_equiv", "FY")*1000*1000,"NA")</f>
        <v>NA</v>
      </c>
      <c r="AC421" s="3" t="str" cm="1">
        <f t="array" ref="AC421">IFERROR(_xldudf_FS_EQUITYMETRICS($B421, "account_receivable", "FY")*1000*1000,"NA")</f>
        <v>NA</v>
      </c>
      <c r="AD421" s="3" t="str" cm="1">
        <f t="array" ref="AD421">IFERROR(_xldudf_FS_EQUITYMETRICS($B421, "total_curr_lib", "FY")*1000*1000,"NA")</f>
        <v>NA</v>
      </c>
    </row>
    <row r="422" spans="1:30" x14ac:dyDescent="0.2">
      <c r="A422" s="1" t="e" vm="421">
        <v>#VALUE!</v>
      </c>
      <c r="B422" t="str" cm="1">
        <f t="array" ref="B422">_FV(A422,"Ticker symbol",TRUE)</f>
        <v>GWW</v>
      </c>
      <c r="C422" t="str" cm="1">
        <f t="array" ref="C422">_FV(A422,"Official name",TRUE)</f>
        <v>W.W. GRAINGER, INC.</v>
      </c>
      <c r="D422" t="str" cm="1">
        <f t="array" ref="D422">_FV(A422,"Headquarters")</f>
        <v>5500 West Howard St, SKOKIE, IL, 60077 US</v>
      </c>
      <c r="E422" s="3" cm="1">
        <f t="array" ref="E422">IFERROR(_FV(A422,"Employees"), "NA")</f>
        <v>23000</v>
      </c>
      <c r="F422" t="str" cm="1">
        <f t="array" ref="F422">_FV(A422,"Industry")</f>
        <v>Machinery, Equipment &amp; Components</v>
      </c>
      <c r="G422" s="3" cm="1">
        <f t="array" ref="G422">IFERROR(_FV(A422,"Year incorporated",TRUE), "NA")</f>
        <v>1928</v>
      </c>
      <c r="H422" s="3" t="str" cm="1">
        <f t="array" ref="H422">_FV(A422,"Exchange")</f>
        <v>New York Stock Exchange</v>
      </c>
      <c r="I422" t="str" cm="1">
        <f t="array" ref="I422">_FV(A422,"Currency")</f>
        <v>USD</v>
      </c>
      <c r="J422" s="7" cm="1">
        <f t="array" ref="J422">_FV(A422,"Price")</f>
        <v>706.94500000000005</v>
      </c>
      <c r="K422" s="7" cm="1">
        <f t="array" ref="K422">_FV(A422,"Previous close",TRUE)</f>
        <v>709.31</v>
      </c>
      <c r="L422" s="7" cm="1">
        <f t="array" ref="L422">_FV(A422,"Change")</f>
        <v>-2.3650000000000002</v>
      </c>
      <c r="M422" s="4" cm="1">
        <f t="array" ref="M422">_FV(A422,"Change (%)",TRUE)</f>
        <v>-3.3339999999999997E-3</v>
      </c>
      <c r="N422" s="7" cm="1">
        <f t="array" ref="N422">IFERROR(_FV(A422,"Open"), "NA")</f>
        <v>714.6</v>
      </c>
      <c r="O422" s="7" cm="1">
        <f t="array" ref="O422">IFERROR(_FV(A422,"High"), "NA")</f>
        <v>716.83</v>
      </c>
      <c r="P422" s="7" cm="1">
        <f t="array" ref="P422">IFERROR(_FV(A422,"Low"), "NA")</f>
        <v>705.16499999999996</v>
      </c>
      <c r="Q422" s="7" cm="1">
        <f t="array" ref="Q422">IFERROR(_FV(A422,"52 week high",TRUE),"NA")</f>
        <v>811.6</v>
      </c>
      <c r="R422" s="7" cm="1">
        <f t="array" ref="R422">IFERROR(_FV(A422,"52 week low",TRUE),"NA")</f>
        <v>483.19</v>
      </c>
      <c r="S422" s="3" cm="1">
        <f t="array" ref="S422">_FV(A422,"Shares outstanding",TRUE)</f>
        <v>50000880</v>
      </c>
      <c r="T422" s="7" cm="1">
        <f t="array" ref="T422">_FV(A422,"Volume")</f>
        <v>53361</v>
      </c>
      <c r="U422" s="3" cm="1">
        <f t="array" ref="U422">IFERROR(_FV(A422,"Volume average",TRUE), "NA")</f>
        <v>299149</v>
      </c>
      <c r="V422" s="5" cm="1">
        <f t="array" ref="V422">IFERROR(_FV(A422,"Beta"), "NA")</f>
        <v>1.2113</v>
      </c>
      <c r="W422" s="3" cm="1">
        <f t="array" ref="W422">_FV(A422,"Market cap",TRUE)</f>
        <v>35347872111</v>
      </c>
      <c r="X422" s="7" cm="1">
        <f t="array" ref="X422">IFERROR(_FV(A422,"P/E",TRUE), "NA")</f>
        <v>20.305</v>
      </c>
      <c r="Y422" t="str" cm="1">
        <f t="array" ref="Y422">_FV(A422,"Instrument type",TRUE)</f>
        <v>Stock</v>
      </c>
      <c r="Z422" s="6" cm="1">
        <f t="array" ref="Z422">_FV(A422,"Last trade time",TRUE)</f>
        <v>45155.70033765</v>
      </c>
      <c r="AA422" s="3" cm="1">
        <f t="array" ref="AA422">IFERROR(_xldudf_FS_EQUITYMETRICS($B422, "net_income", "FY")*1000*1000,"NA")</f>
        <v>1547000000</v>
      </c>
      <c r="AB422" s="3" cm="1">
        <f t="array" ref="AB422">IFERROR(_xldudf_FS_EQUITYMETRICS($B422, "cash_equiv", "FY")*1000*1000,"NA")</f>
        <v>325000000</v>
      </c>
      <c r="AC422" s="3" cm="1">
        <f t="array" ref="AC422">IFERROR(_xldudf_FS_EQUITYMETRICS($B422, "account_receivable", "FY")*1000*1000,"NA")</f>
        <v>2133000000</v>
      </c>
      <c r="AD422" s="3" cm="1">
        <f t="array" ref="AD422">IFERROR(_xldudf_FS_EQUITYMETRICS($B422, "total_curr_lib", "FY")*1000*1000,"NA")</f>
        <v>2010000000</v>
      </c>
    </row>
    <row r="423" spans="1:30" x14ac:dyDescent="0.2">
      <c r="A423" s="1" t="e" vm="422">
        <v>#VALUE!</v>
      </c>
      <c r="B423" t="str" cm="1">
        <f t="array" ref="B423">_FV(A423,"Ticker symbol",TRUE)</f>
        <v>PET</v>
      </c>
      <c r="C423" t="str" cm="1">
        <f t="array" ref="C423">_FV(A423,"Official name",TRUE)</f>
        <v>WAG! GROUP CO.</v>
      </c>
      <c r="D423" t="str" cm="1">
        <f t="array" ref="D423">_FV(A423,"Headquarters")</f>
        <v>55 Francisco Street, Suite 360, SAN FRANCISCO, CA, 94133 US</v>
      </c>
      <c r="E423" s="3" cm="1">
        <f t="array" ref="E423">IFERROR(_FV(A423,"Employees"), "NA")</f>
        <v>82</v>
      </c>
      <c r="F423" t="str" cm="1">
        <f t="array" ref="F423">_FV(A423,"Industry")</f>
        <v>Personal &amp; Household Products &amp; Services</v>
      </c>
      <c r="G423" s="3" cm="1">
        <f t="array" ref="G423">IFERROR(_FV(A423,"Year incorporated",TRUE), "NA")</f>
        <v>2022</v>
      </c>
      <c r="H423" s="3" t="str" cm="1">
        <f t="array" ref="H423">_FV(A423,"Exchange")</f>
        <v>Nasdaq Stock Market</v>
      </c>
      <c r="I423" t="str" cm="1">
        <f t="array" ref="I423">_FV(A423,"Currency")</f>
        <v>USD</v>
      </c>
      <c r="J423" s="7" cm="1">
        <f t="array" ref="J423">_FV(A423,"Price")</f>
        <v>2.4900000000000002</v>
      </c>
      <c r="K423" s="7" cm="1">
        <f t="array" ref="K423">_FV(A423,"Previous close",TRUE)</f>
        <v>2.5</v>
      </c>
      <c r="L423" s="7" cm="1">
        <f t="array" ref="L423">_FV(A423,"Change")</f>
        <v>-0.01</v>
      </c>
      <c r="M423" s="4" cm="1">
        <f t="array" ref="M423">_FV(A423,"Change (%)",TRUE)</f>
        <v>-4.0000000000000001E-3</v>
      </c>
      <c r="N423" s="7" cm="1">
        <f t="array" ref="N423">IFERROR(_FV(A423,"Open"), "NA")</f>
        <v>2.48</v>
      </c>
      <c r="O423" s="7" cm="1">
        <f t="array" ref="O423">IFERROR(_FV(A423,"High"), "NA")</f>
        <v>2.5</v>
      </c>
      <c r="P423" s="7" cm="1">
        <f t="array" ref="P423">IFERROR(_FV(A423,"Low"), "NA")</f>
        <v>2.41</v>
      </c>
      <c r="Q423" s="7" cm="1">
        <f t="array" ref="Q423">IFERROR(_FV(A423,"52 week high",TRUE),"NA")</f>
        <v>8.33</v>
      </c>
      <c r="R423" s="7" cm="1">
        <f t="array" ref="R423">IFERROR(_FV(A423,"52 week low",TRUE),"NA")</f>
        <v>1.5810999999999999</v>
      </c>
      <c r="S423" s="3" cm="1">
        <f t="array" ref="S423">_FV(A423,"Shares outstanding",TRUE)</f>
        <v>38781110</v>
      </c>
      <c r="T423" s="7" cm="1">
        <f t="array" ref="T423">_FV(A423,"Volume")</f>
        <v>43810</v>
      </c>
      <c r="U423" s="3" cm="1">
        <f t="array" ref="U423">IFERROR(_FV(A423,"Volume average",TRUE), "NA")</f>
        <v>85263</v>
      </c>
      <c r="V423" s="5" cm="1">
        <f t="array" ref="V423">IFERROR(_FV(A423,"Beta"), "NA")</f>
        <v>2.077</v>
      </c>
      <c r="W423" s="3" cm="1">
        <f t="array" ref="W423">_FV(A423,"Market cap",TRUE)</f>
        <v>96564963</v>
      </c>
      <c r="X423" s="7" t="str" cm="1">
        <f t="array" ref="X423">IFERROR(_FV(A423,"P/E",TRUE), "NA")</f>
        <v>NA</v>
      </c>
      <c r="Y423" t="str" cm="1">
        <f t="array" ref="Y423">_FV(A423,"Instrument type",TRUE)</f>
        <v>Stock</v>
      </c>
      <c r="Z423" s="6" cm="1">
        <f t="array" ref="Z423">_FV(A423,"Last trade time",TRUE)</f>
        <v>45155.699383171093</v>
      </c>
      <c r="AA423" s="3" cm="1">
        <f t="array" ref="AA423">IFERROR(_xldudf_FS_EQUITYMETRICS($B423, "net_income", "FY")*1000*1000,"NA")</f>
        <v>-38567000</v>
      </c>
      <c r="AB423" s="3" t="str" cm="1">
        <f t="array" ref="AB423">IFERROR(_xldudf_FS_EQUITYMETRICS($B423, "cash_equiv", "FY")*1000*1000,"NA")</f>
        <v>NA</v>
      </c>
      <c r="AC423" s="3" t="str" cm="1">
        <f t="array" ref="AC423">IFERROR(_xldudf_FS_EQUITYMETRICS($B423, "account_receivable", "FY")*1000*1000,"NA")</f>
        <v>NA</v>
      </c>
      <c r="AD423" s="3" t="str" cm="1">
        <f t="array" ref="AD423">IFERROR(_xldudf_FS_EQUITYMETRICS($B423, "total_curr_lib", "FY")*1000*1000,"NA")</f>
        <v>NA</v>
      </c>
    </row>
    <row r="424" spans="1:30" x14ac:dyDescent="0.2">
      <c r="A424" s="1" t="e" vm="423">
        <v>#VALUE!</v>
      </c>
      <c r="B424" t="str" cm="1">
        <f t="array" ref="B424">_FV(A424,"Ticker symbol",TRUE)</f>
        <v>WMT</v>
      </c>
      <c r="C424" t="str" cm="1">
        <f t="array" ref="C424">_FV(A424,"Official name",TRUE)</f>
        <v>WALMART INC.</v>
      </c>
      <c r="D424" t="str" cm="1">
        <f t="array" ref="D424">_FV(A424,"Headquarters")</f>
        <v>702 SW 8th St, BENTONVILLE, AR, 72716-6209 US</v>
      </c>
      <c r="E424" s="3" cm="1">
        <f t="array" ref="E424">IFERROR(_FV(A424,"Employees"), "NA")</f>
        <v>2100000</v>
      </c>
      <c r="F424" t="str" cm="1">
        <f t="array" ref="F424">_FV(A424,"Industry")</f>
        <v>Food &amp; Drug Retailing</v>
      </c>
      <c r="G424" s="3" cm="1">
        <f t="array" ref="G424">IFERROR(_FV(A424,"Year incorporated",TRUE), "NA")</f>
        <v>1969</v>
      </c>
      <c r="H424" s="3" t="str" cm="1">
        <f t="array" ref="H424">_FV(A424,"Exchange")</f>
        <v>New York Stock Exchange</v>
      </c>
      <c r="I424" t="str" cm="1">
        <f t="array" ref="I424">_FV(A424,"Currency")</f>
        <v>USD</v>
      </c>
      <c r="J424" s="7" cm="1">
        <f t="array" ref="J424">_FV(A424,"Price")</f>
        <v>156.61000000000001</v>
      </c>
      <c r="K424" s="7" cm="1">
        <f t="array" ref="K424">_FV(A424,"Previous close",TRUE)</f>
        <v>159.26</v>
      </c>
      <c r="L424" s="7" cm="1">
        <f t="array" ref="L424">_FV(A424,"Change")</f>
        <v>-2.65</v>
      </c>
      <c r="M424" s="4" cm="1">
        <f t="array" ref="M424">_FV(A424,"Change (%)",TRUE)</f>
        <v>-1.6639000000000001E-2</v>
      </c>
      <c r="N424" s="7" cm="1">
        <f t="array" ref="N424">IFERROR(_FV(A424,"Open"), "NA")</f>
        <v>160.94</v>
      </c>
      <c r="O424" s="7" cm="1">
        <f t="array" ref="O424">IFERROR(_FV(A424,"High"), "NA")</f>
        <v>161.13999999999999</v>
      </c>
      <c r="P424" s="7" cm="1">
        <f t="array" ref="P424">IFERROR(_FV(A424,"Low"), "NA")</f>
        <v>155.87</v>
      </c>
      <c r="Q424" s="7" cm="1">
        <f t="array" ref="Q424">IFERROR(_FV(A424,"52 week high",TRUE),"NA")</f>
        <v>162.78</v>
      </c>
      <c r="R424" s="7" cm="1">
        <f t="array" ref="R424">IFERROR(_FV(A424,"52 week low",TRUE),"NA")</f>
        <v>128.07</v>
      </c>
      <c r="S424" s="3" cm="1">
        <f t="array" ref="S424">_FV(A424,"Shares outstanding",TRUE)</f>
        <v>2692835000</v>
      </c>
      <c r="T424" s="7" cm="1">
        <f t="array" ref="T424">_FV(A424,"Volume")</f>
        <v>11073056</v>
      </c>
      <c r="U424" s="3" cm="1">
        <f t="array" ref="U424">IFERROR(_FV(A424,"Volume average",TRUE), "NA")</f>
        <v>4705960</v>
      </c>
      <c r="V424" s="5" cm="1">
        <f t="array" ref="V424">IFERROR(_FV(A424,"Beta"), "NA")</f>
        <v>0.4975</v>
      </c>
      <c r="W424" s="3" cm="1">
        <f t="array" ref="W424">_FV(A424,"Market cap",TRUE)</f>
        <v>421724889350</v>
      </c>
      <c r="X424" s="7" cm="1">
        <f t="array" ref="X424">IFERROR(_FV(A424,"P/E",TRUE), "NA")</f>
        <v>38.382199999999997</v>
      </c>
      <c r="Y424" t="str" cm="1">
        <f t="array" ref="Y424">_FV(A424,"Instrument type",TRUE)</f>
        <v>Stock</v>
      </c>
      <c r="Z424" s="6" cm="1">
        <f t="array" ref="Z424">_FV(A424,"Last trade time",TRUE)</f>
        <v>45155.700483668748</v>
      </c>
      <c r="AA424" s="3" cm="1">
        <f t="array" ref="AA424">IFERROR(_xldudf_FS_EQUITYMETRICS($B424, "net_income", "FY")*1000*1000,"NA")</f>
        <v>11680000000</v>
      </c>
      <c r="AB424" s="3" t="str" cm="1">
        <f t="array" ref="AB424">IFERROR(_xldudf_FS_EQUITYMETRICS($B424, "cash_equiv", "FY")*1000*1000,"NA")</f>
        <v>NA</v>
      </c>
      <c r="AC424" s="3" t="str" cm="1">
        <f t="array" ref="AC424">IFERROR(_xldudf_FS_EQUITYMETRICS($B424, "account_receivable", "FY")*1000*1000,"NA")</f>
        <v>NA</v>
      </c>
      <c r="AD424" s="3" t="str" cm="1">
        <f t="array" ref="AD424">IFERROR(_xldudf_FS_EQUITYMETRICS($B424, "total_curr_lib", "FY")*1000*1000,"NA")</f>
        <v>NA</v>
      </c>
    </row>
    <row r="425" spans="1:30" x14ac:dyDescent="0.2">
      <c r="A425" s="1" t="e" vm="424">
        <v>#VALUE!</v>
      </c>
      <c r="B425" t="str" cm="1">
        <f t="array" ref="B425">_FV(A425,"Ticker symbol",TRUE)</f>
        <v>WHR</v>
      </c>
      <c r="C425" t="str" cm="1">
        <f t="array" ref="C425">_FV(A425,"Official name",TRUE)</f>
        <v>WAREHOUSE REIT PLC</v>
      </c>
      <c r="D425" t="str" cm="1">
        <f t="array" ref="D425">_FV(A425,"Headquarters")</f>
        <v>55 Wells Street, LONDON, UNITED KINGDOM-NA, W1T 3PT GB</v>
      </c>
      <c r="E425" s="3" cm="1">
        <f t="array" ref="E425">IFERROR(_FV(A425,"Employees"), "NA")</f>
        <v>0</v>
      </c>
      <c r="F425" t="str" cm="1">
        <f t="array" ref="F425">_FV(A425,"Industry")</f>
        <v>Residential &amp; Commercial REIT</v>
      </c>
      <c r="G425" s="3" cm="1">
        <f t="array" ref="G425">IFERROR(_FV(A425,"Year incorporated",TRUE), "NA")</f>
        <v>2017</v>
      </c>
      <c r="H425" s="3" t="str" cm="1">
        <f t="array" ref="H425">_FV(A425,"Exchange")</f>
        <v>London Stock Exchange</v>
      </c>
      <c r="I425" t="str" cm="1">
        <f t="array" ref="I425">_FV(A425,"Currency")</f>
        <v>GBp</v>
      </c>
      <c r="J425" s="7" cm="1">
        <f t="array" ref="J425">_FV(A425,"Price")</f>
        <v>81.8</v>
      </c>
      <c r="K425" s="7" cm="1">
        <f t="array" ref="K425">_FV(A425,"Previous close",TRUE)</f>
        <v>84</v>
      </c>
      <c r="L425" s="7" cm="1">
        <f t="array" ref="L425">_FV(A425,"Change")</f>
        <v>-2.2000000000000002</v>
      </c>
      <c r="M425" s="4" cm="1">
        <f t="array" ref="M425">_FV(A425,"Change (%)",TRUE)</f>
        <v>-2.6190000000000001E-2</v>
      </c>
      <c r="N425" s="7" cm="1">
        <f t="array" ref="N425">IFERROR(_FV(A425,"Open"), "NA")</f>
        <v>83.2</v>
      </c>
      <c r="O425" s="7" cm="1">
        <f t="array" ref="O425">IFERROR(_FV(A425,"High"), "NA")</f>
        <v>84</v>
      </c>
      <c r="P425" s="7" cm="1">
        <f t="array" ref="P425">IFERROR(_FV(A425,"Low"), "NA")</f>
        <v>81.8</v>
      </c>
      <c r="Q425" s="7" cm="1">
        <f t="array" ref="Q425">IFERROR(_FV(A425,"52 week high",TRUE),"NA")</f>
        <v>166.6</v>
      </c>
      <c r="R425" s="7" cm="1">
        <f t="array" ref="R425">IFERROR(_FV(A425,"52 week low",TRUE),"NA")</f>
        <v>76.8</v>
      </c>
      <c r="S425" s="3" cm="1">
        <f t="array" ref="S425">_FV(A425,"Shares outstanding",TRUE)</f>
        <v>424861700</v>
      </c>
      <c r="T425" s="7" cm="1">
        <f t="array" ref="T425">_FV(A425,"Volume")</f>
        <v>485331</v>
      </c>
      <c r="U425" s="3" cm="1">
        <f t="array" ref="U425">IFERROR(_FV(A425,"Volume average",TRUE), "NA")</f>
        <v>674030</v>
      </c>
      <c r="V425" s="5" cm="1">
        <f t="array" ref="V425">IFERROR(_FV(A425,"Beta"), "NA")</f>
        <v>0.97919999999999996</v>
      </c>
      <c r="W425" s="3" cm="1">
        <f t="array" ref="W425">_FV(A425,"Market cap",TRUE)</f>
        <v>356883800</v>
      </c>
      <c r="X425" s="7" cm="1">
        <f t="array" ref="X425">IFERROR(_FV(A425,"P/E",TRUE), "NA")</f>
        <v>0</v>
      </c>
      <c r="Y425" t="str" cm="1">
        <f t="array" ref="Y425">_FV(A425,"Instrument type",TRUE)</f>
        <v>Stock</v>
      </c>
      <c r="Z425" s="6" cm="1">
        <f t="array" ref="Z425">_FV(A425,"Last trade time",TRUE)</f>
        <v>45155.65625</v>
      </c>
      <c r="AA425" s="3" t="str" cm="1">
        <f t="array" ref="AA425">IFERROR(_xldudf_FS_EQUITYMETRICS($B425, "net_income", "FY")*1000*1000,"NA")</f>
        <v>NA</v>
      </c>
      <c r="AB425" s="3" t="str" cm="1">
        <f t="array" ref="AB425">IFERROR(_xldudf_FS_EQUITYMETRICS($B425, "cash_equiv", "FY")*1000*1000,"NA")</f>
        <v>NA</v>
      </c>
      <c r="AC425" s="3" t="str" cm="1">
        <f t="array" ref="AC425">IFERROR(_xldudf_FS_EQUITYMETRICS($B425, "account_receivable", "FY")*1000*1000,"NA")</f>
        <v>NA</v>
      </c>
      <c r="AD425" s="3" cm="1">
        <f t="array" ref="AD425">IFERROR(_xldudf_FS_EQUITYMETRICS($B425, "total_curr_lib", "FY")*1000*1000,"NA")</f>
        <v>5931000000</v>
      </c>
    </row>
    <row r="426" spans="1:30" x14ac:dyDescent="0.2">
      <c r="A426" s="1" t="e" vm="425">
        <v>#VALUE!</v>
      </c>
      <c r="B426" t="str" cm="1">
        <f t="array" ref="B426">_FV(A426,"Ticker symbol",TRUE)</f>
        <v>WM</v>
      </c>
      <c r="C426" t="str" cm="1">
        <f t="array" ref="C426">_FV(A426,"Official name",TRUE)</f>
        <v>WASTE MANAGEMENT, INC.</v>
      </c>
      <c r="D426" t="str" cm="1">
        <f t="array" ref="D426">_FV(A426,"Headquarters")</f>
        <v>800 Capitol Street, Ste 3000, HOUSTON, TX, 77002 US</v>
      </c>
      <c r="E426" s="3" cm="1">
        <f t="array" ref="E426">IFERROR(_FV(A426,"Employees"), "NA")</f>
        <v>49500</v>
      </c>
      <c r="F426" t="str" cm="1">
        <f t="array" ref="F426">_FV(A426,"Industry")</f>
        <v>Professional &amp; Commercial Services</v>
      </c>
      <c r="G426" s="3" cm="1">
        <f t="array" ref="G426">IFERROR(_FV(A426,"Year incorporated",TRUE), "NA")</f>
        <v>1995</v>
      </c>
      <c r="H426" s="3" t="str" cm="1">
        <f t="array" ref="H426">_FV(A426,"Exchange")</f>
        <v>New York Stock Exchange</v>
      </c>
      <c r="I426" t="str" cm="1">
        <f t="array" ref="I426">_FV(A426,"Currency")</f>
        <v>USD</v>
      </c>
      <c r="J426" s="7" cm="1">
        <f t="array" ref="J426">_FV(A426,"Price")</f>
        <v>159.47499999999999</v>
      </c>
      <c r="K426" s="7" cm="1">
        <f t="array" ref="K426">_FV(A426,"Previous close",TRUE)</f>
        <v>160.02000000000001</v>
      </c>
      <c r="L426" s="7" cm="1">
        <f t="array" ref="L426">_FV(A426,"Change")</f>
        <v>-0.54500000000000004</v>
      </c>
      <c r="M426" s="4" cm="1">
        <f t="array" ref="M426">_FV(A426,"Change (%)",TRUE)</f>
        <v>-3.4060000000000002E-3</v>
      </c>
      <c r="N426" s="7" cm="1">
        <f t="array" ref="N426">IFERROR(_FV(A426,"Open"), "NA")</f>
        <v>159.51</v>
      </c>
      <c r="O426" s="7" cm="1">
        <f t="array" ref="O426">IFERROR(_FV(A426,"High"), "NA")</f>
        <v>160.55000000000001</v>
      </c>
      <c r="P426" s="7" cm="1">
        <f t="array" ref="P426">IFERROR(_FV(A426,"Low"), "NA")</f>
        <v>159.30000000000001</v>
      </c>
      <c r="Q426" s="7" cm="1">
        <f t="array" ref="Q426">IFERROR(_FV(A426,"52 week high",TRUE),"NA")</f>
        <v>175.98</v>
      </c>
      <c r="R426" s="7" cm="1">
        <f t="array" ref="R426">IFERROR(_FV(A426,"52 week low",TRUE),"NA")</f>
        <v>148.31</v>
      </c>
      <c r="S426" s="3" cm="1">
        <f t="array" ref="S426">_FV(A426,"Shares outstanding",TRUE)</f>
        <v>405059400</v>
      </c>
      <c r="T426" s="7" cm="1">
        <f t="array" ref="T426">_FV(A426,"Volume")</f>
        <v>287655</v>
      </c>
      <c r="U426" s="3" cm="1">
        <f t="array" ref="U426">IFERROR(_FV(A426,"Volume average",TRUE), "NA")</f>
        <v>1517004</v>
      </c>
      <c r="V426" s="5" cm="1">
        <f t="array" ref="V426">IFERROR(_FV(A426,"Beta"), "NA")</f>
        <v>0.72019999999999995</v>
      </c>
      <c r="W426" s="3" cm="1">
        <f t="array" ref="W426">_FV(A426,"Market cap",TRUE)</f>
        <v>64596847815</v>
      </c>
      <c r="X426" s="7" cm="1">
        <f t="array" ref="X426">IFERROR(_FV(A426,"P/E",TRUE), "NA")</f>
        <v>28.744700000000002</v>
      </c>
      <c r="Y426" t="str" cm="1">
        <f t="array" ref="Y426">_FV(A426,"Instrument type",TRUE)</f>
        <v>Stock</v>
      </c>
      <c r="Z426" s="6" cm="1">
        <f t="array" ref="Z426">_FV(A426,"Last trade time",TRUE)</f>
        <v>45155.700604432815</v>
      </c>
      <c r="AA426" s="3" cm="1">
        <f t="array" ref="AA426">IFERROR(_xldudf_FS_EQUITYMETRICS($B426, "net_income", "FY")*1000*1000,"NA")</f>
        <v>2238000000</v>
      </c>
      <c r="AB426" s="3" t="str" cm="1">
        <f t="array" ref="AB426">IFERROR(_xldudf_FS_EQUITYMETRICS($B426, "cash_equiv", "FY")*1000*1000,"NA")</f>
        <v>NA</v>
      </c>
      <c r="AC426" s="3" t="str" cm="1">
        <f t="array" ref="AC426">IFERROR(_xldudf_FS_EQUITYMETRICS($B426, "account_receivable", "FY")*1000*1000,"NA")</f>
        <v>NA</v>
      </c>
      <c r="AD426" s="3" t="str" cm="1">
        <f t="array" ref="AD426">IFERROR(_xldudf_FS_EQUITYMETRICS($B426, "total_curr_lib", "FY")*1000*1000,"NA")</f>
        <v>NA</v>
      </c>
    </row>
    <row r="427" spans="1:30" x14ac:dyDescent="0.2">
      <c r="A427" s="1" t="e" vm="426">
        <v>#VALUE!</v>
      </c>
      <c r="B427" t="str" cm="1">
        <f t="array" ref="B427">_FV(A427,"Ticker symbol",TRUE)</f>
        <v>WPI</v>
      </c>
      <c r="C427" t="str" cm="1">
        <f t="array" ref="C427">_FV(A427,"Official name",TRUE)</f>
        <v>Waterfront Philippines, Incorporated</v>
      </c>
      <c r="D427" t="str" cm="1">
        <f t="array" ref="D427">_FV(A427,"Headquarters")</f>
        <v>7th Floor Pavilion Hotel, United Nations Avenue corner Ma. Orosa Street, MANILA, PHILIPPINES-NA PH</v>
      </c>
      <c r="E427" s="3" cm="1">
        <f t="array" ref="E427">IFERROR(_FV(A427,"Employees"), "NA")</f>
        <v>942</v>
      </c>
      <c r="F427" t="str" cm="1">
        <f t="array" ref="F427">_FV(A427,"Industry")</f>
        <v>Hotels &amp; Entertainment Services</v>
      </c>
      <c r="G427" s="3" cm="1">
        <f t="array" ref="G427">IFERROR(_FV(A427,"Year incorporated",TRUE), "NA")</f>
        <v>1994</v>
      </c>
      <c r="H427" s="3" t="str" cm="1">
        <f t="array" ref="H427">_FV(A427,"Exchange")</f>
        <v>Philippine Stock Exchange</v>
      </c>
      <c r="I427" t="str" cm="1">
        <f t="array" ref="I427">_FV(A427,"Currency")</f>
        <v>PHP</v>
      </c>
      <c r="J427" s="7" cm="1">
        <f t="array" ref="J427">_FV(A427,"Price")</f>
        <v>0.40500000000000003</v>
      </c>
      <c r="K427" s="7" cm="1">
        <f t="array" ref="K427">_FV(A427,"Previous close",TRUE)</f>
        <v>0.42</v>
      </c>
      <c r="L427" s="7" cm="1">
        <f t="array" ref="L427">_FV(A427,"Change")</f>
        <v>-1.4999999999999999E-2</v>
      </c>
      <c r="M427" s="4" cm="1">
        <f t="array" ref="M427">_FV(A427,"Change (%)",TRUE)</f>
        <v>-3.5714000000000003E-2</v>
      </c>
      <c r="N427" s="7" cm="1">
        <f t="array" ref="N427">IFERROR(_FV(A427,"Open"), "NA")</f>
        <v>0.435</v>
      </c>
      <c r="O427" s="7" cm="1">
        <f t="array" ref="O427">IFERROR(_FV(A427,"High"), "NA")</f>
        <v>0.435</v>
      </c>
      <c r="P427" s="7" cm="1">
        <f t="array" ref="P427">IFERROR(_FV(A427,"Low"), "NA")</f>
        <v>0.4</v>
      </c>
      <c r="Q427" s="7" cm="1">
        <f t="array" ref="Q427">IFERROR(_FV(A427,"52 week high",TRUE),"NA")</f>
        <v>0.6</v>
      </c>
      <c r="R427" s="7" cm="1">
        <f t="array" ref="R427">IFERROR(_FV(A427,"52 week low",TRUE),"NA")</f>
        <v>0.39</v>
      </c>
      <c r="S427" s="3" cm="1">
        <f t="array" ref="S427">_FV(A427,"Shares outstanding",TRUE)</f>
        <v>2498992000</v>
      </c>
      <c r="T427" s="7" cm="1">
        <f t="array" ref="T427">_FV(A427,"Volume")</f>
        <v>200000</v>
      </c>
      <c r="U427" s="3" cm="1">
        <f t="array" ref="U427">IFERROR(_FV(A427,"Volume average",TRUE), "NA")</f>
        <v>316000</v>
      </c>
      <c r="V427" s="5" cm="1">
        <f t="array" ref="V427">IFERROR(_FV(A427,"Beta"), "NA")</f>
        <v>1.0017</v>
      </c>
      <c r="W427" s="3" cm="1">
        <f t="array" ref="W427">_FV(A427,"Market cap",TRUE)</f>
        <v>1012092000</v>
      </c>
      <c r="X427" s="7" cm="1">
        <f t="array" ref="X427">IFERROR(_FV(A427,"P/E",TRUE), "NA")</f>
        <v>4.34</v>
      </c>
      <c r="Y427" t="str" cm="1">
        <f t="array" ref="Y427">_FV(A427,"Instrument type",TRUE)</f>
        <v>Stock</v>
      </c>
      <c r="Z427" s="6" cm="1">
        <f t="array" ref="Z427">_FV(A427,"Last trade time",TRUE)</f>
        <v>45155.291666666664</v>
      </c>
      <c r="AA427" s="3" t="str" cm="1">
        <f t="array" ref="AA427">IFERROR(_xldudf_FS_EQUITYMETRICS($B427, "net_income", "FY")*1000*1000,"NA")</f>
        <v>NA</v>
      </c>
      <c r="AB427" s="3" t="str" cm="1">
        <f t="array" ref="AB427">IFERROR(_xldudf_FS_EQUITYMETRICS($B427, "cash_equiv", "FY")*1000*1000,"NA")</f>
        <v>NA</v>
      </c>
      <c r="AC427" s="3" t="str" cm="1">
        <f t="array" ref="AC427">IFERROR(_xldudf_FS_EQUITYMETRICS($B427, "account_receivable", "FY")*1000*1000,"NA")</f>
        <v>NA</v>
      </c>
      <c r="AD427" s="3" t="str" cm="1">
        <f t="array" ref="AD427">IFERROR(_xldudf_FS_EQUITYMETRICS($B427, "total_curr_lib", "FY")*1000*1000,"NA")</f>
        <v>NA</v>
      </c>
    </row>
    <row r="428" spans="1:30" x14ac:dyDescent="0.2">
      <c r="A428" s="1" t="e" vm="427">
        <v>#VALUE!</v>
      </c>
      <c r="B428" t="str" cm="1">
        <f t="array" ref="B428">_FV(A428,"Ticker symbol",TRUE)</f>
        <v>WAT</v>
      </c>
      <c r="C428" t="str" cm="1">
        <f t="array" ref="C428">_FV(A428,"Official name",TRUE)</f>
        <v>WATERS CORPORATION</v>
      </c>
      <c r="D428" t="str" cm="1">
        <f t="array" ref="D428">_FV(A428,"Headquarters")</f>
        <v>34 MAPLE ST, MILFORD, MA, 01757-3604 US</v>
      </c>
      <c r="E428" s="3" cm="1">
        <f t="array" ref="E428">IFERROR(_FV(A428,"Employees"), "NA")</f>
        <v>8200</v>
      </c>
      <c r="F428" t="str" cm="1">
        <f t="array" ref="F428">_FV(A428,"Industry")</f>
        <v>Healthcare Equipment &amp; Supplies</v>
      </c>
      <c r="G428" s="3" cm="1">
        <f t="array" ref="G428">IFERROR(_FV(A428,"Year incorporated",TRUE), "NA")</f>
        <v>1991</v>
      </c>
      <c r="H428" s="3" t="str" cm="1">
        <f t="array" ref="H428">_FV(A428,"Exchange")</f>
        <v>New York Stock Exchange</v>
      </c>
      <c r="I428" t="str" cm="1">
        <f t="array" ref="I428">_FV(A428,"Currency")</f>
        <v>USD</v>
      </c>
      <c r="J428" s="7" cm="1">
        <f t="array" ref="J428">_FV(A428,"Price")</f>
        <v>275.01499999999999</v>
      </c>
      <c r="K428" s="7" cm="1">
        <f t="array" ref="K428">_FV(A428,"Previous close",TRUE)</f>
        <v>274.86</v>
      </c>
      <c r="L428" s="7" cm="1">
        <f t="array" ref="L428">_FV(A428,"Change")</f>
        <v>0.155</v>
      </c>
      <c r="M428" s="4" cm="1">
        <f t="array" ref="M428">_FV(A428,"Change (%)",TRUE)</f>
        <v>5.6389999999999999E-4</v>
      </c>
      <c r="N428" s="7" cm="1">
        <f t="array" ref="N428">IFERROR(_FV(A428,"Open"), "NA")</f>
        <v>275.09500000000003</v>
      </c>
      <c r="O428" s="7" cm="1">
        <f t="array" ref="O428">IFERROR(_FV(A428,"High"), "NA")</f>
        <v>276.44</v>
      </c>
      <c r="P428" s="7" cm="1">
        <f t="array" ref="P428">IFERROR(_FV(A428,"Low"), "NA")</f>
        <v>273.24</v>
      </c>
      <c r="Q428" s="7" cm="1">
        <f t="array" ref="Q428">IFERROR(_FV(A428,"52 week high",TRUE),"NA")</f>
        <v>353.70499999999998</v>
      </c>
      <c r="R428" s="7" cm="1">
        <f t="array" ref="R428">IFERROR(_FV(A428,"52 week low",TRUE),"NA")</f>
        <v>248.18</v>
      </c>
      <c r="S428" s="3" cm="1">
        <f t="array" ref="S428">_FV(A428,"Shares outstanding",TRUE)</f>
        <v>59102920</v>
      </c>
      <c r="T428" s="7" cm="1">
        <f t="array" ref="T428">_FV(A428,"Volume")</f>
        <v>167775</v>
      </c>
      <c r="U428" s="3" cm="1">
        <f t="array" ref="U428">IFERROR(_FV(A428,"Volume average",TRUE), "NA")</f>
        <v>626107</v>
      </c>
      <c r="V428" s="5" cm="1">
        <f t="array" ref="V428">IFERROR(_FV(A428,"Beta"), "NA")</f>
        <v>0.86350000000000005</v>
      </c>
      <c r="W428" s="3" cm="1">
        <f t="array" ref="W428">_FV(A428,"Market cap",TRUE)</f>
        <v>16254189543</v>
      </c>
      <c r="X428" s="7" cm="1">
        <f t="array" ref="X428">IFERROR(_FV(A428,"P/E",TRUE), "NA")</f>
        <v>24.2744</v>
      </c>
      <c r="Y428" t="str" cm="1">
        <f t="array" ref="Y428">_FV(A428,"Instrument type",TRUE)</f>
        <v>Stock</v>
      </c>
      <c r="Z428" s="6" cm="1">
        <f t="array" ref="Z428">_FV(A428,"Last trade time",TRUE)</f>
        <v>45155.700540983591</v>
      </c>
      <c r="AA428" s="3" cm="1">
        <f t="array" ref="AA428">IFERROR(_xldudf_FS_EQUITYMETRICS($B428, "net_income", "FY")*1000*1000,"NA")</f>
        <v>707755000</v>
      </c>
      <c r="AB428" s="3" t="str" cm="1">
        <f t="array" ref="AB428">IFERROR(_xldudf_FS_EQUITYMETRICS($B428, "cash_equiv", "FY")*1000*1000,"NA")</f>
        <v>NA</v>
      </c>
      <c r="AC428" s="3" t="str" cm="1">
        <f t="array" ref="AC428">IFERROR(_xldudf_FS_EQUITYMETRICS($B428, "account_receivable", "FY")*1000*1000,"NA")</f>
        <v>NA</v>
      </c>
      <c r="AD428" s="3" t="str" cm="1">
        <f t="array" ref="AD428">IFERROR(_xldudf_FS_EQUITYMETRICS($B428, "total_curr_lib", "FY")*1000*1000,"NA")</f>
        <v>NA</v>
      </c>
    </row>
    <row r="429" spans="1:30" x14ac:dyDescent="0.2">
      <c r="A429" s="1" t="e" vm="428">
        <v>#VALUE!</v>
      </c>
      <c r="B429" t="str" cm="1">
        <f t="array" ref="B429">_FV(A429,"Ticker symbol",TRUE)</f>
        <v>WEC</v>
      </c>
      <c r="C429" t="str" cm="1">
        <f t="array" ref="C429">_FV(A429,"Official name",TRUE)</f>
        <v>WEC ENERGY GROUP, INC.</v>
      </c>
      <c r="D429" t="str" cm="1">
        <f t="array" ref="D429">_FV(A429,"Headquarters")</f>
        <v>PO Box 1331, 231 W Michigan St, MILWAUKEE, WI, 53201-1331 US</v>
      </c>
      <c r="E429" s="3" cm="1">
        <f t="array" ref="E429">IFERROR(_FV(A429,"Employees"), "NA")</f>
        <v>7022</v>
      </c>
      <c r="F429" t="str" cm="1">
        <f t="array" ref="F429">_FV(A429,"Industry")</f>
        <v>Electrical Utilities &amp; IPPs</v>
      </c>
      <c r="G429" s="3" cm="1">
        <f t="array" ref="G429">IFERROR(_FV(A429,"Year incorporated",TRUE), "NA")</f>
        <v>1981</v>
      </c>
      <c r="H429" s="3" t="str" cm="1">
        <f t="array" ref="H429">_FV(A429,"Exchange")</f>
        <v>New York Stock Exchange</v>
      </c>
      <c r="I429" t="str" cm="1">
        <f t="array" ref="I429">_FV(A429,"Currency")</f>
        <v>USD</v>
      </c>
      <c r="J429" s="7" cm="1">
        <f t="array" ref="J429">_FV(A429,"Price")</f>
        <v>85.47</v>
      </c>
      <c r="K429" s="7" cm="1">
        <f t="array" ref="K429">_FV(A429,"Previous close",TRUE)</f>
        <v>84.96</v>
      </c>
      <c r="L429" s="7" cm="1">
        <f t="array" ref="L429">_FV(A429,"Change")</f>
        <v>0.51</v>
      </c>
      <c r="M429" s="4" cm="1">
        <f t="array" ref="M429">_FV(A429,"Change (%)",TRUE)</f>
        <v>6.0029999999999997E-3</v>
      </c>
      <c r="N429" s="7" cm="1">
        <f t="array" ref="N429">IFERROR(_FV(A429,"Open"), "NA")</f>
        <v>85.07</v>
      </c>
      <c r="O429" s="7" cm="1">
        <f t="array" ref="O429">IFERROR(_FV(A429,"High"), "NA")</f>
        <v>85.82</v>
      </c>
      <c r="P429" s="7" cm="1">
        <f t="array" ref="P429">IFERROR(_FV(A429,"Low"), "NA")</f>
        <v>84.905000000000001</v>
      </c>
      <c r="Q429" s="7" cm="1">
        <f t="array" ref="Q429">IFERROR(_FV(A429,"52 week high",TRUE),"NA")</f>
        <v>108.2</v>
      </c>
      <c r="R429" s="7" cm="1">
        <f t="array" ref="R429">IFERROR(_FV(A429,"52 week low",TRUE),"NA")</f>
        <v>80.819999999999993</v>
      </c>
      <c r="S429" s="3" cm="1">
        <f t="array" ref="S429">_FV(A429,"Shares outstanding",TRUE)</f>
        <v>315434500</v>
      </c>
      <c r="T429" s="7" cm="1">
        <f t="array" ref="T429">_FV(A429,"Volume")</f>
        <v>319167</v>
      </c>
      <c r="U429" s="3" cm="1">
        <f t="array" ref="U429">IFERROR(_FV(A429,"Volume average",TRUE), "NA")</f>
        <v>1283564</v>
      </c>
      <c r="V429" s="5" cm="1">
        <f t="array" ref="V429">IFERROR(_FV(A429,"Beta"), "NA")</f>
        <v>0.41</v>
      </c>
      <c r="W429" s="3" cm="1">
        <f t="array" ref="W429">_FV(A429,"Market cap",TRUE)</f>
        <v>26960186715</v>
      </c>
      <c r="X429" s="7" cm="1">
        <f t="array" ref="X429">IFERROR(_FV(A429,"P/E",TRUE), "NA")</f>
        <v>19.855799999999999</v>
      </c>
      <c r="Y429" t="str" cm="1">
        <f t="array" ref="Y429">_FV(A429,"Instrument type",TRUE)</f>
        <v>Stock</v>
      </c>
      <c r="Z429" s="6" cm="1">
        <f t="array" ref="Z429">_FV(A429,"Last trade time",TRUE)</f>
        <v>45155.700468553128</v>
      </c>
      <c r="AA429" s="3" t="str" cm="1">
        <f t="array" ref="AA429">IFERROR(_xldudf_FS_EQUITYMETRICS($B429, "net_income", "FY")*1000*1000,"NA")</f>
        <v>NA</v>
      </c>
      <c r="AB429" s="3" t="str" cm="1">
        <f t="array" ref="AB429">IFERROR(_xldudf_FS_EQUITYMETRICS($B429, "cash_equiv", "FY")*1000*1000,"NA")</f>
        <v>NA</v>
      </c>
      <c r="AC429" s="3" t="str" cm="1">
        <f t="array" ref="AC429">IFERROR(_xldudf_FS_EQUITYMETRICS($B429, "account_receivable", "FY")*1000*1000,"NA")</f>
        <v>NA</v>
      </c>
      <c r="AD429" s="3" cm="1">
        <f t="array" ref="AD429">IFERROR(_xldudf_FS_EQUITYMETRICS($B429, "total_curr_lib", "FY")*1000*1000,"NA")</f>
        <v>4611000000</v>
      </c>
    </row>
    <row r="430" spans="1:30" x14ac:dyDescent="0.2">
      <c r="A430" s="1" t="e" vm="429">
        <v>#VALUE!</v>
      </c>
      <c r="B430" t="str" cm="1">
        <f t="array" ref="B430">_FV(A430,"Ticker symbol",TRUE)</f>
        <v>WFC</v>
      </c>
      <c r="C430" t="str" cm="1">
        <f t="array" ref="C430">_FV(A430,"Official name",TRUE)</f>
        <v>WELLS FARGO &amp; COMPANY</v>
      </c>
      <c r="D430" t="str" cm="1">
        <f t="array" ref="D430">_FV(A430,"Headquarters")</f>
        <v>420 Montgomery St, SAN FRANCISCO, CA, 94104-1207 US</v>
      </c>
      <c r="E430" s="3" cm="1">
        <f t="array" ref="E430">IFERROR(_FV(A430,"Employees"), "NA")</f>
        <v>233834</v>
      </c>
      <c r="F430" t="str" cm="1">
        <f t="array" ref="F430">_FV(A430,"Industry")</f>
        <v>Banking Services</v>
      </c>
      <c r="G430" s="3" cm="1">
        <f t="array" ref="G430">IFERROR(_FV(A430,"Year incorporated",TRUE), "NA")</f>
        <v>1929</v>
      </c>
      <c r="H430" s="3" t="str" cm="1">
        <f t="array" ref="H430">_FV(A430,"Exchange")</f>
        <v>New York Stock Exchange</v>
      </c>
      <c r="I430" t="str" cm="1">
        <f t="array" ref="I430">_FV(A430,"Currency")</f>
        <v>USD</v>
      </c>
      <c r="J430" s="7" cm="1">
        <f t="array" ref="J430">_FV(A430,"Price")</f>
        <v>42.44</v>
      </c>
      <c r="K430" s="7" cm="1">
        <f t="array" ref="K430">_FV(A430,"Previous close",TRUE)</f>
        <v>42.22</v>
      </c>
      <c r="L430" s="7" cm="1">
        <f t="array" ref="L430">_FV(A430,"Change")</f>
        <v>0.22</v>
      </c>
      <c r="M430" s="4" cm="1">
        <f t="array" ref="M430">_FV(A430,"Change (%)",TRUE)</f>
        <v>5.2110000000000004E-3</v>
      </c>
      <c r="N430" s="7" cm="1">
        <f t="array" ref="N430">IFERROR(_FV(A430,"Open"), "NA")</f>
        <v>42.32</v>
      </c>
      <c r="O430" s="7" cm="1">
        <f t="array" ref="O430">IFERROR(_FV(A430,"High"), "NA")</f>
        <v>42.744999999999997</v>
      </c>
      <c r="P430" s="7" cm="1">
        <f t="array" ref="P430">IFERROR(_FV(A430,"Low"), "NA")</f>
        <v>42.27</v>
      </c>
      <c r="Q430" s="7" cm="1">
        <f t="array" ref="Q430">IFERROR(_FV(A430,"52 week high",TRUE),"NA")</f>
        <v>48.84</v>
      </c>
      <c r="R430" s="7" cm="1">
        <f t="array" ref="R430">IFERROR(_FV(A430,"52 week low",TRUE),"NA")</f>
        <v>35.25</v>
      </c>
      <c r="S430" s="3" cm="1">
        <f t="array" ref="S430">_FV(A430,"Shares outstanding",TRUE)</f>
        <v>3658783000</v>
      </c>
      <c r="T430" s="7" cm="1">
        <f t="array" ref="T430">_FV(A430,"Volume")</f>
        <v>4036079</v>
      </c>
      <c r="U430" s="3" cm="1">
        <f t="array" ref="U430">IFERROR(_FV(A430,"Volume average",TRUE), "NA")</f>
        <v>15286678</v>
      </c>
      <c r="V430" s="5" cm="1">
        <f t="array" ref="V430">IFERROR(_FV(A430,"Beta"), "NA")</f>
        <v>1.1407</v>
      </c>
      <c r="W430" s="3" cm="1">
        <f t="array" ref="W430">_FV(A430,"Market cap",TRUE)</f>
        <v>155278750520</v>
      </c>
      <c r="X430" s="7" cm="1">
        <f t="array" ref="X430">IFERROR(_FV(A430,"P/E",TRUE), "NA")</f>
        <v>10.3057</v>
      </c>
      <c r="Y430" t="str" cm="1">
        <f t="array" ref="Y430">_FV(A430,"Instrument type",TRUE)</f>
        <v>Stock</v>
      </c>
      <c r="Z430" s="6" cm="1">
        <f t="array" ref="Z430">_FV(A430,"Last trade time",TRUE)</f>
        <v>45155.70048622656</v>
      </c>
      <c r="AA430" s="3" cm="1">
        <f t="array" ref="AA430">IFERROR(_xldudf_FS_EQUITYMETRICS($B430, "net_income", "FY")*1000*1000,"NA")</f>
        <v>13182000000</v>
      </c>
      <c r="AB430" s="3" t="str" cm="1">
        <f t="array" ref="AB430">IFERROR(_xldudf_FS_EQUITYMETRICS($B430, "cash_equiv", "FY")*1000*1000,"NA")</f>
        <v>NA</v>
      </c>
      <c r="AC430" s="3" t="str" cm="1">
        <f t="array" ref="AC430">IFERROR(_xldudf_FS_EQUITYMETRICS($B430, "account_receivable", "FY")*1000*1000,"NA")</f>
        <v>NA</v>
      </c>
      <c r="AD430" s="3" t="str" cm="1">
        <f t="array" ref="AD430">IFERROR(_xldudf_FS_EQUITYMETRICS($B430, "total_curr_lib", "FY")*1000*1000,"NA")</f>
        <v>NA</v>
      </c>
    </row>
    <row r="431" spans="1:30" x14ac:dyDescent="0.2">
      <c r="A431" s="1" t="e" vm="430">
        <v>#VALUE!</v>
      </c>
      <c r="B431" t="str" cm="1">
        <f t="array" ref="B431">_FV(A431,"Ticker symbol",TRUE)</f>
        <v>WDC</v>
      </c>
      <c r="C431" t="str" cm="1">
        <f t="array" ref="C431">_FV(A431,"Official name",TRUE)</f>
        <v>WESTERN DIGITAL CORPORATION</v>
      </c>
      <c r="D431" t="str" cm="1">
        <f t="array" ref="D431">_FV(A431,"Headquarters")</f>
        <v>5601 Great Oaks Parkway, SAN JOSE, CA, 95119 US</v>
      </c>
      <c r="E431" s="3" cm="1">
        <f t="array" ref="E431">IFERROR(_FV(A431,"Employees"), "NA")</f>
        <v>65000</v>
      </c>
      <c r="F431" t="str" cm="1">
        <f t="array" ref="F431">_FV(A431,"Industry")</f>
        <v>Computers, Phones &amp; Household Electronics</v>
      </c>
      <c r="G431" s="3" cm="1">
        <f t="array" ref="G431">IFERROR(_FV(A431,"Year incorporated",TRUE), "NA")</f>
        <v>2000</v>
      </c>
      <c r="H431" s="3" t="str" cm="1">
        <f t="array" ref="H431">_FV(A431,"Exchange")</f>
        <v>Nasdaq Stock Market</v>
      </c>
      <c r="I431" t="str" cm="1">
        <f t="array" ref="I431">_FV(A431,"Currency")</f>
        <v>USD</v>
      </c>
      <c r="J431" s="7" cm="1">
        <f t="array" ref="J431">_FV(A431,"Price")</f>
        <v>40.81</v>
      </c>
      <c r="K431" s="7" cm="1">
        <f t="array" ref="K431">_FV(A431,"Previous close",TRUE)</f>
        <v>40.42</v>
      </c>
      <c r="L431" s="7" cm="1">
        <f t="array" ref="L431">_FV(A431,"Change")</f>
        <v>0.39</v>
      </c>
      <c r="M431" s="4" cm="1">
        <f t="array" ref="M431">_FV(A431,"Change (%)",TRUE)</f>
        <v>9.6489999999999996E-3</v>
      </c>
      <c r="N431" s="7" cm="1">
        <f t="array" ref="N431">IFERROR(_FV(A431,"Open"), "NA")</f>
        <v>40.64</v>
      </c>
      <c r="O431" s="7" cm="1">
        <f t="array" ref="O431">IFERROR(_FV(A431,"High"), "NA")</f>
        <v>41.28</v>
      </c>
      <c r="P431" s="7" cm="1">
        <f t="array" ref="P431">IFERROR(_FV(A431,"Low"), "NA")</f>
        <v>40.64</v>
      </c>
      <c r="Q431" s="7" cm="1">
        <f t="array" ref="Q431">IFERROR(_FV(A431,"52 week high",TRUE),"NA")</f>
        <v>49.23</v>
      </c>
      <c r="R431" s="7" cm="1">
        <f t="array" ref="R431">IFERROR(_FV(A431,"52 week low",TRUE),"NA")</f>
        <v>29.73</v>
      </c>
      <c r="S431" s="3" cm="1">
        <f t="array" ref="S431">_FV(A431,"Shares outstanding",TRUE)</f>
        <v>319937400</v>
      </c>
      <c r="T431" s="7" cm="1">
        <f t="array" ref="T431">_FV(A431,"Volume")</f>
        <v>918779</v>
      </c>
      <c r="U431" s="3" cm="1">
        <f t="array" ref="U431">IFERROR(_FV(A431,"Volume average",TRUE), "NA")</f>
        <v>3551036</v>
      </c>
      <c r="V431" s="5" cm="1">
        <f t="array" ref="V431">IFERROR(_FV(A431,"Beta"), "NA")</f>
        <v>1.6825000000000001</v>
      </c>
      <c r="W431" s="3" cm="1">
        <f t="array" ref="W431">_FV(A431,"Market cap",TRUE)</f>
        <v>13056645294</v>
      </c>
      <c r="X431" s="7" cm="1">
        <f t="array" ref="X431">IFERROR(_FV(A431,"P/E",TRUE), "NA")</f>
        <v>15.2197</v>
      </c>
      <c r="Y431" t="str" cm="1">
        <f t="array" ref="Y431">_FV(A431,"Instrument type",TRUE)</f>
        <v>Stock</v>
      </c>
      <c r="Z431" s="6" cm="1">
        <f t="array" ref="Z431">_FV(A431,"Last trade time",TRUE)</f>
        <v>45155.700248078123</v>
      </c>
      <c r="AA431" s="3" t="str" cm="1">
        <f t="array" ref="AA431">IFERROR(_xldudf_FS_EQUITYMETRICS($B431, "net_income", "FY")*1000*1000,"NA")</f>
        <v>NA</v>
      </c>
      <c r="AB431" s="3" t="str" cm="1">
        <f t="array" ref="AB431">IFERROR(_xldudf_FS_EQUITYMETRICS($B431, "cash_equiv", "FY")*1000*1000,"NA")</f>
        <v>NA</v>
      </c>
      <c r="AC431" s="3" t="str" cm="1">
        <f t="array" ref="AC431">IFERROR(_xldudf_FS_EQUITYMETRICS($B431, "account_receivable", "FY")*1000*1000,"NA")</f>
        <v>NA</v>
      </c>
      <c r="AD431" s="3" cm="1">
        <f t="array" ref="AD431">IFERROR(_xldudf_FS_EQUITYMETRICS($B431, "total_curr_lib", "FY")*1000*1000,"NA")</f>
        <v>5434000000</v>
      </c>
    </row>
    <row r="432" spans="1:30" x14ac:dyDescent="0.2">
      <c r="A432" s="1" t="e" vm="431">
        <v>#VALUE!</v>
      </c>
      <c r="B432" t="str" cm="1">
        <f t="array" ref="B432">_FV(A432,"Ticker symbol",TRUE)</f>
        <v>WY</v>
      </c>
      <c r="C432" t="str" cm="1">
        <f t="array" ref="C432">_FV(A432,"Official name",TRUE)</f>
        <v>WEYERHAEUSER COMPANY</v>
      </c>
      <c r="D432" t="str" cm="1">
        <f t="array" ref="D432">_FV(A432,"Headquarters")</f>
        <v>220 Occidental Avenue South, SEATTLE, WA, 98104 US</v>
      </c>
      <c r="E432" s="3" cm="1">
        <f t="array" ref="E432">IFERROR(_FV(A432,"Employees"), "NA")</f>
        <v>9264</v>
      </c>
      <c r="F432" t="str" cm="1">
        <f t="array" ref="F432">_FV(A432,"Industry")</f>
        <v>Residential &amp; Commercial REIT</v>
      </c>
      <c r="G432" s="3" cm="1">
        <f t="array" ref="G432">IFERROR(_FV(A432,"Year incorporated",TRUE), "NA")</f>
        <v>1900</v>
      </c>
      <c r="H432" s="3" t="str" cm="1">
        <f t="array" ref="H432">_FV(A432,"Exchange")</f>
        <v>New York Stock Exchange</v>
      </c>
      <c r="I432" t="str" cm="1">
        <f t="array" ref="I432">_FV(A432,"Currency")</f>
        <v>USD</v>
      </c>
      <c r="J432" s="7" cm="1">
        <f t="array" ref="J432">_FV(A432,"Price")</f>
        <v>32.57</v>
      </c>
      <c r="K432" s="7" cm="1">
        <f t="array" ref="K432">_FV(A432,"Previous close",TRUE)</f>
        <v>32.4</v>
      </c>
      <c r="L432" s="7" cm="1">
        <f t="array" ref="L432">_FV(A432,"Change")</f>
        <v>0.17</v>
      </c>
      <c r="M432" s="4" cm="1">
        <f t="array" ref="M432">_FV(A432,"Change (%)",TRUE)</f>
        <v>5.2470000000000008E-3</v>
      </c>
      <c r="N432" s="7" cm="1">
        <f t="array" ref="N432">IFERROR(_FV(A432,"Open"), "NA")</f>
        <v>32.505000000000003</v>
      </c>
      <c r="O432" s="7" cm="1">
        <f t="array" ref="O432">IFERROR(_FV(A432,"High"), "NA")</f>
        <v>32.700000000000003</v>
      </c>
      <c r="P432" s="7" cm="1">
        <f t="array" ref="P432">IFERROR(_FV(A432,"Low"), "NA")</f>
        <v>32.46</v>
      </c>
      <c r="Q432" s="7" cm="1">
        <f t="array" ref="Q432">IFERROR(_FV(A432,"52 week high",TRUE),"NA")</f>
        <v>35.977600000000002</v>
      </c>
      <c r="R432" s="7" cm="1">
        <f t="array" ref="R432">IFERROR(_FV(A432,"52 week low",TRUE),"NA")</f>
        <v>26.6449</v>
      </c>
      <c r="S432" s="3" cm="1">
        <f t="array" ref="S432">_FV(A432,"Shares outstanding",TRUE)</f>
        <v>730748000</v>
      </c>
      <c r="T432" s="7" cm="1">
        <f t="array" ref="T432">_FV(A432,"Volume")</f>
        <v>637124</v>
      </c>
      <c r="U432" s="3" cm="1">
        <f t="array" ref="U432">IFERROR(_FV(A432,"Volume average",TRUE), "NA")</f>
        <v>2994608</v>
      </c>
      <c r="V432" s="5" cm="1">
        <f t="array" ref="V432">IFERROR(_FV(A432,"Beta"), "NA")</f>
        <v>1.5276000000000001</v>
      </c>
      <c r="W432" s="3" cm="1">
        <f t="array" ref="W432">_FV(A432,"Market cap",TRUE)</f>
        <v>23800462360</v>
      </c>
      <c r="X432" s="7" cm="1">
        <f t="array" ref="X432">IFERROR(_FV(A432,"P/E",TRUE), "NA")</f>
        <v>33.9908</v>
      </c>
      <c r="Y432" t="str" cm="1">
        <f t="array" ref="Y432">_FV(A432,"Instrument type",TRUE)</f>
        <v>Stock</v>
      </c>
      <c r="Z432" s="6" cm="1">
        <f t="array" ref="Z432">_FV(A432,"Last trade time",TRUE)</f>
        <v>45155.700458876563</v>
      </c>
      <c r="AA432" s="3" cm="1">
        <f t="array" ref="AA432">IFERROR(_xldudf_FS_EQUITYMETRICS($B432, "net_income", "FY")*1000*1000,"NA")</f>
        <v>1880000000</v>
      </c>
      <c r="AB432" s="3" t="str" cm="1">
        <f t="array" ref="AB432">IFERROR(_xldudf_FS_EQUITYMETRICS($B432, "cash_equiv", "FY")*1000*1000,"NA")</f>
        <v>NA</v>
      </c>
      <c r="AC432" s="3" t="str" cm="1">
        <f t="array" ref="AC432">IFERROR(_xldudf_FS_EQUITYMETRICS($B432, "account_receivable", "FY")*1000*1000,"NA")</f>
        <v>NA</v>
      </c>
      <c r="AD432" s="3" t="str" cm="1">
        <f t="array" ref="AD432">IFERROR(_xldudf_FS_EQUITYMETRICS($B432, "total_curr_lib", "FY")*1000*1000,"NA")</f>
        <v>NA</v>
      </c>
    </row>
    <row r="433" spans="1:30" x14ac:dyDescent="0.2">
      <c r="A433" s="1" t="e" vm="432">
        <v>#VALUE!</v>
      </c>
      <c r="B433" t="str" cm="1">
        <f t="array" ref="B433">_FV(A433,"Ticker symbol",TRUE)</f>
        <v>WIN</v>
      </c>
      <c r="C433" t="str" cm="1">
        <f t="array" ref="C433">_FV(A433,"Official name",TRUE)</f>
        <v>WINCANTON PLC</v>
      </c>
      <c r="D433" t="str" cm="1">
        <f t="array" ref="D433">_FV(A433,"Headquarters")</f>
        <v>Methuen Park, CHIPPENHAM, WILTSHIRE, SN14 0WT GB</v>
      </c>
      <c r="E433" s="3" cm="1">
        <f t="array" ref="E433">IFERROR(_FV(A433,"Employees"), "NA")</f>
        <v>20300</v>
      </c>
      <c r="F433" t="str" cm="1">
        <f t="array" ref="F433">_FV(A433,"Industry")</f>
        <v>Freight &amp; Logistics Services</v>
      </c>
      <c r="G433" s="3" cm="1">
        <f t="array" ref="G433">IFERROR(_FV(A433,"Year incorporated",TRUE), "NA")</f>
        <v>2001</v>
      </c>
      <c r="H433" s="3" t="str" cm="1">
        <f t="array" ref="H433">_FV(A433,"Exchange")</f>
        <v>London Stock Exchange</v>
      </c>
      <c r="I433" t="str" cm="1">
        <f t="array" ref="I433">_FV(A433,"Currency")</f>
        <v>GBp</v>
      </c>
      <c r="J433" s="7" cm="1">
        <f t="array" ref="J433">_FV(A433,"Price")</f>
        <v>233.5</v>
      </c>
      <c r="K433" s="7" cm="1">
        <f t="array" ref="K433">_FV(A433,"Previous close",TRUE)</f>
        <v>234</v>
      </c>
      <c r="L433" s="7" cm="1">
        <f t="array" ref="L433">_FV(A433,"Change")</f>
        <v>-0.5</v>
      </c>
      <c r="M433" s="4" cm="1">
        <f t="array" ref="M433">_FV(A433,"Change (%)",TRUE)</f>
        <v>-2.137E-3</v>
      </c>
      <c r="N433" s="7" cm="1">
        <f t="array" ref="N433">IFERROR(_FV(A433,"Open"), "NA")</f>
        <v>225</v>
      </c>
      <c r="O433" s="7" cm="1">
        <f t="array" ref="O433">IFERROR(_FV(A433,"High"), "NA")</f>
        <v>237</v>
      </c>
      <c r="P433" s="7" cm="1">
        <f t="array" ref="P433">IFERROR(_FV(A433,"Low"), "NA")</f>
        <v>225</v>
      </c>
      <c r="Q433" s="7" cm="1">
        <f t="array" ref="Q433">IFERROR(_FV(A433,"52 week high",TRUE),"NA")</f>
        <v>399</v>
      </c>
      <c r="R433" s="7" cm="1">
        <f t="array" ref="R433">IFERROR(_FV(A433,"52 week low",TRUE),"NA")</f>
        <v>187</v>
      </c>
      <c r="S433" s="3" cm="1">
        <f t="array" ref="S433">_FV(A433,"Shares outstanding",TRUE)</f>
        <v>124543700</v>
      </c>
      <c r="T433" s="7" cm="1">
        <f t="array" ref="T433">_FV(A433,"Volume")</f>
        <v>70163</v>
      </c>
      <c r="U433" s="3" cm="1">
        <f t="array" ref="U433">IFERROR(_FV(A433,"Volume average",TRUE), "NA")</f>
        <v>109180</v>
      </c>
      <c r="V433" s="5" cm="1">
        <f t="array" ref="V433">IFERROR(_FV(A433,"Beta"), "NA")</f>
        <v>0.84409999999999996</v>
      </c>
      <c r="W433" s="3" cm="1">
        <f t="array" ref="W433">_FV(A433,"Market cap",TRUE)</f>
        <v>291432200</v>
      </c>
      <c r="X433" s="7" cm="1">
        <f t="array" ref="X433">IFERROR(_FV(A433,"P/E",TRUE), "NA")</f>
        <v>8.6989000000000001</v>
      </c>
      <c r="Y433" t="str" cm="1">
        <f t="array" ref="Y433">_FV(A433,"Instrument type",TRUE)</f>
        <v>Stock</v>
      </c>
      <c r="Z433" s="6" cm="1">
        <f t="array" ref="Z433">_FV(A433,"Last trade time",TRUE)</f>
        <v>45155.65625</v>
      </c>
      <c r="AA433" s="3" t="str" cm="1">
        <f t="array" ref="AA433">IFERROR(_xldudf_FS_EQUITYMETRICS($B433, "net_income", "FY")*1000*1000,"NA")</f>
        <v>NA</v>
      </c>
      <c r="AB433" s="3" t="str" cm="1">
        <f t="array" ref="AB433">IFERROR(_xldudf_FS_EQUITYMETRICS($B433, "cash_equiv", "FY")*1000*1000,"NA")</f>
        <v>NA</v>
      </c>
      <c r="AC433" s="3" t="str" cm="1">
        <f t="array" ref="AC433">IFERROR(_xldudf_FS_EQUITYMETRICS($B433, "account_receivable", "FY")*1000*1000,"NA")</f>
        <v>NA</v>
      </c>
      <c r="AD433" s="3" t="str" cm="1">
        <f t="array" ref="AD433">IFERROR(_xldudf_FS_EQUITYMETRICS($B433, "total_curr_lib", "FY")*1000*1000,"NA")</f>
        <v>NA</v>
      </c>
    </row>
    <row r="434" spans="1:30" x14ac:dyDescent="0.2">
      <c r="A434" s="1" t="e" vm="433">
        <v>#VALUE!</v>
      </c>
      <c r="B434" t="str" cm="1">
        <f t="array" ref="B434">_FV(A434,"Ticker symbol",TRUE)</f>
        <v>WYNN</v>
      </c>
      <c r="C434" t="str" cm="1">
        <f t="array" ref="C434">_FV(A434,"Official name",TRUE)</f>
        <v>WYNN RESORTS, LIMITED</v>
      </c>
      <c r="D434" t="str" cm="1">
        <f t="array" ref="D434">_FV(A434,"Headquarters")</f>
        <v>3131 Las Vegas Blvd S, LAS VEGAS, NV, 89109 US</v>
      </c>
      <c r="E434" s="3" cm="1">
        <f t="array" ref="E434">IFERROR(_FV(A434,"Employees"), "NA")</f>
        <v>27000</v>
      </c>
      <c r="F434" t="str" cm="1">
        <f t="array" ref="F434">_FV(A434,"Industry")</f>
        <v>Hotels &amp; Entertainment Services</v>
      </c>
      <c r="G434" s="3" cm="1">
        <f t="array" ref="G434">IFERROR(_FV(A434,"Year incorporated",TRUE), "NA")</f>
        <v>2002</v>
      </c>
      <c r="H434" s="3" t="str" cm="1">
        <f t="array" ref="H434">_FV(A434,"Exchange")</f>
        <v>Nasdaq Stock Market</v>
      </c>
      <c r="I434" t="str" cm="1">
        <f t="array" ref="I434">_FV(A434,"Currency")</f>
        <v>USD</v>
      </c>
      <c r="J434" s="7" cm="1">
        <f t="array" ref="J434">_FV(A434,"Price")</f>
        <v>94.91</v>
      </c>
      <c r="K434" s="7" cm="1">
        <f t="array" ref="K434">_FV(A434,"Previous close",TRUE)</f>
        <v>94.81</v>
      </c>
      <c r="L434" s="7" cm="1">
        <f t="array" ref="L434">_FV(A434,"Change")</f>
        <v>0.1</v>
      </c>
      <c r="M434" s="4" cm="1">
        <f t="array" ref="M434">_FV(A434,"Change (%)",TRUE)</f>
        <v>1.0549999999999999E-3</v>
      </c>
      <c r="N434" s="7" cm="1">
        <f t="array" ref="N434">IFERROR(_FV(A434,"Open"), "NA")</f>
        <v>95.05</v>
      </c>
      <c r="O434" s="7" cm="1">
        <f t="array" ref="O434">IFERROR(_FV(A434,"High"), "NA")</f>
        <v>95.99</v>
      </c>
      <c r="P434" s="7" cm="1">
        <f t="array" ref="P434">IFERROR(_FV(A434,"Low"), "NA")</f>
        <v>94.29</v>
      </c>
      <c r="Q434" s="7" cm="1">
        <f t="array" ref="Q434">IFERROR(_FV(A434,"52 week high",TRUE),"NA")</f>
        <v>117.86</v>
      </c>
      <c r="R434" s="7" cm="1">
        <f t="array" ref="R434">IFERROR(_FV(A434,"52 week low",TRUE),"NA")</f>
        <v>53.81</v>
      </c>
      <c r="S434" s="3" cm="1">
        <f t="array" ref="S434">_FV(A434,"Shares outstanding",TRUE)</f>
        <v>113936300</v>
      </c>
      <c r="T434" s="7" cm="1">
        <f t="array" ref="T434">_FV(A434,"Volume")</f>
        <v>752929</v>
      </c>
      <c r="U434" s="3" cm="1">
        <f t="array" ref="U434">IFERROR(_FV(A434,"Volume average",TRUE), "NA")</f>
        <v>2010550</v>
      </c>
      <c r="V434" s="5" cm="1">
        <f t="array" ref="V434">IFERROR(_FV(A434,"Beta"), "NA")</f>
        <v>2.0636000000000001</v>
      </c>
      <c r="W434" s="3" cm="1">
        <f t="array" ref="W434">_FV(A434,"Market cap",TRUE)</f>
        <v>10813694233</v>
      </c>
      <c r="X434" s="7" cm="1">
        <f t="array" ref="X434">IFERROR(_FV(A434,"P/E",TRUE), "NA")</f>
        <v>1608.039</v>
      </c>
      <c r="Y434" t="str" cm="1">
        <f t="array" ref="Y434">_FV(A434,"Instrument type",TRUE)</f>
        <v>Stock</v>
      </c>
      <c r="Z434" s="6" cm="1">
        <f t="array" ref="Z434">_FV(A434,"Last trade time",TRUE)</f>
        <v>45155.700394687497</v>
      </c>
      <c r="AA434" s="3" cm="1">
        <f t="array" ref="AA434">IFERROR(_xldudf_FS_EQUITYMETRICS($B434, "net_income", "FY")*1000*1000,"NA")</f>
        <v>-423856000</v>
      </c>
      <c r="AB434" s="3" t="str" cm="1">
        <f t="array" ref="AB434">IFERROR(_xldudf_FS_EQUITYMETRICS($B434, "cash_equiv", "FY")*1000*1000,"NA")</f>
        <v>NA</v>
      </c>
      <c r="AC434" s="3" t="str" cm="1">
        <f t="array" ref="AC434">IFERROR(_xldudf_FS_EQUITYMETRICS($B434, "account_receivable", "FY")*1000*1000,"NA")</f>
        <v>NA</v>
      </c>
      <c r="AD434" s="3" t="str" cm="1">
        <f t="array" ref="AD434">IFERROR(_xldudf_FS_EQUITYMETRICS($B434, "total_curr_lib", "FY")*1000*1000,"NA")</f>
        <v>NA</v>
      </c>
    </row>
    <row r="435" spans="1:30" x14ac:dyDescent="0.2">
      <c r="A435" s="1" t="e" vm="434">
        <v>#VALUE!</v>
      </c>
      <c r="B435" t="str" cm="1">
        <f t="array" ref="B435">_FV(A435,"Ticker symbol",TRUE)</f>
        <v>WYN</v>
      </c>
      <c r="C435" t="str" cm="1">
        <f t="array" ref="C435">_FV(A435,"Official name",TRUE)</f>
        <v>WYNNSTAY GROUP P.L.C.</v>
      </c>
      <c r="D435" t="str" cm="1">
        <f t="array" ref="D435">_FV(A435,"Headquarters")</f>
        <v>Eagle House, Llansantffraid, LLANSANTFFRAID, POWYS, SY22 6AQ GB</v>
      </c>
      <c r="E435" s="3" cm="1">
        <f t="array" ref="E435">IFERROR(_FV(A435,"Employees"), "NA")</f>
        <v>943</v>
      </c>
      <c r="F435" t="str" cm="1">
        <f t="array" ref="F435">_FV(A435,"Industry")</f>
        <v>Food &amp; Tobacco</v>
      </c>
      <c r="G435" s="3" cm="1">
        <f t="array" ref="G435">IFERROR(_FV(A435,"Year incorporated",TRUE), "NA")</f>
        <v>1992</v>
      </c>
      <c r="H435" s="3" t="str" cm="1">
        <f t="array" ref="H435">_FV(A435,"Exchange")</f>
        <v>London Stock Exchange</v>
      </c>
      <c r="I435" t="str" cm="1">
        <f t="array" ref="I435">_FV(A435,"Currency")</f>
        <v>GBp</v>
      </c>
      <c r="J435" s="7" cm="1">
        <f t="array" ref="J435">_FV(A435,"Price")</f>
        <v>412.5</v>
      </c>
      <c r="K435" s="7" cm="1">
        <f t="array" ref="K435">_FV(A435,"Previous close",TRUE)</f>
        <v>425</v>
      </c>
      <c r="L435" s="7" cm="1">
        <f t="array" ref="L435">_FV(A435,"Change")</f>
        <v>-12.5</v>
      </c>
      <c r="M435" s="4" cm="1">
        <f t="array" ref="M435">_FV(A435,"Change (%)",TRUE)</f>
        <v>-2.9411999999999997E-2</v>
      </c>
      <c r="N435" s="7" cm="1">
        <f t="array" ref="N435">IFERROR(_FV(A435,"Open"), "NA")</f>
        <v>425</v>
      </c>
      <c r="O435" s="7" t="str" cm="1">
        <f t="array" ref="O435">IFERROR(_FV(A435,"High"), "NA")</f>
        <v>NA</v>
      </c>
      <c r="P435" s="7" t="str" cm="1">
        <f t="array" ref="P435">IFERROR(_FV(A435,"Low"), "NA")</f>
        <v>NA</v>
      </c>
      <c r="Q435" s="7" cm="1">
        <f t="array" ref="Q435">IFERROR(_FV(A435,"52 week high",TRUE),"NA")</f>
        <v>641</v>
      </c>
      <c r="R435" s="7" cm="1">
        <f t="array" ref="R435">IFERROR(_FV(A435,"52 week low",TRUE),"NA")</f>
        <v>416.55399999999997</v>
      </c>
      <c r="S435" s="3" cm="1">
        <f t="array" ref="S435">_FV(A435,"Shares outstanding",TRUE)</f>
        <v>22554590</v>
      </c>
      <c r="T435" s="7" cm="1">
        <f t="array" ref="T435">_FV(A435,"Volume")</f>
        <v>42680</v>
      </c>
      <c r="U435" s="3" cm="1">
        <f t="array" ref="U435">IFERROR(_FV(A435,"Volume average",TRUE), "NA")</f>
        <v>21970</v>
      </c>
      <c r="V435" s="5" cm="1">
        <f t="array" ref="V435">IFERROR(_FV(A435,"Beta"), "NA")</f>
        <v>0.88700000000000001</v>
      </c>
      <c r="W435" s="3" cm="1">
        <f t="array" ref="W435">_FV(A435,"Market cap",TRUE)</f>
        <v>95856990</v>
      </c>
      <c r="X435" s="7" cm="1">
        <f t="array" ref="X435">IFERROR(_FV(A435,"P/E",TRUE), "NA")</f>
        <v>6.7717999999999998</v>
      </c>
      <c r="Y435" t="str" cm="1">
        <f t="array" ref="Y435">_FV(A435,"Instrument type",TRUE)</f>
        <v>Stock</v>
      </c>
      <c r="Z435" s="6" cm="1">
        <f t="array" ref="Z435">_FV(A435,"Last trade time",TRUE)</f>
        <v>45155.642003738278</v>
      </c>
      <c r="AA435" s="3" t="str" cm="1">
        <f t="array" ref="AA435">IFERROR(_xldudf_FS_EQUITYMETRICS($B435, "net_income", "FY")*1000*1000,"NA")</f>
        <v>NA</v>
      </c>
      <c r="AB435" s="3" t="str" cm="1">
        <f t="array" ref="AB435">IFERROR(_xldudf_FS_EQUITYMETRICS($B435, "cash_equiv", "FY")*1000*1000,"NA")</f>
        <v>NA</v>
      </c>
      <c r="AC435" s="3" t="str" cm="1">
        <f t="array" ref="AC435">IFERROR(_xldudf_FS_EQUITYMETRICS($B435, "account_receivable", "FY")*1000*1000,"NA")</f>
        <v>NA</v>
      </c>
      <c r="AD435" s="3" t="str" cm="1">
        <f t="array" ref="AD435">IFERROR(_xldudf_FS_EQUITYMETRICS($B435, "total_curr_lib", "FY")*1000*1000,"NA")</f>
        <v>NA</v>
      </c>
    </row>
    <row r="436" spans="1:30" x14ac:dyDescent="0.2">
      <c r="A436" s="1" t="e" vm="435">
        <v>#VALUE!</v>
      </c>
      <c r="B436" t="str" cm="1">
        <f t="array" ref="B436">_FV(A436,"Ticker symbol",TRUE)</f>
        <v>XEL</v>
      </c>
      <c r="C436" t="str" cm="1">
        <f t="array" ref="C436">_FV(A436,"Official name",TRUE)</f>
        <v>Xcel Energy Inc.</v>
      </c>
      <c r="D436" t="str" cm="1">
        <f t="array" ref="D436">_FV(A436,"Headquarters")</f>
        <v>414 Nicollet Mall, MINNEAPOLIS, MN, 55401 US</v>
      </c>
      <c r="E436" s="3" cm="1">
        <f t="array" ref="E436">IFERROR(_FV(A436,"Employees"), "NA")</f>
        <v>11982</v>
      </c>
      <c r="F436" t="str" cm="1">
        <f t="array" ref="F436">_FV(A436,"Industry")</f>
        <v>Electrical Utilities &amp; IPPs</v>
      </c>
      <c r="G436" s="3" cm="1">
        <f t="array" ref="G436">IFERROR(_FV(A436,"Year incorporated",TRUE), "NA")</f>
        <v>1909</v>
      </c>
      <c r="H436" s="3" t="str" cm="1">
        <f t="array" ref="H436">_FV(A436,"Exchange")</f>
        <v>Nasdaq Stock Market</v>
      </c>
      <c r="I436" t="str" cm="1">
        <f t="array" ref="I436">_FV(A436,"Currency")</f>
        <v>USD</v>
      </c>
      <c r="J436" s="7" cm="1">
        <f t="array" ref="J436">_FV(A436,"Price")</f>
        <v>58.405000000000001</v>
      </c>
      <c r="K436" s="7" cm="1">
        <f t="array" ref="K436">_FV(A436,"Previous close",TRUE)</f>
        <v>58.43</v>
      </c>
      <c r="L436" s="7" cm="1">
        <f t="array" ref="L436">_FV(A436,"Change")</f>
        <v>-2.5000000000000001E-2</v>
      </c>
      <c r="M436" s="4" cm="1">
        <f t="array" ref="M436">_FV(A436,"Change (%)",TRUE)</f>
        <v>-4.2789999999999999E-4</v>
      </c>
      <c r="N436" s="7" cm="1">
        <f t="array" ref="N436">IFERROR(_FV(A436,"Open"), "NA")</f>
        <v>58.47</v>
      </c>
      <c r="O436" s="7" cm="1">
        <f t="array" ref="O436">IFERROR(_FV(A436,"High"), "NA")</f>
        <v>58.89</v>
      </c>
      <c r="P436" s="7" cm="1">
        <f t="array" ref="P436">IFERROR(_FV(A436,"Low"), "NA")</f>
        <v>58.375</v>
      </c>
      <c r="Q436" s="7" cm="1">
        <f t="array" ref="Q436">IFERROR(_FV(A436,"52 week high",TRUE),"NA")</f>
        <v>77.66</v>
      </c>
      <c r="R436" s="7" cm="1">
        <f t="array" ref="R436">IFERROR(_FV(A436,"52 week low",TRUE),"NA")</f>
        <v>56.89</v>
      </c>
      <c r="S436" s="3" cm="1">
        <f t="array" ref="S436">_FV(A436,"Shares outstanding",TRUE)</f>
        <v>551532700</v>
      </c>
      <c r="T436" s="7" cm="1">
        <f t="array" ref="T436">_FV(A436,"Volume")</f>
        <v>1628004</v>
      </c>
      <c r="U436" s="3" cm="1">
        <f t="array" ref="U436">IFERROR(_FV(A436,"Volume average",TRUE), "NA")</f>
        <v>3636239</v>
      </c>
      <c r="V436" s="5" cm="1">
        <f t="array" ref="V436">IFERROR(_FV(A436,"Beta"), "NA")</f>
        <v>0.42730000000000001</v>
      </c>
      <c r="W436" s="3" cm="1">
        <f t="array" ref="W436">_FV(A436,"Market cap",TRUE)</f>
        <v>32212267343</v>
      </c>
      <c r="X436" s="7" cm="1">
        <f t="array" ref="X436">IFERROR(_FV(A436,"P/E",TRUE), "NA")</f>
        <v>18.527100000000001</v>
      </c>
      <c r="Y436" t="str" cm="1">
        <f t="array" ref="Y436">_FV(A436,"Instrument type",TRUE)</f>
        <v>Stock</v>
      </c>
      <c r="Z436" s="6" cm="1">
        <f t="array" ref="Z436">_FV(A436,"Last trade time",TRUE)</f>
        <v>45155.700607337501</v>
      </c>
      <c r="AA436" s="3" cm="1">
        <f t="array" ref="AA436">IFERROR(_xldudf_FS_EQUITYMETRICS($B436, "net_income", "FY")*1000*1000,"NA")</f>
        <v>1736000000</v>
      </c>
      <c r="AB436" s="3" t="str" cm="1">
        <f t="array" ref="AB436">IFERROR(_xldudf_FS_EQUITYMETRICS($B436, "cash_equiv", "FY")*1000*1000,"NA")</f>
        <v>NA</v>
      </c>
      <c r="AC436" s="3" t="str" cm="1">
        <f t="array" ref="AC436">IFERROR(_xldudf_FS_EQUITYMETRICS($B436, "account_receivable", "FY")*1000*1000,"NA")</f>
        <v>NA</v>
      </c>
      <c r="AD436" s="3" t="str" cm="1">
        <f t="array" ref="AD436">IFERROR(_xldudf_FS_EQUITYMETRICS($B436, "total_curr_lib", "FY")*1000*1000,"NA")</f>
        <v>NA</v>
      </c>
    </row>
    <row r="437" spans="1:30" x14ac:dyDescent="0.2">
      <c r="A437" s="1" t="e" vm="436">
        <v>#VALUE!</v>
      </c>
      <c r="B437" t="str" cm="1">
        <f t="array" ref="B437">_FV(A437,"Ticker symbol",TRUE)</f>
        <v>XRX</v>
      </c>
      <c r="C437" t="str" cm="1">
        <f t="array" ref="C437">_FV(A437,"Official name",TRUE)</f>
        <v>Xerox Holdings Corp</v>
      </c>
      <c r="D437" t="str" cm="1">
        <f t="array" ref="D437">_FV(A437,"Headquarters")</f>
        <v>201 Merritt 7, NORWALK, CT, 06851 US</v>
      </c>
      <c r="E437" s="3" cm="1">
        <f t="array" ref="E437">IFERROR(_FV(A437,"Employees"), "NA")</f>
        <v>20300</v>
      </c>
      <c r="F437" t="str" cm="1">
        <f t="array" ref="F437">_FV(A437,"Industry")</f>
        <v>Office Equipment</v>
      </c>
      <c r="G437" s="3" cm="1">
        <f t="array" ref="G437">IFERROR(_FV(A437,"Year incorporated",TRUE), "NA")</f>
        <v>2019</v>
      </c>
      <c r="H437" s="3" t="str" cm="1">
        <f t="array" ref="H437">_FV(A437,"Exchange")</f>
        <v>Nasdaq Stock Market</v>
      </c>
      <c r="I437" t="str" cm="1">
        <f t="array" ref="I437">_FV(A437,"Currency")</f>
        <v>USD</v>
      </c>
      <c r="J437" s="7" cm="1">
        <f t="array" ref="J437">_FV(A437,"Price")</f>
        <v>15.105</v>
      </c>
      <c r="K437" s="7" cm="1">
        <f t="array" ref="K437">_FV(A437,"Previous close",TRUE)</f>
        <v>14.79</v>
      </c>
      <c r="L437" s="7" cm="1">
        <f t="array" ref="L437">_FV(A437,"Change")</f>
        <v>0.315</v>
      </c>
      <c r="M437" s="4" cm="1">
        <f t="array" ref="M437">_FV(A437,"Change (%)",TRUE)</f>
        <v>2.1297999999999997E-2</v>
      </c>
      <c r="N437" s="7" cm="1">
        <f t="array" ref="N437">IFERROR(_FV(A437,"Open"), "NA")</f>
        <v>14.89</v>
      </c>
      <c r="O437" s="7" cm="1">
        <f t="array" ref="O437">IFERROR(_FV(A437,"High"), "NA")</f>
        <v>15.13</v>
      </c>
      <c r="P437" s="7" cm="1">
        <f t="array" ref="P437">IFERROR(_FV(A437,"Low"), "NA")</f>
        <v>14.87</v>
      </c>
      <c r="Q437" s="7" cm="1">
        <f t="array" ref="Q437">IFERROR(_FV(A437,"52 week high",TRUE),"NA")</f>
        <v>19.09</v>
      </c>
      <c r="R437" s="7" cm="1">
        <f t="array" ref="R437">IFERROR(_FV(A437,"52 week low",TRUE),"NA")</f>
        <v>11.8</v>
      </c>
      <c r="S437" s="3" cm="1">
        <f t="array" ref="S437">_FV(A437,"Shares outstanding",TRUE)</f>
        <v>157120000</v>
      </c>
      <c r="T437" s="7" cm="1">
        <f t="array" ref="T437">_FV(A437,"Volume")</f>
        <v>307149</v>
      </c>
      <c r="U437" s="3" cm="1">
        <f t="array" ref="U437">IFERROR(_FV(A437,"Volume average",TRUE), "NA")</f>
        <v>1313517</v>
      </c>
      <c r="V437" s="5" cm="1">
        <f t="array" ref="V437">IFERROR(_FV(A437,"Beta"), "NA")</f>
        <v>1.6935</v>
      </c>
      <c r="W437" s="3" cm="1">
        <f t="array" ref="W437">_FV(A437,"Market cap",TRUE)</f>
        <v>2373297600</v>
      </c>
      <c r="X437" s="7" cm="1">
        <f t="array" ref="X437">IFERROR(_FV(A437,"P/E",TRUE), "NA")</f>
        <v>14.1126</v>
      </c>
      <c r="Y437" t="str" cm="1">
        <f t="array" ref="Y437">_FV(A437,"Instrument type",TRUE)</f>
        <v>Stock</v>
      </c>
      <c r="Z437" s="6" cm="1">
        <f t="array" ref="Z437">_FV(A437,"Last trade time",TRUE)</f>
        <v>45155.700442036716</v>
      </c>
      <c r="AA437" s="3" t="str" cm="1">
        <f t="array" ref="AA437">IFERROR(_xldudf_FS_EQUITYMETRICS($B437, "net_income", "FY")*1000*1000,"NA")</f>
        <v>NA</v>
      </c>
      <c r="AB437" s="3" t="str" cm="1">
        <f t="array" ref="AB437">IFERROR(_xldudf_FS_EQUITYMETRICS($B437, "cash_equiv", "FY")*1000*1000,"NA")</f>
        <v>NA</v>
      </c>
      <c r="AC437" s="3" t="str" cm="1">
        <f t="array" ref="AC437">IFERROR(_xldudf_FS_EQUITYMETRICS($B437, "account_receivable", "FY")*1000*1000,"NA")</f>
        <v>NA</v>
      </c>
      <c r="AD437" s="3" cm="1">
        <f t="array" ref="AD437">IFERROR(_xldudf_FS_EQUITYMETRICS($B437, "total_curr_lib", "FY")*1000*1000,"NA")</f>
        <v>3330000000</v>
      </c>
    </row>
    <row r="438" spans="1:30" x14ac:dyDescent="0.2">
      <c r="A438" s="1" t="e" vm="437">
        <v>#VALUE!</v>
      </c>
      <c r="B438" t="str" cm="1">
        <f t="array" ref="B438">_FV(A438,"Ticker symbol",TRUE)</f>
        <v>XL</v>
      </c>
      <c r="C438" t="str" cm="1">
        <f t="array" ref="C438">_FV(A438,"Official name",TRUE)</f>
        <v>XXL ENERGY CORP.</v>
      </c>
      <c r="D438" t="str" cm="1">
        <f t="array" ref="D438">_FV(A438,"Headquarters")</f>
        <v>RPO Box 60610 Granville Park, VANCOUVER, BC, V6H 4B9 CA</v>
      </c>
      <c r="E438" s="3" cm="1">
        <f t="array" ref="E438">IFERROR(_FV(A438,"Employees"), "NA")</f>
        <v>8</v>
      </c>
      <c r="F438" t="str" cm="1">
        <f t="array" ref="F438">_FV(A438,"Industry")</f>
        <v>Oil &amp; Gas</v>
      </c>
      <c r="G438" s="3" cm="1">
        <f t="array" ref="G438">IFERROR(_FV(A438,"Year incorporated",TRUE), "NA")</f>
        <v>1987</v>
      </c>
      <c r="H438" s="3" t="str" cm="1">
        <f t="array" ref="H438">_FV(A438,"Exchange")</f>
        <v>TSX Venture Exchange</v>
      </c>
      <c r="I438" t="str" cm="1">
        <f t="array" ref="I438">_FV(A438,"Currency")</f>
        <v>CAD</v>
      </c>
      <c r="J438" s="7" cm="1">
        <f t="array" ref="J438">_FV(A438,"Price")</f>
        <v>0.25</v>
      </c>
      <c r="K438" s="7" cm="1">
        <f t="array" ref="K438">_FV(A438,"Previous close",TRUE)</f>
        <v>0.25</v>
      </c>
      <c r="L438" s="7" cm="1">
        <f t="array" ref="L438">_FV(A438,"Change")</f>
        <v>0</v>
      </c>
      <c r="M438" s="4" cm="1">
        <f t="array" ref="M438">_FV(A438,"Change (%)",TRUE)</f>
        <v>0</v>
      </c>
      <c r="N438" s="7" cm="1">
        <f t="array" ref="N438">IFERROR(_FV(A438,"Open"), "NA")</f>
        <v>0.25</v>
      </c>
      <c r="O438" s="7" cm="1">
        <f t="array" ref="O438">IFERROR(_FV(A438,"High"), "NA")</f>
        <v>0.25</v>
      </c>
      <c r="P438" s="7" cm="1">
        <f t="array" ref="P438">IFERROR(_FV(A438,"Low"), "NA")</f>
        <v>0.25</v>
      </c>
      <c r="Q438" s="7" cm="1">
        <f t="array" ref="Q438">IFERROR(_FV(A438,"52 week high",TRUE),"NA")</f>
        <v>0.315</v>
      </c>
      <c r="R438" s="7" cm="1">
        <f t="array" ref="R438">IFERROR(_FV(A438,"52 week low",TRUE),"NA")</f>
        <v>0.22500000000000001</v>
      </c>
      <c r="S438" s="3" cm="1">
        <f t="array" ref="S438">_FV(A438,"Shares outstanding",TRUE)</f>
        <v>7252940</v>
      </c>
      <c r="T438" s="7" cm="1">
        <f t="array" ref="T438">_FV(A438,"Volume")</f>
        <v>3000</v>
      </c>
      <c r="U438" s="3" cm="1">
        <f t="array" ref="U438">IFERROR(_FV(A438,"Volume average",TRUE), "NA")</f>
        <v>300</v>
      </c>
      <c r="V438" s="5" cm="1">
        <f t="array" ref="V438">IFERROR(_FV(A438,"Beta"), "NA")</f>
        <v>-0.32950000000000002</v>
      </c>
      <c r="W438" s="3" cm="1">
        <f t="array" ref="W438">_FV(A438,"Market cap",TRUE)</f>
        <v>1813240</v>
      </c>
      <c r="X438" s="7" cm="1">
        <f t="array" ref="X438">IFERROR(_FV(A438,"P/E",TRUE), "NA")</f>
        <v>2.2599999999999998</v>
      </c>
      <c r="Y438" t="str" cm="1">
        <f t="array" ref="Y438">_FV(A438,"Instrument type",TRUE)</f>
        <v>Stock</v>
      </c>
      <c r="Z438" s="6" cm="1">
        <f t="array" ref="Z438">_FV(A438,"Last trade time",TRUE)</f>
        <v>45152.820162037038</v>
      </c>
      <c r="AA438" s="3" cm="1">
        <f t="array" ref="AA438">IFERROR(_xldudf_FS_EQUITYMETRICS($B438, "net_income", "FY")*1000*1000,"NA")</f>
        <v>28790000</v>
      </c>
      <c r="AB438" s="3" t="str" cm="1">
        <f t="array" ref="AB438">IFERROR(_xldudf_FS_EQUITYMETRICS($B438, "cash_equiv", "FY")*1000*1000,"NA")</f>
        <v>NA</v>
      </c>
      <c r="AC438" s="3" t="str" cm="1">
        <f t="array" ref="AC438">IFERROR(_xldudf_FS_EQUITYMETRICS($B438, "account_receivable", "FY")*1000*1000,"NA")</f>
        <v>NA</v>
      </c>
      <c r="AD438" s="3" t="str" cm="1">
        <f t="array" ref="AD438">IFERROR(_xldudf_FS_EQUITYMETRICS($B438, "total_curr_lib", "FY")*1000*1000,"NA")</f>
        <v>NA</v>
      </c>
    </row>
    <row r="439" spans="1:30" x14ac:dyDescent="0.2">
      <c r="A439" s="1" t="e" vm="438">
        <v>#VALUE!</v>
      </c>
      <c r="B439" t="str" cm="1">
        <f t="array" ref="B439">_FV(A439,"Ticker symbol",TRUE)</f>
        <v>XYL</v>
      </c>
      <c r="C439" t="str" cm="1">
        <f t="array" ref="C439">_FV(A439,"Official name",TRUE)</f>
        <v>XYLEM INC.</v>
      </c>
      <c r="D439" t="str" cm="1">
        <f t="array" ref="D439">_FV(A439,"Headquarters")</f>
        <v>301 Water Street Se, WASHINGTON, DC, 20003 US</v>
      </c>
      <c r="E439" s="3" cm="1">
        <f t="array" ref="E439">IFERROR(_FV(A439,"Employees"), "NA")</f>
        <v>17800</v>
      </c>
      <c r="F439" t="str" cm="1">
        <f t="array" ref="F439">_FV(A439,"Industry")</f>
        <v>Machinery, Equipment &amp; Components</v>
      </c>
      <c r="G439" s="3" cm="1">
        <f t="array" ref="G439">IFERROR(_FV(A439,"Year incorporated",TRUE), "NA")</f>
        <v>2011</v>
      </c>
      <c r="H439" s="3" t="str" cm="1">
        <f t="array" ref="H439">_FV(A439,"Exchange")</f>
        <v>New York Stock Exchange</v>
      </c>
      <c r="I439" t="str" cm="1">
        <f t="array" ref="I439">_FV(A439,"Currency")</f>
        <v>USD</v>
      </c>
      <c r="J439" s="7" cm="1">
        <f t="array" ref="J439">_FV(A439,"Price")</f>
        <v>99.894999999999996</v>
      </c>
      <c r="K439" s="7" cm="1">
        <f t="array" ref="K439">_FV(A439,"Previous close",TRUE)</f>
        <v>100.02</v>
      </c>
      <c r="L439" s="7" cm="1">
        <f t="array" ref="L439">_FV(A439,"Change")</f>
        <v>-0.125</v>
      </c>
      <c r="M439" s="4" cm="1">
        <f t="array" ref="M439">_FV(A439,"Change (%)",TRUE)</f>
        <v>-1.25E-3</v>
      </c>
      <c r="N439" s="7" cm="1">
        <f t="array" ref="N439">IFERROR(_FV(A439,"Open"), "NA")</f>
        <v>100.215</v>
      </c>
      <c r="O439" s="7" cm="1">
        <f t="array" ref="O439">IFERROR(_FV(A439,"High"), "NA")</f>
        <v>100.5962</v>
      </c>
      <c r="P439" s="7" cm="1">
        <f t="array" ref="P439">IFERROR(_FV(A439,"Low"), "NA")</f>
        <v>99.69</v>
      </c>
      <c r="Q439" s="7" cm="1">
        <f t="array" ref="Q439">IFERROR(_FV(A439,"52 week high",TRUE),"NA")</f>
        <v>118.58</v>
      </c>
      <c r="R439" s="7" cm="1">
        <f t="array" ref="R439">IFERROR(_FV(A439,"52 week low",TRUE),"NA")</f>
        <v>84.155000000000001</v>
      </c>
      <c r="S439" s="3" cm="1">
        <f t="array" ref="S439">_FV(A439,"Shares outstanding",TRUE)</f>
        <v>240828500</v>
      </c>
      <c r="T439" s="7" cm="1">
        <f t="array" ref="T439">_FV(A439,"Volume")</f>
        <v>412179</v>
      </c>
      <c r="U439" s="3" cm="1">
        <f t="array" ref="U439">IFERROR(_FV(A439,"Volume average",TRUE), "NA")</f>
        <v>1378344</v>
      </c>
      <c r="V439" s="5" cm="1">
        <f t="array" ref="V439">IFERROR(_FV(A439,"Beta"), "NA")</f>
        <v>1.0972999999999999</v>
      </c>
      <c r="W439" s="3" cm="1">
        <f t="array" ref="W439">_FV(A439,"Market cap",TRUE)</f>
        <v>24057563007</v>
      </c>
      <c r="X439" s="7" cm="1">
        <f t="array" ref="X439">IFERROR(_FV(A439,"P/E",TRUE), "NA")</f>
        <v>53.221400000000003</v>
      </c>
      <c r="Y439" t="str" cm="1">
        <f t="array" ref="Y439">_FV(A439,"Instrument type",TRUE)</f>
        <v>Stock</v>
      </c>
      <c r="Z439" s="6" cm="1">
        <f t="array" ref="Z439">_FV(A439,"Last trade time",TRUE)</f>
        <v>45155.700489490628</v>
      </c>
      <c r="AA439" s="3" t="str" cm="1">
        <f t="array" ref="AA439">IFERROR(_xldudf_FS_EQUITYMETRICS($B439, "net_income", "FY")*1000*1000,"NA")</f>
        <v>NA</v>
      </c>
      <c r="AB439" s="3" t="str" cm="1">
        <f t="array" ref="AB439">IFERROR(_xldudf_FS_EQUITYMETRICS($B439, "cash_equiv", "FY")*1000*1000,"NA")</f>
        <v>NA</v>
      </c>
      <c r="AC439" s="3" t="str" cm="1">
        <f t="array" ref="AC439">IFERROR(_xldudf_FS_EQUITYMETRICS($B439, "account_receivable", "FY")*1000*1000,"NA")</f>
        <v>NA</v>
      </c>
      <c r="AD439" s="3" cm="1">
        <f t="array" ref="AD439">IFERROR(_xldudf_FS_EQUITYMETRICS($B439, "total_curr_lib", "FY")*1000*1000,"NA")</f>
        <v>1590000000</v>
      </c>
    </row>
    <row r="440" spans="1:30" x14ac:dyDescent="0.2">
      <c r="A440" s="1" t="e" vm="439">
        <v>#VALUE!</v>
      </c>
      <c r="B440" t="str" cm="1">
        <f t="array" ref="B440">_FV(A440,"Ticker symbol",TRUE)</f>
        <v>YUM</v>
      </c>
      <c r="C440" t="str" cm="1">
        <f t="array" ref="C440">_FV(A440,"Official name",TRUE)</f>
        <v>YUM! BRANDS, INC.</v>
      </c>
      <c r="D440" t="str" cm="1">
        <f t="array" ref="D440">_FV(A440,"Headquarters")</f>
        <v>1441 Gardiner Lane, LOUISVILLE, KY, 40213 US</v>
      </c>
      <c r="E440" s="3" cm="1">
        <f t="array" ref="E440">IFERROR(_FV(A440,"Employees"), "NA")</f>
        <v>23000</v>
      </c>
      <c r="F440" t="str" cm="1">
        <f t="array" ref="F440">_FV(A440,"Industry")</f>
        <v>Hotels &amp; Entertainment Services</v>
      </c>
      <c r="G440" s="3" cm="1">
        <f t="array" ref="G440">IFERROR(_FV(A440,"Year incorporated",TRUE), "NA")</f>
        <v>1997</v>
      </c>
      <c r="H440" s="3" t="str" cm="1">
        <f t="array" ref="H440">_FV(A440,"Exchange")</f>
        <v>New York Stock Exchange</v>
      </c>
      <c r="I440" t="str" cm="1">
        <f t="array" ref="I440">_FV(A440,"Currency")</f>
        <v>USD</v>
      </c>
      <c r="J440" s="7" cm="1">
        <f t="array" ref="J440">_FV(A440,"Price")</f>
        <v>130.66</v>
      </c>
      <c r="K440" s="7" cm="1">
        <f t="array" ref="K440">_FV(A440,"Previous close",TRUE)</f>
        <v>131.56</v>
      </c>
      <c r="L440" s="7" cm="1">
        <f t="array" ref="L440">_FV(A440,"Change")</f>
        <v>-0.9</v>
      </c>
      <c r="M440" s="4" cm="1">
        <f t="array" ref="M440">_FV(A440,"Change (%)",TRUE)</f>
        <v>-6.8410000000000007E-3</v>
      </c>
      <c r="N440" s="7" cm="1">
        <f t="array" ref="N440">IFERROR(_FV(A440,"Open"), "NA")</f>
        <v>131.72999999999999</v>
      </c>
      <c r="O440" s="7" cm="1">
        <f t="array" ref="O440">IFERROR(_FV(A440,"High"), "NA")</f>
        <v>131.75</v>
      </c>
      <c r="P440" s="7" cm="1">
        <f t="array" ref="P440">IFERROR(_FV(A440,"Low"), "NA")</f>
        <v>130.52000000000001</v>
      </c>
      <c r="Q440" s="7" cm="1">
        <f t="array" ref="Q440">IFERROR(_FV(A440,"52 week high",TRUE),"NA")</f>
        <v>143.245</v>
      </c>
      <c r="R440" s="7" cm="1">
        <f t="array" ref="R440">IFERROR(_FV(A440,"52 week low",TRUE),"NA")</f>
        <v>103.965</v>
      </c>
      <c r="S440" s="3" cm="1">
        <f t="array" ref="S440">_FV(A440,"Shares outstanding",TRUE)</f>
        <v>280211300</v>
      </c>
      <c r="T440" s="7" cm="1">
        <f t="array" ref="T440">_FV(A440,"Volume")</f>
        <v>282999</v>
      </c>
      <c r="U440" s="3" cm="1">
        <f t="array" ref="U440">IFERROR(_FV(A440,"Volume average",TRUE), "NA")</f>
        <v>1420845</v>
      </c>
      <c r="V440" s="5" cm="1">
        <f t="array" ref="V440">IFERROR(_FV(A440,"Beta"), "NA")</f>
        <v>1.0065</v>
      </c>
      <c r="W440" s="3" cm="1">
        <f t="array" ref="W440">_FV(A440,"Market cap",TRUE)</f>
        <v>36612408458</v>
      </c>
      <c r="X440" s="7" cm="1">
        <f t="array" ref="X440">IFERROR(_FV(A440,"P/E",TRUE), "NA")</f>
        <v>26.566099999999999</v>
      </c>
      <c r="Y440" t="str" cm="1">
        <f t="array" ref="Y440">_FV(A440,"Instrument type",TRUE)</f>
        <v>Stock</v>
      </c>
      <c r="Z440" s="6" cm="1">
        <f t="array" ref="Z440">_FV(A440,"Last trade time",TRUE)</f>
        <v>45155.700448310155</v>
      </c>
      <c r="AA440" s="3" cm="1">
        <f t="array" ref="AA440">IFERROR(_xldudf_FS_EQUITYMETRICS($B440, "net_income", "FY")*1000*1000,"NA")</f>
        <v>1325000000</v>
      </c>
      <c r="AB440" s="3" t="str" cm="1">
        <f t="array" ref="AB440">IFERROR(_xldudf_FS_EQUITYMETRICS($B440, "cash_equiv", "FY")*1000*1000,"NA")</f>
        <v>NA</v>
      </c>
      <c r="AC440" s="3" t="str" cm="1">
        <f t="array" ref="AC440">IFERROR(_xldudf_FS_EQUITYMETRICS($B440, "account_receivable", "FY")*1000*1000,"NA")</f>
        <v>NA</v>
      </c>
      <c r="AD440" s="3" t="str" cm="1">
        <f t="array" ref="AD440">IFERROR(_xldudf_FS_EQUITYMETRICS($B440, "total_curr_lib", "FY")*1000*1000,"NA")</f>
        <v>NA</v>
      </c>
    </row>
    <row r="441" spans="1:30" x14ac:dyDescent="0.2">
      <c r="A441" s="1" t="e" vm="440">
        <v>#VALUE!</v>
      </c>
      <c r="B441" t="str" cm="1">
        <f t="array" ref="B441">_FV(A441,"Ticker symbol",TRUE)</f>
        <v>ZMH</v>
      </c>
      <c r="C441" t="str" cm="1">
        <f t="array" ref="C441">_FV(A441,"Official name",TRUE)</f>
        <v>Z.M.H HAMMERMAN LTD</v>
      </c>
      <c r="D441" t="str" cm="1">
        <f t="array" ref="D441">_FV(A441,"Headquarters")</f>
        <v>Prof.Dan Shechtman 10, HADERA, 20302 IL</v>
      </c>
      <c r="E441" s="3" t="str" cm="1">
        <f t="array" ref="E441">IFERROR(_FV(A441,"Employees"), "NA")</f>
        <v>NA</v>
      </c>
      <c r="F441" t="str" cm="1">
        <f t="array" ref="F441">_FV(A441,"Industry")</f>
        <v>Real Estate Operations</v>
      </c>
      <c r="G441" s="3" cm="1">
        <f t="array" ref="G441">IFERROR(_FV(A441,"Year incorporated",TRUE), "NA")</f>
        <v>1997</v>
      </c>
      <c r="H441" s="3" t="str" cm="1">
        <f t="array" ref="H441">_FV(A441,"Exchange")</f>
        <v>Tel Aviv Stock Exchange</v>
      </c>
      <c r="I441" t="str" cm="1">
        <f t="array" ref="I441">_FV(A441,"Currency")</f>
        <v>ILa</v>
      </c>
      <c r="J441" s="7" cm="1">
        <f t="array" ref="J441">_FV(A441,"Price")</f>
        <v>2270</v>
      </c>
      <c r="K441" s="7" cm="1">
        <f t="array" ref="K441">_FV(A441,"Previous close",TRUE)</f>
        <v>2302</v>
      </c>
      <c r="L441" s="7" cm="1">
        <f t="array" ref="L441">_FV(A441,"Change")</f>
        <v>-32</v>
      </c>
      <c r="M441" s="4" cm="1">
        <f t="array" ref="M441">_FV(A441,"Change (%)",TRUE)</f>
        <v>-1.3900999999999998E-2</v>
      </c>
      <c r="N441" s="7" cm="1">
        <f t="array" ref="N441">IFERROR(_FV(A441,"Open"), "NA")</f>
        <v>2302</v>
      </c>
      <c r="O441" s="7" cm="1">
        <f t="array" ref="O441">IFERROR(_FV(A441,"High"), "NA")</f>
        <v>2302</v>
      </c>
      <c r="P441" s="7" cm="1">
        <f t="array" ref="P441">IFERROR(_FV(A441,"Low"), "NA")</f>
        <v>2270</v>
      </c>
      <c r="Q441" s="7" cm="1">
        <f t="array" ref="Q441">IFERROR(_FV(A441,"52 week high",TRUE),"NA")</f>
        <v>5050</v>
      </c>
      <c r="R441" s="7" cm="1">
        <f t="array" ref="R441">IFERROR(_FV(A441,"52 week low",TRUE),"NA")</f>
        <v>932</v>
      </c>
      <c r="S441" s="3" cm="1">
        <f t="array" ref="S441">_FV(A441,"Shares outstanding",TRUE)</f>
        <v>20022540</v>
      </c>
      <c r="T441" s="7" cm="1">
        <f t="array" ref="T441">_FV(A441,"Volume")</f>
        <v>1279</v>
      </c>
      <c r="U441" s="3" cm="1">
        <f t="array" ref="U441">IFERROR(_FV(A441,"Volume average",TRUE), "NA")</f>
        <v>6430</v>
      </c>
      <c r="V441" s="5" cm="1">
        <f t="array" ref="V441">IFERROR(_FV(A441,"Beta"), "NA")</f>
        <v>1.3755999999999999</v>
      </c>
      <c r="W441" s="3" cm="1">
        <f t="array" ref="W441">_FV(A441,"Market cap",TRUE)</f>
        <v>460918900</v>
      </c>
      <c r="X441" s="7" t="str" cm="1">
        <f t="array" ref="X441">IFERROR(_FV(A441,"P/E",TRUE), "NA")</f>
        <v>NA</v>
      </c>
      <c r="Y441" t="str" cm="1">
        <f t="array" ref="Y441">_FV(A441,"Instrument type",TRUE)</f>
        <v>Stock</v>
      </c>
      <c r="Z441" s="6" cm="1">
        <f t="array" ref="Z441">_FV(A441,"Last trade time",TRUE)</f>
        <v>45155.600173611114</v>
      </c>
      <c r="AA441" s="3" t="str" cm="1">
        <f t="array" ref="AA441">IFERROR(_xldudf_FS_EQUITYMETRICS($B441, "net_income", "FY")*1000*1000,"NA")</f>
        <v>NA</v>
      </c>
      <c r="AB441" s="3" t="str" cm="1">
        <f t="array" ref="AB441">IFERROR(_xldudf_FS_EQUITYMETRICS($B441, "cash_equiv", "FY")*1000*1000,"NA")</f>
        <v>NA</v>
      </c>
      <c r="AC441" s="3" t="str" cm="1">
        <f t="array" ref="AC441">IFERROR(_xldudf_FS_EQUITYMETRICS($B441, "account_receivable", "FY")*1000*1000,"NA")</f>
        <v>NA</v>
      </c>
      <c r="AD441" s="3" t="str" cm="1">
        <f t="array" ref="AD441">IFERROR(_xldudf_FS_EQUITYMETRICS($B441, "total_curr_lib", "FY")*1000*1000,"NA")</f>
        <v>NA</v>
      </c>
    </row>
    <row r="442" spans="1:30" x14ac:dyDescent="0.2">
      <c r="A442" s="1" t="e" vm="441">
        <v>#VALUE!</v>
      </c>
      <c r="B442" t="str" cm="1">
        <f t="array" ref="B442">_FV(A442,"Ticker symbol",TRUE)</f>
        <v>ZION</v>
      </c>
      <c r="C442" t="str" cm="1">
        <f t="array" ref="C442">_FV(A442,"Official name",TRUE)</f>
        <v>ZIONS BANCORPORATION, NATIONAL ASSOCIATION</v>
      </c>
      <c r="D442" t="str" cm="1">
        <f t="array" ref="D442">_FV(A442,"Headquarters")</f>
        <v>One South Main, SALT LAKE CITY, UT, 84133-1109 US</v>
      </c>
      <c r="E442" s="3" cm="1">
        <f t="array" ref="E442">IFERROR(_FV(A442,"Employees"), "NA")</f>
        <v>9989</v>
      </c>
      <c r="F442" t="str" cm="1">
        <f t="array" ref="F442">_FV(A442,"Industry")</f>
        <v>Banking Services</v>
      </c>
      <c r="G442" s="3" t="str" cm="1">
        <f t="array" ref="G442">IFERROR(_FV(A442,"Year incorporated",TRUE), "NA")</f>
        <v>NA</v>
      </c>
      <c r="H442" s="3" t="str" cm="1">
        <f t="array" ref="H442">_FV(A442,"Exchange")</f>
        <v>Nasdaq Stock Market</v>
      </c>
      <c r="I442" t="str" cm="1">
        <f t="array" ref="I442">_FV(A442,"Currency")</f>
        <v>USD</v>
      </c>
      <c r="J442" s="7" cm="1">
        <f t="array" ref="J442">_FV(A442,"Price")</f>
        <v>34.72</v>
      </c>
      <c r="K442" s="7" cm="1">
        <f t="array" ref="K442">_FV(A442,"Previous close",TRUE)</f>
        <v>34.840000000000003</v>
      </c>
      <c r="L442" s="7" cm="1">
        <f t="array" ref="L442">_FV(A442,"Change")</f>
        <v>-0.12</v>
      </c>
      <c r="M442" s="4" cm="1">
        <f t="array" ref="M442">_FV(A442,"Change (%)",TRUE)</f>
        <v>-3.444E-3</v>
      </c>
      <c r="N442" s="7" cm="1">
        <f t="array" ref="N442">IFERROR(_FV(A442,"Open"), "NA")</f>
        <v>35.229999999999997</v>
      </c>
      <c r="O442" s="7" cm="1">
        <f t="array" ref="O442">IFERROR(_FV(A442,"High"), "NA")</f>
        <v>35.299999999999997</v>
      </c>
      <c r="P442" s="7" cm="1">
        <f t="array" ref="P442">IFERROR(_FV(A442,"Low"), "NA")</f>
        <v>34.395000000000003</v>
      </c>
      <c r="Q442" s="7" cm="1">
        <f t="array" ref="Q442">IFERROR(_FV(A442,"52 week high",TRUE),"NA")</f>
        <v>59.75</v>
      </c>
      <c r="R442" s="7" cm="1">
        <f t="array" ref="R442">IFERROR(_FV(A442,"52 week low",TRUE),"NA")</f>
        <v>18.260000000000002</v>
      </c>
      <c r="S442" s="3" cm="1">
        <f t="array" ref="S442">_FV(A442,"Shares outstanding",TRUE)</f>
        <v>148145100</v>
      </c>
      <c r="T442" s="7" cm="1">
        <f t="array" ref="T442">_FV(A442,"Volume")</f>
        <v>836417</v>
      </c>
      <c r="U442" s="3" cm="1">
        <f t="array" ref="U442">IFERROR(_FV(A442,"Volume average",TRUE), "NA")</f>
        <v>3937842</v>
      </c>
      <c r="V442" s="5" cm="1">
        <f t="array" ref="V442">IFERROR(_FV(A442,"Beta"), "NA")</f>
        <v>1.1400999999999999</v>
      </c>
      <c r="W442" s="3" cm="1">
        <f t="array" ref="W442">_FV(A442,"Market cap",TRUE)</f>
        <v>5143597872</v>
      </c>
      <c r="X442" s="7" cm="1">
        <f t="array" ref="X442">IFERROR(_FV(A442,"P/E",TRUE), "NA")</f>
        <v>6.1295000000000002</v>
      </c>
      <c r="Y442" t="str" cm="1">
        <f t="array" ref="Y442">_FV(A442,"Instrument type",TRUE)</f>
        <v>Stock</v>
      </c>
      <c r="Z442" s="6" cm="1">
        <f t="array" ref="Z442">_FV(A442,"Last trade time",TRUE)</f>
        <v>45155.700491145311</v>
      </c>
      <c r="AA442" s="3" cm="1">
        <f t="array" ref="AA442">IFERROR(_xldudf_FS_EQUITYMETRICS($B442, "net_income", "FY")*1000*1000,"NA")</f>
        <v>907000000</v>
      </c>
      <c r="AB442" s="3" t="str" cm="1">
        <f t="array" ref="AB442">IFERROR(_xldudf_FS_EQUITYMETRICS($B442, "cash_equiv", "FY")*1000*1000,"NA")</f>
        <v>NA</v>
      </c>
      <c r="AC442" s="3" t="str" cm="1">
        <f t="array" ref="AC442">IFERROR(_xldudf_FS_EQUITYMETRICS($B442, "account_receivable", "FY")*1000*1000,"NA")</f>
        <v>NA</v>
      </c>
      <c r="AD442" s="3" t="str" cm="1">
        <f t="array" ref="AD442">IFERROR(_xldudf_FS_EQUITYMETRICS($B442, "total_curr_lib", "FY")*1000*1000,"NA")</f>
        <v>NA</v>
      </c>
    </row>
  </sheetData>
  <sortState xmlns:xlrd2="http://schemas.microsoft.com/office/spreadsheetml/2017/richdata2" ref="A2:AD442">
    <sortCondition ref="A2:A44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1D36-567B-1A42-9CE3-C034D0AA67B2}">
  <dimension ref="A1:AD31"/>
  <sheetViews>
    <sheetView workbookViewId="0">
      <selection activeCell="Y35" sqref="Y35"/>
    </sheetView>
  </sheetViews>
  <sheetFormatPr baseColWidth="10" defaultRowHeight="16" x14ac:dyDescent="0.2"/>
  <cols>
    <col min="1" max="1" width="59.5" bestFit="1" customWidth="1"/>
    <col min="2" max="2" width="6.6640625" bestFit="1" customWidth="1"/>
    <col min="3" max="3" width="46.83203125" bestFit="1" customWidth="1"/>
    <col min="4" max="4" width="71.5" bestFit="1" customWidth="1"/>
    <col min="5" max="5" width="10" bestFit="1" customWidth="1"/>
    <col min="6" max="6" width="38.83203125" bestFit="1" customWidth="1"/>
    <col min="7" max="7" width="11.5" bestFit="1" customWidth="1"/>
    <col min="8" max="8" width="22.33203125" bestFit="1" customWidth="1"/>
    <col min="9" max="9" width="8.1640625" bestFit="1" customWidth="1"/>
    <col min="10" max="10" width="9" style="7" bestFit="1" customWidth="1"/>
    <col min="11" max="11" width="12.83203125" style="7" bestFit="1" customWidth="1"/>
    <col min="12" max="12" width="7.33203125" style="7" customWidth="1"/>
    <col min="13" max="13" width="9.1640625" bestFit="1" customWidth="1"/>
    <col min="14" max="14" width="9" style="7" bestFit="1" customWidth="1"/>
    <col min="15" max="15" width="9.6640625" style="7" bestFit="1" customWidth="1"/>
    <col min="16" max="16" width="9.33203125" style="7" bestFit="1" customWidth="1"/>
    <col min="17" max="17" width="12.5" style="7" bestFit="1" customWidth="1"/>
    <col min="18" max="18" width="12.1640625" style="7" bestFit="1" customWidth="1"/>
    <col min="19" max="19" width="17.33203125" style="3" bestFit="1" customWidth="1"/>
    <col min="20" max="20" width="10.1640625" style="3" bestFit="1" customWidth="1"/>
    <col min="21" max="21" width="14.6640625" style="3" bestFit="1" customWidth="1"/>
    <col min="22" max="22" width="5" bestFit="1" customWidth="1"/>
    <col min="23" max="23" width="18.6640625" style="3" bestFit="1" customWidth="1"/>
    <col min="24" max="24" width="7.33203125" bestFit="1" customWidth="1"/>
    <col min="25" max="25" width="10.1640625" bestFit="1" customWidth="1"/>
    <col min="26" max="26" width="14.33203125" bestFit="1" customWidth="1"/>
    <col min="27" max="27" width="15.1640625" style="3" bestFit="1" customWidth="1"/>
    <col min="28" max="28" width="13.1640625" style="3" bestFit="1" customWidth="1"/>
    <col min="29" max="29" width="22.6640625" style="3" bestFit="1" customWidth="1"/>
    <col min="30" max="30" width="20.1640625" style="3" bestFit="1" customWidth="1"/>
  </cols>
  <sheetData>
    <row r="1" spans="1:30"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3" t="s">
        <v>19</v>
      </c>
      <c r="U1" s="3" t="s">
        <v>20</v>
      </c>
      <c r="V1" t="s">
        <v>21</v>
      </c>
      <c r="W1" s="3" t="s">
        <v>22</v>
      </c>
      <c r="X1" t="s">
        <v>23</v>
      </c>
      <c r="Y1" t="s">
        <v>24</v>
      </c>
      <c r="Z1" t="s">
        <v>30</v>
      </c>
      <c r="AA1" s="3" t="s">
        <v>25</v>
      </c>
      <c r="AB1" s="3" t="s">
        <v>27</v>
      </c>
      <c r="AC1" s="3" t="s">
        <v>28</v>
      </c>
      <c r="AD1" s="3" t="s">
        <v>29</v>
      </c>
    </row>
    <row r="2" spans="1:30" x14ac:dyDescent="0.2">
      <c r="A2" t="e" vm="21">
        <v>#VALUE!</v>
      </c>
      <c r="B2" t="str" cm="1">
        <f t="array" ref="B2">_FV(A2,"Ticker symbol",TRUE)</f>
        <v>AXP</v>
      </c>
      <c r="C2" t="str" cm="1">
        <f t="array" ref="C2">_FV(A2,"Name")</f>
        <v>AMERICAN EXPRESS COMPANY</v>
      </c>
      <c r="D2" t="str" cm="1">
        <f t="array" ref="D2">_FV(A2,"Headquarters")</f>
        <v>200 Vesey Street, NEW YORK, NY, 10285 US</v>
      </c>
      <c r="E2" s="2" cm="1">
        <f t="array" ref="E2">_FV(A2,"Employees")</f>
        <v>77300</v>
      </c>
      <c r="F2" t="str" cm="1">
        <f t="array" ref="F2">_FV(A2,"Industry")</f>
        <v>Banking Services</v>
      </c>
      <c r="G2" s="3" cm="1">
        <f t="array" ref="G2">_FV(A2,"Year incorporated",TRUE)</f>
        <v>1965</v>
      </c>
      <c r="H2" t="str" cm="1">
        <f t="array" ref="H2">_FV(A2,"Exchange")</f>
        <v>New York Stock Exchange</v>
      </c>
      <c r="I2" t="str" cm="1">
        <f t="array" ref="I2">_FV(A2,"Currency")</f>
        <v>USD</v>
      </c>
      <c r="J2" s="7" cm="1">
        <f t="array" ref="J2">_FV(A2,"Price")</f>
        <v>162.05000000000001</v>
      </c>
      <c r="K2" s="7" cm="1">
        <f t="array" ref="K2">_FV(A2,"Previous close",TRUE)</f>
        <v>160.76</v>
      </c>
      <c r="L2" s="7" cm="1">
        <f t="array" ref="L2">_FV(A2,"Change")</f>
        <v>1.29</v>
      </c>
      <c r="M2" s="4" cm="1">
        <f t="array" ref="M2">_FV(A2,"Change (%)",TRUE)</f>
        <v>8.0239999999999999E-3</v>
      </c>
      <c r="N2" s="7" cm="1">
        <f t="array" ref="N2">_FV(A2,"Open")</f>
        <v>161.9</v>
      </c>
      <c r="O2" s="7" cm="1">
        <f t="array" ref="O2">_FV(A2,"High")</f>
        <v>162.60599999999999</v>
      </c>
      <c r="P2" s="7" cm="1">
        <f t="array" ref="P2">_FV(A2,"Low")</f>
        <v>161.52000000000001</v>
      </c>
      <c r="Q2" s="7" cm="1">
        <f t="array" ref="Q2">_FV(A2,"52 week high",TRUE)</f>
        <v>182.15</v>
      </c>
      <c r="R2" s="7" cm="1">
        <f t="array" ref="R2">_FV(A2,"52 week low",TRUE)</f>
        <v>130.65</v>
      </c>
      <c r="S2" s="3" cm="1">
        <f t="array" ref="S2">_FV(A2,"Shares outstanding",TRUE)</f>
        <v>736458900</v>
      </c>
      <c r="T2" s="3" cm="1">
        <f t="array" ref="T2">_FV(A2,"Volume")</f>
        <v>758697</v>
      </c>
      <c r="U2" s="3" cm="1">
        <f t="array" ref="U2">_FV(A2,"Volume average",TRUE)</f>
        <v>2856704</v>
      </c>
      <c r="V2" s="5" cm="1">
        <f t="array" ref="V2">_FV(A2,"Beta")</f>
        <v>1.1818</v>
      </c>
      <c r="W2" s="3" cm="1">
        <f t="array" ref="W2">_FV(A2,"Market cap",TRUE)</f>
        <v>119343164745</v>
      </c>
      <c r="X2" s="5" cm="1">
        <f t="array" ref="X2">IFERROR(_FV(A2,"P/E",TRUE), "NA")</f>
        <v>16.3552</v>
      </c>
      <c r="Y2" t="str" cm="1">
        <f t="array" ref="Y2">_FV(A2,"Instrument type",TRUE)</f>
        <v>Stock</v>
      </c>
      <c r="Z2" s="6" cm="1">
        <f t="array" ref="Z2">_FV(A2,"Last trade time",TRUE)</f>
        <v>45155.700534316406</v>
      </c>
      <c r="AA2" s="3">
        <v>7514000000</v>
      </c>
      <c r="AB2" s="3">
        <v>28097000000</v>
      </c>
      <c r="AC2" s="3">
        <v>57384000000</v>
      </c>
      <c r="AD2" s="3">
        <v>125371000000</v>
      </c>
    </row>
    <row r="3" spans="1:30" x14ac:dyDescent="0.2">
      <c r="A3" t="e" vm="25">
        <v>#VALUE!</v>
      </c>
      <c r="B3" t="str" cm="1">
        <f t="array" ref="B3">_FV(A3,"Ticker symbol",TRUE)</f>
        <v>AMGN</v>
      </c>
      <c r="C3" t="str" cm="1">
        <f t="array" ref="C3">_FV(A3,"Name")</f>
        <v>AMGEN INC.</v>
      </c>
      <c r="D3" t="str" cm="1">
        <f t="array" ref="D3">_FV(A3,"Headquarters")</f>
        <v>One Amgen Center Drive, THOUSAND OAKS, CA, 91320-1799 US</v>
      </c>
      <c r="E3" s="2" cm="1">
        <f t="array" ref="E3">_FV(A3,"Employees")</f>
        <v>25200</v>
      </c>
      <c r="F3" t="str" cm="1">
        <f t="array" ref="F3">_FV(A3,"Industry")</f>
        <v>Pharmaceuticals</v>
      </c>
      <c r="G3" s="3" cm="1">
        <f t="array" ref="G3">_FV(A3,"Year incorporated",TRUE)</f>
        <v>1986</v>
      </c>
      <c r="H3" t="str" cm="1">
        <f t="array" ref="H3">_FV(A3,"Exchange")</f>
        <v>Nasdaq Stock Market</v>
      </c>
      <c r="I3" t="str" cm="1">
        <f t="array" ref="I3">_FV(A3,"Currency")</f>
        <v>USD</v>
      </c>
      <c r="J3" s="7" cm="1">
        <f t="array" ref="J3">_FV(A3,"Price")</f>
        <v>266.33</v>
      </c>
      <c r="K3" s="7" cm="1">
        <f t="array" ref="K3">_FV(A3,"Previous close",TRUE)</f>
        <v>262.89</v>
      </c>
      <c r="L3" s="7" cm="1">
        <f t="array" ref="L3">_FV(A3,"Change")</f>
        <v>3.44</v>
      </c>
      <c r="M3" s="4" cm="1">
        <f t="array" ref="M3">_FV(A3,"Change (%)",TRUE)</f>
        <v>1.3084999999999999E-2</v>
      </c>
      <c r="N3" s="7" cm="1">
        <f t="array" ref="N3">_FV(A3,"Open")</f>
        <v>263.87</v>
      </c>
      <c r="O3" s="7" cm="1">
        <f t="array" ref="O3">_FV(A3,"High")</f>
        <v>266.5</v>
      </c>
      <c r="P3" s="7" cm="1">
        <f t="array" ref="P3">_FV(A3,"Low")</f>
        <v>263.27</v>
      </c>
      <c r="Q3" s="7" cm="1">
        <f t="array" ref="Q3">_FV(A3,"52 week high",TRUE)</f>
        <v>296.67</v>
      </c>
      <c r="R3" s="7" cm="1">
        <f t="array" ref="R3">_FV(A3,"52 week low",TRUE)</f>
        <v>211.71</v>
      </c>
      <c r="S3" s="3" cm="1">
        <f t="array" ref="S3">_FV(A3,"Shares outstanding",TRUE)</f>
        <v>534901200</v>
      </c>
      <c r="T3" s="3" cm="1">
        <f t="array" ref="T3">_FV(A3,"Volume")</f>
        <v>819863</v>
      </c>
      <c r="U3" s="3" cm="1">
        <f t="array" ref="U3">_FV(A3,"Volume average",TRUE)</f>
        <v>2790321</v>
      </c>
      <c r="V3" s="5" cm="1">
        <f t="array" ref="V3">_FV(A3,"Beta")</f>
        <v>0.60409999999999997</v>
      </c>
      <c r="W3" s="3" cm="1">
        <f t="array" ref="W3">_FV(A3,"Market cap",TRUE)</f>
        <v>141759500000</v>
      </c>
      <c r="X3" s="5" cm="1">
        <f t="array" ref="X3">IFERROR(_FV(A3,"P/E",TRUE), "NA")</f>
        <v>17.720199999999998</v>
      </c>
      <c r="Y3" t="str" cm="1">
        <f t="array" ref="Y3">_FV(A3,"Instrument type",TRUE)</f>
        <v>Stock</v>
      </c>
      <c r="Z3" s="6" cm="1">
        <f t="array" ref="Z3">_FV(A3,"Last trade time",TRUE)</f>
        <v>45155.700522094528</v>
      </c>
      <c r="AA3" s="3">
        <v>6552000000</v>
      </c>
      <c r="AB3" s="3">
        <v>7629000000</v>
      </c>
      <c r="AC3" s="3">
        <v>5563000000</v>
      </c>
      <c r="AD3" s="3">
        <v>15687000000</v>
      </c>
    </row>
    <row r="4" spans="1:30" x14ac:dyDescent="0.2">
      <c r="A4" t="e" vm="34">
        <v>#VALUE!</v>
      </c>
      <c r="B4" t="str" cm="1">
        <f t="array" ref="B4">_FV(A4,"Ticker symbol",TRUE)</f>
        <v>AAPL</v>
      </c>
      <c r="C4" t="str" cm="1">
        <f t="array" ref="C4">_FV(A4,"Name")</f>
        <v>APPLE INC.</v>
      </c>
      <c r="D4" t="str" cm="1">
        <f t="array" ref="D4">_FV(A4,"Headquarters")</f>
        <v>One Apple Park Way, CUPERTINO, CA, 95014 US</v>
      </c>
      <c r="E4" s="2" cm="1">
        <f t="array" ref="E4">_FV(A4,"Employees")</f>
        <v>164000</v>
      </c>
      <c r="F4" t="str" cm="1">
        <f t="array" ref="F4">_FV(A4,"Industry")</f>
        <v>Computers, Phones &amp; Household Electronics</v>
      </c>
      <c r="G4" s="3" cm="1">
        <f t="array" ref="G4">_FV(A4,"Year incorporated",TRUE)</f>
        <v>1977</v>
      </c>
      <c r="H4" t="str" cm="1">
        <f t="array" ref="H4">_FV(A4,"Exchange")</f>
        <v>Nasdaq Stock Market</v>
      </c>
      <c r="I4" t="str" cm="1">
        <f t="array" ref="I4">_FV(A4,"Currency")</f>
        <v>USD</v>
      </c>
      <c r="J4" s="7" cm="1">
        <f t="array" ref="J4">_FV(A4,"Price")</f>
        <v>174.7201</v>
      </c>
      <c r="K4" s="7" cm="1">
        <f t="array" ref="K4">_FV(A4,"Previous close",TRUE)</f>
        <v>176.57</v>
      </c>
      <c r="L4" s="7" cm="1">
        <f t="array" ref="L4">_FV(A4,"Change")</f>
        <v>-1.8499000000000001</v>
      </c>
      <c r="M4" s="4" cm="1">
        <f t="array" ref="M4">_FV(A4,"Change (%)",TRUE)</f>
        <v>-1.0477E-2</v>
      </c>
      <c r="N4" s="7" cm="1">
        <f t="array" ref="N4">_FV(A4,"Open")</f>
        <v>177.21</v>
      </c>
      <c r="O4" s="7" cm="1">
        <f t="array" ref="O4">_FV(A4,"High")</f>
        <v>177.50540000000001</v>
      </c>
      <c r="P4" s="7" cm="1">
        <f t="array" ref="P4">_FV(A4,"Low")</f>
        <v>173.83</v>
      </c>
      <c r="Q4" s="7" cm="1">
        <f t="array" ref="Q4">_FV(A4,"52 week high",TRUE)</f>
        <v>198.23</v>
      </c>
      <c r="R4" s="7" cm="1">
        <f t="array" ref="R4">_FV(A4,"52 week low",TRUE)</f>
        <v>124.17</v>
      </c>
      <c r="S4" s="3" cm="1">
        <f t="array" ref="S4">_FV(A4,"Shares outstanding",TRUE)</f>
        <v>15634230000</v>
      </c>
      <c r="T4" s="3" cm="1">
        <f t="array" ref="T4">_FV(A4,"Volume")</f>
        <v>30271385</v>
      </c>
      <c r="U4" s="3" cm="1">
        <f t="array" ref="U4">_FV(A4,"Volume average",TRUE)</f>
        <v>55573746</v>
      </c>
      <c r="V4" s="5" cm="1">
        <f t="array" ref="V4">_FV(A4,"Beta")</f>
        <v>1.2839</v>
      </c>
      <c r="W4" s="3" cm="1">
        <f t="array" ref="W4">_FV(A4,"Market cap",TRUE)</f>
        <v>2731614229023</v>
      </c>
      <c r="X4" s="5" cm="1">
        <f t="array" ref="X4">IFERROR(_FV(A4,"P/E",TRUE), "NA")</f>
        <v>29.617999999999999</v>
      </c>
      <c r="Y4" t="str" cm="1">
        <f t="array" ref="Y4">_FV(A4,"Instrument type",TRUE)</f>
        <v>Stock</v>
      </c>
      <c r="Z4" s="6" cm="1">
        <f t="array" ref="Z4">_FV(A4,"Last trade time",TRUE)</f>
        <v>45155.700548796092</v>
      </c>
      <c r="AA4" s="3">
        <v>99803000000</v>
      </c>
      <c r="AB4" s="3" t="s">
        <v>26</v>
      </c>
      <c r="AC4" s="3">
        <v>28184000000</v>
      </c>
      <c r="AD4" s="3" t="s">
        <v>26</v>
      </c>
    </row>
    <row r="5" spans="1:30" x14ac:dyDescent="0.2">
      <c r="A5" t="e" vm="374">
        <v>#VALUE!</v>
      </c>
      <c r="B5" t="str" cm="1">
        <f t="array" ref="B5">_FV(A5,"Ticker symbol",TRUE)</f>
        <v>BA</v>
      </c>
      <c r="C5" t="str" cm="1">
        <f t="array" ref="C5">_FV(A5,"Name")</f>
        <v>THE BOEING COMPANY</v>
      </c>
      <c r="D5" t="str" cm="1">
        <f t="array" ref="D5">_FV(A5,"Headquarters")</f>
        <v>929 Long Bridge Drive, ARLINGTON, VA, 22202 US</v>
      </c>
      <c r="E5" s="2" cm="1">
        <f t="array" ref="E5">_FV(A5,"Employees")</f>
        <v>156000</v>
      </c>
      <c r="F5" t="str" cm="1">
        <f t="array" ref="F5">_FV(A5,"Industry")</f>
        <v>Aerospace &amp; Defense</v>
      </c>
      <c r="G5" s="3" cm="1">
        <f t="array" ref="G5">_FV(A5,"Year incorporated",TRUE)</f>
        <v>1934</v>
      </c>
      <c r="H5" t="str" cm="1">
        <f t="array" ref="H5">_FV(A5,"Exchange")</f>
        <v>New York Stock Exchange</v>
      </c>
      <c r="I5" t="str" cm="1">
        <f t="array" ref="I5">_FV(A5,"Currency")</f>
        <v>USD</v>
      </c>
      <c r="J5" s="7" cm="1">
        <f t="array" ref="J5">_FV(A5,"Price")</f>
        <v>226.43860000000001</v>
      </c>
      <c r="K5" s="7" cm="1">
        <f t="array" ref="K5">_FV(A5,"Previous close",TRUE)</f>
        <v>229.95</v>
      </c>
      <c r="L5" s="7" cm="1">
        <f t="array" ref="L5">_FV(A5,"Change")</f>
        <v>-3.5114000000000001</v>
      </c>
      <c r="M5" s="4" cm="1">
        <f t="array" ref="M5">_FV(A5,"Change (%)",TRUE)</f>
        <v>-1.5269999999999999E-2</v>
      </c>
      <c r="N5" s="7" cm="1">
        <f t="array" ref="N5">_FV(A5,"Open")</f>
        <v>230.52</v>
      </c>
      <c r="O5" s="7" cm="1">
        <f t="array" ref="O5">_FV(A5,"High")</f>
        <v>231.64</v>
      </c>
      <c r="P5" s="7" cm="1">
        <f t="array" ref="P5">_FV(A5,"Low")</f>
        <v>226.27</v>
      </c>
      <c r="Q5" s="7" cm="1">
        <f t="array" ref="Q5">_FV(A5,"52 week high",TRUE)</f>
        <v>243.1</v>
      </c>
      <c r="R5" s="7" cm="1">
        <f t="array" ref="R5">_FV(A5,"52 week low",TRUE)</f>
        <v>120.99</v>
      </c>
      <c r="S5" s="3" cm="1">
        <f t="array" ref="S5">_FV(A5,"Shares outstanding",TRUE)</f>
        <v>603203600</v>
      </c>
      <c r="T5" s="3" cm="1">
        <f t="array" ref="T5">_FV(A5,"Volume")</f>
        <v>1851125</v>
      </c>
      <c r="U5" s="3" cm="1">
        <f t="array" ref="U5">_FV(A5,"Volume average",TRUE)</f>
        <v>5590288</v>
      </c>
      <c r="V5" s="5" cm="1">
        <f t="array" ref="V5">_FV(A5,"Beta")</f>
        <v>1.4218</v>
      </c>
      <c r="W5" s="3" cm="1">
        <f t="array" ref="W5">_FV(A5,"Market cap",TRUE)</f>
        <v>136588578698</v>
      </c>
      <c r="X5" s="5" t="str" cm="1">
        <f t="array" ref="X5">IFERROR(_FV(A5,"P/E",TRUE), "NA")</f>
        <v>NA</v>
      </c>
      <c r="Y5" t="str" cm="1">
        <f t="array" ref="Y5">_FV(A5,"Instrument type",TRUE)</f>
        <v>Stock</v>
      </c>
      <c r="Z5" s="6" cm="1">
        <f t="array" ref="Z5">_FV(A5,"Last trade time",TRUE)</f>
        <v>45155.700527557812</v>
      </c>
      <c r="AA5" s="3">
        <v>-4935000000</v>
      </c>
      <c r="AB5" s="3" t="s">
        <v>26</v>
      </c>
      <c r="AC5" s="3">
        <v>11151000000</v>
      </c>
      <c r="AD5" s="3">
        <v>90052000000</v>
      </c>
    </row>
    <row r="6" spans="1:30" x14ac:dyDescent="0.2">
      <c r="A6" t="e" vm="442">
        <v>#VALUE!</v>
      </c>
      <c r="B6" t="str" cm="1">
        <f t="array" ref="B6">_FV(A6,"Ticker symbol",TRUE)</f>
        <v>CAT</v>
      </c>
      <c r="C6" t="str" cm="1">
        <f t="array" ref="C6">_FV(A6,"Name")</f>
        <v>CATERPILLAR INC.</v>
      </c>
      <c r="D6" t="str" cm="1">
        <f t="array" ref="D6">_FV(A6,"Headquarters")</f>
        <v>5205 N. O'connor Boulevard, Suite 100, IRVING, TX, 75039 US</v>
      </c>
      <c r="E6" s="2" cm="1">
        <f t="array" ref="E6">_FV(A6,"Employees")</f>
        <v>109100</v>
      </c>
      <c r="F6" t="str" cm="1">
        <f t="array" ref="F6">_FV(A6,"Industry")</f>
        <v>Machinery, Equipment &amp; Components</v>
      </c>
      <c r="G6" s="3" cm="1">
        <f t="array" ref="G6">_FV(A6,"Year incorporated",TRUE)</f>
        <v>1986</v>
      </c>
      <c r="H6" t="str" cm="1">
        <f t="array" ref="H6">_FV(A6,"Exchange")</f>
        <v>New York Stock Exchange</v>
      </c>
      <c r="I6" t="str" cm="1">
        <f t="array" ref="I6">_FV(A6,"Currency")</f>
        <v>USD</v>
      </c>
      <c r="J6" s="7" cm="1">
        <f t="array" ref="J6">_FV(A6,"Price")</f>
        <v>277.65499999999997</v>
      </c>
      <c r="K6" s="7" cm="1">
        <f t="array" ref="K6">_FV(A6,"Previous close",TRUE)</f>
        <v>274.51</v>
      </c>
      <c r="L6" s="7" cm="1">
        <f t="array" ref="L6">_FV(A6,"Change")</f>
        <v>3.145</v>
      </c>
      <c r="M6" s="4" cm="1">
        <f t="array" ref="M6">_FV(A6,"Change (%)",TRUE)</f>
        <v>1.1457E-2</v>
      </c>
      <c r="N6" s="7" cm="1">
        <f t="array" ref="N6">_FV(A6,"Open")</f>
        <v>277.02</v>
      </c>
      <c r="O6" s="7" cm="1">
        <f t="array" ref="O6">_FV(A6,"High")</f>
        <v>279.55</v>
      </c>
      <c r="P6" s="7" cm="1">
        <f t="array" ref="P6">_FV(A6,"Low")</f>
        <v>277</v>
      </c>
      <c r="Q6" s="7" cm="1">
        <f t="array" ref="Q6">_FV(A6,"52 week high",TRUE)</f>
        <v>293.88</v>
      </c>
      <c r="R6" s="7" cm="1">
        <f t="array" ref="R6">_FV(A6,"52 week low",TRUE)</f>
        <v>160.6</v>
      </c>
      <c r="S6" s="3" cm="1">
        <f t="array" ref="S6">_FV(A6,"Shares outstanding",TRUE)</f>
        <v>510143100</v>
      </c>
      <c r="T6" s="3" cm="1">
        <f t="array" ref="T6">_FV(A6,"Volume")</f>
        <v>1223715</v>
      </c>
      <c r="U6" s="3" cm="1">
        <f t="array" ref="U6">_FV(A6,"Volume average",TRUE)</f>
        <v>3170457</v>
      </c>
      <c r="V6" s="5" cm="1">
        <f t="array" ref="V6">_FV(A6,"Beta")</f>
        <v>1.1149</v>
      </c>
      <c r="W6" s="3" cm="1">
        <f t="array" ref="W6">_FV(A6,"Market cap",TRUE)</f>
        <v>141643782430</v>
      </c>
      <c r="X6" s="5" cm="1">
        <f t="array" ref="X6">IFERROR(_FV(A6,"P/E",TRUE), "NA")</f>
        <v>17.0837</v>
      </c>
      <c r="Y6" t="str" cm="1">
        <f t="array" ref="Y6">_FV(A6,"Instrument type",TRUE)</f>
        <v>Stock</v>
      </c>
      <c r="Z6" s="6" cm="1">
        <f t="array" ref="Z6">_FV(A6,"Last trade time",TRUE)</f>
        <v>45155.700514363278</v>
      </c>
      <c r="AA6" s="3">
        <v>6705000000</v>
      </c>
      <c r="AB6" s="3">
        <v>7004000000</v>
      </c>
      <c r="AC6" s="3">
        <v>8856000000</v>
      </c>
      <c r="AD6" s="3">
        <v>31531000000</v>
      </c>
    </row>
    <row r="7" spans="1:30" x14ac:dyDescent="0.2">
      <c r="A7" t="e" vm="89">
        <v>#VALUE!</v>
      </c>
      <c r="B7" t="str" cm="1">
        <f t="array" ref="B7">_FV(A7,"Ticker symbol",TRUE)</f>
        <v>CSCO</v>
      </c>
      <c r="C7" t="str" cm="1">
        <f t="array" ref="C7">_FV(A7,"Name")</f>
        <v>CISCO SYSTEMS, INC.</v>
      </c>
      <c r="D7" t="str" cm="1">
        <f t="array" ref="D7">_FV(A7,"Headquarters")</f>
        <v>170 West Tasman Dr, SAN JOSE, CA, 95134-1706 US</v>
      </c>
      <c r="E7" s="2" cm="1">
        <f t="array" ref="E7">_FV(A7,"Employees")</f>
        <v>83300</v>
      </c>
      <c r="F7" t="str" cm="1">
        <f t="array" ref="F7">_FV(A7,"Industry")</f>
        <v>Communications &amp; Networking</v>
      </c>
      <c r="G7" s="3" cm="1">
        <f t="array" ref="G7">_FV(A7,"Year incorporated",TRUE)</f>
        <v>2021</v>
      </c>
      <c r="H7" t="str" cm="1">
        <f t="array" ref="H7">_FV(A7,"Exchange")</f>
        <v>Nasdaq Stock Market</v>
      </c>
      <c r="I7" t="str" cm="1">
        <f t="array" ref="I7">_FV(A7,"Currency")</f>
        <v>USD</v>
      </c>
      <c r="J7" s="7" cm="1">
        <f t="array" ref="J7">_FV(A7,"Price")</f>
        <v>55.055</v>
      </c>
      <c r="K7" s="7" cm="1">
        <f t="array" ref="K7">_FV(A7,"Previous close",TRUE)</f>
        <v>52.96</v>
      </c>
      <c r="L7" s="7" cm="1">
        <f t="array" ref="L7">_FV(A7,"Change")</f>
        <v>2.0950000000000002</v>
      </c>
      <c r="M7" s="4" cm="1">
        <f t="array" ref="M7">_FV(A7,"Change (%)",TRUE)</f>
        <v>3.9558000000000003E-2</v>
      </c>
      <c r="N7" s="7" cm="1">
        <f t="array" ref="N7">_FV(A7,"Open")</f>
        <v>54.44</v>
      </c>
      <c r="O7" s="7" cm="1">
        <f t="array" ref="O7">_FV(A7,"High")</f>
        <v>55.835000000000001</v>
      </c>
      <c r="P7" s="7" cm="1">
        <f t="array" ref="P7">_FV(A7,"Low")</f>
        <v>54.37</v>
      </c>
      <c r="Q7" s="7" cm="1">
        <f t="array" ref="Q7">_FV(A7,"52 week high",TRUE)</f>
        <v>55.835000000000001</v>
      </c>
      <c r="R7" s="7" cm="1">
        <f t="array" ref="R7">_FV(A7,"52 week low",TRUE)</f>
        <v>38.604999999999997</v>
      </c>
      <c r="S7" s="3" cm="1">
        <f t="array" ref="S7">_FV(A7,"Shares outstanding",TRUE)</f>
        <v>4075058000</v>
      </c>
      <c r="T7" s="3" cm="1">
        <f t="array" ref="T7">_FV(A7,"Volume")</f>
        <v>26890138</v>
      </c>
      <c r="U7" s="3" cm="1">
        <f t="array" ref="U7">_FV(A7,"Volume average",TRUE)</f>
        <v>18887420</v>
      </c>
      <c r="V7" s="5" cm="1">
        <f t="array" ref="V7">_FV(A7,"Beta")</f>
        <v>0.96409999999999996</v>
      </c>
      <c r="W7" s="3" cm="1">
        <f t="array" ref="W7">_FV(A7,"Market cap",TRUE)</f>
        <v>224352318190</v>
      </c>
      <c r="X7" s="5" cm="1">
        <f t="array" ref="X7">IFERROR(_FV(A7,"P/E",TRUE), "NA")</f>
        <v>17.2456</v>
      </c>
      <c r="Y7" t="str" cm="1">
        <f t="array" ref="Y7">_FV(A7,"Instrument type",TRUE)</f>
        <v>Stock</v>
      </c>
      <c r="Z7" s="6" cm="1">
        <f t="array" ref="Z7">_FV(A7,"Last trade time",TRUE)</f>
        <v>45155.700576608593</v>
      </c>
      <c r="AA7" s="3">
        <v>11812000000</v>
      </c>
      <c r="AB7" s="3" t="s">
        <v>26</v>
      </c>
      <c r="AC7" s="3">
        <v>7922000000</v>
      </c>
      <c r="AD7" s="3">
        <v>25640000000</v>
      </c>
    </row>
    <row r="8" spans="1:30" x14ac:dyDescent="0.2">
      <c r="A8" t="e" vm="84">
        <v>#VALUE!</v>
      </c>
      <c r="B8" t="str" cm="1">
        <f t="array" ref="B8">_FV(A8,"Ticker symbol",TRUE)</f>
        <v>CVX</v>
      </c>
      <c r="C8" t="str" cm="1">
        <f t="array" ref="C8">_FV(A8,"Name")</f>
        <v>CHEVRON CORPORATION</v>
      </c>
      <c r="D8" t="str" cm="1">
        <f t="array" ref="D8">_FV(A8,"Headquarters")</f>
        <v>6001 Bollinger Canyon Rd, SAN RAMON, CA, 94583 US</v>
      </c>
      <c r="E8" s="2" cm="1">
        <f t="array" ref="E8">_FV(A8,"Employees")</f>
        <v>43846</v>
      </c>
      <c r="F8" t="str" cm="1">
        <f t="array" ref="F8">_FV(A8,"Industry")</f>
        <v>Oil &amp; Gas</v>
      </c>
      <c r="G8" s="3" cm="1">
        <f t="array" ref="G8">_FV(A8,"Year incorporated",TRUE)</f>
        <v>1926</v>
      </c>
      <c r="H8" t="str" cm="1">
        <f t="array" ref="H8">_FV(A8,"Exchange")</f>
        <v>New York Stock Exchange</v>
      </c>
      <c r="I8" t="str" cm="1">
        <f t="array" ref="I8">_FV(A8,"Currency")</f>
        <v>USD</v>
      </c>
      <c r="J8" s="7" cm="1">
        <f t="array" ref="J8">_FV(A8,"Price")</f>
        <v>161.43</v>
      </c>
      <c r="K8" s="7" cm="1">
        <f t="array" ref="K8">_FV(A8,"Previous close",TRUE)</f>
        <v>157.12</v>
      </c>
      <c r="L8" s="7" cm="1">
        <f t="array" ref="L8">_FV(A8,"Change")</f>
        <v>4.3099999999999996</v>
      </c>
      <c r="M8" s="4" cm="1">
        <f t="array" ref="M8">_FV(A8,"Change (%)",TRUE)</f>
        <v>2.7431000000000001E-2</v>
      </c>
      <c r="N8" s="7" cm="1">
        <f t="array" ref="N8">_FV(A8,"Open")</f>
        <v>158.58000000000001</v>
      </c>
      <c r="O8" s="7" cm="1">
        <f t="array" ref="O8">_FV(A8,"High")</f>
        <v>162.13999999999999</v>
      </c>
      <c r="P8" s="7" cm="1">
        <f t="array" ref="P8">_FV(A8,"Low")</f>
        <v>158.58000000000001</v>
      </c>
      <c r="Q8" s="7" cm="1">
        <f t="array" ref="Q8">_FV(A8,"52 week high",TRUE)</f>
        <v>189.68</v>
      </c>
      <c r="R8" s="7" cm="1">
        <f t="array" ref="R8">_FV(A8,"52 week low",TRUE)</f>
        <v>140.46</v>
      </c>
      <c r="S8" s="3" cm="1">
        <f t="array" ref="S8">_FV(A8,"Shares outstanding",TRUE)</f>
        <v>1907598000</v>
      </c>
      <c r="T8" s="3" cm="1">
        <f t="array" ref="T8">_FV(A8,"Volume")</f>
        <v>4285885</v>
      </c>
      <c r="U8" s="3" cm="1">
        <f t="array" ref="U8">_FV(A8,"Volume average",TRUE)</f>
        <v>7793482</v>
      </c>
      <c r="V8" s="5" cm="1">
        <f t="array" ref="V8">_FV(A8,"Beta")</f>
        <v>1.1745000000000001</v>
      </c>
      <c r="W8" s="3" cm="1">
        <f t="array" ref="W8">_FV(A8,"Market cap",TRUE)</f>
        <v>302602300000</v>
      </c>
      <c r="X8" s="5" cm="1">
        <f t="array" ref="X8">IFERROR(_FV(A8,"P/E",TRUE), "NA")</f>
        <v>9.9671000000000003</v>
      </c>
      <c r="Y8" t="str" cm="1">
        <f t="array" ref="Y8">_FV(A8,"Instrument type",TRUE)</f>
        <v>Stock</v>
      </c>
      <c r="Z8" s="6" cm="1">
        <f t="array" ref="Z8">_FV(A8,"Last trade time",TRUE)</f>
        <v>45155.700518888283</v>
      </c>
      <c r="AA8" s="3">
        <v>35465000000</v>
      </c>
      <c r="AB8" s="3">
        <v>17678000000</v>
      </c>
      <c r="AC8" s="3">
        <v>20456000000</v>
      </c>
      <c r="AD8" s="3">
        <v>34208000000</v>
      </c>
    </row>
    <row r="9" spans="1:30" x14ac:dyDescent="0.2">
      <c r="A9" t="e" vm="381">
        <v>#VALUE!</v>
      </c>
      <c r="B9" t="str" cm="1">
        <f t="array" ref="B9">_FV(A9,"Ticker symbol",TRUE)</f>
        <v>GS</v>
      </c>
      <c r="C9" t="str" cm="1">
        <f t="array" ref="C9">_FV(A9,"Name")</f>
        <v>THE GOLDMAN SACHS GROUP, INC.</v>
      </c>
      <c r="D9" t="str" cm="1">
        <f t="array" ref="D9">_FV(A9,"Headquarters")</f>
        <v>200 West St, NEW YORK, NY, 10282 US</v>
      </c>
      <c r="E9" s="2" cm="1">
        <f t="array" ref="E9">_FV(A9,"Employees")</f>
        <v>44600</v>
      </c>
      <c r="F9" t="str" cm="1">
        <f t="array" ref="F9">_FV(A9,"Industry")</f>
        <v>Investment Banking &amp; Investment Services</v>
      </c>
      <c r="G9" s="3" cm="1">
        <f t="array" ref="G9">_FV(A9,"Year incorporated",TRUE)</f>
        <v>1998</v>
      </c>
      <c r="H9" t="str" cm="1">
        <f t="array" ref="H9">_FV(A9,"Exchange")</f>
        <v>New York Stock Exchange</v>
      </c>
      <c r="I9" t="str" cm="1">
        <f t="array" ref="I9">_FV(A9,"Currency")</f>
        <v>USD</v>
      </c>
      <c r="J9" s="7" cm="1">
        <f t="array" ref="J9">_FV(A9,"Price")</f>
        <v>331.85</v>
      </c>
      <c r="K9" s="7" cm="1">
        <f t="array" ref="K9">_FV(A9,"Previous close",TRUE)</f>
        <v>329.11</v>
      </c>
      <c r="L9" s="7" cm="1">
        <f t="array" ref="L9">_FV(A9,"Change")</f>
        <v>2.74</v>
      </c>
      <c r="M9" s="4" cm="1">
        <f t="array" ref="M9">_FV(A9,"Change (%)",TRUE)</f>
        <v>8.3250000000000008E-3</v>
      </c>
      <c r="N9" s="7" cm="1">
        <f t="array" ref="N9">_FV(A9,"Open")</f>
        <v>329.93</v>
      </c>
      <c r="O9" s="7" cm="1">
        <f t="array" ref="O9">_FV(A9,"High")</f>
        <v>333.95</v>
      </c>
      <c r="P9" s="7" cm="1">
        <f t="array" ref="P9">_FV(A9,"Low")</f>
        <v>329.22</v>
      </c>
      <c r="Q9" s="7" cm="1">
        <f t="array" ref="Q9">_FV(A9,"52 week high",TRUE)</f>
        <v>389.57810000000001</v>
      </c>
      <c r="R9" s="7" cm="1">
        <f t="array" ref="R9">_FV(A9,"52 week low",TRUE)</f>
        <v>287.75</v>
      </c>
      <c r="S9" s="3" cm="1">
        <f t="array" ref="S9">_FV(A9,"Shares outstanding",TRUE)</f>
        <v>329671100</v>
      </c>
      <c r="T9" s="3" cm="1">
        <f t="array" ref="T9">_FV(A9,"Volume")</f>
        <v>1074209</v>
      </c>
      <c r="U9" s="3" cm="1">
        <f t="array" ref="U9">_FV(A9,"Volume average",TRUE)</f>
        <v>2340640</v>
      </c>
      <c r="V9" s="5" cm="1">
        <f t="array" ref="V9">_FV(A9,"Beta")</f>
        <v>1.395</v>
      </c>
      <c r="W9" s="3" cm="1">
        <f t="array" ref="W9">_FV(A9,"Market cap",TRUE)</f>
        <v>108498000000</v>
      </c>
      <c r="X9" s="5" cm="1">
        <f t="array" ref="X9">IFERROR(_FV(A9,"P/E",TRUE), "NA")</f>
        <v>14.0382</v>
      </c>
      <c r="Y9" t="str" cm="1">
        <f t="array" ref="Y9">_FV(A9,"Instrument type",TRUE)</f>
        <v>Stock</v>
      </c>
      <c r="Z9" s="6" cm="1">
        <f t="array" ref="Z9">_FV(A9,"Last trade time",TRUE)</f>
        <v>45155.700442221874</v>
      </c>
      <c r="AA9" s="3">
        <v>11261000000</v>
      </c>
      <c r="AB9" s="3">
        <v>233955000000</v>
      </c>
      <c r="AC9" s="3">
        <v>135448000000</v>
      </c>
      <c r="AD9" s="3" t="s">
        <v>26</v>
      </c>
    </row>
    <row r="10" spans="1:30" x14ac:dyDescent="0.2">
      <c r="A10" t="e" vm="385">
        <v>#VALUE!</v>
      </c>
      <c r="B10" t="str" cm="1">
        <f t="array" ref="B10">_FV(A10,"Ticker symbol",TRUE)</f>
        <v>HD</v>
      </c>
      <c r="C10" t="str" cm="1">
        <f t="array" ref="C10">_FV(A10,"Name")</f>
        <v>THE HOME DEPOT, INC.</v>
      </c>
      <c r="D10" t="str" cm="1">
        <f t="array" ref="D10">_FV(A10,"Headquarters")</f>
        <v>2455 Paces Ferry Road, ATLANTA, GA, 30339 US</v>
      </c>
      <c r="E10" s="2" cm="1">
        <f t="array" ref="E10">_FV(A10,"Employees")</f>
        <v>471600</v>
      </c>
      <c r="F10" t="str" cm="1">
        <f t="array" ref="F10">_FV(A10,"Industry")</f>
        <v>Specialty Retailers</v>
      </c>
      <c r="G10" s="3" cm="1">
        <f t="array" ref="G10">_FV(A10,"Year incorporated",TRUE)</f>
        <v>1978</v>
      </c>
      <c r="H10" t="str" cm="1">
        <f t="array" ref="H10">_FV(A10,"Exchange")</f>
        <v>New York Stock Exchange</v>
      </c>
      <c r="I10" t="str" cm="1">
        <f t="array" ref="I10">_FV(A10,"Currency")</f>
        <v>USD</v>
      </c>
      <c r="J10" s="7" cm="1">
        <f t="array" ref="J10">_FV(A10,"Price")</f>
        <v>332.19</v>
      </c>
      <c r="K10" s="7" cm="1">
        <f t="array" ref="K10">_FV(A10,"Previous close",TRUE)</f>
        <v>333.03</v>
      </c>
      <c r="L10" s="7" cm="1">
        <f t="array" ref="L10">_FV(A10,"Change")</f>
        <v>-0.84</v>
      </c>
      <c r="M10" s="4" cm="1">
        <f t="array" ref="M10">_FV(A10,"Change (%)",TRUE)</f>
        <v>-2.5219999999999999E-3</v>
      </c>
      <c r="N10" s="7" cm="1">
        <f t="array" ref="N10">_FV(A10,"Open")</f>
        <v>333.5</v>
      </c>
      <c r="O10" s="7" cm="1">
        <f t="array" ref="O10">_FV(A10,"High")</f>
        <v>335.65</v>
      </c>
      <c r="P10" s="7" cm="1">
        <f t="array" ref="P10">_FV(A10,"Low")</f>
        <v>331.5</v>
      </c>
      <c r="Q10" s="7" cm="1">
        <f t="array" ref="Q10">_FV(A10,"52 week high",TRUE)</f>
        <v>347.25</v>
      </c>
      <c r="R10" s="7" cm="1">
        <f t="array" ref="R10">_FV(A10,"52 week low",TRUE)</f>
        <v>265.61</v>
      </c>
      <c r="S10" s="3" cm="1">
        <f t="array" ref="S10">_FV(A10,"Shares outstanding",TRUE)</f>
        <v>1005376000</v>
      </c>
      <c r="T10" s="3" cm="1">
        <f t="array" ref="T10">_FV(A10,"Volume")</f>
        <v>1389737</v>
      </c>
      <c r="U10" s="3" cm="1">
        <f t="array" ref="U10">_FV(A10,"Volume average",TRUE)</f>
        <v>2974602</v>
      </c>
      <c r="V10" s="5" cm="1">
        <f t="array" ref="V10">_FV(A10,"Beta")</f>
        <v>0.95230000000000004</v>
      </c>
      <c r="W10" s="3" cm="1">
        <f t="array" ref="W10">_FV(A10,"Market cap",TRUE)</f>
        <v>333975853440</v>
      </c>
      <c r="X10" s="5" cm="1">
        <f t="array" ref="X10">IFERROR(_FV(A10,"P/E",TRUE), "NA")</f>
        <v>20.789899999999999</v>
      </c>
      <c r="Y10" t="str" cm="1">
        <f t="array" ref="Y10">_FV(A10,"Instrument type",TRUE)</f>
        <v>Stock</v>
      </c>
      <c r="Z10" s="6" cm="1">
        <f t="array" ref="Z10">_FV(A10,"Last trade time",TRUE)</f>
        <v>45155.700415983592</v>
      </c>
      <c r="AA10" s="3">
        <v>17105000000</v>
      </c>
      <c r="AB10" s="3">
        <v>2757000000</v>
      </c>
      <c r="AC10" s="3">
        <v>3317000000</v>
      </c>
      <c r="AD10" s="3">
        <v>23110000000</v>
      </c>
    </row>
    <row r="11" spans="1:30" x14ac:dyDescent="0.2">
      <c r="A11" t="e" vm="192">
        <v>#VALUE!</v>
      </c>
      <c r="B11" t="str" cm="1">
        <f t="array" ref="B11">_FV(A11,"Ticker symbol",TRUE)</f>
        <v>HON</v>
      </c>
      <c r="C11" t="str" cm="1">
        <f t="array" ref="C11">_FV(A11,"Name")</f>
        <v>HONEYWELL INTERNATIONAL INC.</v>
      </c>
      <c r="D11" t="str" cm="1">
        <f t="array" ref="D11">_FV(A11,"Headquarters")</f>
        <v>855 S. Mint Street, CHARLOTTE, NC, 28202 US</v>
      </c>
      <c r="E11" s="2" cm="1">
        <f t="array" ref="E11">_FV(A11,"Employees")</f>
        <v>97000</v>
      </c>
      <c r="F11" t="str" cm="1">
        <f t="array" ref="F11">_FV(A11,"Industry")</f>
        <v>Consumer Goods Conglomerates</v>
      </c>
      <c r="G11" s="3" cm="1">
        <f t="array" ref="G11">_FV(A11,"Year incorporated",TRUE)</f>
        <v>1999</v>
      </c>
      <c r="H11" t="str" cm="1">
        <f t="array" ref="H11">_FV(A11,"Exchange")</f>
        <v>Nasdaq Stock Market</v>
      </c>
      <c r="I11" t="str" cm="1">
        <f t="array" ref="I11">_FV(A11,"Currency")</f>
        <v>USD</v>
      </c>
      <c r="J11" s="7" cm="1">
        <f t="array" ref="J11">_FV(A11,"Price")</f>
        <v>187.04</v>
      </c>
      <c r="K11" s="7" cm="1">
        <f t="array" ref="K11">_FV(A11,"Previous close",TRUE)</f>
        <v>186.49</v>
      </c>
      <c r="L11" s="7" cm="1">
        <f t="array" ref="L11">_FV(A11,"Change")</f>
        <v>0.55000000000000004</v>
      </c>
      <c r="M11" s="4" cm="1">
        <f t="array" ref="M11">_FV(A11,"Change (%)",TRUE)</f>
        <v>2.9489999999999998E-3</v>
      </c>
      <c r="N11" s="7" cm="1">
        <f t="array" ref="N11">_FV(A11,"Open")</f>
        <v>187.46</v>
      </c>
      <c r="O11" s="7" cm="1">
        <f t="array" ref="O11">_FV(A11,"High")</f>
        <v>188.215</v>
      </c>
      <c r="P11" s="7" cm="1">
        <f t="array" ref="P11">_FV(A11,"Low")</f>
        <v>186.89</v>
      </c>
      <c r="Q11" s="7" cm="1">
        <f t="array" ref="Q11">_FV(A11,"52 week high",TRUE)</f>
        <v>220.96</v>
      </c>
      <c r="R11" s="7" cm="1">
        <f t="array" ref="R11">_FV(A11,"52 week low",TRUE)</f>
        <v>166.63</v>
      </c>
      <c r="S11" s="3" cm="1">
        <f t="array" ref="S11">_FV(A11,"Shares outstanding",TRUE)</f>
        <v>663961400</v>
      </c>
      <c r="T11" s="3" cm="1">
        <f t="array" ref="T11">_FV(A11,"Volume")</f>
        <v>673814</v>
      </c>
      <c r="U11" s="3" cm="1">
        <f t="array" ref="U11">_FV(A11,"Volume average",TRUE)</f>
        <v>3105296</v>
      </c>
      <c r="V11" s="5" cm="1">
        <f t="array" ref="V11">_FV(A11,"Beta")</f>
        <v>1.0742</v>
      </c>
      <c r="W11" s="3" cm="1">
        <f t="array" ref="W11">_FV(A11,"Market cap",TRUE)</f>
        <v>124187340256</v>
      </c>
      <c r="X11" s="5" cm="1">
        <f t="array" ref="X11">IFERROR(_FV(A11,"P/E",TRUE), "NA")</f>
        <v>23.080300000000001</v>
      </c>
      <c r="Y11" t="str" cm="1">
        <f t="array" ref="Y11">_FV(A11,"Instrument type",TRUE)</f>
        <v>Stock</v>
      </c>
      <c r="Z11" s="6" cm="1">
        <f t="array" ref="Z11">_FV(A11,"Last trade time",TRUE)</f>
        <v>45155.700539872654</v>
      </c>
      <c r="AA11" s="3">
        <v>4966000000</v>
      </c>
      <c r="AB11" s="3">
        <v>9627000000</v>
      </c>
      <c r="AC11" s="3">
        <v>7440000000</v>
      </c>
      <c r="AD11" s="3">
        <v>19938000000</v>
      </c>
    </row>
    <row r="12" spans="1:30" x14ac:dyDescent="0.2">
      <c r="A12" t="e" vm="205">
        <v>#VALUE!</v>
      </c>
      <c r="B12" t="str" cm="1">
        <f t="array" ref="B12">_FV(A12,"Ticker symbol",TRUE)</f>
        <v>IBM</v>
      </c>
      <c r="C12" t="str" cm="1">
        <f t="array" ref="C12">_FV(A12,"Name")</f>
        <v>INTERNATIONAL BUSINESS MACHINES CORPORATION</v>
      </c>
      <c r="D12" t="str" cm="1">
        <f t="array" ref="D12">_FV(A12,"Headquarters")</f>
        <v>1 New Orchard Rd, ARMONK, NY, 10504 US</v>
      </c>
      <c r="E12" s="2" cm="1">
        <f t="array" ref="E12">_FV(A12,"Employees")</f>
        <v>311300</v>
      </c>
      <c r="F12" t="str" cm="1">
        <f t="array" ref="F12">_FV(A12,"Industry")</f>
        <v>Software &amp; IT Services</v>
      </c>
      <c r="G12" s="3" cm="1">
        <f t="array" ref="G12">_FV(A12,"Year incorporated",TRUE)</f>
        <v>1911</v>
      </c>
      <c r="H12" t="str" cm="1">
        <f t="array" ref="H12">_FV(A12,"Exchange")</f>
        <v>New York Stock Exchange</v>
      </c>
      <c r="I12" t="str" cm="1">
        <f t="array" ref="I12">_FV(A12,"Currency")</f>
        <v>USD</v>
      </c>
      <c r="J12" s="7" cm="1">
        <f t="array" ref="J12">_FV(A12,"Price")</f>
        <v>142.19</v>
      </c>
      <c r="K12" s="7" cm="1">
        <f t="array" ref="K12">_FV(A12,"Previous close",TRUE)</f>
        <v>140.63999999999999</v>
      </c>
      <c r="L12" s="7" cm="1">
        <f t="array" ref="L12">_FV(A12,"Change")</f>
        <v>1.55</v>
      </c>
      <c r="M12" s="4" cm="1">
        <f t="array" ref="M12">_FV(A12,"Change (%)",TRUE)</f>
        <v>1.1021000000000001E-2</v>
      </c>
      <c r="N12" s="7" cm="1">
        <f t="array" ref="N12">_FV(A12,"Open")</f>
        <v>141.11000000000001</v>
      </c>
      <c r="O12" s="7" cm="1">
        <f t="array" ref="O12">_FV(A12,"High")</f>
        <v>142.65</v>
      </c>
      <c r="P12" s="7" cm="1">
        <f t="array" ref="P12">_FV(A12,"Low")</f>
        <v>140.71</v>
      </c>
      <c r="Q12" s="7" cm="1">
        <f t="array" ref="Q12">_FV(A12,"52 week high",TRUE)</f>
        <v>153.21</v>
      </c>
      <c r="R12" s="7" cm="1">
        <f t="array" ref="R12">_FV(A12,"52 week low",TRUE)</f>
        <v>115.545</v>
      </c>
      <c r="S12" s="3" cm="1">
        <f t="array" ref="S12">_FV(A12,"Shares outstanding",TRUE)</f>
        <v>911006200</v>
      </c>
      <c r="T12" s="3" cm="1">
        <f t="array" ref="T12">_FV(A12,"Volume")</f>
        <v>1618648</v>
      </c>
      <c r="U12" s="3" cm="1">
        <f t="array" ref="U12">_FV(A12,"Volume average",TRUE)</f>
        <v>4574365</v>
      </c>
      <c r="V12" s="5" cm="1">
        <f t="array" ref="V12">_FV(A12,"Beta")</f>
        <v>0.85029999999999994</v>
      </c>
      <c r="W12" s="3" cm="1">
        <f t="array" ref="W12">_FV(A12,"Market cap",TRUE)</f>
        <v>129535971578</v>
      </c>
      <c r="X12" s="5" cm="1">
        <f t="array" ref="X12">IFERROR(_FV(A12,"P/E",TRUE), "NA")</f>
        <v>68.573800000000006</v>
      </c>
      <c r="Y12" t="str" cm="1">
        <f t="array" ref="Y12">_FV(A12,"Instrument type",TRUE)</f>
        <v>Stock</v>
      </c>
      <c r="Z12" s="6" cm="1">
        <f t="array" ref="Z12">_FV(A12,"Last trade time",TRUE)</f>
        <v>45155.700576457813</v>
      </c>
      <c r="AA12" s="3">
        <v>1639000000</v>
      </c>
      <c r="AB12" s="3">
        <v>7886000000</v>
      </c>
      <c r="AC12" s="3">
        <v>6967000000</v>
      </c>
      <c r="AD12" s="3">
        <v>31505000000</v>
      </c>
    </row>
    <row r="13" spans="1:30" x14ac:dyDescent="0.2">
      <c r="A13" t="e" vm="203">
        <v>#VALUE!</v>
      </c>
      <c r="B13" t="str" cm="1">
        <f t="array" ref="B13">_FV(A13,"Ticker symbol",TRUE)</f>
        <v>INTC</v>
      </c>
      <c r="C13" t="str" cm="1">
        <f t="array" ref="C13">_FV(A13,"Name")</f>
        <v>INTEL CORPORATION</v>
      </c>
      <c r="D13" t="str" cm="1">
        <f t="array" ref="D13">_FV(A13,"Headquarters")</f>
        <v>RNB-4-151, 2200 MISSION COLLEGE BLVD, SANTA CLARA, CA, 95054 US</v>
      </c>
      <c r="E13" s="2" cm="1">
        <f t="array" ref="E13">_FV(A13,"Employees")</f>
        <v>131900</v>
      </c>
      <c r="F13" t="str" cm="1">
        <f t="array" ref="F13">_FV(A13,"Industry")</f>
        <v>Semiconductors &amp; Semiconductor Equipment</v>
      </c>
      <c r="G13" s="3" cm="1">
        <f t="array" ref="G13">_FV(A13,"Year incorporated",TRUE)</f>
        <v>1989</v>
      </c>
      <c r="H13" t="str" cm="1">
        <f t="array" ref="H13">_FV(A13,"Exchange")</f>
        <v>Nasdaq Stock Market</v>
      </c>
      <c r="I13" t="str" cm="1">
        <f t="array" ref="I13">_FV(A13,"Currency")</f>
        <v>USD</v>
      </c>
      <c r="J13" s="7" cm="1">
        <f t="array" ref="J13">_FV(A13,"Price")</f>
        <v>32.869999999999997</v>
      </c>
      <c r="K13" s="7" cm="1">
        <f t="array" ref="K13">_FV(A13,"Previous close",TRUE)</f>
        <v>33.53</v>
      </c>
      <c r="L13" s="7" cm="1">
        <f t="array" ref="L13">_FV(A13,"Change")</f>
        <v>-0.66</v>
      </c>
      <c r="M13" s="4" cm="1">
        <f t="array" ref="M13">_FV(A13,"Change (%)",TRUE)</f>
        <v>-1.9684E-2</v>
      </c>
      <c r="N13" s="7" cm="1">
        <f t="array" ref="N13">_FV(A13,"Open")</f>
        <v>33.56</v>
      </c>
      <c r="O13" s="7" cm="1">
        <f t="array" ref="O13">_FV(A13,"High")</f>
        <v>33.58</v>
      </c>
      <c r="P13" s="7" cm="1">
        <f t="array" ref="P13">_FV(A13,"Low")</f>
        <v>32.35</v>
      </c>
      <c r="Q13" s="7" cm="1">
        <f t="array" ref="Q13">_FV(A13,"52 week high",TRUE)</f>
        <v>37.19</v>
      </c>
      <c r="R13" s="7" cm="1">
        <f t="array" ref="R13">_FV(A13,"52 week low",TRUE)</f>
        <v>24.59</v>
      </c>
      <c r="S13" s="3" cm="1">
        <f t="array" ref="S13">_FV(A13,"Shares outstanding",TRUE)</f>
        <v>4188000000</v>
      </c>
      <c r="T13" s="3" cm="1">
        <f t="array" ref="T13">_FV(A13,"Volume")</f>
        <v>20380003</v>
      </c>
      <c r="U13" s="3" cm="1">
        <f t="array" ref="U13">_FV(A13,"Volume average",TRUE)</f>
        <v>37090771</v>
      </c>
      <c r="V13" s="5" cm="1">
        <f t="array" ref="V13">_FV(A13,"Beta")</f>
        <v>0.88800000000000001</v>
      </c>
      <c r="W13" s="3" cm="1">
        <f t="array" ref="W13">_FV(A13,"Market cap",TRUE)</f>
        <v>137659560000</v>
      </c>
      <c r="X13" s="5" cm="1">
        <f t="array" ref="X13">IFERROR(_FV(A13,"P/E",TRUE), "NA")</f>
        <v>15.3622</v>
      </c>
      <c r="Y13" t="str" cm="1">
        <f t="array" ref="Y13">_FV(A13,"Instrument type",TRUE)</f>
        <v>Stock</v>
      </c>
      <c r="Z13" s="6" cm="1">
        <f t="array" ref="Z13">_FV(A13,"Last trade time",TRUE)</f>
        <v>45155.700545173437</v>
      </c>
      <c r="AA13" s="3">
        <v>8014000000</v>
      </c>
      <c r="AB13" s="3">
        <v>11144000000</v>
      </c>
      <c r="AC13" s="3">
        <v>4133000000</v>
      </c>
      <c r="AD13" s="3">
        <v>32155000000</v>
      </c>
    </row>
    <row r="14" spans="1:30" x14ac:dyDescent="0.2">
      <c r="A14" t="e" vm="214">
        <v>#VALUE!</v>
      </c>
      <c r="B14" t="str" cm="1">
        <f t="array" ref="B14">_FV(A14,"Ticker symbol",TRUE)</f>
        <v>JNJ</v>
      </c>
      <c r="C14" t="str" cm="1">
        <f t="array" ref="C14">_FV(A14,"Name")</f>
        <v>JOHNSON &amp; JOHNSON</v>
      </c>
      <c r="D14" t="str" cm="1">
        <f t="array" ref="D14">_FV(A14,"Headquarters")</f>
        <v>One Johnson &amp; Johnson Plaza, NEW BRUNSWICK, NJ, 08933 US</v>
      </c>
      <c r="E14" s="2" cm="1">
        <f t="array" ref="E14">_FV(A14,"Employees")</f>
        <v>152700</v>
      </c>
      <c r="F14" t="str" cm="1">
        <f t="array" ref="F14">_FV(A14,"Industry")</f>
        <v>Pharmaceuticals</v>
      </c>
      <c r="G14" s="3" cm="1">
        <f t="array" ref="G14">_FV(A14,"Year incorporated",TRUE)</f>
        <v>1887</v>
      </c>
      <c r="H14" t="str" cm="1">
        <f t="array" ref="H14">_FV(A14,"Exchange")</f>
        <v>New York Stock Exchange</v>
      </c>
      <c r="I14" t="str" cm="1">
        <f t="array" ref="I14">_FV(A14,"Currency")</f>
        <v>USD</v>
      </c>
      <c r="J14" s="7" cm="1">
        <f t="array" ref="J14">_FV(A14,"Price")</f>
        <v>173.91</v>
      </c>
      <c r="K14" s="7" cm="1">
        <f t="array" ref="K14">_FV(A14,"Previous close",TRUE)</f>
        <v>172.39</v>
      </c>
      <c r="L14" s="7" cm="1">
        <f t="array" ref="L14">_FV(A14,"Change")</f>
        <v>1.52</v>
      </c>
      <c r="M14" s="4" cm="1">
        <f t="array" ref="M14">_FV(A14,"Change (%)",TRUE)</f>
        <v>8.8170000000000002E-3</v>
      </c>
      <c r="N14" s="7" cm="1">
        <f t="array" ref="N14">_FV(A14,"Open")</f>
        <v>172.83</v>
      </c>
      <c r="O14" s="7" cm="1">
        <f t="array" ref="O14">_FV(A14,"High")</f>
        <v>175.38</v>
      </c>
      <c r="P14" s="7" cm="1">
        <f t="array" ref="P14">_FV(A14,"Low")</f>
        <v>172.76</v>
      </c>
      <c r="Q14" s="7" cm="1">
        <f t="array" ref="Q14">_FV(A14,"52 week high",TRUE)</f>
        <v>181.03899999999999</v>
      </c>
      <c r="R14" s="7" cm="1">
        <f t="array" ref="R14">_FV(A14,"52 week low",TRUE)</f>
        <v>150.11000000000001</v>
      </c>
      <c r="S14" s="3" cm="1">
        <f t="array" ref="S14">_FV(A14,"Shares outstanding",TRUE)</f>
        <v>2598969000</v>
      </c>
      <c r="T14" s="3" cm="1">
        <f t="array" ref="T14">_FV(A14,"Volume")</f>
        <v>21863478</v>
      </c>
      <c r="U14" s="3" cm="1">
        <f t="array" ref="U14">_FV(A14,"Volume average",TRUE)</f>
        <v>25981912</v>
      </c>
      <c r="V14" s="5" cm="1">
        <f t="array" ref="V14">_FV(A14,"Beta")</f>
        <v>0.53249999999999997</v>
      </c>
      <c r="W14" s="3" cm="1">
        <f t="array" ref="W14">_FV(A14,"Market cap",TRUE)</f>
        <v>451986698790</v>
      </c>
      <c r="X14" s="5" cm="1">
        <f t="array" ref="X14">IFERROR(_FV(A14,"P/E",TRUE), "NA")</f>
        <v>34.933</v>
      </c>
      <c r="Y14" t="str" cm="1">
        <f t="array" ref="Y14">_FV(A14,"Instrument type",TRUE)</f>
        <v>Stock</v>
      </c>
      <c r="Z14" s="6" cm="1">
        <f t="array" ref="Z14">_FV(A14,"Last trade time",TRUE)</f>
        <v>45155.70048518516</v>
      </c>
      <c r="AA14" s="3">
        <v>17941000000</v>
      </c>
      <c r="AB14" s="3">
        <v>5368000000</v>
      </c>
      <c r="AC14" s="3">
        <v>16160000000</v>
      </c>
      <c r="AD14" s="3">
        <v>55802000000</v>
      </c>
    </row>
    <row r="15" spans="1:30" x14ac:dyDescent="0.2">
      <c r="A15" t="e" vm="378">
        <v>#VALUE!</v>
      </c>
      <c r="B15" t="str" cm="1">
        <f t="array" ref="B15">_FV(A15,"Ticker symbol",TRUE)</f>
        <v>KO</v>
      </c>
      <c r="C15" t="str" cm="1">
        <f t="array" ref="C15">_FV(A15,"Name")</f>
        <v>THE COCA-COLA COMPANY</v>
      </c>
      <c r="D15" t="str" cm="1">
        <f t="array" ref="D15">_FV(A15,"Headquarters")</f>
        <v>1 Coca Cola Plz NW, ATLANTA, GA, 30313-2420 US</v>
      </c>
      <c r="E15" s="2" cm="1">
        <f t="array" ref="E15">_FV(A15,"Employees")</f>
        <v>82500</v>
      </c>
      <c r="F15" t="str" cm="1">
        <f t="array" ref="F15">_FV(A15,"Industry")</f>
        <v>Beverages</v>
      </c>
      <c r="G15" s="3" cm="1">
        <f t="array" ref="G15">_FV(A15,"Year incorporated",TRUE)</f>
        <v>1919</v>
      </c>
      <c r="H15" t="str" cm="1">
        <f t="array" ref="H15">_FV(A15,"Exchange")</f>
        <v>New York Stock Exchange</v>
      </c>
      <c r="I15" t="str" cm="1">
        <f t="array" ref="I15">_FV(A15,"Currency")</f>
        <v>USD</v>
      </c>
      <c r="J15" s="7" cm="1">
        <f t="array" ref="J15">_FV(A15,"Price")</f>
        <v>60.85</v>
      </c>
      <c r="K15" s="7" cm="1">
        <f t="array" ref="K15">_FV(A15,"Previous close",TRUE)</f>
        <v>60.48</v>
      </c>
      <c r="L15" s="7" cm="1">
        <f t="array" ref="L15">_FV(A15,"Change")</f>
        <v>0.37</v>
      </c>
      <c r="M15" s="4" cm="1">
        <f t="array" ref="M15">_FV(A15,"Change (%)",TRUE)</f>
        <v>6.1180000000000002E-3</v>
      </c>
      <c r="N15" s="7" cm="1">
        <f t="array" ref="N15">_FV(A15,"Open")</f>
        <v>60.58</v>
      </c>
      <c r="O15" s="7" cm="1">
        <f t="array" ref="O15">_FV(A15,"High")</f>
        <v>61.02</v>
      </c>
      <c r="P15" s="7" cm="1">
        <f t="array" ref="P15">_FV(A15,"Low")</f>
        <v>60.454999999999998</v>
      </c>
      <c r="Q15" s="7" cm="1">
        <f t="array" ref="Q15">_FV(A15,"52 week high",TRUE)</f>
        <v>65.47</v>
      </c>
      <c r="R15" s="7" cm="1">
        <f t="array" ref="R15">_FV(A15,"52 week low",TRUE)</f>
        <v>54.015000000000001</v>
      </c>
      <c r="S15" s="3" cm="1">
        <f t="array" ref="S15">_FV(A15,"Shares outstanding",TRUE)</f>
        <v>4324345000</v>
      </c>
      <c r="T15" s="3" cm="1">
        <f t="array" ref="T15">_FV(A15,"Volume")</f>
        <v>5330819</v>
      </c>
      <c r="U15" s="3" cm="1">
        <f t="array" ref="U15">_FV(A15,"Volume average",TRUE)</f>
        <v>10348261</v>
      </c>
      <c r="V15" s="5" cm="1">
        <f t="array" ref="V15">_FV(A15,"Beta")</f>
        <v>0.54720000000000002</v>
      </c>
      <c r="W15" s="3" cm="1">
        <f t="array" ref="W15">_FV(A15,"Market cap",TRUE)</f>
        <v>263136393250</v>
      </c>
      <c r="X15" s="5" cm="1">
        <f t="array" ref="X15">IFERROR(_FV(A15,"P/E",TRUE), "NA")</f>
        <v>24.9983</v>
      </c>
      <c r="Y15" t="str" cm="1">
        <f t="array" ref="Y15">_FV(A15,"Instrument type",TRUE)</f>
        <v>Stock</v>
      </c>
      <c r="Z15" s="6" cm="1">
        <f t="array" ref="Z15">_FV(A15,"Last trade time",TRUE)</f>
        <v>45155.700461400003</v>
      </c>
      <c r="AA15" s="3">
        <v>9542000000</v>
      </c>
      <c r="AB15" s="3">
        <v>9519000000</v>
      </c>
      <c r="AC15" s="3" t="s">
        <v>26</v>
      </c>
      <c r="AD15" s="3">
        <v>19724000000</v>
      </c>
    </row>
    <row r="16" spans="1:30" x14ac:dyDescent="0.2">
      <c r="A16" t="e" vm="217">
        <v>#VALUE!</v>
      </c>
      <c r="B16" t="str" cm="1">
        <f t="array" ref="B16">_FV(A16,"Ticker symbol",TRUE)</f>
        <v>JPM</v>
      </c>
      <c r="C16" t="str" cm="1">
        <f t="array" ref="C16">_FV(A16,"Name")</f>
        <v>JPMORGAN CHASE &amp; CO.</v>
      </c>
      <c r="D16" t="str" cm="1">
        <f t="array" ref="D16">_FV(A16,"Headquarters")</f>
        <v>383 Madison Avenue, NEW YORK, NY, 10179 US</v>
      </c>
      <c r="E16" s="2" cm="1">
        <f t="array" ref="E16">_FV(A16,"Employees")</f>
        <v>300066</v>
      </c>
      <c r="F16" t="str" cm="1">
        <f t="array" ref="F16">_FV(A16,"Industry")</f>
        <v>Banking Services</v>
      </c>
      <c r="G16" s="3" cm="1">
        <f t="array" ref="G16">_FV(A16,"Year incorporated",TRUE)</f>
        <v>1968</v>
      </c>
      <c r="H16" t="str" cm="1">
        <f t="array" ref="H16">_FV(A16,"Exchange")</f>
        <v>New York Stock Exchange</v>
      </c>
      <c r="I16" t="str" cm="1">
        <f t="array" ref="I16">_FV(A16,"Currency")</f>
        <v>USD</v>
      </c>
      <c r="J16" s="7" cm="1">
        <f t="array" ref="J16">_FV(A16,"Price")</f>
        <v>149.61500000000001</v>
      </c>
      <c r="K16" s="7" cm="1">
        <f t="array" ref="K16">_FV(A16,"Previous close",TRUE)</f>
        <v>150.19</v>
      </c>
      <c r="L16" s="7" cm="1">
        <f t="array" ref="L16">_FV(A16,"Change")</f>
        <v>-0.57499999999999996</v>
      </c>
      <c r="M16" s="4" cm="1">
        <f t="array" ref="M16">_FV(A16,"Change (%)",TRUE)</f>
        <v>-3.8279999999999998E-3</v>
      </c>
      <c r="N16" s="7" cm="1">
        <f t="array" ref="N16">_FV(A16,"Open")</f>
        <v>150.86000000000001</v>
      </c>
      <c r="O16" s="7" cm="1">
        <f t="array" ref="O16">_FV(A16,"High")</f>
        <v>151.26220000000001</v>
      </c>
      <c r="P16" s="7" cm="1">
        <f t="array" ref="P16">_FV(A16,"Low")</f>
        <v>148.9032</v>
      </c>
      <c r="Q16" s="7" cm="1">
        <f t="array" ref="Q16">_FV(A16,"52 week high",TRUE)</f>
        <v>159.38</v>
      </c>
      <c r="R16" s="7" cm="1">
        <f t="array" ref="R16">_FV(A16,"52 week low",TRUE)</f>
        <v>101.28</v>
      </c>
      <c r="S16" s="3" cm="1">
        <f t="array" ref="S16">_FV(A16,"Shares outstanding",TRUE)</f>
        <v>2906085000</v>
      </c>
      <c r="T16" s="3" cm="1">
        <f t="array" ref="T16">_FV(A16,"Volume")</f>
        <v>4611672</v>
      </c>
      <c r="U16" s="3" cm="1">
        <f t="array" ref="U16">_FV(A16,"Volume average",TRUE)</f>
        <v>9881645</v>
      </c>
      <c r="V16" s="5" cm="1">
        <f t="array" ref="V16">_FV(A16,"Beta")</f>
        <v>1.091</v>
      </c>
      <c r="W16" s="3" cm="1">
        <f t="array" ref="W16">_FV(A16,"Market cap",TRUE)</f>
        <v>434793907275</v>
      </c>
      <c r="X16" s="5" cm="1">
        <f t="array" ref="X16">IFERROR(_FV(A16,"P/E",TRUE), "NA")</f>
        <v>9.6618999999999993</v>
      </c>
      <c r="Y16" t="str" cm="1">
        <f t="array" ref="Y16">_FV(A16,"Instrument type",TRUE)</f>
        <v>Stock</v>
      </c>
      <c r="Z16" s="6" cm="1">
        <f t="array" ref="Z16">_FV(A16,"Last trade time",TRUE)</f>
        <v>45155.700546955472</v>
      </c>
      <c r="AA16" s="3">
        <v>37676000000</v>
      </c>
      <c r="AB16" s="3" t="s">
        <v>26</v>
      </c>
      <c r="AC16" s="3" t="s">
        <v>26</v>
      </c>
      <c r="AD16" s="3">
        <v>325300000000</v>
      </c>
    </row>
    <row r="17" spans="1:30" x14ac:dyDescent="0.2">
      <c r="A17" t="e" vm="250">
        <v>#VALUE!</v>
      </c>
      <c r="B17" t="str" cm="1">
        <f t="array" ref="B17">_FV(A17,"Ticker symbol",TRUE)</f>
        <v>MCD</v>
      </c>
      <c r="C17" t="str" cm="1">
        <f t="array" ref="C17">_FV(A17,"Name")</f>
        <v>MCDONALD'S CORPORATION</v>
      </c>
      <c r="D17" t="str" cm="1">
        <f t="array" ref="D17">_FV(A17,"Headquarters")</f>
        <v>110 N Carpenter St, CHICAGO, IL, 60607-2104 US</v>
      </c>
      <c r="E17" s="2" cm="1">
        <f t="array" ref="E17">_FV(A17,"Employees")</f>
        <v>150000</v>
      </c>
      <c r="F17" t="str" cm="1">
        <f t="array" ref="F17">_FV(A17,"Industry")</f>
        <v>Hotels &amp; Entertainment Services</v>
      </c>
      <c r="G17" s="3" cm="1">
        <f t="array" ref="G17">_FV(A17,"Year incorporated",TRUE)</f>
        <v>1964</v>
      </c>
      <c r="H17" t="str" cm="1">
        <f t="array" ref="H17">_FV(A17,"Exchange")</f>
        <v>New York Stock Exchange</v>
      </c>
      <c r="I17" t="str" cm="1">
        <f t="array" ref="I17">_FV(A17,"Currency")</f>
        <v>USD</v>
      </c>
      <c r="J17" s="7" cm="1">
        <f t="array" ref="J17">_FV(A17,"Price")</f>
        <v>284.29000000000002</v>
      </c>
      <c r="K17" s="7" cm="1">
        <f t="array" ref="K17">_FV(A17,"Previous close",TRUE)</f>
        <v>285.39999999999998</v>
      </c>
      <c r="L17" s="7" cm="1">
        <f t="array" ref="L17">_FV(A17,"Change")</f>
        <v>-1.1100000000000001</v>
      </c>
      <c r="M17" s="4" cm="1">
        <f t="array" ref="M17">_FV(A17,"Change (%)",TRUE)</f>
        <v>-3.8890000000000001E-3</v>
      </c>
      <c r="N17" s="7" cm="1">
        <f t="array" ref="N17">_FV(A17,"Open")</f>
        <v>286.25</v>
      </c>
      <c r="O17" s="7" cm="1">
        <f t="array" ref="O17">_FV(A17,"High")</f>
        <v>286.54000000000002</v>
      </c>
      <c r="P17" s="7" cm="1">
        <f t="array" ref="P17">_FV(A17,"Low")</f>
        <v>284.2</v>
      </c>
      <c r="Q17" s="7" cm="1">
        <f t="array" ref="Q17">_FV(A17,"52 week high",TRUE)</f>
        <v>299.35000000000002</v>
      </c>
      <c r="R17" s="7" cm="1">
        <f t="array" ref="R17">_FV(A17,"52 week low",TRUE)</f>
        <v>230.58</v>
      </c>
      <c r="S17" s="3" cm="1">
        <f t="array" ref="S17">_FV(A17,"Shares outstanding",TRUE)</f>
        <v>728763400</v>
      </c>
      <c r="T17" s="3" cm="1">
        <f t="array" ref="T17">_FV(A17,"Volume")</f>
        <v>757174</v>
      </c>
      <c r="U17" s="3" cm="1">
        <f t="array" ref="U17">_FV(A17,"Volume average",TRUE)</f>
        <v>2268493</v>
      </c>
      <c r="V17" s="5" cm="1">
        <f t="array" ref="V17">_FV(A17,"Beta")</f>
        <v>0.63890000000000002</v>
      </c>
      <c r="W17" s="3" cm="1">
        <f t="array" ref="W17">_FV(A17,"Market cap",TRUE)</f>
        <v>207180146986</v>
      </c>
      <c r="X17" s="5" cm="1">
        <f t="array" ref="X17">IFERROR(_FV(A17,"P/E",TRUE), "NA")</f>
        <v>26.275300000000001</v>
      </c>
      <c r="Y17" t="str" cm="1">
        <f t="array" ref="Y17">_FV(A17,"Instrument type",TRUE)</f>
        <v>Stock</v>
      </c>
      <c r="Z17" s="6" cm="1">
        <f t="array" ref="Z17">_FV(A17,"Last trade time",TRUE)</f>
        <v>45155.700456365623</v>
      </c>
      <c r="AA17" s="3">
        <v>6177400000</v>
      </c>
      <c r="AB17" s="3" t="s">
        <v>26</v>
      </c>
      <c r="AC17" s="3">
        <v>2115000000</v>
      </c>
      <c r="AD17" s="3">
        <v>3802100000</v>
      </c>
    </row>
    <row r="18" spans="1:30" x14ac:dyDescent="0.2">
      <c r="A18" t="e" vm="1">
        <v>#VALUE!</v>
      </c>
      <c r="B18" t="str" cm="1">
        <f t="array" ref="B18">_FV(A18,"Ticker symbol",TRUE)</f>
        <v>MMM</v>
      </c>
      <c r="C18" t="str" cm="1">
        <f t="array" ref="C18">_FV(A18,"Name")</f>
        <v>3M COMPANY</v>
      </c>
      <c r="D18" t="str" cm="1">
        <f t="array" ref="D18">_FV(A18,"Headquarters")</f>
        <v>3M Center, Bldg. 220-13E-26A, SAINT PAUL, MN, 55144-1000 US</v>
      </c>
      <c r="E18" s="2" cm="1">
        <f t="array" ref="E18">_FV(A18,"Employees")</f>
        <v>92000</v>
      </c>
      <c r="F18" t="str" cm="1">
        <f t="array" ref="F18">_FV(A18,"Industry")</f>
        <v>Consumer Goods Conglomerates</v>
      </c>
      <c r="G18" s="3" cm="1">
        <f t="array" ref="G18">_FV(A18,"Year incorporated",TRUE)</f>
        <v>1929</v>
      </c>
      <c r="H18" t="str" cm="1">
        <f t="array" ref="H18">_FV(A18,"Exchange")</f>
        <v>New York Stock Exchange</v>
      </c>
      <c r="I18" t="str" cm="1">
        <f t="array" ref="I18">_FV(A18,"Currency")</f>
        <v>USD</v>
      </c>
      <c r="J18" s="7" cm="1">
        <f t="array" ref="J18">_FV(A18,"Price")</f>
        <v>102.2512</v>
      </c>
      <c r="K18" s="7" cm="1">
        <f t="array" ref="K18">_FV(A18,"Previous close",TRUE)</f>
        <v>100.79</v>
      </c>
      <c r="L18" s="7" cm="1">
        <f t="array" ref="L18">_FV(A18,"Change")</f>
        <v>1.4612000000000001</v>
      </c>
      <c r="M18" s="4" cm="1">
        <f t="array" ref="M18">_FV(A18,"Change (%)",TRUE)</f>
        <v>1.4496999999999999E-2</v>
      </c>
      <c r="N18" s="7" cm="1">
        <f t="array" ref="N18">_FV(A18,"Open")</f>
        <v>101.32</v>
      </c>
      <c r="O18" s="7" cm="1">
        <f t="array" ref="O18">_FV(A18,"High")</f>
        <v>102.72</v>
      </c>
      <c r="P18" s="7" cm="1">
        <f t="array" ref="P18">_FV(A18,"Low")</f>
        <v>101.1</v>
      </c>
      <c r="Q18" s="7" cm="1">
        <f t="array" ref="Q18">_FV(A18,"52 week high",TRUE)</f>
        <v>148.79</v>
      </c>
      <c r="R18" s="7" cm="1">
        <f t="array" ref="R18">_FV(A18,"52 week low",TRUE)</f>
        <v>92.38</v>
      </c>
      <c r="S18" s="3" cm="1">
        <f t="array" ref="S18">_FV(A18,"Shares outstanding",TRUE)</f>
        <v>551992400</v>
      </c>
      <c r="T18" s="3" cm="1">
        <f t="array" ref="T18">_FV(A18,"Volume")</f>
        <v>1471137</v>
      </c>
      <c r="U18" s="3" cm="1">
        <f t="array" ref="U18">_FV(A18,"Volume average",TRUE)</f>
        <v>3314669</v>
      </c>
      <c r="V18" s="5" cm="1">
        <f t="array" ref="V18">_FV(A18,"Beta")</f>
        <v>0.97640000000000005</v>
      </c>
      <c r="W18" s="3" cm="1">
        <f t="array" ref="W18">_FV(A18,"Market cap",TRUE)</f>
        <v>56441885290</v>
      </c>
      <c r="X18" s="5" cm="1">
        <f t="array" ref="X18">IFERROR(_FV(A18,"P/E",TRUE), "NA")</f>
        <v>10.8056</v>
      </c>
      <c r="Y18" t="str" cm="1">
        <f t="array" ref="Y18">_FV(A18,"Instrument type",TRUE)</f>
        <v>Stock</v>
      </c>
      <c r="Z18" s="6" cm="1">
        <f t="array" ref="Z18">_FV(A18,"Last trade time",TRUE)</f>
        <v>45155.700558274999</v>
      </c>
      <c r="AA18" s="3" t="s">
        <v>26</v>
      </c>
      <c r="AB18" s="3">
        <v>3655000000</v>
      </c>
      <c r="AC18" s="3">
        <v>4532000000</v>
      </c>
      <c r="AD18" s="3">
        <v>9523000000</v>
      </c>
    </row>
    <row r="19" spans="1:30" x14ac:dyDescent="0.2">
      <c r="A19" t="e" vm="253">
        <v>#VALUE!</v>
      </c>
      <c r="B19" t="str" cm="1">
        <f t="array" ref="B19">_FV(A19,"Ticker symbol",TRUE)</f>
        <v>MRK</v>
      </c>
      <c r="C19" t="str" cm="1">
        <f t="array" ref="C19">_FV(A19,"Name")</f>
        <v>MERCK &amp; CO., INC.</v>
      </c>
      <c r="D19" t="str" cm="1">
        <f t="array" ref="D19">_FV(A19,"Headquarters")</f>
        <v>2000 Galloping Hill Road, KENILWORTH, NJ, 07033 US</v>
      </c>
      <c r="E19" s="2" cm="1">
        <f t="array" ref="E19">_FV(A19,"Employees")</f>
        <v>69000</v>
      </c>
      <c r="F19" t="str" cm="1">
        <f t="array" ref="F19">_FV(A19,"Industry")</f>
        <v>Pharmaceuticals</v>
      </c>
      <c r="G19" s="3" cm="1">
        <f t="array" ref="G19">_FV(A19,"Year incorporated",TRUE)</f>
        <v>1970</v>
      </c>
      <c r="H19" t="str" cm="1">
        <f t="array" ref="H19">_FV(A19,"Exchange")</f>
        <v>New York Stock Exchange</v>
      </c>
      <c r="I19" t="str" cm="1">
        <f t="array" ref="I19">_FV(A19,"Currency")</f>
        <v>USD</v>
      </c>
      <c r="J19" s="7" cm="1">
        <f t="array" ref="J19">_FV(A19,"Price")</f>
        <v>109.395</v>
      </c>
      <c r="K19" s="7" cm="1">
        <f t="array" ref="K19">_FV(A19,"Previous close",TRUE)</f>
        <v>108.73</v>
      </c>
      <c r="L19" s="7" cm="1">
        <f t="array" ref="L19">_FV(A19,"Change")</f>
        <v>0.66500000000000004</v>
      </c>
      <c r="M19" s="4" cm="1">
        <f t="array" ref="M19">_FV(A19,"Change (%)",TRUE)</f>
        <v>6.1159999999999999E-3</v>
      </c>
      <c r="N19" s="7" cm="1">
        <f t="array" ref="N19">_FV(A19,"Open")</f>
        <v>108.75</v>
      </c>
      <c r="O19" s="7" cm="1">
        <f t="array" ref="O19">_FV(A19,"High")</f>
        <v>110.28</v>
      </c>
      <c r="P19" s="7" cm="1">
        <f t="array" ref="P19">_FV(A19,"Low")</f>
        <v>108.48</v>
      </c>
      <c r="Q19" s="7" cm="1">
        <f t="array" ref="Q19">_FV(A19,"52 week high",TRUE)</f>
        <v>119.65</v>
      </c>
      <c r="R19" s="7" cm="1">
        <f t="array" ref="R19">_FV(A19,"52 week low",TRUE)</f>
        <v>84.52</v>
      </c>
      <c r="S19" s="3" cm="1">
        <f t="array" ref="S19">_FV(A19,"Shares outstanding",TRUE)</f>
        <v>2537521000</v>
      </c>
      <c r="T19" s="3" cm="1">
        <f t="array" ref="T19">_FV(A19,"Volume")</f>
        <v>2848773</v>
      </c>
      <c r="U19" s="3" cm="1">
        <f t="array" ref="U19">_FV(A19,"Volume average",TRUE)</f>
        <v>7530376</v>
      </c>
      <c r="V19" s="5" cm="1">
        <f t="array" ref="V19">_FV(A19,"Beta")</f>
        <v>0.33800000000000002</v>
      </c>
      <c r="W19" s="3" cm="1">
        <f t="array" ref="W19">_FV(A19,"Market cap",TRUE)</f>
        <v>277592109795</v>
      </c>
      <c r="X19" s="5" cm="1">
        <f t="array" ref="X19">IFERROR(_FV(A19,"P/E",TRUE), "NA")</f>
        <v>89.218000000000004</v>
      </c>
      <c r="Y19" t="str" cm="1">
        <f t="array" ref="Y19">_FV(A19,"Instrument type",TRUE)</f>
        <v>Stock</v>
      </c>
      <c r="Z19" s="6" cm="1">
        <f t="array" ref="Z19">_FV(A19,"Last trade time",TRUE)</f>
        <v>45155.700446585157</v>
      </c>
      <c r="AA19" s="3">
        <v>14519000000</v>
      </c>
      <c r="AB19" s="3">
        <v>12694000000</v>
      </c>
      <c r="AC19" s="3">
        <v>9450000000</v>
      </c>
      <c r="AD19" s="3">
        <v>24239000000</v>
      </c>
    </row>
    <row r="20" spans="1:30" x14ac:dyDescent="0.2">
      <c r="A20" t="e" vm="257">
        <v>#VALUE!</v>
      </c>
      <c r="B20" t="str" cm="1">
        <f t="array" ref="B20">_FV(A20,"Ticker symbol",TRUE)</f>
        <v>MSFT</v>
      </c>
      <c r="C20" t="str" cm="1">
        <f t="array" ref="C20">_FV(A20,"Name")</f>
        <v>MICROSOFT CORPORATION</v>
      </c>
      <c r="D20" t="str" cm="1">
        <f t="array" ref="D20">_FV(A20,"Headquarters")</f>
        <v>One Microsoft Way, REDMOND, WA, 98052-6399 US</v>
      </c>
      <c r="E20" s="2" cm="1">
        <f t="array" ref="E20">_FV(A20,"Employees")</f>
        <v>221000</v>
      </c>
      <c r="F20" t="str" cm="1">
        <f t="array" ref="F20">_FV(A20,"Industry")</f>
        <v>Software &amp; IT Services</v>
      </c>
      <c r="G20" s="3" cm="1">
        <f t="array" ref="G20">_FV(A20,"Year incorporated",TRUE)</f>
        <v>1993</v>
      </c>
      <c r="H20" t="str" cm="1">
        <f t="array" ref="H20">_FV(A20,"Exchange")</f>
        <v>Nasdaq Stock Market</v>
      </c>
      <c r="I20" t="str" cm="1">
        <f t="array" ref="I20">_FV(A20,"Currency")</f>
        <v>USD</v>
      </c>
      <c r="J20" s="7" cm="1">
        <f t="array" ref="J20">_FV(A20,"Price")</f>
        <v>320.15719999999999</v>
      </c>
      <c r="K20" s="7" cm="1">
        <f t="array" ref="K20">_FV(A20,"Previous close",TRUE)</f>
        <v>320.39999999999998</v>
      </c>
      <c r="L20" s="7" cm="1">
        <f t="array" ref="L20">_FV(A20,"Change")</f>
        <v>-0.24279999999999999</v>
      </c>
      <c r="M20" s="4" cm="1">
        <f t="array" ref="M20">_FV(A20,"Change (%)",TRUE)</f>
        <v>-7.5779999999999999E-4</v>
      </c>
      <c r="N20" s="7" cm="1">
        <f t="array" ref="N20">_FV(A20,"Open")</f>
        <v>320.68</v>
      </c>
      <c r="O20" s="7" cm="1">
        <f t="array" ref="O20">_FV(A20,"High")</f>
        <v>321.87</v>
      </c>
      <c r="P20" s="7" cm="1">
        <f t="array" ref="P20">_FV(A20,"Low")</f>
        <v>318.69</v>
      </c>
      <c r="Q20" s="7" cm="1">
        <f t="array" ref="Q20">_FV(A20,"52 week high",TRUE)</f>
        <v>366.78</v>
      </c>
      <c r="R20" s="7" cm="1">
        <f t="array" ref="R20">_FV(A20,"52 week low",TRUE)</f>
        <v>213.43100000000001</v>
      </c>
      <c r="S20" s="3" cm="1">
        <f t="array" ref="S20">_FV(A20,"Shares outstanding",TRUE)</f>
        <v>7429764000</v>
      </c>
      <c r="T20" s="3" cm="1">
        <f t="array" ref="T20">_FV(A20,"Volume")</f>
        <v>8189275</v>
      </c>
      <c r="U20" s="3" cm="1">
        <f t="array" ref="U20">_FV(A20,"Volume average",TRUE)</f>
        <v>29961489</v>
      </c>
      <c r="V20" s="5" cm="1">
        <f t="array" ref="V20">_FV(A20,"Beta")</f>
        <v>0.90739999999999998</v>
      </c>
      <c r="W20" s="3" cm="1">
        <f t="array" ref="W20">_FV(A20,"Market cap",TRUE)</f>
        <v>2378692438900</v>
      </c>
      <c r="X20" s="5" cm="1">
        <f t="array" ref="X20">IFERROR(_FV(A20,"P/E",TRUE), "NA")</f>
        <v>33.083100000000002</v>
      </c>
      <c r="Y20" t="str" cm="1">
        <f t="array" ref="Y20">_FV(A20,"Instrument type",TRUE)</f>
        <v>Stock</v>
      </c>
      <c r="Z20" s="6" cm="1">
        <f t="array" ref="Z20">_FV(A20,"Last trade time",TRUE)</f>
        <v>45155.70055763828</v>
      </c>
      <c r="AA20" s="3" t="s">
        <v>26</v>
      </c>
      <c r="AB20" s="3">
        <v>34704000000</v>
      </c>
      <c r="AC20" s="3" t="s">
        <v>26</v>
      </c>
      <c r="AD20" s="3">
        <v>104149000000</v>
      </c>
    </row>
    <row r="21" spans="1:30" x14ac:dyDescent="0.2">
      <c r="A21" t="e" vm="273">
        <v>#VALUE!</v>
      </c>
      <c r="B21" t="str" cm="1">
        <f t="array" ref="B21">_FV(A21,"Ticker symbol",TRUE)</f>
        <v>NKE</v>
      </c>
      <c r="C21" t="str" cm="1">
        <f t="array" ref="C21">_FV(A21,"Name")</f>
        <v>NIKE, INC.</v>
      </c>
      <c r="D21" t="str" cm="1">
        <f t="array" ref="D21">_FV(A21,"Headquarters")</f>
        <v>One Bowerman Dr, BEAVERTON, OR, 97005-6453 US</v>
      </c>
      <c r="E21" s="2" cm="1">
        <f t="array" ref="E21">_FV(A21,"Employees")</f>
        <v>83700</v>
      </c>
      <c r="F21" t="str" cm="1">
        <f t="array" ref="F21">_FV(A21,"Industry")</f>
        <v>Textiles &amp; Apparel</v>
      </c>
      <c r="G21" s="3" cm="1">
        <f t="array" ref="G21">_FV(A21,"Year incorporated",TRUE)</f>
        <v>1969</v>
      </c>
      <c r="H21" t="str" cm="1">
        <f t="array" ref="H21">_FV(A21,"Exchange")</f>
        <v>New York Stock Exchange</v>
      </c>
      <c r="I21" t="str" cm="1">
        <f t="array" ref="I21">_FV(A21,"Currency")</f>
        <v>USD</v>
      </c>
      <c r="J21" s="7" cm="1">
        <f t="array" ref="J21">_FV(A21,"Price")</f>
        <v>106.22</v>
      </c>
      <c r="K21" s="7" cm="1">
        <f t="array" ref="K21">_FV(A21,"Previous close",TRUE)</f>
        <v>106.53</v>
      </c>
      <c r="L21" s="7" cm="1">
        <f t="array" ref="L21">_FV(A21,"Change")</f>
        <v>-0.31</v>
      </c>
      <c r="M21" s="4" cm="1">
        <f t="array" ref="M21">_FV(A21,"Change (%)",TRUE)</f>
        <v>-2.9099999999999998E-3</v>
      </c>
      <c r="N21" s="7" cm="1">
        <f t="array" ref="N21">_FV(A21,"Open")</f>
        <v>107.81</v>
      </c>
      <c r="O21" s="7" cm="1">
        <f t="array" ref="O21">_FV(A21,"High")</f>
        <v>107.83</v>
      </c>
      <c r="P21" s="7" cm="1">
        <f t="array" ref="P21">_FV(A21,"Low")</f>
        <v>106.14</v>
      </c>
      <c r="Q21" s="7" cm="1">
        <f t="array" ref="Q21">_FV(A21,"52 week high",TRUE)</f>
        <v>131.31</v>
      </c>
      <c r="R21" s="7" cm="1">
        <f t="array" ref="R21">_FV(A21,"52 week low",TRUE)</f>
        <v>82.22</v>
      </c>
      <c r="S21" s="3" cm="1">
        <f t="array" ref="S21">_FV(A21,"Shares outstanding",TRUE)</f>
        <v>1529972000</v>
      </c>
      <c r="T21" s="3" cm="1">
        <f t="array" ref="T21">_FV(A21,"Volume")</f>
        <v>1992784</v>
      </c>
      <c r="U21" s="3" cm="1">
        <f t="array" ref="U21">_FV(A21,"Volume average",TRUE)</f>
        <v>5964400</v>
      </c>
      <c r="V21" s="5" cm="1">
        <f t="array" ref="V21">_FV(A21,"Beta")</f>
        <v>1.1132</v>
      </c>
      <c r="W21" s="3" cm="1">
        <f t="array" ref="W21">_FV(A21,"Market cap",TRUE)</f>
        <v>162513625840</v>
      </c>
      <c r="X21" s="5" cm="1">
        <f t="array" ref="X21">IFERROR(_FV(A21,"P/E",TRUE), "NA")</f>
        <v>32.966000000000001</v>
      </c>
      <c r="Y21" t="str" cm="1">
        <f t="array" ref="Y21">_FV(A21,"Instrument type",TRUE)</f>
        <v>Stock</v>
      </c>
      <c r="Z21" s="6" cm="1">
        <f t="array" ref="Z21">_FV(A21,"Last trade time",TRUE)</f>
        <v>45155.70040775391</v>
      </c>
      <c r="AA21" s="3">
        <v>5070000000</v>
      </c>
      <c r="AB21" s="3">
        <v>7441000000</v>
      </c>
      <c r="AC21" s="3">
        <v>4131000000</v>
      </c>
      <c r="AD21" s="3">
        <v>9256000000</v>
      </c>
    </row>
    <row r="22" spans="1:30" x14ac:dyDescent="0.2">
      <c r="A22" t="e" vm="391">
        <v>#VALUE!</v>
      </c>
      <c r="B22" t="str" cm="1">
        <f t="array" ref="B22">_FV(A22,"Ticker symbol",TRUE)</f>
        <v>PG</v>
      </c>
      <c r="C22" t="str" cm="1">
        <f t="array" ref="C22">_FV(A22,"Name")</f>
        <v>THE PROCTER &amp; GAMBLE COMPANY</v>
      </c>
      <c r="D22" t="str" cm="1">
        <f t="array" ref="D22">_FV(A22,"Headquarters")</f>
        <v>One Procter &amp; Gamble Plaza, CINCINNATI, OH, 45202 US</v>
      </c>
      <c r="E22" s="2" cm="1">
        <f t="array" ref="E22">_FV(A22,"Employees")</f>
        <v>107000</v>
      </c>
      <c r="F22" t="str" cm="1">
        <f t="array" ref="F22">_FV(A22,"Industry")</f>
        <v>Personal &amp; Household Products &amp; Services</v>
      </c>
      <c r="G22" s="3" cm="1">
        <f t="array" ref="G22">_FV(A22,"Year incorporated",TRUE)</f>
        <v>1905</v>
      </c>
      <c r="H22" t="str" cm="1">
        <f t="array" ref="H22">_FV(A22,"Exchange")</f>
        <v>New York Stock Exchange</v>
      </c>
      <c r="I22" t="str" cm="1">
        <f t="array" ref="I22">_FV(A22,"Currency")</f>
        <v>USD</v>
      </c>
      <c r="J22" s="7" cm="1">
        <f t="array" ref="J22">_FV(A22,"Price")</f>
        <v>152.63999999999999</v>
      </c>
      <c r="K22" s="7" cm="1">
        <f t="array" ref="K22">_FV(A22,"Previous close",TRUE)</f>
        <v>153.21</v>
      </c>
      <c r="L22" s="7" cm="1">
        <f t="array" ref="L22">_FV(A22,"Change")</f>
        <v>-0.56999999999999995</v>
      </c>
      <c r="M22" s="4" cm="1">
        <f t="array" ref="M22">_FV(A22,"Change (%)",TRUE)</f>
        <v>-3.7199999999999998E-3</v>
      </c>
      <c r="N22" s="7" cm="1">
        <f t="array" ref="N22">_FV(A22,"Open")</f>
        <v>153.02000000000001</v>
      </c>
      <c r="O22" s="7" cm="1">
        <f t="array" ref="O22">_FV(A22,"High")</f>
        <v>153.55500000000001</v>
      </c>
      <c r="P22" s="7" cm="1">
        <f t="array" ref="P22">_FV(A22,"Low")</f>
        <v>152.32</v>
      </c>
      <c r="Q22" s="7" cm="1">
        <f t="array" ref="Q22">_FV(A22,"52 week high",TRUE)</f>
        <v>158.38</v>
      </c>
      <c r="R22" s="7" cm="1">
        <f t="array" ref="R22">_FV(A22,"52 week low",TRUE)</f>
        <v>122.18</v>
      </c>
      <c r="S22" s="3" cm="1">
        <f t="array" ref="S22">_FV(A22,"Shares outstanding",TRUE)</f>
        <v>2357306000</v>
      </c>
      <c r="T22" s="3" cm="1">
        <f t="array" ref="T22">_FV(A22,"Volume")</f>
        <v>2821448</v>
      </c>
      <c r="U22" s="3" cm="1">
        <f t="array" ref="U22">_FV(A22,"Volume average",TRUE)</f>
        <v>5918325</v>
      </c>
      <c r="V22" s="5" cm="1">
        <f t="array" ref="V22">_FV(A22,"Beta")</f>
        <v>0.41020000000000001</v>
      </c>
      <c r="W22" s="3" cm="1">
        <f t="array" ref="W22">_FV(A22,"Market cap",TRUE)</f>
        <v>359819187839</v>
      </c>
      <c r="X22" s="5" cm="1">
        <f t="array" ref="X22">IFERROR(_FV(A22,"P/E",TRUE), "NA")</f>
        <v>25.977399999999999</v>
      </c>
      <c r="Y22" t="str" cm="1">
        <f t="array" ref="Y22">_FV(A22,"Instrument type",TRUE)</f>
        <v>Stock</v>
      </c>
      <c r="Z22" s="6" cm="1">
        <f t="array" ref="Z22">_FV(A22,"Last trade time",TRUE)</f>
        <v>45155.700450231248</v>
      </c>
      <c r="AA22" s="3" t="s">
        <v>26</v>
      </c>
      <c r="AB22" s="3">
        <v>7214000000</v>
      </c>
      <c r="AC22" s="3">
        <v>5143000000</v>
      </c>
      <c r="AD22" s="3">
        <v>33081000000</v>
      </c>
    </row>
    <row r="23" spans="1:30" x14ac:dyDescent="0.2">
      <c r="A23" t="e" vm="397">
        <v>#VALUE!</v>
      </c>
      <c r="B23" t="str" cm="1">
        <f t="array" ref="B23">_FV(A23,"Ticker symbol",TRUE)</f>
        <v>TRV</v>
      </c>
      <c r="C23" t="str" cm="1">
        <f t="array" ref="C23">_FV(A23,"Name")</f>
        <v>The Travelers Companies, Inc.</v>
      </c>
      <c r="D23" t="str" cm="1">
        <f t="array" ref="D23">_FV(A23,"Headquarters")</f>
        <v>385 WASHINGTON ST, SAINT PAUL, MN, 55102 US</v>
      </c>
      <c r="E23" s="2" cm="1">
        <f t="array" ref="E23">_FV(A23,"Employees")</f>
        <v>32500</v>
      </c>
      <c r="F23" t="str" cm="1">
        <f t="array" ref="F23">_FV(A23,"Industry")</f>
        <v>Insurance</v>
      </c>
      <c r="G23" s="3" cm="1">
        <f t="array" ref="G23">_FV(A23,"Year incorporated",TRUE)</f>
        <v>1853</v>
      </c>
      <c r="H23" t="str" cm="1">
        <f t="array" ref="H23">_FV(A23,"Exchange")</f>
        <v>New York Stock Exchange</v>
      </c>
      <c r="I23" t="str" cm="1">
        <f t="array" ref="I23">_FV(A23,"Currency")</f>
        <v>USD</v>
      </c>
      <c r="J23" s="7" cm="1">
        <f t="array" ref="J23">_FV(A23,"Price")</f>
        <v>163.80000000000001</v>
      </c>
      <c r="K23" s="7" cm="1">
        <f t="array" ref="K23">_FV(A23,"Previous close",TRUE)</f>
        <v>165.37</v>
      </c>
      <c r="L23" s="7" cm="1">
        <f t="array" ref="L23">_FV(A23,"Change")</f>
        <v>-1.57</v>
      </c>
      <c r="M23" s="4" cm="1">
        <f t="array" ref="M23">_FV(A23,"Change (%)",TRUE)</f>
        <v>-9.4940000000000007E-3</v>
      </c>
      <c r="N23" s="7" cm="1">
        <f t="array" ref="N23">_FV(A23,"Open")</f>
        <v>165.98</v>
      </c>
      <c r="O23" s="7" cm="1">
        <f t="array" ref="O23">_FV(A23,"High")</f>
        <v>166.62</v>
      </c>
      <c r="P23" s="7" cm="1">
        <f t="array" ref="P23">_FV(A23,"Low")</f>
        <v>163.55000000000001</v>
      </c>
      <c r="Q23" s="7" cm="1">
        <f t="array" ref="Q23">_FV(A23,"52 week high",TRUE)</f>
        <v>194.51</v>
      </c>
      <c r="R23" s="7" cm="1">
        <f t="array" ref="R23">_FV(A23,"52 week low",TRUE)</f>
        <v>149.64670000000001</v>
      </c>
      <c r="S23" s="3" cm="1">
        <f t="array" ref="S23">_FV(A23,"Shares outstanding",TRUE)</f>
        <v>228942300</v>
      </c>
      <c r="T23" s="3" cm="1">
        <f t="array" ref="T23">_FV(A23,"Volume")</f>
        <v>313575</v>
      </c>
      <c r="U23" s="3" cm="1">
        <f t="array" ref="U23">_FV(A23,"Volume average",TRUE)</f>
        <v>1356329</v>
      </c>
      <c r="V23" s="5" cm="1">
        <f t="array" ref="V23">_FV(A23,"Beta")</f>
        <v>0.61080000000000001</v>
      </c>
      <c r="W23" s="3" cm="1">
        <f t="array" ref="W23">_FV(A23,"Market cap",TRUE)</f>
        <v>37500748740</v>
      </c>
      <c r="X23" s="5" cm="1">
        <f t="array" ref="X23">IFERROR(_FV(A23,"P/E",TRUE), "NA")</f>
        <v>17.585799999999999</v>
      </c>
      <c r="Y23" t="str" cm="1">
        <f t="array" ref="Y23">_FV(A23,"Instrument type",TRUE)</f>
        <v>Stock</v>
      </c>
      <c r="Z23" s="6" cm="1">
        <f t="array" ref="Z23">_FV(A23,"Last trade time",TRUE)</f>
        <v>45155.70041563594</v>
      </c>
      <c r="AA23" s="3" t="s">
        <v>26</v>
      </c>
      <c r="AB23" s="3" t="s">
        <v>26</v>
      </c>
      <c r="AC23" s="3" t="s">
        <v>26</v>
      </c>
      <c r="AD23" s="3">
        <v>3696000000</v>
      </c>
    </row>
    <row r="24" spans="1:30" x14ac:dyDescent="0.2">
      <c r="A24" t="e" vm="409">
        <v>#VALUE!</v>
      </c>
      <c r="B24" t="str" cm="1">
        <f t="array" ref="B24">_FV(A24,"Ticker symbol",TRUE)</f>
        <v>UNH</v>
      </c>
      <c r="C24" t="str" cm="1">
        <f t="array" ref="C24">_FV(A24,"Name")</f>
        <v>UNITEDHEALTH GROUP INCORPORATED</v>
      </c>
      <c r="D24" t="str" cm="1">
        <f t="array" ref="D24">_FV(A24,"Headquarters")</f>
        <v>9900 Bren Rd E, HOPKINS, MN, 55343-9664 US</v>
      </c>
      <c r="E24" s="2" cm="1">
        <f t="array" ref="E24">_FV(A24,"Employees")</f>
        <v>400000</v>
      </c>
      <c r="F24" t="str" cm="1">
        <f t="array" ref="F24">_FV(A24,"Industry")</f>
        <v>Healthcare Providers &amp; Services</v>
      </c>
      <c r="G24" s="3" cm="1">
        <f t="array" ref="G24">_FV(A24,"Year incorporated",TRUE)</f>
        <v>2015</v>
      </c>
      <c r="H24" t="str" cm="1">
        <f t="array" ref="H24">_FV(A24,"Exchange")</f>
        <v>New York Stock Exchange</v>
      </c>
      <c r="I24" t="str" cm="1">
        <f t="array" ref="I24">_FV(A24,"Currency")</f>
        <v>USD</v>
      </c>
      <c r="J24" s="7" cm="1">
        <f t="array" ref="J24">_FV(A24,"Price")</f>
        <v>496.53</v>
      </c>
      <c r="K24" s="7" cm="1">
        <f t="array" ref="K24">_FV(A24,"Previous close",TRUE)</f>
        <v>503.56</v>
      </c>
      <c r="L24" s="7" cm="1">
        <f t="array" ref="L24">_FV(A24,"Change")</f>
        <v>-7.03</v>
      </c>
      <c r="M24" s="4" cm="1">
        <f t="array" ref="M24">_FV(A24,"Change (%)",TRUE)</f>
        <v>-1.3960999999999999E-2</v>
      </c>
      <c r="N24" s="7" cm="1">
        <f t="array" ref="N24">_FV(A24,"Open")</f>
        <v>495.96</v>
      </c>
      <c r="O24" s="7" cm="1">
        <f t="array" ref="O24">_FV(A24,"High")</f>
        <v>501.23</v>
      </c>
      <c r="P24" s="7" cm="1">
        <f t="array" ref="P24">_FV(A24,"Low")</f>
        <v>494.5</v>
      </c>
      <c r="Q24" s="7" cm="1">
        <f t="array" ref="Q24">_FV(A24,"52 week high",TRUE)</f>
        <v>558.1</v>
      </c>
      <c r="R24" s="7" cm="1">
        <f t="array" ref="R24">_FV(A24,"52 week low",TRUE)</f>
        <v>445.68</v>
      </c>
      <c r="S24" s="3" cm="1">
        <f t="array" ref="S24">_FV(A24,"Shares outstanding",TRUE)</f>
        <v>926305100</v>
      </c>
      <c r="T24" s="3" cm="1">
        <f t="array" ref="T24">_FV(A24,"Volume")</f>
        <v>1336374</v>
      </c>
      <c r="U24" s="3" cm="1">
        <f t="array" ref="U24">_FV(A24,"Volume average",TRUE)</f>
        <v>3463529</v>
      </c>
      <c r="V24" s="5" cm="1">
        <f t="array" ref="V24">_FV(A24,"Beta")</f>
        <v>0.65869999999999995</v>
      </c>
      <c r="W24" s="3" cm="1">
        <f t="array" ref="W24">_FV(A24,"Market cap",TRUE)</f>
        <v>459938271303</v>
      </c>
      <c r="X24" s="5" cm="1">
        <f t="array" ref="X24">IFERROR(_FV(A24,"P/E",TRUE), "NA")</f>
        <v>22.529</v>
      </c>
      <c r="Y24" t="str" cm="1">
        <f t="array" ref="Y24">_FV(A24,"Instrument type",TRUE)</f>
        <v>Stock</v>
      </c>
      <c r="Z24" s="6" cm="1">
        <f t="array" ref="Z24">_FV(A24,"Last trade time",TRUE)</f>
        <v>45155.700541481252</v>
      </c>
      <c r="AA24" s="3">
        <v>20120000000</v>
      </c>
      <c r="AB24" s="3">
        <v>23365000000</v>
      </c>
      <c r="AC24" s="3" t="s">
        <v>26</v>
      </c>
      <c r="AD24" s="3">
        <v>30825000000</v>
      </c>
    </row>
    <row r="25" spans="1:30" x14ac:dyDescent="0.2">
      <c r="A25" t="e" vm="337">
        <v>#VALUE!</v>
      </c>
      <c r="B25" t="str" cm="1">
        <f t="array" ref="B25">_FV(A25,"Ticker symbol",TRUE)</f>
        <v>CRM</v>
      </c>
      <c r="C25" t="str" cm="1">
        <f t="array" ref="C25">_FV(A25,"Name")</f>
        <v>SALESFORCE, INC.</v>
      </c>
      <c r="D25" t="str" cm="1">
        <f t="array" ref="D25">_FV(A25,"Headquarters")</f>
        <v>SALESFORCE TOWER, 415 MISSION STREET 3RD FL, SAN FRANCISCO, CA, 94105 US</v>
      </c>
      <c r="E25" s="2" cm="1">
        <f t="array" ref="E25">_FV(A25,"Employees")</f>
        <v>79390</v>
      </c>
      <c r="F25" t="str" cm="1">
        <f t="array" ref="F25">_FV(A25,"Industry")</f>
        <v>Software &amp; IT Services</v>
      </c>
      <c r="G25" s="3" cm="1">
        <f t="array" ref="G25">_FV(A25,"Year incorporated",TRUE)</f>
        <v>1999</v>
      </c>
      <c r="H25" t="str" cm="1">
        <f t="array" ref="H25">_FV(A25,"Exchange")</f>
        <v>New York Stock Exchange</v>
      </c>
      <c r="I25" t="str" cm="1">
        <f t="array" ref="I25">_FV(A25,"Currency")</f>
        <v>USD</v>
      </c>
      <c r="J25" s="7" cm="1">
        <f t="array" ref="J25">_FV(A25,"Price")</f>
        <v>205.38</v>
      </c>
      <c r="K25" s="7" cm="1">
        <f t="array" ref="K25">_FV(A25,"Previous close",TRUE)</f>
        <v>206.99</v>
      </c>
      <c r="L25" s="7" cm="1">
        <f t="array" ref="L25">_FV(A25,"Change")</f>
        <v>-1.61</v>
      </c>
      <c r="M25" s="4" cm="1">
        <f t="array" ref="M25">_FV(A25,"Change (%)",TRUE)</f>
        <v>-7.7780000000000002E-3</v>
      </c>
      <c r="N25" s="7" cm="1">
        <f t="array" ref="N25">_FV(A25,"Open")</f>
        <v>206.86</v>
      </c>
      <c r="O25" s="7" cm="1">
        <f t="array" ref="O25">_FV(A25,"High")</f>
        <v>206.9</v>
      </c>
      <c r="P25" s="7" cm="1">
        <f t="array" ref="P25">_FV(A25,"Low")</f>
        <v>204.64</v>
      </c>
      <c r="Q25" s="7" cm="1">
        <f t="array" ref="Q25">_FV(A25,"52 week high",TRUE)</f>
        <v>238.22</v>
      </c>
      <c r="R25" s="7" cm="1">
        <f t="array" ref="R25">_FV(A25,"52 week low",TRUE)</f>
        <v>126.34</v>
      </c>
      <c r="S25" s="3" cm="1">
        <f t="array" ref="S25">_FV(A25,"Shares outstanding",TRUE)</f>
        <v>974000000</v>
      </c>
      <c r="T25" s="3" cm="1">
        <f t="array" ref="T25">_FV(A25,"Volume")</f>
        <v>1423985</v>
      </c>
      <c r="U25" s="3" cm="1">
        <f t="array" ref="U25">_FV(A25,"Volume average",TRUE)</f>
        <v>4666412</v>
      </c>
      <c r="V25" s="5" cm="1">
        <f t="array" ref="V25">_FV(A25,"Beta")</f>
        <v>1.202</v>
      </c>
      <c r="W25" s="3" cm="1">
        <f t="array" ref="W25">_FV(A25,"Market cap",TRUE)</f>
        <v>200040120000</v>
      </c>
      <c r="X25" s="5" cm="1">
        <f t="array" ref="X25">IFERROR(_FV(A25,"P/E",TRUE), "NA")</f>
        <v>545.0548</v>
      </c>
      <c r="Y25" t="str" cm="1">
        <f t="array" ref="Y25">_FV(A25,"Instrument type",TRUE)</f>
        <v>Stock</v>
      </c>
      <c r="Z25" s="6" cm="1">
        <f t="array" ref="Z25">_FV(A25,"Last trade time",TRUE)</f>
        <v>45155.700461469532</v>
      </c>
      <c r="AA25" s="3">
        <v>208000000</v>
      </c>
      <c r="AB25" s="3">
        <v>7016000000</v>
      </c>
      <c r="AC25" s="3">
        <v>12531000000</v>
      </c>
      <c r="AD25" s="3">
        <v>25891000000</v>
      </c>
    </row>
    <row r="26" spans="1:30" x14ac:dyDescent="0.2">
      <c r="A26" t="e" vm="417">
        <v>#VALUE!</v>
      </c>
      <c r="B26" t="str" cm="1">
        <f t="array" ref="B26">_FV(A26,"Ticker symbol",TRUE)</f>
        <v>VZ</v>
      </c>
      <c r="C26" t="str" cm="1">
        <f t="array" ref="C26">_FV(A26,"Name")</f>
        <v>VERIZON COMMUNICATIONS INC.</v>
      </c>
      <c r="D26" t="str" cm="1">
        <f t="array" ref="D26">_FV(A26,"Headquarters")</f>
        <v>1095 Avenue Of The Americas, NEW YORK, NY, 10036 US</v>
      </c>
      <c r="E26" s="2" cm="1">
        <f t="array" ref="E26">_FV(A26,"Employees")</f>
        <v>117100</v>
      </c>
      <c r="F26" t="str" cm="1">
        <f t="array" ref="F26">_FV(A26,"Industry")</f>
        <v>Telecommunications Services</v>
      </c>
      <c r="G26" s="3" cm="1">
        <f t="array" ref="G26">_FV(A26,"Year incorporated",TRUE)</f>
        <v>1983</v>
      </c>
      <c r="H26" t="str" cm="1">
        <f t="array" ref="H26">_FV(A26,"Exchange")</f>
        <v>New York Stock Exchange</v>
      </c>
      <c r="I26" t="str" cm="1">
        <f t="array" ref="I26">_FV(A26,"Currency")</f>
        <v>USD</v>
      </c>
      <c r="J26" s="7" cm="1">
        <f t="array" ref="J26">_FV(A26,"Price")</f>
        <v>32.924999999999997</v>
      </c>
      <c r="K26" s="7" cm="1">
        <f t="array" ref="K26">_FV(A26,"Previous close",TRUE)</f>
        <v>33.270000000000003</v>
      </c>
      <c r="L26" s="7" cm="1">
        <f t="array" ref="L26">_FV(A26,"Change")</f>
        <v>-0.34499999999999997</v>
      </c>
      <c r="M26" s="4" cm="1">
        <f t="array" ref="M26">_FV(A26,"Change (%)",TRUE)</f>
        <v>-1.0369999999999999E-2</v>
      </c>
      <c r="N26" s="7" cm="1">
        <f t="array" ref="N26">_FV(A26,"Open")</f>
        <v>33.4</v>
      </c>
      <c r="O26" s="7" cm="1">
        <f t="array" ref="O26">_FV(A26,"High")</f>
        <v>33.472200000000001</v>
      </c>
      <c r="P26" s="7" cm="1">
        <f t="array" ref="P26">_FV(A26,"Low")</f>
        <v>32.895000000000003</v>
      </c>
      <c r="Q26" s="7" cm="1">
        <f t="array" ref="Q26">_FV(A26,"52 week high",TRUE)</f>
        <v>45.715000000000003</v>
      </c>
      <c r="R26" s="7" cm="1">
        <f t="array" ref="R26">_FV(A26,"52 week low",TRUE)</f>
        <v>31.25</v>
      </c>
      <c r="S26" s="3" cm="1">
        <f t="array" ref="S26">_FV(A26,"Shares outstanding",TRUE)</f>
        <v>4204040000</v>
      </c>
      <c r="T26" s="3" cm="1">
        <f t="array" ref="T26">_FV(A26,"Volume")</f>
        <v>8550448</v>
      </c>
      <c r="U26" s="3" cm="1">
        <f t="array" ref="U26">_FV(A26,"Volume average",TRUE)</f>
        <v>31092786</v>
      </c>
      <c r="V26" s="5" cm="1">
        <f t="array" ref="V26">_FV(A26,"Beta")</f>
        <v>0.33629999999999999</v>
      </c>
      <c r="W26" s="3" cm="1">
        <f t="array" ref="W26">_FV(A26,"Market cap",TRUE)</f>
        <v>138418017000</v>
      </c>
      <c r="X26" s="5" cm="1">
        <f t="array" ref="X26">IFERROR(_FV(A26,"P/E",TRUE), "NA")</f>
        <v>6.6567999999999996</v>
      </c>
      <c r="Y26" t="str" cm="1">
        <f t="array" ref="Y26">_FV(A26,"Instrument type",TRUE)</f>
        <v>Stock</v>
      </c>
      <c r="Z26" s="6" cm="1">
        <f t="array" ref="Z26">_FV(A26,"Last trade time",TRUE)</f>
        <v>45155.700554120311</v>
      </c>
      <c r="AA26" s="3">
        <v>21256000000</v>
      </c>
      <c r="AB26" s="3">
        <v>2605000000</v>
      </c>
      <c r="AC26" s="3">
        <v>24506000000</v>
      </c>
      <c r="AD26" s="3">
        <v>50171000000</v>
      </c>
    </row>
    <row r="27" spans="1:30" x14ac:dyDescent="0.2">
      <c r="A27" t="e" vm="418">
        <v>#VALUE!</v>
      </c>
      <c r="B27" t="str" cm="1">
        <f t="array" ref="B27">_FV(A27,"Ticker symbol",TRUE)</f>
        <v>V</v>
      </c>
      <c r="C27" t="str" cm="1">
        <f t="array" ref="C27">_FV(A27,"Name")</f>
        <v>VISA INC.</v>
      </c>
      <c r="D27" t="str" cm="1">
        <f t="array" ref="D27">_FV(A27,"Headquarters")</f>
        <v>P.O. Box 8999, SAN FRANCISCO, CA, 94128-8999 US</v>
      </c>
      <c r="E27" s="2" cm="1">
        <f t="array" ref="E27">_FV(A27,"Employees")</f>
        <v>26500</v>
      </c>
      <c r="F27" t="str" cm="1">
        <f t="array" ref="F27">_FV(A27,"Industry")</f>
        <v>Software &amp; IT Services</v>
      </c>
      <c r="G27" s="3" cm="1">
        <f t="array" ref="G27">_FV(A27,"Year incorporated",TRUE)</f>
        <v>2007</v>
      </c>
      <c r="H27" t="str" cm="1">
        <f t="array" ref="H27">_FV(A27,"Exchange")</f>
        <v>New York Stock Exchange</v>
      </c>
      <c r="I27" t="str" cm="1">
        <f t="array" ref="I27">_FV(A27,"Currency")</f>
        <v>USD</v>
      </c>
      <c r="J27" s="7" cm="1">
        <f t="array" ref="J27">_FV(A27,"Price")</f>
        <v>238.43</v>
      </c>
      <c r="K27" s="7" cm="1">
        <f t="array" ref="K27">_FV(A27,"Previous close",TRUE)</f>
        <v>239.29</v>
      </c>
      <c r="L27" s="7" cm="1">
        <f t="array" ref="L27">_FV(A27,"Change")</f>
        <v>-0.86</v>
      </c>
      <c r="M27" s="4" cm="1">
        <f t="array" ref="M27">_FV(A27,"Change (%)",TRUE)</f>
        <v>-3.594E-3</v>
      </c>
      <c r="N27" s="7" cm="1">
        <f t="array" ref="N27">_FV(A27,"Open")</f>
        <v>240.3</v>
      </c>
      <c r="O27" s="7" cm="1">
        <f t="array" ref="O27">_FV(A27,"High")</f>
        <v>240.3</v>
      </c>
      <c r="P27" s="7" cm="1">
        <f t="array" ref="P27">_FV(A27,"Low")</f>
        <v>237.52500000000001</v>
      </c>
      <c r="Q27" s="7" cm="1">
        <f t="array" ref="Q27">_FV(A27,"52 week high",TRUE)</f>
        <v>245.37</v>
      </c>
      <c r="R27" s="7" cm="1">
        <f t="array" ref="R27">_FV(A27,"52 week low",TRUE)</f>
        <v>174.6</v>
      </c>
      <c r="S27" s="3" cm="1">
        <f t="array" ref="S27">_FV(A27,"Shares outstanding",TRUE)</f>
        <v>2035361000</v>
      </c>
      <c r="T27" s="3" cm="1">
        <f t="array" ref="T27">_FV(A27,"Volume")</f>
        <v>1539904</v>
      </c>
      <c r="U27" s="3" cm="1">
        <f t="array" ref="U27">_FV(A27,"Volume average",TRUE)</f>
        <v>5209905</v>
      </c>
      <c r="V27" s="5" cm="1">
        <f t="array" ref="V27">_FV(A27,"Beta")</f>
        <v>0.95669999999999999</v>
      </c>
      <c r="W27" s="3" cm="1">
        <f t="array" ref="W27">_FV(A27,"Market cap",TRUE)</f>
        <v>485291123230</v>
      </c>
      <c r="X27" s="5" cm="1">
        <f t="array" ref="X27">IFERROR(_FV(A27,"P/E",TRUE), "NA")</f>
        <v>30.366800000000001</v>
      </c>
      <c r="Y27" t="str" cm="1">
        <f t="array" ref="Y27">_FV(A27,"Instrument type",TRUE)</f>
        <v>Stock</v>
      </c>
      <c r="Z27" s="6" cm="1">
        <f t="array" ref="Z27">_FV(A27,"Last trade time",TRUE)</f>
        <v>45155.70045155078</v>
      </c>
      <c r="AA27" s="3">
        <v>14957000000</v>
      </c>
      <c r="AB27" s="3">
        <v>15689000000</v>
      </c>
      <c r="AC27" s="3">
        <v>2020000000</v>
      </c>
      <c r="AD27" s="3">
        <v>20853000000</v>
      </c>
    </row>
    <row r="28" spans="1:30" x14ac:dyDescent="0.2">
      <c r="A28" t="e" vm="443">
        <v>#VALUE!</v>
      </c>
      <c r="B28" t="str" cm="1">
        <f t="array" ref="B28">_FV(A28,"Ticker symbol",TRUE)</f>
        <v>WBA</v>
      </c>
      <c r="C28" t="str" cm="1">
        <f t="array" ref="C28">_FV(A28,"Name")</f>
        <v>WALGREENS BOOTS ALLIANCE, INC.</v>
      </c>
      <c r="D28" t="str" cm="1">
        <f t="array" ref="D28">_FV(A28,"Headquarters")</f>
        <v>108 Wilmot Rd, DEERFIELD, IL, 60015 US</v>
      </c>
      <c r="E28" s="2" cm="1">
        <f t="array" ref="E28">_FV(A28,"Employees")</f>
        <v>200000</v>
      </c>
      <c r="F28" t="str" cm="1">
        <f t="array" ref="F28">_FV(A28,"Industry")</f>
        <v>Food &amp; Drug Retailing</v>
      </c>
      <c r="G28" s="3" cm="1">
        <f t="array" ref="G28">_FV(A28,"Year incorporated",TRUE)</f>
        <v>2014</v>
      </c>
      <c r="H28" t="str" cm="1">
        <f t="array" ref="H28">_FV(A28,"Exchange")</f>
        <v>Nasdaq Stock Market</v>
      </c>
      <c r="I28" t="str" cm="1">
        <f t="array" ref="I28">_FV(A28,"Currency")</f>
        <v>USD</v>
      </c>
      <c r="J28" s="7" cm="1">
        <f t="array" ref="J28">_FV(A28,"Price")</f>
        <v>27.369399999999999</v>
      </c>
      <c r="K28" s="7" cm="1">
        <f t="array" ref="K28">_FV(A28,"Previous close",TRUE)</f>
        <v>28.19</v>
      </c>
      <c r="L28" s="7" cm="1">
        <f t="array" ref="L28">_FV(A28,"Change")</f>
        <v>-0.8206</v>
      </c>
      <c r="M28" s="4" cm="1">
        <f t="array" ref="M28">_FV(A28,"Change (%)",TRUE)</f>
        <v>-2.911E-2</v>
      </c>
      <c r="N28" s="7" cm="1">
        <f t="array" ref="N28">_FV(A28,"Open")</f>
        <v>27.91</v>
      </c>
      <c r="O28" s="7" cm="1">
        <f t="array" ref="O28">_FV(A28,"High")</f>
        <v>28.2</v>
      </c>
      <c r="P28" s="7" cm="1">
        <f t="array" ref="P28">_FV(A28,"Low")</f>
        <v>27.3</v>
      </c>
      <c r="Q28" s="7" cm="1">
        <f t="array" ref="Q28">_FV(A28,"52 week high",TRUE)</f>
        <v>42.29</v>
      </c>
      <c r="R28" s="7" cm="1">
        <f t="array" ref="R28">_FV(A28,"52 week low",TRUE)</f>
        <v>27.3</v>
      </c>
      <c r="S28" s="3" cm="1">
        <f t="array" ref="S28">_FV(A28,"Shares outstanding",TRUE)</f>
        <v>863261400</v>
      </c>
      <c r="T28" s="3" cm="1">
        <f t="array" ref="T28">_FV(A28,"Volume")</f>
        <v>6213078</v>
      </c>
      <c r="U28" s="3" cm="1">
        <f t="array" ref="U28">_FV(A28,"Volume average",TRUE)</f>
        <v>7535895</v>
      </c>
      <c r="V28" s="5" cm="1">
        <f t="array" ref="V28">_FV(A28,"Beta")</f>
        <v>0.6774</v>
      </c>
      <c r="W28" s="3" cm="1">
        <f t="array" ref="W28">_FV(A28,"Market cap",TRUE)</f>
        <v>23626946561</v>
      </c>
      <c r="X28" s="5" cm="1">
        <f t="array" ref="X28">IFERROR(_FV(A28,"P/E",TRUE), "NA")</f>
        <v>7.4966999999999997</v>
      </c>
      <c r="Y28" t="str" cm="1">
        <f t="array" ref="Y28">_FV(A28,"Instrument type",TRUE)</f>
        <v>Stock</v>
      </c>
      <c r="Z28" s="6" cm="1">
        <f t="array" ref="Z28">_FV(A28,"Last trade time",TRUE)</f>
        <v>45155.700445312497</v>
      </c>
      <c r="AA28" s="3">
        <v>4336000000</v>
      </c>
      <c r="AB28" s="3">
        <v>1358000000</v>
      </c>
      <c r="AC28" s="3">
        <v>5017000000</v>
      </c>
      <c r="AD28" s="3">
        <v>22583000000</v>
      </c>
    </row>
    <row r="29" spans="1:30" x14ac:dyDescent="0.2">
      <c r="A29" t="e" vm="423">
        <v>#VALUE!</v>
      </c>
      <c r="B29" t="str" cm="1">
        <f t="array" ref="B29">_FV(A29,"Ticker symbol",TRUE)</f>
        <v>WMT</v>
      </c>
      <c r="C29" t="str" cm="1">
        <f t="array" ref="C29">_FV(A29,"Name")</f>
        <v>WALMART INC.</v>
      </c>
      <c r="D29" t="str" cm="1">
        <f t="array" ref="D29">_FV(A29,"Headquarters")</f>
        <v>702 SW 8th St, BENTONVILLE, AR, 72716-6209 US</v>
      </c>
      <c r="E29" s="2" cm="1">
        <f t="array" ref="E29">_FV(A29,"Employees")</f>
        <v>2100000</v>
      </c>
      <c r="F29" t="str" cm="1">
        <f t="array" ref="F29">_FV(A29,"Industry")</f>
        <v>Food &amp; Drug Retailing</v>
      </c>
      <c r="G29" s="3" cm="1">
        <f t="array" ref="G29">_FV(A29,"Year incorporated",TRUE)</f>
        <v>1969</v>
      </c>
      <c r="H29" t="str" cm="1">
        <f t="array" ref="H29">_FV(A29,"Exchange")</f>
        <v>New York Stock Exchange</v>
      </c>
      <c r="I29" t="str" cm="1">
        <f t="array" ref="I29">_FV(A29,"Currency")</f>
        <v>USD</v>
      </c>
      <c r="J29" s="7" cm="1">
        <f t="array" ref="J29">_FV(A29,"Price")</f>
        <v>156.61000000000001</v>
      </c>
      <c r="K29" s="7" cm="1">
        <f t="array" ref="K29">_FV(A29,"Previous close",TRUE)</f>
        <v>159.26</v>
      </c>
      <c r="L29" s="7" cm="1">
        <f t="array" ref="L29">_FV(A29,"Change")</f>
        <v>-2.65</v>
      </c>
      <c r="M29" s="4" cm="1">
        <f t="array" ref="M29">_FV(A29,"Change (%)",TRUE)</f>
        <v>-1.6639000000000001E-2</v>
      </c>
      <c r="N29" s="7" cm="1">
        <f t="array" ref="N29">_FV(A29,"Open")</f>
        <v>160.94</v>
      </c>
      <c r="O29" s="7" cm="1">
        <f t="array" ref="O29">_FV(A29,"High")</f>
        <v>161.13999999999999</v>
      </c>
      <c r="P29" s="7" cm="1">
        <f t="array" ref="P29">_FV(A29,"Low")</f>
        <v>155.87</v>
      </c>
      <c r="Q29" s="7" cm="1">
        <f t="array" ref="Q29">_FV(A29,"52 week high",TRUE)</f>
        <v>162.78</v>
      </c>
      <c r="R29" s="7" cm="1">
        <f t="array" ref="R29">_FV(A29,"52 week low",TRUE)</f>
        <v>128.07</v>
      </c>
      <c r="S29" s="3" cm="1">
        <f t="array" ref="S29">_FV(A29,"Shares outstanding",TRUE)</f>
        <v>2692835000</v>
      </c>
      <c r="T29" s="3" cm="1">
        <f t="array" ref="T29">_FV(A29,"Volume")</f>
        <v>11073056</v>
      </c>
      <c r="U29" s="3" cm="1">
        <f t="array" ref="U29">_FV(A29,"Volume average",TRUE)</f>
        <v>4705960</v>
      </c>
      <c r="V29" s="5" cm="1">
        <f t="array" ref="V29">_FV(A29,"Beta")</f>
        <v>0.4975</v>
      </c>
      <c r="W29" s="3" cm="1">
        <f t="array" ref="W29">_FV(A29,"Market cap",TRUE)</f>
        <v>421724889350</v>
      </c>
      <c r="X29" s="5" cm="1">
        <f t="array" ref="X29">IFERROR(_FV(A29,"P/E",TRUE), "NA")</f>
        <v>38.382199999999997</v>
      </c>
      <c r="Y29" t="str" cm="1">
        <f t="array" ref="Y29">_FV(A29,"Instrument type",TRUE)</f>
        <v>Stock</v>
      </c>
      <c r="Z29" s="6" cm="1">
        <f t="array" ref="Z29">_FV(A29,"Last trade time",TRUE)</f>
        <v>45155.700483668748</v>
      </c>
      <c r="AA29" s="3" t="s">
        <v>26</v>
      </c>
      <c r="AB29" s="3">
        <v>8625000000</v>
      </c>
      <c r="AC29" s="3">
        <v>7933000000</v>
      </c>
      <c r="AD29" s="3">
        <v>92198000000</v>
      </c>
    </row>
    <row r="30" spans="1:30" x14ac:dyDescent="0.2">
      <c r="A30" t="e" vm="398">
        <v>#VALUE!</v>
      </c>
      <c r="B30" t="str" cm="1">
        <f t="array" ref="B30">_FV(A30,"Ticker symbol",TRUE)</f>
        <v>DIS</v>
      </c>
      <c r="C30" t="str" cm="1">
        <f t="array" ref="C30">_FV(A30,"Name")</f>
        <v>THE WALT DISNEY COMPANY</v>
      </c>
      <c r="D30" t="str" cm="1">
        <f t="array" ref="D30">_FV(A30,"Headquarters")</f>
        <v>500 S Buena Vista St, BURBANK, CA, 91521-0001 US</v>
      </c>
      <c r="E30" s="2" cm="1">
        <f t="array" ref="E30">_FV(A30,"Employees")</f>
        <v>220000</v>
      </c>
      <c r="F30" t="str" cm="1">
        <f t="array" ref="F30">_FV(A30,"Industry")</f>
        <v>Media &amp; Publishing</v>
      </c>
      <c r="G30" s="3" cm="1">
        <f t="array" ref="G30">_FV(A30,"Year incorporated",TRUE)</f>
        <v>2018</v>
      </c>
      <c r="H30" t="str" cm="1">
        <f t="array" ref="H30">_FV(A30,"Exchange")</f>
        <v>New York Stock Exchange</v>
      </c>
      <c r="I30" t="str" cm="1">
        <f t="array" ref="I30">_FV(A30,"Currency")</f>
        <v>USD</v>
      </c>
      <c r="J30" s="7" cm="1">
        <f t="array" ref="J30">_FV(A30,"Price")</f>
        <v>86.33</v>
      </c>
      <c r="K30" s="7" cm="1">
        <f t="array" ref="K30">_FV(A30,"Previous close",TRUE)</f>
        <v>86.35</v>
      </c>
      <c r="L30" s="7" cm="1">
        <f t="array" ref="L30">_FV(A30,"Change")</f>
        <v>-0.02</v>
      </c>
      <c r="M30" s="4" cm="1">
        <f t="array" ref="M30">_FV(A30,"Change (%)",TRUE)</f>
        <v>-2.3159999999999999E-4</v>
      </c>
      <c r="N30" s="7" cm="1">
        <f t="array" ref="N30">_FV(A30,"Open")</f>
        <v>86.85</v>
      </c>
      <c r="O30" s="7" cm="1">
        <f t="array" ref="O30">_FV(A30,"High")</f>
        <v>86.94</v>
      </c>
      <c r="P30" s="7" cm="1">
        <f t="array" ref="P30">_FV(A30,"Low")</f>
        <v>86.190600000000003</v>
      </c>
      <c r="Q30" s="7" cm="1">
        <f t="array" ref="Q30">_FV(A30,"52 week high",TRUE)</f>
        <v>124.48</v>
      </c>
      <c r="R30" s="7" cm="1">
        <f t="array" ref="R30">_FV(A30,"52 week low",TRUE)</f>
        <v>84.07</v>
      </c>
      <c r="S30" s="3" cm="1">
        <f t="array" ref="S30">_FV(A30,"Shares outstanding",TRUE)</f>
        <v>1829779000</v>
      </c>
      <c r="T30" s="3" cm="1">
        <f t="array" ref="T30">_FV(A30,"Volume")</f>
        <v>6767104</v>
      </c>
      <c r="U30" s="3" cm="1">
        <f t="array" ref="U30">_FV(A30,"Volume average",TRUE)</f>
        <v>18810443</v>
      </c>
      <c r="V30" s="5" cm="1">
        <f t="array" ref="V30">_FV(A30,"Beta")</f>
        <v>1.2776000000000001</v>
      </c>
      <c r="W30" s="3" cm="1">
        <f t="array" ref="W30">_FV(A30,"Market cap",TRUE)</f>
        <v>157964821070</v>
      </c>
      <c r="X30" s="5" cm="1">
        <f t="array" ref="X30">IFERROR(_FV(A30,"P/E",TRUE), "NA")</f>
        <v>70.124600000000001</v>
      </c>
      <c r="Y30" t="str" cm="1">
        <f t="array" ref="Y30">_FV(A30,"Instrument type",TRUE)</f>
        <v>Stock</v>
      </c>
      <c r="Z30" s="6" cm="1">
        <f t="array" ref="Z30">_FV(A30,"Last trade time",TRUE)</f>
        <v>45155.700465775</v>
      </c>
      <c r="AA30" s="3">
        <v>3145000000</v>
      </c>
      <c r="AB30" s="3">
        <v>11615000000</v>
      </c>
      <c r="AC30" s="3">
        <v>10653000000</v>
      </c>
      <c r="AD30" s="3">
        <v>29073000000</v>
      </c>
    </row>
    <row r="31" spans="1:30" x14ac:dyDescent="0.2">
      <c r="A31" t="e" vm="134">
        <v>#VALUE!</v>
      </c>
      <c r="B31" t="str" cm="1">
        <f t="array" ref="B31">_FV(A31,"Ticker symbol",TRUE)</f>
        <v>DOW</v>
      </c>
      <c r="C31" t="str" cm="1">
        <f t="array" ref="C31">_FV(A31,"Name")</f>
        <v>Dow Inc.</v>
      </c>
      <c r="D31" t="str" cm="1">
        <f t="array" ref="D31">_FV(A31,"Headquarters")</f>
        <v>2211 H H Dow Way, MIDLAND, MI, 48642-4815 US</v>
      </c>
      <c r="E31" s="2" cm="1">
        <f t="array" ref="E31">_FV(A31,"Employees")</f>
        <v>37800</v>
      </c>
      <c r="F31" t="str" cm="1">
        <f t="array" ref="F31">_FV(A31,"Industry")</f>
        <v>Chemicals</v>
      </c>
      <c r="G31" s="3" cm="1">
        <f t="array" ref="G31">_FV(A31,"Year incorporated",TRUE)</f>
        <v>2018</v>
      </c>
      <c r="H31" t="str" cm="1">
        <f t="array" ref="H31">_FV(A31,"Exchange")</f>
        <v>New York Stock Exchange</v>
      </c>
      <c r="I31" t="str" cm="1">
        <f t="array" ref="I31">_FV(A31,"Currency")</f>
        <v>USD</v>
      </c>
      <c r="J31" s="7" cm="1">
        <f t="array" ref="J31">_FV(A31,"Price")</f>
        <v>54.155000000000001</v>
      </c>
      <c r="K31" s="7" cm="1">
        <f t="array" ref="K31">_FV(A31,"Previous close",TRUE)</f>
        <v>53.32</v>
      </c>
      <c r="L31" s="7" cm="1">
        <f t="array" ref="L31">_FV(A31,"Change")</f>
        <v>0.83499999999999996</v>
      </c>
      <c r="M31" s="4" cm="1">
        <f t="array" ref="M31">_FV(A31,"Change (%)",TRUE)</f>
        <v>1.566E-2</v>
      </c>
      <c r="N31" s="7" cm="1">
        <f t="array" ref="N31">_FV(A31,"Open")</f>
        <v>53.87</v>
      </c>
      <c r="O31" s="7" cm="1">
        <f t="array" ref="O31">_FV(A31,"High")</f>
        <v>54.66</v>
      </c>
      <c r="P31" s="7" cm="1">
        <f t="array" ref="P31">_FV(A31,"Low")</f>
        <v>53.77</v>
      </c>
      <c r="Q31" s="7" cm="1">
        <f t="array" ref="Q31">_FV(A31,"52 week high",TRUE)</f>
        <v>60.875</v>
      </c>
      <c r="R31" s="7" cm="1">
        <f t="array" ref="R31">_FV(A31,"52 week low",TRUE)</f>
        <v>42.91</v>
      </c>
      <c r="S31" s="3" cm="1">
        <f t="array" ref="S31">_FV(A31,"Shares outstanding",TRUE)</f>
        <v>703074600</v>
      </c>
      <c r="T31" s="3" cm="1">
        <f t="array" ref="T31">_FV(A31,"Volume")</f>
        <v>1717344</v>
      </c>
      <c r="U31" s="3" cm="1">
        <f t="array" ref="U31">_FV(A31,"Volume average",TRUE)</f>
        <v>4889591</v>
      </c>
      <c r="V31" s="5" cm="1">
        <f t="array" ref="V31">_FV(A31,"Beta")</f>
        <v>1.3429</v>
      </c>
      <c r="W31" s="3" cm="1">
        <f t="array" ref="W31">_FV(A31,"Market cap",TRUE)</f>
        <v>38075004963</v>
      </c>
      <c r="X31" s="5" cm="1">
        <f t="array" ref="X31">IFERROR(_FV(A31,"P/E",TRUE), "NA")</f>
        <v>22.010400000000001</v>
      </c>
      <c r="Y31" t="str" cm="1">
        <f t="array" ref="Y31">_FV(A31,"Instrument type",TRUE)</f>
        <v>Stock</v>
      </c>
      <c r="Z31" s="6" cm="1">
        <f t="array" ref="Z31">_FV(A31,"Last trade time",TRUE)</f>
        <v>45155.700488818751</v>
      </c>
      <c r="AA31" s="3">
        <v>4582000000</v>
      </c>
      <c r="AB31" s="3">
        <v>3886000000</v>
      </c>
      <c r="AC31" s="3">
        <v>5713000000</v>
      </c>
      <c r="AD31" s="3">
        <v>11331000000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Dow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2023-08-08T14:57:04Z</dcterms:created>
  <dcterms:modified xsi:type="dcterms:W3CDTF">2023-08-17T16:49:41Z</dcterms:modified>
</cp:coreProperties>
</file>