
<file path=[Content_Types].xml><?xml version="1.0" encoding="utf-8"?>
<Types xmlns="http://schemas.openxmlformats.org/package/2006/content-types">
  <Default Extension="bin" ContentType="application/vnd.openxmlformats-officedocument.spreadsheetml.printerSettings"/>
  <Default Extension="data" ContentType="application/vnd.openxmlformats-officedocument.model+data"/>
  <Default Extension="jpeg" ContentType="image/jpe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pivotCache/pivotCacheDefinition1.xml" ContentType="application/vnd.openxmlformats-officedocument.spreadsheetml.pivotCacheDefinition+xml"/>
  <Override PartName="/xl/pivotCache/pivotCacheDefinition2.xml" ContentType="application/vnd.openxmlformats-officedocument.spreadsheetml.pivotCacheDefinition+xml"/>
  <Override PartName="/xl/pivotCache/pivotCacheDefinition3.xml" ContentType="application/vnd.openxmlformats-officedocument.spreadsheetml.pivotCacheDefinition+xml"/>
  <Override PartName="/xl/slicerCaches/slicerCache1.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ichValueRel.xml" ContentType="application/vnd.ms-excel.richvaluerel+xml"/>
  <Override PartName="/xl/richData/rdrichvalue.xml" ContentType="application/vnd.ms-excel.rdrichvalue+xml"/>
  <Override PartName="/xl/richData/rdrichvaluestructure.xml" ContentType="application/vnd.ms-excel.rdrichvaluestructure+xml"/>
  <Override PartName="/xl/richData/rdRichValueTypes.xml" ContentType="application/vnd.ms-excel.rdrichvaluetypes+xml"/>
  <Override PartName="/xl/drawings/drawing1.xml" ContentType="application/vnd.openxmlformats-officedocument.drawing+xml"/>
  <Override PartName="/xl/tables/table1.xml" ContentType="application/vnd.openxmlformats-officedocument.spreadsheetml.table+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pivotTables/pivotTable1.xml" ContentType="application/vnd.openxmlformats-officedocument.spreadsheetml.pivotTable+xml"/>
  <Override PartName="/xl/pivotTables/pivotTable2.xml" ContentType="application/vnd.openxmlformats-officedocument.spreadsheetml.pivot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drawings/drawing2.xml" ContentType="application/vnd.openxmlformats-officedocument.drawing+xml"/>
  <Override PartName="/xl/slicers/slicer1.xml" ContentType="application/vnd.ms-excel.slicer+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customXml/itemProps6.xml" ContentType="application/vnd.openxmlformats-officedocument.customXmlProperties+xml"/>
  <Override PartName="/customXml/itemProps7.xml" ContentType="application/vnd.openxmlformats-officedocument.customXmlProperties+xml"/>
  <Override PartName="/customXml/itemProps8.xml" ContentType="application/vnd.openxmlformats-officedocument.customXmlProperties+xml"/>
  <Override PartName="/customXml/itemProps9.xml" ContentType="application/vnd.openxmlformats-officedocument.customXmlProperties+xml"/>
  <Override PartName="/customXml/itemProps10.xml" ContentType="application/vnd.openxmlformats-officedocument.customXmlProperties+xml"/>
  <Override PartName="/customXml/itemProps11.xml" ContentType="application/vnd.openxmlformats-officedocument.customXmlProperties+xml"/>
  <Override PartName="/customXml/itemProps12.xml" ContentType="application/vnd.openxmlformats-officedocument.customXmlProperties+xml"/>
  <Override PartName="/customXml/itemProps13.xml" ContentType="application/vnd.openxmlformats-officedocument.customXmlProperties+xml"/>
  <Override PartName="/customXml/itemProps14.xml" ContentType="application/vnd.openxmlformats-officedocument.customXmlProperties+xml"/>
  <Override PartName="/customXml/itemProps15.xml" ContentType="application/vnd.openxmlformats-officedocument.customXmlProperties+xml"/>
  <Override PartName="/customXml/itemProps16.xml" ContentType="application/vnd.openxmlformats-officedocument.customXmlProperties+xml"/>
  <Override PartName="/customXml/itemProps17.xml" ContentType="application/vnd.openxmlformats-officedocument.customXmlProperties+xml"/>
  <Override PartName="/customXml/itemProps18.xml" ContentType="application/vnd.openxmlformats-officedocument.customXmlProperties+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xl/webextensions/webextension2.xml" ContentType="application/vnd.ms-office.webextension+xml"/>
  <Override PartName="/xl/webextensions/webextension3.xml" ContentType="application/vnd.ms-office.webextension+xml"/>
  <Override PartName="/xl/webextensions/webextension4.xml" ContentType="application/vnd.ms-office.webextension+xml"/>
  <Override PartName="/xl/webextensions/webextension5.xml" ContentType="application/vnd.ms-office.webextension+xml"/>
  <Override PartName="/xl/webextensions/webextension6.xml" ContentType="application/vnd.ms-office.webextension+xml"/>
  <Override PartName="/xl/webextensions/webextension7.xml" ContentType="application/vnd.ms-office.webextension+xml"/>
  <Override PartName="/xl/webextensions/webextension8.xml" ContentType="application/vnd.ms-office.webextension+xml"/>
  <Override PartName="/xl/webextensions/webextension9.xml" ContentType="application/vnd.ms-office.webextension+xml"/>
  <Override PartName="/xl/webextensions/webextension10.xml" ContentType="application/vnd.ms-office.webextensio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029" codeName="{DD97A8EA-9A9A-E61F-A557-7D5A7D7259CE}"/>
  <workbookPr codeName="ThisWorkbook" hidePivotFieldList="1"/>
  <mc:AlternateContent xmlns:mc="http://schemas.openxmlformats.org/markup-compatibility/2006">
    <mc:Choice Requires="x15">
      <x15ac:absPath xmlns:x15ac="http://schemas.microsoft.com/office/spreadsheetml/2010/11/ac" url="https://d.docs.live.net/e3ae5107781a0af4/Desktop/todd/Excel Templates/"/>
    </mc:Choice>
  </mc:AlternateContent>
  <xr:revisionPtr revIDLastSave="667" documentId="8_{F4DCAE7F-84AF-4D32-B529-B237353E8059}" xr6:coauthVersionLast="47" xr6:coauthVersionMax="47" xr10:uidLastSave="{94A5EAAC-D9F7-43EE-869E-D52A9D93EF18}"/>
  <bookViews>
    <workbookView xWindow="19300" yWindow="380" windowWidth="18950" windowHeight="9820" tabRatio="855" firstSheet="1" activeTab="1" xr2:uid="{4E724FBA-F21C-42E2-90A5-29DF417FA509}"/>
  </bookViews>
  <sheets>
    <sheet name="form controls" sheetId="3" state="hidden" r:id="rId1"/>
    <sheet name="Budget" sheetId="1" r:id="rId2"/>
    <sheet name="Expense_Pvt" sheetId="19" state="hidden" r:id="rId3"/>
    <sheet name="YearSpendatures" sheetId="4" r:id="rId4"/>
    <sheet name="Expense Outliers" sheetId="34" state="hidden" r:id="rId5"/>
    <sheet name="Donations_Aggregate" sheetId="11" state="hidden" r:id="rId6"/>
    <sheet name="EOY_Aggregate" sheetId="12" state="hidden" r:id="rId7"/>
    <sheet name="Dashboard" sheetId="5" state="hidden" r:id="rId8"/>
    <sheet name="StorageData" sheetId="13" state="hidden" r:id="rId9"/>
    <sheet name="ShoppingList" sheetId="15" state="hidden" r:id="rId10"/>
    <sheet name="ItemList" sheetId="14" state="hidden" r:id="rId11"/>
  </sheets>
  <functionGroups builtInGroupCount="19"/>
  <definedNames>
    <definedName name="_xlnm._FilterDatabase" localSheetId="8" hidden="1">StorageData!$A$1:$I$124</definedName>
    <definedName name="_xlcn.WorksheetConnection_Budgetv8.xlsmTable101" hidden="1">Table10[]</definedName>
    <definedName name="_xlcn.WorksheetConnection_Budgetv8.xlsmTable11" hidden="1">Table1[]</definedName>
    <definedName name="_xlcn.WorksheetConnection_YearSpendaturesB6P271" hidden="1">YearSpendatures!$B$6:$P$27</definedName>
    <definedName name="_xleta.ABS" hidden="1" xlm="1">#NAME?</definedName>
    <definedName name="_xleta.MAX" hidden="1" xlm="1">#NAME?</definedName>
    <definedName name="_xleta.SUM" hidden="1" xlm="1">#NAME?</definedName>
    <definedName name="Slicer_Expenses1">#N/A</definedName>
  </definedNames>
  <calcPr calcId="191029"/>
  <pivotCaches>
    <pivotCache cacheId="0" r:id="rId12"/>
    <pivotCache cacheId="83" r:id="rId13"/>
  </pivotCaches>
  <extLst>
    <ext xmlns:x14="http://schemas.microsoft.com/office/spreadsheetml/2009/9/main" uri="{876F7934-8845-4945-9796-88D515C7AA90}">
      <x14:pivotCaches>
        <pivotCache cacheId="2" r:id="rId14"/>
      </x14:pivotCaches>
    </ext>
    <ext xmlns:x14="http://schemas.microsoft.com/office/spreadsheetml/2009/9/main" uri="{BBE1A952-AA13-448e-AADC-164F8A28A991}">
      <x14:slicerCaches>
        <x14:slicerCache r:id="rId15"/>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15="http://schemas.microsoft.com/office/spreadsheetml/2010/11/main" uri="{FCE2AD5D-F65C-4FA6-A056-5C36A1767C68}">
      <x15:dataModel>
        <x15:modelTables>
          <x15:modelTable id="Range" name="Range" connection="WorksheetConnection_YearSpendatures!$B$6:$P$27"/>
          <x15:modelTable id="Table10" name="Table10" connection="WorksheetConnection_Budget v8.xlsm!Table10"/>
          <x15:modelTable id="Table1" name="Table1" connection="WorksheetConnection_Budget v8.xlsm!Table1"/>
        </x15:modelTables>
      </x15:dataModel>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O15" i="1" l="1"/>
  <c r="N15" i="1"/>
  <c r="M15" i="1"/>
  <c r="N14" i="1"/>
  <c r="N13" i="1"/>
  <c r="N12" i="1"/>
  <c r="N11" i="1"/>
  <c r="N10" i="1"/>
  <c r="N9" i="1"/>
  <c r="N8" i="1"/>
  <c r="N7" i="1"/>
  <c r="N6" i="1"/>
  <c r="N5" i="1"/>
  <c r="N4" i="1"/>
  <c r="N3" i="1"/>
  <c r="M14" i="1"/>
  <c r="M13" i="1"/>
  <c r="M12" i="1"/>
  <c r="M11" i="1"/>
  <c r="M10" i="1"/>
  <c r="M9" i="1"/>
  <c r="M8" i="1"/>
  <c r="M7" i="1"/>
  <c r="M6" i="1"/>
  <c r="M5" i="1"/>
  <c r="G3" i="19"/>
  <c r="G2" i="19"/>
  <c r="G1" i="19"/>
  <c r="N27" i="4"/>
  <c r="M26" i="4"/>
  <c r="L26" i="4"/>
  <c r="I26" i="4"/>
  <c r="N17" i="1"/>
  <c r="O25" i="4"/>
  <c r="N25" i="4"/>
  <c r="M25" i="4"/>
  <c r="M27" i="4" s="1"/>
  <c r="L25" i="4"/>
  <c r="L27" i="4" s="1"/>
  <c r="K25" i="4"/>
  <c r="K27" i="4" s="1"/>
  <c r="J25" i="4"/>
  <c r="J27" i="4" s="1"/>
  <c r="I25" i="4"/>
  <c r="I27" i="4" s="1"/>
  <c r="H25" i="4"/>
  <c r="H27" i="4" s="1"/>
  <c r="G25" i="4"/>
  <c r="G27" i="4" s="1"/>
  <c r="F25" i="4"/>
  <c r="F27" i="4" s="1"/>
  <c r="E25" i="4"/>
  <c r="E27" i="4" s="1"/>
  <c r="D25" i="4"/>
  <c r="D27" i="4" s="1"/>
  <c r="O5" i="4"/>
  <c r="N5" i="4"/>
  <c r="N26" i="4" s="1"/>
  <c r="M5" i="4"/>
  <c r="L5" i="4"/>
  <c r="K5" i="4"/>
  <c r="K26" i="4" s="1"/>
  <c r="J5" i="4"/>
  <c r="I5" i="4"/>
  <c r="H5" i="4"/>
  <c r="G5" i="4"/>
  <c r="G26" i="4" s="1"/>
  <c r="F5" i="4"/>
  <c r="E5" i="4"/>
  <c r="E26" i="4" s="1"/>
  <c r="D5" i="4"/>
  <c r="D26" i="4" s="1"/>
  <c r="B47" i="13"/>
  <c r="B3" i="13"/>
  <c r="B65" i="13"/>
  <c r="B66" i="13"/>
  <c r="B81" i="13"/>
  <c r="B98" i="13"/>
  <c r="B99" i="13"/>
  <c r="B110" i="13"/>
  <c r="B113" i="13"/>
  <c r="B31" i="13"/>
  <c r="B37" i="13"/>
  <c r="B118" i="13"/>
  <c r="B38" i="13"/>
  <c r="B49" i="13"/>
  <c r="B78" i="13"/>
  <c r="B86" i="13"/>
  <c r="B87" i="13"/>
  <c r="B92" i="13"/>
  <c r="B24" i="13"/>
  <c r="B114" i="13"/>
  <c r="B40" i="13"/>
  <c r="B44" i="13"/>
  <c r="B45" i="13"/>
  <c r="B50" i="13"/>
  <c r="B62" i="13"/>
  <c r="B8" i="13"/>
  <c r="B12" i="13"/>
  <c r="B17" i="13"/>
  <c r="B91" i="13"/>
  <c r="B29" i="13"/>
  <c r="B34" i="13"/>
  <c r="B121" i="13"/>
  <c r="B123" i="13"/>
  <c r="B46" i="13"/>
  <c r="B51" i="13"/>
  <c r="B52" i="13"/>
  <c r="B27" i="13"/>
  <c r="B109" i="13"/>
  <c r="B115" i="13"/>
  <c r="B39" i="13"/>
  <c r="B43" i="13"/>
  <c r="B48" i="13"/>
  <c r="B58" i="13"/>
  <c r="B64" i="13"/>
  <c r="B10" i="13"/>
  <c r="B16" i="13"/>
  <c r="B19" i="13"/>
  <c r="B93" i="13"/>
  <c r="B23" i="13"/>
  <c r="B26" i="13"/>
  <c r="B106" i="13"/>
  <c r="B32" i="13"/>
  <c r="B35" i="13"/>
  <c r="B36" i="13"/>
  <c r="B122" i="13"/>
  <c r="B71" i="13"/>
  <c r="B15" i="13"/>
  <c r="B88" i="13"/>
  <c r="B28" i="13"/>
  <c r="B108" i="13"/>
  <c r="B30" i="13"/>
  <c r="B63" i="13"/>
  <c r="B94" i="13"/>
  <c r="B95" i="13"/>
  <c r="B112" i="13"/>
  <c r="B120" i="13"/>
  <c r="B55" i="13"/>
  <c r="B57" i="13"/>
  <c r="B102" i="13"/>
  <c r="B111" i="13"/>
  <c r="B119" i="13"/>
  <c r="B84" i="13"/>
  <c r="B103" i="13"/>
  <c r="B116" i="13"/>
  <c r="B41" i="13"/>
  <c r="B42" i="13"/>
  <c r="B60" i="13"/>
  <c r="B68" i="13"/>
  <c r="B77" i="13"/>
  <c r="B80" i="13"/>
  <c r="B89" i="13"/>
  <c r="B90" i="13"/>
  <c r="B20" i="13"/>
  <c r="B22" i="13"/>
  <c r="B96" i="13"/>
  <c r="B97" i="13"/>
  <c r="B69" i="13"/>
  <c r="B9" i="13"/>
  <c r="B72" i="13"/>
  <c r="B73" i="13"/>
  <c r="B74" i="13"/>
  <c r="B75" i="13"/>
  <c r="B76" i="13"/>
  <c r="B100" i="13"/>
  <c r="B101" i="13"/>
  <c r="B104" i="13"/>
  <c r="B105" i="13"/>
  <c r="B53" i="13"/>
  <c r="B54" i="13"/>
  <c r="B2" i="13"/>
  <c r="B56" i="13"/>
  <c r="B107" i="13"/>
  <c r="B61" i="13"/>
  <c r="B67" i="13"/>
  <c r="B70" i="13"/>
  <c r="B79" i="13"/>
  <c r="B83" i="13"/>
  <c r="B14" i="13"/>
  <c r="B21" i="13"/>
  <c r="B25" i="13"/>
  <c r="B117" i="13"/>
  <c r="B82" i="13"/>
  <c r="B85" i="13"/>
  <c r="B33" i="13"/>
  <c r="B18" i="13"/>
  <c r="B4" i="13"/>
  <c r="B6" i="13"/>
  <c r="B11" i="13"/>
  <c r="B7" i="13"/>
  <c r="B5" i="13"/>
  <c r="B13" i="13"/>
  <c r="S55" i="3"/>
  <c r="S56" i="3"/>
  <c r="S57" i="3"/>
  <c r="S58" i="3"/>
  <c r="S59" i="3"/>
  <c r="S60" i="3"/>
  <c r="S61" i="3"/>
  <c r="S62" i="3"/>
  <c r="S63" i="3"/>
  <c r="S64" i="3"/>
  <c r="S65" i="3"/>
  <c r="S66" i="3"/>
  <c r="S67" i="3"/>
  <c r="S54" i="3"/>
  <c r="Q55" i="3"/>
  <c r="Q56" i="3"/>
  <c r="Q57" i="3"/>
  <c r="Q58" i="3"/>
  <c r="Q59" i="3"/>
  <c r="Q60" i="3"/>
  <c r="Q61" i="3"/>
  <c r="Q62" i="3"/>
  <c r="Q63" i="3"/>
  <c r="Q64" i="3"/>
  <c r="Q65" i="3"/>
  <c r="Q66" i="3"/>
  <c r="Q67" i="3"/>
  <c r="Q54" i="3"/>
  <c r="K65" i="3"/>
  <c r="M65" i="3"/>
  <c r="O65" i="3"/>
  <c r="K66" i="3"/>
  <c r="M66" i="3"/>
  <c r="O66" i="3"/>
  <c r="K67" i="3"/>
  <c r="M67" i="3"/>
  <c r="O67" i="3"/>
  <c r="O55" i="3"/>
  <c r="O56" i="3"/>
  <c r="O57" i="3"/>
  <c r="O58" i="3"/>
  <c r="O59" i="3"/>
  <c r="O60" i="3"/>
  <c r="O61" i="3"/>
  <c r="O62" i="3"/>
  <c r="O63" i="3"/>
  <c r="O64" i="3"/>
  <c r="O54" i="3"/>
  <c r="M55" i="3"/>
  <c r="M56" i="3"/>
  <c r="M57" i="3"/>
  <c r="M58" i="3"/>
  <c r="M59" i="3"/>
  <c r="M60" i="3"/>
  <c r="M61" i="3"/>
  <c r="M62" i="3"/>
  <c r="M63" i="3"/>
  <c r="M64" i="3"/>
  <c r="M54" i="3"/>
  <c r="K55" i="3"/>
  <c r="K56" i="3"/>
  <c r="K57" i="3"/>
  <c r="K58" i="3"/>
  <c r="K59" i="3"/>
  <c r="K60" i="3"/>
  <c r="K61" i="3"/>
  <c r="K62" i="3"/>
  <c r="K63" i="3"/>
  <c r="K64" i="3"/>
  <c r="K54" i="3"/>
  <c r="Q1" i="1"/>
  <c r="M2" i="3"/>
  <c r="M3" i="3"/>
  <c r="M6" i="3"/>
  <c r="M7" i="3"/>
  <c r="M8" i="3"/>
  <c r="M10" i="3"/>
  <c r="M11" i="3"/>
  <c r="M12" i="3"/>
  <c r="M14" i="3"/>
  <c r="M15" i="3"/>
  <c r="M16" i="3"/>
  <c r="M18" i="3"/>
  <c r="M19" i="3"/>
  <c r="M20" i="3"/>
  <c r="M22" i="3"/>
  <c r="M23" i="3"/>
  <c r="M24" i="3"/>
  <c r="M26" i="3"/>
  <c r="M27" i="3"/>
  <c r="M28" i="3"/>
  <c r="M1" i="3"/>
  <c r="L2" i="3"/>
  <c r="L3" i="3"/>
  <c r="L6" i="3"/>
  <c r="L7" i="3"/>
  <c r="L8" i="3"/>
  <c r="L10" i="3"/>
  <c r="L11" i="3"/>
  <c r="L12" i="3"/>
  <c r="L14" i="3"/>
  <c r="L15" i="3"/>
  <c r="L16" i="3"/>
  <c r="L18" i="3"/>
  <c r="L19" i="3"/>
  <c r="L20" i="3"/>
  <c r="L22" i="3"/>
  <c r="L23" i="3"/>
  <c r="L24" i="3"/>
  <c r="L26" i="3"/>
  <c r="L27" i="3"/>
  <c r="L28" i="3"/>
  <c r="L1" i="3"/>
  <c r="R1" i="1"/>
  <c r="O27" i="4" l="1"/>
  <c r="F26" i="4"/>
  <c r="H26" i="4"/>
  <c r="J26" i="4"/>
  <c r="O26" i="4"/>
  <c r="O19" i="3"/>
  <c r="O1" i="3"/>
  <c r="O28" i="3"/>
  <c r="O27" i="3"/>
  <c r="O26" i="3"/>
  <c r="O24" i="3"/>
  <c r="O23" i="3"/>
  <c r="O7" i="3"/>
  <c r="O6" i="3"/>
  <c r="O22" i="3"/>
  <c r="O20" i="3"/>
  <c r="O3" i="3"/>
  <c r="O2" i="3"/>
  <c r="O18" i="3"/>
  <c r="O16" i="3"/>
  <c r="O15" i="3"/>
  <c r="O14" i="3"/>
  <c r="O12" i="3"/>
  <c r="O11" i="3"/>
  <c r="O10" i="3"/>
  <c r="O8" i="3"/>
  <c r="E31" i="1"/>
  <c r="E6" i="1"/>
  <c r="P27" i="4" l="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D9923FA1-2DF3-491C-91F1-9168B6CF37CF}" keepAlive="1" name="ThisWorkbookDataModel" description="Data Model" type="5" refreshedVersion="8" minRefreshableVersion="5" background="1">
    <dbPr connection="Data Model Connection" command="Model" commandType="1"/>
    <olapPr sendLocale="1" rowDrillCount="1000"/>
    <extLst>
      <ext xmlns:x15="http://schemas.microsoft.com/office/spreadsheetml/2010/11/main" uri="{DE250136-89BD-433C-8126-D09CA5730AF9}">
        <x15:connection id="" model="1"/>
      </ext>
    </extLst>
  </connection>
  <connection id="2" xr16:uid="{2D1B5131-70BA-45E5-928D-B0FF2A7B09C5}" name="WorksheetConnection_Budget v8.xlsm!Table1" type="102" refreshedVersion="8" minRefreshableVersion="5">
    <extLst>
      <ext xmlns:x15="http://schemas.microsoft.com/office/spreadsheetml/2010/11/main" uri="{DE250136-89BD-433C-8126-D09CA5730AF9}">
        <x15:connection id="Table1">
          <x15:rangePr sourceName="_xlcn.WorksheetConnection_Budgetv8.xlsmTable11"/>
        </x15:connection>
      </ext>
    </extLst>
  </connection>
  <connection id="3" xr16:uid="{6E5435F9-79D0-48A8-86C1-251AA1F0BA42}" name="WorksheetConnection_Budget v8.xlsm!Table10" type="102" refreshedVersion="8" minRefreshableVersion="5">
    <extLst>
      <ext xmlns:x15="http://schemas.microsoft.com/office/spreadsheetml/2010/11/main" uri="{DE250136-89BD-433C-8126-D09CA5730AF9}">
        <x15:connection id="Table10">
          <x15:rangePr sourceName="_xlcn.WorksheetConnection_Budgetv8.xlsmTable101"/>
        </x15:connection>
      </ext>
    </extLst>
  </connection>
  <connection id="4" xr16:uid="{1B34D3ED-690D-4C0D-BB32-02B8156B709F}" name="WorksheetConnection_YearSpendatures!$B$6:$P$27" type="102" refreshedVersion="8" minRefreshableVersion="5">
    <extLst>
      <ext xmlns:x15="http://schemas.microsoft.com/office/spreadsheetml/2010/11/main" uri="{DE250136-89BD-433C-8126-D09CA5730AF9}">
        <x15:connection id="Range" autoDelete="1">
          <x15:rangePr sourceName="_xlcn.WorksheetConnection_YearSpendaturesB6P271"/>
        </x15:connection>
      </ext>
    </extLst>
  </connection>
</connections>
</file>

<file path=xl/metadata.xml><?xml version="1.0" encoding="utf-8"?>
<metadata xmlns="http://schemas.openxmlformats.org/spreadsheetml/2006/main" xmlns:xlrd="http://schemas.microsoft.com/office/spreadsheetml/2017/richdata">
  <metadataTypes count="1">
    <metadataType name="XLRICHVALUE" minSupportedVersion="120000" copy="1" pasteAll="1" pasteValues="1" merge="1" splitFirst="1" rowColShift="1" clearFormats="1" clearComments="1" assign="1" coerce="1"/>
  </metadataTypes>
  <futureMetadata name="XLRICHVALUE" count="2">
    <bk>
      <extLst>
        <ext uri="{3e2802c4-a4d2-4d8b-9148-e3be6c30e623}">
          <xlrd:rvb i="0"/>
        </ext>
      </extLst>
    </bk>
    <bk>
      <extLst>
        <ext uri="{3e2802c4-a4d2-4d8b-9148-e3be6c30e623}">
          <xlrd:rvb i="1"/>
        </ext>
      </extLst>
    </bk>
  </futureMetadata>
  <valueMetadata count="2">
    <bk>
      <rc t="1" v="0"/>
    </bk>
    <bk>
      <rc t="1" v="1"/>
    </bk>
  </valueMetadata>
</metadata>
</file>

<file path=xl/sharedStrings.xml><?xml version="1.0" encoding="utf-8"?>
<sst xmlns="http://schemas.openxmlformats.org/spreadsheetml/2006/main" count="1225" uniqueCount="555">
  <si>
    <t>Income</t>
  </si>
  <si>
    <t>Monthly Total</t>
  </si>
  <si>
    <t>Total Income</t>
  </si>
  <si>
    <t>Expenses</t>
  </si>
  <si>
    <t>Mortgage Payment</t>
  </si>
  <si>
    <t>Utilities</t>
  </si>
  <si>
    <t>Groceries &amp; Household suplies</t>
  </si>
  <si>
    <t>Eating out - Takeout</t>
  </si>
  <si>
    <t>Other food expense</t>
  </si>
  <si>
    <t>Car insurance</t>
  </si>
  <si>
    <t>Medical Debt</t>
  </si>
  <si>
    <t>Other Unsecured Debt</t>
  </si>
  <si>
    <t xml:space="preserve">Clothing </t>
  </si>
  <si>
    <t>Entertainment</t>
  </si>
  <si>
    <t>Other Personal Costs</t>
  </si>
  <si>
    <t>Credit and Store Card Debt</t>
  </si>
  <si>
    <t>Total Monthly Expenses</t>
  </si>
  <si>
    <t>Exepenses</t>
  </si>
  <si>
    <t>Total</t>
  </si>
  <si>
    <t>January</t>
  </si>
  <si>
    <t>February</t>
  </si>
  <si>
    <t>March</t>
  </si>
  <si>
    <t>April</t>
  </si>
  <si>
    <t>May</t>
  </si>
  <si>
    <t>June</t>
  </si>
  <si>
    <t>July</t>
  </si>
  <si>
    <t>August</t>
  </si>
  <si>
    <t>September</t>
  </si>
  <si>
    <t>October</t>
  </si>
  <si>
    <t>November</t>
  </si>
  <si>
    <t>December</t>
  </si>
  <si>
    <t>Monthly Expenses</t>
  </si>
  <si>
    <r>
      <t xml:space="preserve">Other Income - </t>
    </r>
    <r>
      <rPr>
        <sz val="9"/>
        <color rgb="FFFF0000"/>
        <rFont val="Cambria"/>
        <family val="1"/>
      </rPr>
      <t>Incentives|Bonus|Tips</t>
    </r>
  </si>
  <si>
    <r>
      <t xml:space="preserve">Savings </t>
    </r>
    <r>
      <rPr>
        <sz val="9"/>
        <color rgb="FFFF0000"/>
        <rFont val="Cambria"/>
        <family val="1"/>
      </rPr>
      <t>(Emergency, Vacations etc.)</t>
    </r>
  </si>
  <si>
    <r>
      <t>Donations</t>
    </r>
    <r>
      <rPr>
        <sz val="9"/>
        <color rgb="FFFF0000"/>
        <rFont val="Cambria"/>
        <family val="1"/>
      </rPr>
      <t xml:space="preserve"> (Gifts, Tithes)</t>
    </r>
  </si>
  <si>
    <r>
      <t xml:space="preserve">Other Investments </t>
    </r>
    <r>
      <rPr>
        <sz val="9"/>
        <color rgb="FFFF0000"/>
        <rFont val="Cambria"/>
        <family val="1"/>
      </rPr>
      <t>(Property Insurance etc)</t>
    </r>
  </si>
  <si>
    <r>
      <t>Other home related expense</t>
    </r>
    <r>
      <rPr>
        <sz val="9"/>
        <color rgb="FFFF0000"/>
        <rFont val="Cambria"/>
        <family val="1"/>
      </rPr>
      <t xml:space="preserve"> (hoa, lawncare etc)</t>
    </r>
  </si>
  <si>
    <r>
      <t xml:space="preserve">Transportation </t>
    </r>
    <r>
      <rPr>
        <sz val="9"/>
        <color rgb="FFFF0000"/>
        <rFont val="Cambria"/>
        <family val="1"/>
      </rPr>
      <t>(Fuel other)</t>
    </r>
  </si>
  <si>
    <r>
      <t>Other transportation expenses</t>
    </r>
    <r>
      <rPr>
        <sz val="9"/>
        <color rgb="FFFF0000"/>
        <rFont val="Cambria"/>
        <family val="1"/>
      </rPr>
      <t xml:space="preserve"> (repairs etc)</t>
    </r>
  </si>
  <si>
    <r>
      <t xml:space="preserve">Monthly Take home 1st Income </t>
    </r>
    <r>
      <rPr>
        <sz val="9"/>
        <color rgb="FFFF0000"/>
        <rFont val="Cambria"/>
        <family val="1"/>
      </rPr>
      <t>(after tax)</t>
    </r>
  </si>
  <si>
    <r>
      <t xml:space="preserve">Monthly Take home 2nd Income </t>
    </r>
    <r>
      <rPr>
        <sz val="9"/>
        <color rgb="FFFF0000"/>
        <rFont val="Cambria"/>
        <family val="1"/>
      </rPr>
      <t>(after tax)</t>
    </r>
  </si>
  <si>
    <t>income1_txt</t>
  </si>
  <si>
    <t>income2_txt</t>
  </si>
  <si>
    <t>otherincome_txt</t>
  </si>
  <si>
    <t>savings_txt</t>
  </si>
  <si>
    <t>donations_txt</t>
  </si>
  <si>
    <t>Investments_txt</t>
  </si>
  <si>
    <t>mrtg_txt</t>
  </si>
  <si>
    <t>utility_txt</t>
  </si>
  <si>
    <t>otherexp_txt</t>
  </si>
  <si>
    <t>trans_txt</t>
  </si>
  <si>
    <t>carIns_txt</t>
  </si>
  <si>
    <t>other_trans_txt</t>
  </si>
  <si>
    <t>groceries_txt</t>
  </si>
  <si>
    <t>takeout_txt</t>
  </si>
  <si>
    <t>otherfood_txt</t>
  </si>
  <si>
    <t>credit_txt</t>
  </si>
  <si>
    <t>othercredit_txt</t>
  </si>
  <si>
    <t>medical_txt</t>
  </si>
  <si>
    <t>Medical Debt | Perescriptions</t>
  </si>
  <si>
    <t>cothing_txt</t>
  </si>
  <si>
    <t>entertainment_txt</t>
  </si>
  <si>
    <t>other_txt</t>
  </si>
  <si>
    <t>D3</t>
  </si>
  <si>
    <t>D4</t>
  </si>
  <si>
    <t>D5</t>
  </si>
  <si>
    <t>D8</t>
  </si>
  <si>
    <t>D9</t>
  </si>
  <si>
    <t>D10</t>
  </si>
  <si>
    <t>D12</t>
  </si>
  <si>
    <t>D13</t>
  </si>
  <si>
    <t>D14</t>
  </si>
  <si>
    <t>D16</t>
  </si>
  <si>
    <t>D17</t>
  </si>
  <si>
    <t>D18</t>
  </si>
  <si>
    <t>D20</t>
  </si>
  <si>
    <t>D21</t>
  </si>
  <si>
    <t>D22</t>
  </si>
  <si>
    <t>D24</t>
  </si>
  <si>
    <t>D25</t>
  </si>
  <si>
    <t>D26</t>
  </si>
  <si>
    <t>D28</t>
  </si>
  <si>
    <t>D29</t>
  </si>
  <si>
    <t>D30</t>
  </si>
  <si>
    <t xml:space="preserve">      Other Income</t>
  </si>
  <si>
    <t xml:space="preserve">      Savings</t>
  </si>
  <si>
    <t xml:space="preserve">      Donations</t>
  </si>
  <si>
    <t xml:space="preserve">      Other Investments</t>
  </si>
  <si>
    <t xml:space="preserve">      Mortgage Payment</t>
  </si>
  <si>
    <t xml:space="preserve">      Utilities</t>
  </si>
  <si>
    <t xml:space="preserve">      Other home related expense</t>
  </si>
  <si>
    <t xml:space="preserve">      Transportation</t>
  </si>
  <si>
    <t xml:space="preserve">      Car insurance</t>
  </si>
  <si>
    <t xml:space="preserve">      Other transportation expenses</t>
  </si>
  <si>
    <t xml:space="preserve">      Groceries &amp; Household suplies</t>
  </si>
  <si>
    <t xml:space="preserve">      Eating out - Takeout</t>
  </si>
  <si>
    <t xml:space="preserve">      Other food expense</t>
  </si>
  <si>
    <t xml:space="preserve">      Credit and Store Card Debt</t>
  </si>
  <si>
    <t xml:space="preserve">      Medical Debt | Perescriptions</t>
  </si>
  <si>
    <t xml:space="preserve">      Other Unsecured Debt</t>
  </si>
  <si>
    <t xml:space="preserve">      Clothing </t>
  </si>
  <si>
    <t xml:space="preserve">      Entertainment</t>
  </si>
  <si>
    <t xml:space="preserve">      Other Personal Costs</t>
  </si>
  <si>
    <t>Total Expenses</t>
  </si>
  <si>
    <t>EOY Totals</t>
  </si>
  <si>
    <t>B2</t>
  </si>
  <si>
    <t>B3</t>
  </si>
  <si>
    <t>B4</t>
  </si>
  <si>
    <t>B7</t>
  </si>
  <si>
    <t>B8</t>
  </si>
  <si>
    <t>B9</t>
  </si>
  <si>
    <t>B10</t>
  </si>
  <si>
    <t>B11</t>
  </si>
  <si>
    <t>B12</t>
  </si>
  <si>
    <t>B13</t>
  </si>
  <si>
    <t>B14</t>
  </si>
  <si>
    <t>B15</t>
  </si>
  <si>
    <t>B16</t>
  </si>
  <si>
    <t>B17</t>
  </si>
  <si>
    <t>B18</t>
  </si>
  <si>
    <t>B19</t>
  </si>
  <si>
    <t>B20</t>
  </si>
  <si>
    <t>B21</t>
  </si>
  <si>
    <t>B22</t>
  </si>
  <si>
    <t>B23</t>
  </si>
  <si>
    <t>B24</t>
  </si>
  <si>
    <t>savings goal</t>
  </si>
  <si>
    <t>gsaving_lbl</t>
  </si>
  <si>
    <t>Savings Goal</t>
  </si>
  <si>
    <t>ytd_savings</t>
  </si>
  <si>
    <t>Difference between Monthly income and monthly expendatures</t>
  </si>
  <si>
    <t>Happy emogi</t>
  </si>
  <si>
    <t>Sad emogi</t>
  </si>
  <si>
    <t>Donations Details</t>
  </si>
  <si>
    <t>Monthly Take home 1st Income (after tax)</t>
  </si>
  <si>
    <t>Monthly Take home 2nd Income (after tax)</t>
  </si>
  <si>
    <t>Other Income - Incentives|Bonus|Tips</t>
  </si>
  <si>
    <t>Savings (Emergency, Vacations etc.)</t>
  </si>
  <si>
    <t>Donations (Gifts, Tithes)</t>
  </si>
  <si>
    <t>Other Investments (Property Insurance etc)</t>
  </si>
  <si>
    <t>Other home related expense (hoa, lawncare etc)</t>
  </si>
  <si>
    <t>Transportation (Fuel other)</t>
  </si>
  <si>
    <t>Other transportation expenses (repairs etc)</t>
  </si>
  <si>
    <t>Month</t>
  </si>
  <si>
    <t>Donation Amount</t>
  </si>
  <si>
    <t>Comment</t>
  </si>
  <si>
    <t>1st Income</t>
  </si>
  <si>
    <t>2nd Income</t>
  </si>
  <si>
    <t>Total Annual Income</t>
  </si>
  <si>
    <t>Total Annual Expenses</t>
  </si>
  <si>
    <t>Total Annual Savings/Net Income</t>
  </si>
  <si>
    <t>Entered Date</t>
  </si>
  <si>
    <t>Other Donations</t>
  </si>
  <si>
    <t xml:space="preserve"> </t>
  </si>
  <si>
    <t>Ronald McDonald House SLC</t>
  </si>
  <si>
    <t>Catholic Community Services of Utah</t>
  </si>
  <si>
    <t>LDS Church Tithing</t>
  </si>
  <si>
    <t>United Way of SLC</t>
  </si>
  <si>
    <t>YWCA Utah</t>
  </si>
  <si>
    <t>Sub Total</t>
  </si>
  <si>
    <t>LDS Church FO</t>
  </si>
  <si>
    <t>Safe Harbor Crisis Center</t>
  </si>
  <si>
    <t>Utah Food Bank</t>
  </si>
  <si>
    <t>American Red Cross</t>
  </si>
  <si>
    <t>Primary Childrens</t>
  </si>
  <si>
    <t>Utah Humane Society</t>
  </si>
  <si>
    <t>Road Home</t>
  </si>
  <si>
    <t>Rescue Mission of SLC</t>
  </si>
  <si>
    <t>House of Hope SLC</t>
  </si>
  <si>
    <t>Utah Domestic Violence Coalition</t>
  </si>
  <si>
    <t>South Valley Services</t>
  </si>
  <si>
    <t>Deseret Industries</t>
  </si>
  <si>
    <t>Girl Scouts</t>
  </si>
  <si>
    <t>Key Considerations</t>
  </si>
  <si>
    <r>
      <t>Water:</t>
    </r>
    <r>
      <rPr>
        <sz val="11"/>
        <color theme="1"/>
        <rFont val="Garamond"/>
        <family val="2"/>
        <scheme val="minor"/>
      </rPr>
      <t xml:space="preserve"> This is the most critical item. The general rule is at least one gallon per person per day for drinking and sanitation. For long-term storage, a two-week supply (14 gallons per person) is often recommended.</t>
    </r>
  </si>
  <si>
    <r>
      <t>Calories:</t>
    </r>
    <r>
      <rPr>
        <sz val="11"/>
        <color theme="1"/>
        <rFont val="Garamond"/>
        <family val="2"/>
        <scheme val="minor"/>
      </rPr>
      <t xml:space="preserve"> A common goal for an adult is to store about 2,000-2,500 calories per day, adjusting for children, activity levels, and specific health needs.</t>
    </r>
  </si>
  <si>
    <r>
      <t>Rotation:</t>
    </r>
    <r>
      <rPr>
        <sz val="11"/>
        <color theme="1"/>
        <rFont val="Garamond"/>
        <family val="2"/>
        <scheme val="minor"/>
      </rPr>
      <t xml:space="preserve"> A "first in, first out" (FIFO) system is essential. Store foods you already eat and use them before they expire, replacing them with new stock.</t>
    </r>
  </si>
  <si>
    <r>
      <t>Storage Conditions:</t>
    </r>
    <r>
      <rPr>
        <sz val="11"/>
        <color theme="1"/>
        <rFont val="Garamond"/>
        <family val="2"/>
        <scheme val="minor"/>
      </rPr>
      <t xml:space="preserve"> Store food in a cool, dark, and dry place. Keep items off the floor and away from walls to prevent moisture and pest issues. Use airtight, food-grade containers to protect your food.</t>
    </r>
  </si>
  <si>
    <t>Recommended Groceries and Quantities (Per Adult, Per Year)</t>
  </si>
  <si>
    <t>This list focuses on a long-term food storage approach, often referred to as a "one-year supply." It includes staples that are shelf-stable for long periods and can be used to create a variety of meals.</t>
  </si>
  <si>
    <t>Grains</t>
  </si>
  <si>
    <r>
      <t>Wheat:</t>
    </r>
    <r>
      <rPr>
        <sz val="11"/>
        <color theme="1"/>
        <rFont val="Garamond"/>
        <family val="2"/>
        <scheme val="minor"/>
      </rPr>
      <t xml:space="preserve"> 170-240 pounds (whole wheat kernels have a very long shelf life and can be ground into flour).</t>
    </r>
  </si>
  <si>
    <r>
      <t>Rice (White):</t>
    </r>
    <r>
      <rPr>
        <sz val="11"/>
        <color theme="1"/>
        <rFont val="Garamond"/>
        <family val="2"/>
        <scheme val="minor"/>
      </rPr>
      <t xml:space="preserve"> 80-100 pounds.</t>
    </r>
  </si>
  <si>
    <r>
      <t>Pasta:</t>
    </r>
    <r>
      <rPr>
        <sz val="11"/>
        <color theme="1"/>
        <rFont val="Garamond"/>
        <family val="2"/>
        <scheme val="minor"/>
      </rPr>
      <t xml:space="preserve"> 20-40 pounds.</t>
    </r>
  </si>
  <si>
    <r>
      <t>Oats:</t>
    </r>
    <r>
      <rPr>
        <sz val="11"/>
        <color theme="1"/>
        <rFont val="Garamond"/>
        <family val="2"/>
        <scheme val="minor"/>
      </rPr>
      <t xml:space="preserve"> 25-40 pounds.</t>
    </r>
  </si>
  <si>
    <r>
      <t>Flour:</t>
    </r>
    <r>
      <rPr>
        <sz val="11"/>
        <color theme="1"/>
        <rFont val="Garamond"/>
        <family val="2"/>
        <scheme val="minor"/>
      </rPr>
      <t xml:space="preserve"> 20-25 pounds (Note: ground flour has a shorter shelf life than whole wheat kernels).</t>
    </r>
  </si>
  <si>
    <r>
      <t>Cornmeal:</t>
    </r>
    <r>
      <rPr>
        <sz val="11"/>
        <color theme="1"/>
        <rFont val="Garamond"/>
        <family val="2"/>
        <scheme val="minor"/>
      </rPr>
      <t xml:space="preserve"> 40 pounds.</t>
    </r>
  </si>
  <si>
    <t>Legumes (Beans)</t>
  </si>
  <si>
    <r>
      <t>Dried Beans (various types):</t>
    </r>
    <r>
      <rPr>
        <sz val="11"/>
        <color theme="1"/>
        <rFont val="Garamond"/>
        <family val="2"/>
        <scheme val="minor"/>
      </rPr>
      <t xml:space="preserve"> 40-70 pounds.</t>
    </r>
  </si>
  <si>
    <r>
      <t>Split Peas/Lentils:</t>
    </r>
    <r>
      <rPr>
        <sz val="11"/>
        <color theme="1"/>
        <rFont val="Garamond"/>
        <family val="2"/>
        <scheme val="minor"/>
      </rPr>
      <t xml:space="preserve"> 5-10 pounds.</t>
    </r>
  </si>
  <si>
    <t>Fats and Oils</t>
  </si>
  <si>
    <r>
      <t>Vegetable Oil/Shortening:</t>
    </r>
    <r>
      <rPr>
        <sz val="11"/>
        <color theme="1"/>
        <rFont val="Garamond"/>
        <family val="2"/>
        <scheme val="minor"/>
      </rPr>
      <t xml:space="preserve"> 7-20 pounds (or 1-2 gallons).</t>
    </r>
  </si>
  <si>
    <r>
      <t>Peanut Butter:</t>
    </r>
    <r>
      <rPr>
        <sz val="11"/>
        <color theme="1"/>
        <rFont val="Garamond"/>
        <family val="2"/>
        <scheme val="minor"/>
      </rPr>
      <t xml:space="preserve"> 5-6 pounds.</t>
    </r>
  </si>
  <si>
    <t>Milk and Dairy</t>
  </si>
  <si>
    <r>
      <t>Powdered Milk (Nonfat):</t>
    </r>
    <r>
      <rPr>
        <sz val="11"/>
        <color theme="1"/>
        <rFont val="Garamond"/>
        <family val="2"/>
        <scheme val="minor"/>
      </rPr>
      <t xml:space="preserve"> 12-75 pounds.</t>
    </r>
  </si>
  <si>
    <r>
      <t>Evaporated Milk:</t>
    </r>
    <r>
      <rPr>
        <sz val="11"/>
        <color theme="1"/>
        <rFont val="Garamond"/>
        <family val="2"/>
        <scheme val="minor"/>
      </rPr>
      <t xml:space="preserve"> A few cans (good for shorter-term storage).</t>
    </r>
  </si>
  <si>
    <t>Proteins</t>
  </si>
  <si>
    <r>
      <t>Canned Meats (Tuna, Chicken, etc.):</t>
    </r>
    <r>
      <rPr>
        <sz val="11"/>
        <color theme="1"/>
        <rFont val="Garamond"/>
        <family val="2"/>
        <scheme val="minor"/>
      </rPr>
      <t xml:space="preserve"> Store a supply of canned meats that you normally eat.</t>
    </r>
  </si>
  <si>
    <r>
      <t>Dried or Freeze-Dried Meats:</t>
    </r>
    <r>
      <rPr>
        <sz val="11"/>
        <color theme="1"/>
        <rFont val="Garamond"/>
        <family val="2"/>
        <scheme val="minor"/>
      </rPr>
      <t xml:space="preserve"> 10-20 pounds.</t>
    </r>
  </si>
  <si>
    <r>
      <t>Powdered Eggs:</t>
    </r>
    <r>
      <rPr>
        <sz val="11"/>
        <color theme="1"/>
        <rFont val="Garamond"/>
        <family val="2"/>
        <scheme val="minor"/>
      </rPr>
      <t xml:space="preserve"> 2-3 #10 cans (a #10 can is a large, institutional-sized can).</t>
    </r>
  </si>
  <si>
    <t>Fruits and Vegetables</t>
  </si>
  <si>
    <r>
      <t>Canned Fruits and Vegetables:</t>
    </r>
    <r>
      <rPr>
        <sz val="11"/>
        <color theme="1"/>
        <rFont val="Garamond"/>
        <family val="2"/>
        <scheme val="minor"/>
      </rPr>
      <t xml:space="preserve"> Store a variety of canned goods you enjoy, such as corn, green beans, peaches, and tomatoes. Rotate regularly.</t>
    </r>
  </si>
  <si>
    <r>
      <t>Dried or Dehydrated Fruits and Vegetables:</t>
    </r>
    <r>
      <rPr>
        <sz val="11"/>
        <color theme="1"/>
        <rFont val="Garamond"/>
        <family val="2"/>
        <scheme val="minor"/>
      </rPr>
      <t xml:space="preserve"> 20-30 pounds.</t>
    </r>
  </si>
  <si>
    <t>Sugars and Sweeteners</t>
  </si>
  <si>
    <r>
      <t>White Sugar:</t>
    </r>
    <r>
      <rPr>
        <sz val="11"/>
        <color theme="1"/>
        <rFont val="Garamond"/>
        <family val="2"/>
        <scheme val="minor"/>
      </rPr>
      <t xml:space="preserve"> 40-60 pounds.</t>
    </r>
  </si>
  <si>
    <r>
      <t>Honey:</t>
    </r>
    <r>
      <rPr>
        <sz val="11"/>
        <color theme="1"/>
        <rFont val="Garamond"/>
        <family val="2"/>
        <scheme val="minor"/>
      </rPr>
      <t xml:space="preserve"> 10-20 pounds (honey has a nearly indefinite shelf life).</t>
    </r>
  </si>
  <si>
    <r>
      <t>Brown Sugar/Jams/Jellies:</t>
    </r>
    <r>
      <rPr>
        <sz val="11"/>
        <color theme="1"/>
        <rFont val="Garamond"/>
        <family val="2"/>
        <scheme val="minor"/>
      </rPr>
      <t xml:space="preserve"> Store for shorter-term use.</t>
    </r>
  </si>
  <si>
    <t>Essentials and Miscellaneous</t>
  </si>
  <si>
    <r>
      <t>Salt (Iodized):</t>
    </r>
    <r>
      <rPr>
        <sz val="11"/>
        <color theme="1"/>
        <rFont val="Garamond"/>
        <family val="2"/>
        <scheme val="minor"/>
      </rPr>
      <t xml:space="preserve"> 5-8 pounds.</t>
    </r>
  </si>
  <si>
    <r>
      <t>Baking Soda and Baking Powder:</t>
    </r>
    <r>
      <rPr>
        <sz val="11"/>
        <color theme="1"/>
        <rFont val="Garamond"/>
        <family val="2"/>
        <scheme val="minor"/>
      </rPr>
      <t xml:space="preserve"> 1 pound each.</t>
    </r>
  </si>
  <si>
    <r>
      <t>Yeast (Dry):</t>
    </r>
    <r>
      <rPr>
        <sz val="11"/>
        <color theme="1"/>
        <rFont val="Garamond"/>
        <family val="2"/>
        <scheme val="minor"/>
      </rPr>
      <t xml:space="preserve"> 1/2 pound to a few pounds.</t>
    </r>
  </si>
  <si>
    <r>
      <t>Spices and Flavorings:</t>
    </r>
    <r>
      <rPr>
        <sz val="11"/>
        <color theme="1"/>
        <rFont val="Garamond"/>
        <family val="2"/>
        <scheme val="minor"/>
      </rPr>
      <t xml:space="preserve"> A variety of dried herbs and spices to make food more palatable.</t>
    </r>
  </si>
  <si>
    <r>
      <t>Bouillon Cubes/Powder:</t>
    </r>
    <r>
      <rPr>
        <sz val="11"/>
        <color theme="1"/>
        <rFont val="Garamond"/>
        <family val="2"/>
        <scheme val="minor"/>
      </rPr>
      <t xml:space="preserve"> To make broths and add flavor to meals.</t>
    </r>
  </si>
  <si>
    <r>
      <t>Instant Drink Mixes:</t>
    </r>
    <r>
      <rPr>
        <sz val="11"/>
        <color theme="1"/>
        <rFont val="Garamond"/>
        <family val="2"/>
        <scheme val="minor"/>
      </rPr>
      <t xml:space="preserve"> For morale and variety.</t>
    </r>
  </si>
  <si>
    <r>
      <t>Comfort Foods:</t>
    </r>
    <r>
      <rPr>
        <sz val="11"/>
        <color theme="1"/>
        <rFont val="Garamond"/>
        <family val="2"/>
        <scheme val="minor"/>
      </rPr>
      <t xml:space="preserve"> Include items like chocolate, coffee, tea, and hard candy for a morale boost.</t>
    </r>
  </si>
  <si>
    <t>Remember, this is a starting point. It's always best to start with a smaller, more manageable goal, such as a one-week or one-month supply, and then gradually build up your stores.</t>
  </si>
  <si>
    <t>Item</t>
  </si>
  <si>
    <t>QTY</t>
  </si>
  <si>
    <t>Category</t>
  </si>
  <si>
    <t>Purchase Date</t>
  </si>
  <si>
    <t>Cornmeal</t>
  </si>
  <si>
    <t>Honey</t>
  </si>
  <si>
    <t>Organization</t>
  </si>
  <si>
    <t>Beets</t>
  </si>
  <si>
    <t>Carrots</t>
  </si>
  <si>
    <t>Peas</t>
  </si>
  <si>
    <t>Corn (whole kernel, creamed)</t>
  </si>
  <si>
    <t>Green beans (cut, French-style)</t>
  </si>
  <si>
    <t>Potatoes (whole, sliced, diced)</t>
  </si>
  <si>
    <t>Spinach</t>
  </si>
  <si>
    <t>Tomatoes (whole, diced, crushed, stewed)</t>
  </si>
  <si>
    <t>Chicken</t>
  </si>
  <si>
    <t>Turkey</t>
  </si>
  <si>
    <t>Ham</t>
  </si>
  <si>
    <t>Tuna</t>
  </si>
  <si>
    <t>Salmon</t>
  </si>
  <si>
    <t>Canned Meats &amp; Seafood</t>
  </si>
  <si>
    <t>Beef (chunks, roast beef)</t>
  </si>
  <si>
    <t>Pork (chunks, pulled pork)</t>
  </si>
  <si>
    <t>Ham (diced, deviled)</t>
  </si>
  <si>
    <t>Spam/luncheon meat</t>
  </si>
  <si>
    <t>Vienna sausages</t>
  </si>
  <si>
    <t>Corned beef &amp; corned beef hash</t>
  </si>
  <si>
    <t>Crab meat</t>
  </si>
  <si>
    <t>Shrimp</t>
  </si>
  <si>
    <t>Potted meat spread</t>
  </si>
  <si>
    <t>2. Canned Vegetables</t>
  </si>
  <si>
    <t>Tomato sauce/paste</t>
  </si>
  <si>
    <t>Asparagus</t>
  </si>
  <si>
    <t>Mushrooms</t>
  </si>
  <si>
    <t>Okra</t>
  </si>
  <si>
    <t>Leafy greens (turnip, collard, mustard)</t>
  </si>
  <si>
    <t>Pumpkin puree</t>
  </si>
  <si>
    <t>Yams / sweet potatoes</t>
  </si>
  <si>
    <t>3. Canned Fruits</t>
  </si>
  <si>
    <t>Peaches</t>
  </si>
  <si>
    <t>Pears</t>
  </si>
  <si>
    <t>Pineapple</t>
  </si>
  <si>
    <t>Fruit cocktail</t>
  </si>
  <si>
    <t>Mandarin oranges</t>
  </si>
  <si>
    <t>Applesauce</t>
  </si>
  <si>
    <t>Cherries</t>
  </si>
  <si>
    <t>Grapefruit</t>
  </si>
  <si>
    <t>Plums</t>
  </si>
  <si>
    <t>Mango</t>
  </si>
  <si>
    <t>Apricots</t>
  </si>
  <si>
    <t>Cranberry sauce</t>
  </si>
  <si>
    <t>4. Dried &amp; Freeze-Dried Foods</t>
  </si>
  <si>
    <t>Freeze-dried meats (beef, chicken, turkey)</t>
  </si>
  <si>
    <t>Freeze-dried vegetables</t>
  </si>
  <si>
    <t>Freeze-dried fruits</t>
  </si>
  <si>
    <t>Freeze-dried complete meals</t>
  </si>
  <si>
    <t>Dehydrated beans</t>
  </si>
  <si>
    <t>Dehydrated potatoes (flakes, slices)</t>
  </si>
  <si>
    <t>Powdered eggs</t>
  </si>
  <si>
    <t>Powdered butter</t>
  </si>
  <si>
    <t>Powdered milk</t>
  </si>
  <si>
    <t>Powdered cheese</t>
  </si>
  <si>
    <t>Freeze-dried yogurt</t>
  </si>
  <si>
    <t>5. Grains &amp; Rice</t>
  </si>
  <si>
    <t>White rice (long-term storage friendly)</t>
  </si>
  <si>
    <t>Brown rice (shorter shelf life)</t>
  </si>
  <si>
    <t>Rolled oats</t>
  </si>
  <si>
    <t>Steel-cut oats</t>
  </si>
  <si>
    <t>Quick oats</t>
  </si>
  <si>
    <t>Barley</t>
  </si>
  <si>
    <t>Bulgur wheat</t>
  </si>
  <si>
    <t>6. Pasta &amp; Noodles</t>
  </si>
  <si>
    <t>Spaghetti</t>
  </si>
  <si>
    <t>Macaroni</t>
  </si>
  <si>
    <t>Egg noodles</t>
  </si>
  <si>
    <t>Lasagna noodles</t>
  </si>
  <si>
    <t>Ramen noodles</t>
  </si>
  <si>
    <t>Rice noodles</t>
  </si>
  <si>
    <t>7. Legumes &amp; Beans</t>
  </si>
  <si>
    <t>Pinto beans</t>
  </si>
  <si>
    <t>Black beans</t>
  </si>
  <si>
    <t>Kidney beans</t>
  </si>
  <si>
    <t>Navy beans</t>
  </si>
  <si>
    <t>Garbanzo beans (chickpeas)</t>
  </si>
  <si>
    <t>Lentils (green, red, brown)</t>
  </si>
  <si>
    <t>Split peas</t>
  </si>
  <si>
    <t>8. Baking &amp; Cooking Essentials</t>
  </si>
  <si>
    <t>All-purpose flour</t>
  </si>
  <si>
    <t>Bread flour</t>
  </si>
  <si>
    <t>Whole wheat flour</t>
  </si>
  <si>
    <t>Baking powder</t>
  </si>
  <si>
    <t>Baking soda</t>
  </si>
  <si>
    <t>Yeast</t>
  </si>
  <si>
    <t>Salt (iodized &amp; non-iodized)</t>
  </si>
  <si>
    <t>Sugar (white, brown, powdered)</t>
  </si>
  <si>
    <t>Maple syrup</t>
  </si>
  <si>
    <t>Molasses</t>
  </si>
  <si>
    <t>Cocoa powder</t>
  </si>
  <si>
    <t>9. Oils &amp; Fats</t>
  </si>
  <si>
    <t>Vegetable oil</t>
  </si>
  <si>
    <t>Olive oil</t>
  </si>
  <si>
    <t>Coconut oil</t>
  </si>
  <si>
    <t>Shortening</t>
  </si>
  <si>
    <t>Peanut oil</t>
  </si>
  <si>
    <t>10. Shelf-Stable Dairy &amp; Alternatives</t>
  </si>
  <si>
    <t>Canned evaporated milk</t>
  </si>
  <si>
    <t>Canned sweetened condensed milk</t>
  </si>
  <si>
    <t>UHT milk (shelf-stable cartons)</t>
  </si>
  <si>
    <t>Powdered coffee creamer</t>
  </si>
  <si>
    <t>Shelf-stable plant milks (soy, almond, oat)</t>
  </si>
  <si>
    <t>11. Soups, Stews, &amp; Ready Meals</t>
  </si>
  <si>
    <t>Canned soups (vegetable, chicken noodle, tomato, etc.)</t>
  </si>
  <si>
    <t>Canned chili</t>
  </si>
  <si>
    <t>Canned stews (beef stew, chicken stew)</t>
  </si>
  <si>
    <t>Ready-to-eat pasta meals (Chef Boyardee style)</t>
  </si>
  <si>
    <t>Canned curry meals</t>
  </si>
  <si>
    <t>12. Snacks &amp; Comfort Foods</t>
  </si>
  <si>
    <t>Crackers</t>
  </si>
  <si>
    <t>Granola bars</t>
  </si>
  <si>
    <t>Trail mix</t>
  </si>
  <si>
    <t>Peanut butter</t>
  </si>
  <si>
    <t>Jelly/jam</t>
  </si>
  <si>
    <t>Dried fruit</t>
  </si>
  <si>
    <t>Popcorn kernels</t>
  </si>
  <si>
    <t>Hard candy</t>
  </si>
  <si>
    <t>Chocolate (dark lasts longest)</t>
  </si>
  <si>
    <t>13. Beverages</t>
  </si>
  <si>
    <t>Tea (loose leaf, bags)</t>
  </si>
  <si>
    <t>Hot cocoa mix</t>
  </si>
  <si>
    <t>Powdered drink mixes (lemonade, sports drinks)</t>
  </si>
  <si>
    <t>Beverages</t>
  </si>
  <si>
    <t>Pre-Made Meals</t>
  </si>
  <si>
    <t>Drinks</t>
  </si>
  <si>
    <t>Snacks</t>
  </si>
  <si>
    <t>cboMeatsFish</t>
  </si>
  <si>
    <t>cboCannedVeg</t>
  </si>
  <si>
    <t>cboCannedFruit</t>
  </si>
  <si>
    <t>cboDriedFrozen</t>
  </si>
  <si>
    <t>cboSoups</t>
  </si>
  <si>
    <t>cboPasta</t>
  </si>
  <si>
    <t>cboLegumes</t>
  </si>
  <si>
    <t>cboGrains</t>
  </si>
  <si>
    <t>cboOilsFats</t>
  </si>
  <si>
    <t>cboDairyAlt</t>
  </si>
  <si>
    <t>cboBaking</t>
  </si>
  <si>
    <t>cboCategory</t>
  </si>
  <si>
    <t>cboCategory2</t>
  </si>
  <si>
    <t>cboCategory3</t>
  </si>
  <si>
    <t>cboCategory4</t>
  </si>
  <si>
    <t>cboCategory5</t>
  </si>
  <si>
    <t>cboCategory6</t>
  </si>
  <si>
    <t>cboCategory7</t>
  </si>
  <si>
    <t>cboCategory8</t>
  </si>
  <si>
    <t>cboCategory9</t>
  </si>
  <si>
    <t>cboCategory10</t>
  </si>
  <si>
    <t>cboCategory11</t>
  </si>
  <si>
    <t>14. Freezer Items</t>
  </si>
  <si>
    <t>Hotdogs</t>
  </si>
  <si>
    <t>Stew Meat</t>
  </si>
  <si>
    <t>Hamburger</t>
  </si>
  <si>
    <t>MeatBalls</t>
  </si>
  <si>
    <t>Chicken Breasts</t>
  </si>
  <si>
    <t>Chicken Thighs</t>
  </si>
  <si>
    <t>Corndogs</t>
  </si>
  <si>
    <t>Chicken Nuggets</t>
  </si>
  <si>
    <t>Ice Cream</t>
  </si>
  <si>
    <t>Me.</t>
  </si>
  <si>
    <t>.Clear</t>
  </si>
  <si>
    <t>Populate Combo Box</t>
  </si>
  <si>
    <t>.AddItem Cell.Value</t>
  </si>
  <si>
    <t>.Text = newItem</t>
  </si>
  <si>
    <t>cboSnacks</t>
  </si>
  <si>
    <t>cboCategory12</t>
  </si>
  <si>
    <t>cboCategory13</t>
  </si>
  <si>
    <t>cboCategory14</t>
  </si>
  <si>
    <t>cboBeverages</t>
  </si>
  <si>
    <t>cboFrozen</t>
  </si>
  <si>
    <t>ws.Cells(nextRow, 1).Value =</t>
  </si>
  <si>
    <t>ws.Cells(nextRow, 2).Value =</t>
  </si>
  <si>
    <t>ws.Cells(nextRow, 3).Value =</t>
  </si>
  <si>
    <t>ws.Cells(nextRow, 4).Value =</t>
  </si>
  <si>
    <t>ws.Cells(nextRow, 5).Value =</t>
  </si>
  <si>
    <t>ws.Cells(nextRow, 6).Value =</t>
  </si>
  <si>
    <t>ws.Cells(nextRow, 7).Value =</t>
  </si>
  <si>
    <t>ws.Cells(nextRow, 8).Value =</t>
  </si>
  <si>
    <t>ws.Cells(nextRow, 9).Value =</t>
  </si>
  <si>
    <t>ws.Cells(nextRow, 10).Value =</t>
  </si>
  <si>
    <t>ws.Cells(nextRow, 11).Value =</t>
  </si>
  <si>
    <t>ws.Cells(nextRow, 12).Value =</t>
  </si>
  <si>
    <t>ws.Cells(nextRow, 13).Value =</t>
  </si>
  <si>
    <t>ws.Cells(nextRow, 14).Value =</t>
  </si>
  <si>
    <t>Now()</t>
  </si>
  <si>
    <t>EOY 2025 Totals</t>
  </si>
  <si>
    <t>canMeatFishlbl</t>
  </si>
  <si>
    <t>canVegitableslbl</t>
  </si>
  <si>
    <t>canFruitlbl</t>
  </si>
  <si>
    <t>DriedFoodlbl</t>
  </si>
  <si>
    <t>soupsLbl</t>
  </si>
  <si>
    <t>pastalbl</t>
  </si>
  <si>
    <t>Legumeslbl</t>
  </si>
  <si>
    <t>grainslbl</t>
  </si>
  <si>
    <t>oilsfatlbl</t>
  </si>
  <si>
    <t>dairyalternativeslbl</t>
  </si>
  <si>
    <t>bakinglbl</t>
  </si>
  <si>
    <t>snakstreatslbl</t>
  </si>
  <si>
    <t>beverageslbl</t>
  </si>
  <si>
    <t>frozentratslbl</t>
  </si>
  <si>
    <t>meatqtylbl</t>
  </si>
  <si>
    <t>vegiqtylbl</t>
  </si>
  <si>
    <t>fruitqtylbl</t>
  </si>
  <si>
    <t>driedfoodqtylbl</t>
  </si>
  <si>
    <t>soupqtylbl</t>
  </si>
  <si>
    <t>pastyqtylbl</t>
  </si>
  <si>
    <t>legumesqtylbl</t>
  </si>
  <si>
    <t>grainsqtylbl</t>
  </si>
  <si>
    <t>oilqtylbl</t>
  </si>
  <si>
    <t>dairtyqtylbl</t>
  </si>
  <si>
    <t>bakingqtylbl</t>
  </si>
  <si>
    <t>tratsqtylbl</t>
  </si>
  <si>
    <t>beveragesqtylbl</t>
  </si>
  <si>
    <t>Treatsqtylbl</t>
  </si>
  <si>
    <t>CanMeattext</t>
  </si>
  <si>
    <t>canvegtxt</t>
  </si>
  <si>
    <t>canfruittxt</t>
  </si>
  <si>
    <t>driedfoodtxt</t>
  </si>
  <si>
    <t>souptxt</t>
  </si>
  <si>
    <t>pastatxt</t>
  </si>
  <si>
    <t>legumestxt</t>
  </si>
  <si>
    <t>graintxt</t>
  </si>
  <si>
    <t>oiltxt</t>
  </si>
  <si>
    <t>dairytxt</t>
  </si>
  <si>
    <t>bakingtxt</t>
  </si>
  <si>
    <t>treatstxt</t>
  </si>
  <si>
    <t>beveragestxt</t>
  </si>
  <si>
    <t>frozentreatstxt</t>
  </si>
  <si>
    <t>Qty Text</t>
  </si>
  <si>
    <t>Cereal</t>
  </si>
  <si>
    <t>QTY Label</t>
  </si>
  <si>
    <t>Unknown Category</t>
  </si>
  <si>
    <t>Min Set Qty</t>
  </si>
  <si>
    <t>Median Qty</t>
  </si>
  <si>
    <t>Preferred Qty</t>
  </si>
  <si>
    <t>Preferred QTY</t>
  </si>
  <si>
    <t>Purchase Item</t>
  </si>
  <si>
    <t>Storage QTY</t>
  </si>
  <si>
    <t>QTY to Buy</t>
  </si>
  <si>
    <t>Grand Total</t>
  </si>
  <si>
    <t>Column Labels</t>
  </si>
  <si>
    <t>Values</t>
  </si>
  <si>
    <t>To Buy Label</t>
  </si>
  <si>
    <t>canmeatstobuy_lbl</t>
  </si>
  <si>
    <t>cannedvegtobuy_lbl</t>
  </si>
  <si>
    <t>cannedfruittobuy_lbl</t>
  </si>
  <si>
    <t>driedfoodtobuy_lbl</t>
  </si>
  <si>
    <t>soupstobuy_lbl</t>
  </si>
  <si>
    <t>pastatobuy_lbl</t>
  </si>
  <si>
    <t>legumestobuy_lbl</t>
  </si>
  <si>
    <t>grainstobuy_lbl</t>
  </si>
  <si>
    <t>oilstobuy_lbl</t>
  </si>
  <si>
    <t>dairytobuy_lbl</t>
  </si>
  <si>
    <t>bakingtobut_lbl</t>
  </si>
  <si>
    <t>snacktobuy_lbl</t>
  </si>
  <si>
    <t>beveragestobuy_lbl</t>
  </si>
  <si>
    <t>frozenfoodstobuy_lbl</t>
  </si>
  <si>
    <t xml:space="preserve"> January</t>
  </si>
  <si>
    <t xml:space="preserve"> October</t>
  </si>
  <si>
    <t xml:space="preserve"> December</t>
  </si>
  <si>
    <t>Updated Cell Range Mappings:</t>
  </si>
  <si>
    <t>Combo Box</t>
  </si>
  <si>
    <t>New Cell Range</t>
  </si>
  <si>
    <t>Old Cell Range</t>
  </si>
  <si>
    <t>A2:A20</t>
  </si>
  <si>
    <t>A2:A19</t>
  </si>
  <si>
    <t>A71:A91</t>
  </si>
  <si>
    <t>A67:A86</t>
  </si>
  <si>
    <t>A142:A160</t>
  </si>
  <si>
    <t>A133:A150</t>
  </si>
  <si>
    <t>A162:A178</t>
  </si>
  <si>
    <t>A152:A167</t>
  </si>
  <si>
    <t>A180:A190</t>
  </si>
  <si>
    <t>A169:A178</t>
  </si>
  <si>
    <t>A93:A103</t>
  </si>
  <si>
    <t>A88:A97</t>
  </si>
  <si>
    <t>A22:A34</t>
  </si>
  <si>
    <t>A21:A32</t>
  </si>
  <si>
    <t>A55:A69</t>
  </si>
  <si>
    <t>A52:A65</t>
  </si>
  <si>
    <t>cboOilFats</t>
  </si>
  <si>
    <t>A105:A115</t>
  </si>
  <si>
    <t>A99:A108</t>
  </si>
  <si>
    <t>A117:A129</t>
  </si>
  <si>
    <t>A110:A121</t>
  </si>
  <si>
    <t>A36:A53</t>
  </si>
  <si>
    <t>A34:A50</t>
  </si>
  <si>
    <t>A192:A207</t>
  </si>
  <si>
    <t>A180:A194</t>
  </si>
  <si>
    <t>A131:A140</t>
  </si>
  <si>
    <t>A123:A131</t>
  </si>
  <si>
    <t>A209:A224</t>
  </si>
  <si>
    <t>A196:A210</t>
  </si>
  <si>
    <t>Donated Organization</t>
  </si>
  <si>
    <t>Donated Amount</t>
  </si>
  <si>
    <t>Donation Month</t>
  </si>
  <si>
    <t>Donations</t>
  </si>
  <si>
    <t>Lds Church Tithing</t>
  </si>
  <si>
    <t>United Way Of Slc</t>
  </si>
  <si>
    <t>Ywca Utah</t>
  </si>
  <si>
    <t>Ronald Mcdonald House Slc</t>
  </si>
  <si>
    <t>Catholic Community Services Of Utah</t>
  </si>
  <si>
    <t>Lds Church Fo</t>
  </si>
  <si>
    <t>Percentage of Monthly Expendatures</t>
  </si>
  <si>
    <t>Sum of EOY Totals</t>
  </si>
  <si>
    <t xml:space="preserve">      Clothing</t>
  </si>
  <si>
    <t>Top 3 Months -</t>
  </si>
  <si>
    <t>Value</t>
  </si>
  <si>
    <t>Outlier Analysis</t>
  </si>
  <si>
    <t>HIGH: $340.00 exceeds typical spending (Max: $250.00). Investigate unusual expense or budget variance.</t>
  </si>
  <si>
    <t>HIGH: $300.00 exceeds typical spending (Max: $250.00). Investigate unusual expense or budget variance.</t>
  </si>
  <si>
    <t>HIGH: $310.00 exceeds typical spending (Max: $197.50). Investigate unusual expense or budget variance.</t>
  </si>
  <si>
    <t>HIGH: $380.00 exceeds typical spending (Max: $197.50). Investigate unusual expense or budget variance.</t>
  </si>
  <si>
    <t>HIGH: $280.00 exceeds typical spending (Max: $275.00). Investigate unusual expense or budget variance.</t>
  </si>
  <si>
    <t>HIGH: $390.00 exceeds typical spending (Max: $275.00). Investigate unusual expense or budget variance.</t>
  </si>
  <si>
    <t>HIGH: $210.00 exceeds typical spending (Max: $185.00). Investigate unusual expense or budget variance.</t>
  </si>
  <si>
    <t>HIGH: $330.00 exceeds typical spending (Max: $185.00). Investigate unusual expense or budget variance.</t>
  </si>
  <si>
    <t>HIGH: $310.00 exceeds typical spending (Max: $185.00). Investigate unusual expense or budget variance.</t>
  </si>
  <si>
    <t>HIGH: $320.00 exceeds typical spending (Max: $222.50). Investigate unusual expense or budget variance.</t>
  </si>
  <si>
    <t>HIGH: $300.00 exceeds typical spending (Max: $222.50). Investigate unusual expense or budget variance.</t>
  </si>
  <si>
    <t>HIGH: $210.00 exceeds typical spending (Max: $192.50). Investigate unusual expense or budget variance.</t>
  </si>
  <si>
    <t>HIGH: $330.00 exceeds typical spending (Max: $192.50). Investigate unusual expense or budget variance.</t>
  </si>
  <si>
    <t>HIGH: $345.00 exceeds typical spending (Max: $192.50). Investigate unusual expense or budget variance.</t>
  </si>
  <si>
    <t>METHODOLOGY:</t>
  </si>
  <si>
    <t>IQR Multiplier:</t>
  </si>
  <si>
    <t>Sensitivity Guide:</t>
  </si>
  <si>
    <t>1.0 = High sensitivity (more outliers)</t>
  </si>
  <si>
    <t>1.5 = Standard (recommended)</t>
  </si>
  <si>
    <t>2.0 = Low sensitivity (fewer outliers)</t>
  </si>
  <si>
    <t>• Outliers identified using Interquartile Range (IQR) method with 1.5× multiplier</t>
  </si>
  <si>
    <t>Last Used Value: 1.5</t>
  </si>
  <si>
    <t>Value saved from last analysis: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</si>
</sst>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2">
    <numFmt numFmtId="164" formatCode="&quot;$&quot;#,##0.00"/>
    <numFmt numFmtId="169" formatCode="0.0"/>
  </numFmts>
  <fonts count="25">
    <font>
      <sz val="11"/>
      <color theme="1"/>
      <name val="Garamond"/>
      <family val="2"/>
      <scheme val="minor"/>
    </font>
    <font>
      <sz val="8"/>
      <color rgb="FF454545"/>
      <name val="Courier New"/>
      <family val="3"/>
    </font>
    <font>
      <sz val="8"/>
      <name val="Garamond"/>
      <family val="2"/>
      <scheme val="minor"/>
    </font>
    <font>
      <sz val="9"/>
      <color theme="1"/>
      <name val="Cambria"/>
      <family val="1"/>
    </font>
    <font>
      <b/>
      <sz val="9"/>
      <color theme="1"/>
      <name val="Cambria"/>
      <family val="1"/>
    </font>
    <font>
      <sz val="9"/>
      <color rgb="FFFF0000"/>
      <name val="Cambria"/>
      <family val="1"/>
    </font>
    <font>
      <b/>
      <i/>
      <sz val="8"/>
      <color indexed="9"/>
      <name val="Garamond"/>
      <family val="2"/>
      <scheme val="minor"/>
    </font>
    <font>
      <sz val="8"/>
      <color theme="1"/>
      <name val="Garamond"/>
      <family val="2"/>
      <scheme val="minor"/>
    </font>
    <font>
      <b/>
      <i/>
      <sz val="8"/>
      <color indexed="8"/>
      <name val="Cascadia Code Light"/>
      <family val="3"/>
    </font>
    <font>
      <i/>
      <sz val="8"/>
      <color indexed="8"/>
      <name val="Cascadia Code Light"/>
      <family val="3"/>
    </font>
    <font>
      <sz val="8"/>
      <color theme="0"/>
      <name val="Garamond"/>
      <family val="2"/>
      <scheme val="minor"/>
    </font>
    <font>
      <sz val="8"/>
      <color indexed="8"/>
      <name val="Garamond"/>
      <family val="2"/>
      <scheme val="minor"/>
    </font>
    <font>
      <b/>
      <sz val="8"/>
      <color indexed="16"/>
      <name val="Garamond"/>
      <family val="2"/>
      <scheme val="minor"/>
    </font>
    <font>
      <b/>
      <i/>
      <sz val="8"/>
      <color indexed="8"/>
      <name val="Garamond"/>
      <family val="2"/>
      <scheme val="minor"/>
    </font>
    <font>
      <b/>
      <sz val="8"/>
      <color indexed="8"/>
      <name val="Garamond"/>
      <family val="2"/>
      <scheme val="minor"/>
    </font>
    <font>
      <b/>
      <sz val="11"/>
      <color theme="1"/>
      <name val="Garamond"/>
      <family val="2"/>
      <scheme val="minor"/>
    </font>
    <font>
      <b/>
      <sz val="13.5"/>
      <color theme="1"/>
      <name val="Garamond"/>
      <family val="2"/>
      <scheme val="minor"/>
    </font>
    <font>
      <b/>
      <sz val="12"/>
      <color theme="1"/>
      <name val="Garamond"/>
      <family val="2"/>
      <scheme val="minor"/>
    </font>
    <font>
      <b/>
      <sz val="11"/>
      <color theme="1"/>
      <name val="Garamond"/>
      <family val="1"/>
      <scheme val="minor"/>
    </font>
    <font>
      <b/>
      <sz val="18"/>
      <color theme="1"/>
      <name val="Garamond"/>
      <family val="2"/>
      <scheme val="minor"/>
    </font>
    <font>
      <sz val="10"/>
      <color theme="1"/>
      <name val="Arial Unicode MS"/>
    </font>
    <font>
      <b/>
      <i/>
      <sz val="8"/>
      <color indexed="9"/>
      <name val="Garamond"/>
      <family val="1"/>
      <scheme val="minor"/>
    </font>
    <font>
      <sz val="11"/>
      <color theme="1"/>
      <name val="Garamond"/>
      <family val="2"/>
      <scheme val="minor"/>
    </font>
    <font>
      <b/>
      <i/>
      <sz val="9"/>
      <color indexed="9"/>
      <name val="Garamond"/>
      <family val="2"/>
      <scheme val="minor"/>
    </font>
    <font>
      <i/>
      <sz val="11"/>
      <color rgb="FF808080"/>
      <name val="Garamond"/>
      <family val="1"/>
      <scheme val="minor"/>
    </font>
  </fonts>
  <fills count="9">
    <fill>
      <patternFill patternType="none"/>
    </fill>
    <fill>
      <patternFill patternType="gray125"/>
    </fill>
    <fill>
      <patternFill patternType="solid">
        <fgColor theme="0" tint="-0.249977111117893"/>
        <bgColor indexed="64"/>
      </patternFill>
    </fill>
    <fill>
      <patternFill patternType="darkGray">
        <fgColor indexed="9"/>
        <bgColor indexed="13"/>
      </patternFill>
    </fill>
    <fill>
      <patternFill patternType="solid">
        <fgColor indexed="16"/>
        <bgColor indexed="24"/>
      </patternFill>
    </fill>
    <fill>
      <patternFill patternType="solid">
        <fgColor theme="9" tint="0.79998168889431442"/>
        <bgColor indexed="24"/>
      </patternFill>
    </fill>
    <fill>
      <patternFill patternType="solid">
        <fgColor indexed="22"/>
        <bgColor indexed="64"/>
      </patternFill>
    </fill>
    <fill>
      <patternFill patternType="solid">
        <fgColor rgb="FFDCDCDC"/>
        <bgColor indexed="64"/>
      </patternFill>
    </fill>
    <fill>
      <patternFill patternType="solid">
        <fgColor rgb="FFFFC7CE"/>
        <bgColor indexed="24"/>
      </patternFill>
    </fill>
  </fills>
  <borders count="37">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top/>
      <bottom style="medium">
        <color indexed="64"/>
      </bottom>
      <diagonal/>
    </border>
    <border>
      <left style="thin">
        <color indexed="23"/>
      </left>
      <right/>
      <top style="thin">
        <color indexed="23"/>
      </top>
      <bottom style="thin">
        <color indexed="9"/>
      </bottom>
      <diagonal/>
    </border>
    <border>
      <left/>
      <right/>
      <top style="thin">
        <color indexed="23"/>
      </top>
      <bottom style="thin">
        <color indexed="9"/>
      </bottom>
      <diagonal/>
    </border>
    <border>
      <left/>
      <right style="thin">
        <color indexed="9"/>
      </right>
      <top style="thin">
        <color indexed="23"/>
      </top>
      <bottom style="thin">
        <color indexed="9"/>
      </bottom>
      <diagonal/>
    </border>
    <border>
      <left/>
      <right/>
      <top style="thin">
        <color indexed="64"/>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right/>
      <top/>
      <bottom style="thin">
        <color indexed="64"/>
      </bottom>
      <diagonal/>
    </border>
    <border>
      <left style="medium">
        <color indexed="64"/>
      </left>
      <right/>
      <top style="medium">
        <color indexed="64"/>
      </top>
      <bottom/>
      <diagonal/>
    </border>
    <border>
      <left/>
      <right/>
      <top style="medium">
        <color indexed="64"/>
      </top>
      <bottom/>
      <diagonal/>
    </border>
    <border>
      <left/>
      <right/>
      <top style="thin">
        <color theme="4" tint="0.39997558519241921"/>
      </top>
      <bottom style="thin">
        <color theme="4" tint="0.39997558519241921"/>
      </bottom>
      <diagonal/>
    </border>
    <border>
      <left/>
      <right style="thin">
        <color indexed="64"/>
      </right>
      <top/>
      <bottom style="medium">
        <color indexed="64"/>
      </bottom>
      <diagonal/>
    </border>
    <border>
      <left/>
      <right style="thin">
        <color indexed="64"/>
      </right>
      <top style="thin">
        <color theme="4" tint="0.39997558519241921"/>
      </top>
      <bottom style="thin">
        <color theme="4" tint="0.39997558519241921"/>
      </bottom>
      <diagonal/>
    </border>
    <border>
      <left/>
      <right style="thin">
        <color indexed="64"/>
      </right>
      <top style="thin">
        <color indexed="64"/>
      </top>
      <bottom style="medium">
        <color indexed="64"/>
      </bottom>
      <diagonal/>
    </border>
    <border>
      <left style="thin">
        <color indexed="23"/>
      </left>
      <right style="thin">
        <color indexed="64"/>
      </right>
      <top style="thin">
        <color indexed="23"/>
      </top>
      <bottom style="thin">
        <color indexed="9"/>
      </bottom>
      <diagonal/>
    </border>
    <border>
      <left/>
      <right style="thin">
        <color indexed="64"/>
      </right>
      <top/>
      <bottom style="thin">
        <color indexed="23"/>
      </bottom>
      <diagonal/>
    </border>
    <border>
      <left/>
      <right style="thin">
        <color indexed="64"/>
      </right>
      <top style="thin">
        <color indexed="23"/>
      </top>
      <bottom style="thin">
        <color indexed="9"/>
      </bottom>
      <diagonal/>
    </border>
    <border>
      <left/>
      <right style="thin">
        <color indexed="64"/>
      </right>
      <top/>
      <bottom/>
      <diagonal/>
    </border>
    <border>
      <left/>
      <right/>
      <top style="thin">
        <color indexed="23"/>
      </top>
      <bottom/>
      <diagonal/>
    </border>
    <border>
      <left style="thin">
        <color indexed="64"/>
      </left>
      <right style="thin">
        <color indexed="64"/>
      </right>
      <top style="thin">
        <color indexed="64"/>
      </top>
      <bottom style="medium">
        <color indexed="64"/>
      </bottom>
      <diagonal/>
    </border>
    <border>
      <left style="thin">
        <color indexed="64"/>
      </left>
      <right style="thin">
        <color indexed="64"/>
      </right>
      <top style="thin">
        <color theme="4" tint="0.39997558519241921"/>
      </top>
      <bottom style="thin">
        <color theme="4" tint="0.39997558519241921"/>
      </bottom>
      <diagonal/>
    </border>
    <border>
      <left style="thin">
        <color indexed="64"/>
      </left>
      <right/>
      <top style="thin">
        <color theme="4" tint="0.39997558519241921"/>
      </top>
      <bottom style="thin">
        <color theme="4" tint="0.39997558519241921"/>
      </bottom>
      <diagonal/>
    </border>
    <border>
      <left style="thin">
        <color indexed="64"/>
      </left>
      <right/>
      <top style="thin">
        <color indexed="64"/>
      </top>
      <bottom style="medium">
        <color indexed="64"/>
      </bottom>
      <diagonal/>
    </border>
    <border>
      <left style="thin">
        <color indexed="64"/>
      </left>
      <right style="thin">
        <color indexed="64"/>
      </right>
      <top/>
      <bottom/>
      <diagonal/>
    </border>
    <border>
      <left/>
      <right style="thin">
        <color indexed="9"/>
      </right>
      <top style="thin">
        <color indexed="23"/>
      </top>
      <bottom/>
      <diagonal/>
    </border>
    <border>
      <left style="thin">
        <color indexed="64"/>
      </left>
      <right style="thin">
        <color indexed="64"/>
      </right>
      <top style="thin">
        <color theme="4" tint="0.39997558519241921"/>
      </top>
      <bottom/>
      <diagonal/>
    </border>
    <border>
      <left/>
      <right/>
      <top/>
      <bottom style="double">
        <color indexed="64"/>
      </bottom>
      <diagonal/>
    </border>
  </borders>
  <cellStyleXfs count="2">
    <xf numFmtId="0" fontId="0" fillId="0" borderId="0"/>
    <xf numFmtId="9" fontId="22" fillId="0" borderId="0" applyFont="0" applyFill="0" applyBorder="0" applyAlignment="0" applyProtection="0"/>
  </cellStyleXfs>
  <cellXfs count="168">
    <xf numFmtId="0" fontId="0" fillId="0" borderId="0" xfId="0"/>
    <xf numFmtId="0" fontId="4" fillId="2" borderId="0" xfId="0" applyFont="1" applyFill="1" applyAlignment="1">
      <alignment horizontal="center"/>
    </xf>
    <xf numFmtId="0" fontId="3" fillId="2" borderId="0" xfId="0" applyFont="1" applyFill="1"/>
    <xf numFmtId="0" fontId="3" fillId="2" borderId="0" xfId="0" applyFont="1" applyFill="1" applyAlignment="1">
      <alignment horizontal="center"/>
    </xf>
    <xf numFmtId="14" fontId="1" fillId="0" borderId="0" xfId="0" applyNumberFormat="1" applyFont="1"/>
    <xf numFmtId="0" fontId="0" fillId="0" borderId="0" xfId="0" quotePrefix="1"/>
    <xf numFmtId="0" fontId="6" fillId="4" borderId="5" xfId="0" applyFont="1" applyFill="1" applyBorder="1" applyAlignment="1">
      <alignment horizontal="center"/>
    </xf>
    <xf numFmtId="0" fontId="7" fillId="0" borderId="0" xfId="0" applyFont="1"/>
    <xf numFmtId="14" fontId="8" fillId="5" borderId="0" xfId="0" applyNumberFormat="1" applyFont="1" applyFill="1" applyAlignment="1">
      <alignment horizontal="left"/>
    </xf>
    <xf numFmtId="14" fontId="9" fillId="5" borderId="0" xfId="0" applyNumberFormat="1" applyFont="1" applyFill="1" applyAlignment="1">
      <alignment horizontal="left"/>
    </xf>
    <xf numFmtId="40" fontId="9" fillId="5" borderId="6" xfId="0" applyNumberFormat="1" applyFont="1" applyFill="1" applyBorder="1" applyAlignment="1">
      <alignment horizontal="center"/>
    </xf>
    <xf numFmtId="40" fontId="9" fillId="5" borderId="7" xfId="0" applyNumberFormat="1" applyFont="1" applyFill="1" applyBorder="1" applyAlignment="1">
      <alignment horizontal="center"/>
    </xf>
    <xf numFmtId="40" fontId="9" fillId="5" borderId="8" xfId="0" applyNumberFormat="1" applyFont="1" applyFill="1" applyBorder="1" applyAlignment="1">
      <alignment horizontal="center"/>
    </xf>
    <xf numFmtId="40" fontId="9" fillId="5" borderId="0" xfId="0" applyNumberFormat="1" applyFont="1" applyFill="1" applyAlignment="1">
      <alignment horizontal="center"/>
    </xf>
    <xf numFmtId="40" fontId="6" fillId="4" borderId="5" xfId="0" applyNumberFormat="1" applyFont="1" applyFill="1" applyBorder="1" applyAlignment="1">
      <alignment horizontal="center"/>
    </xf>
    <xf numFmtId="0" fontId="6" fillId="4" borderId="5" xfId="0" applyFont="1" applyFill="1" applyBorder="1" applyAlignment="1">
      <alignment horizontal="center" wrapText="1"/>
    </xf>
    <xf numFmtId="40" fontId="9" fillId="5" borderId="6" xfId="0" applyNumberFormat="1" applyFont="1" applyFill="1" applyBorder="1" applyAlignment="1">
      <alignment horizontal="right"/>
    </xf>
    <xf numFmtId="40" fontId="9" fillId="5" borderId="7" xfId="0" applyNumberFormat="1" applyFont="1" applyFill="1" applyBorder="1"/>
    <xf numFmtId="40" fontId="9" fillId="5" borderId="8" xfId="0" applyNumberFormat="1" applyFont="1" applyFill="1" applyBorder="1" applyAlignment="1">
      <alignment horizontal="right"/>
    </xf>
    <xf numFmtId="40" fontId="9" fillId="5" borderId="0" xfId="0" applyNumberFormat="1" applyFont="1" applyFill="1" applyAlignment="1">
      <alignment horizontal="right"/>
    </xf>
    <xf numFmtId="40" fontId="9" fillId="5" borderId="0" xfId="0" applyNumberFormat="1" applyFont="1" applyFill="1"/>
    <xf numFmtId="40" fontId="9" fillId="5" borderId="7" xfId="0" applyNumberFormat="1" applyFont="1" applyFill="1" applyBorder="1" applyAlignment="1">
      <alignment horizontal="left"/>
    </xf>
    <xf numFmtId="40" fontId="9" fillId="5" borderId="0" xfId="0" applyNumberFormat="1" applyFont="1" applyFill="1" applyAlignment="1">
      <alignment horizontal="left"/>
    </xf>
    <xf numFmtId="14" fontId="7" fillId="0" borderId="0" xfId="0" applyNumberFormat="1" applyFont="1"/>
    <xf numFmtId="0" fontId="7" fillId="0" borderId="0" xfId="0" applyFont="1" applyAlignment="1">
      <alignment horizontal="right"/>
    </xf>
    <xf numFmtId="0" fontId="7" fillId="0" borderId="0" xfId="0" applyFont="1" applyAlignment="1">
      <alignment horizontal="left"/>
    </xf>
    <xf numFmtId="0" fontId="10" fillId="0" borderId="0" xfId="0" applyFont="1"/>
    <xf numFmtId="14" fontId="11" fillId="3" borderId="0" xfId="0" applyNumberFormat="1" applyFont="1" applyFill="1"/>
    <xf numFmtId="0" fontId="11" fillId="3" borderId="0" xfId="0" applyFont="1" applyFill="1"/>
    <xf numFmtId="0" fontId="11" fillId="3" borderId="9" xfId="0" applyFont="1" applyFill="1" applyBorder="1"/>
    <xf numFmtId="0" fontId="6" fillId="4" borderId="11" xfId="0" applyFont="1" applyFill="1" applyBorder="1" applyAlignment="1">
      <alignment horizontal="right"/>
    </xf>
    <xf numFmtId="0" fontId="12" fillId="3" borderId="17" xfId="0" applyFont="1" applyFill="1" applyBorder="1" applyAlignment="1">
      <alignment horizontal="left"/>
    </xf>
    <xf numFmtId="4" fontId="11" fillId="3" borderId="0" xfId="0" applyNumberFormat="1" applyFont="1" applyFill="1"/>
    <xf numFmtId="4" fontId="11" fillId="3" borderId="14" xfId="0" applyNumberFormat="1" applyFont="1" applyFill="1" applyBorder="1"/>
    <xf numFmtId="0" fontId="13" fillId="3" borderId="0" xfId="0" applyFont="1" applyFill="1" applyAlignment="1">
      <alignment horizontal="left"/>
    </xf>
    <xf numFmtId="40" fontId="11" fillId="3" borderId="0" xfId="0" applyNumberFormat="1" applyFont="1" applyFill="1"/>
    <xf numFmtId="0" fontId="6" fillId="4" borderId="5" xfId="0" applyFont="1" applyFill="1" applyBorder="1" applyAlignment="1">
      <alignment horizontal="right"/>
    </xf>
    <xf numFmtId="0" fontId="6" fillId="4" borderId="5" xfId="0" applyFont="1" applyFill="1" applyBorder="1"/>
    <xf numFmtId="0" fontId="11" fillId="3" borderId="15" xfId="0" applyFont="1" applyFill="1" applyBorder="1"/>
    <xf numFmtId="0" fontId="11" fillId="3" borderId="5" xfId="0" applyFont="1" applyFill="1" applyBorder="1"/>
    <xf numFmtId="0" fontId="11" fillId="3" borderId="16" xfId="0" applyFont="1" applyFill="1" applyBorder="1"/>
    <xf numFmtId="4" fontId="6" fillId="4" borderId="5" xfId="0" applyNumberFormat="1" applyFont="1" applyFill="1" applyBorder="1" applyAlignment="1">
      <alignment horizontal="right"/>
    </xf>
    <xf numFmtId="4" fontId="6" fillId="4" borderId="5" xfId="0" quotePrefix="1" applyNumberFormat="1" applyFont="1" applyFill="1" applyBorder="1" applyAlignment="1">
      <alignment horizontal="right"/>
    </xf>
    <xf numFmtId="4" fontId="11" fillId="3" borderId="5" xfId="0" applyNumberFormat="1" applyFont="1" applyFill="1" applyBorder="1"/>
    <xf numFmtId="4" fontId="11" fillId="3" borderId="16" xfId="0" applyNumberFormat="1" applyFont="1" applyFill="1" applyBorder="1"/>
    <xf numFmtId="0" fontId="11" fillId="3" borderId="11" xfId="0" applyFont="1" applyFill="1" applyBorder="1"/>
    <xf numFmtId="4" fontId="11" fillId="3" borderId="12" xfId="0" applyNumberFormat="1" applyFont="1" applyFill="1" applyBorder="1"/>
    <xf numFmtId="14" fontId="9" fillId="5" borderId="20" xfId="0" applyNumberFormat="1" applyFont="1" applyFill="1" applyBorder="1" applyAlignment="1">
      <alignment horizontal="left"/>
    </xf>
    <xf numFmtId="40" fontId="9" fillId="5" borderId="20" xfId="0" applyNumberFormat="1" applyFont="1" applyFill="1" applyBorder="1" applyAlignment="1">
      <alignment horizontal="center"/>
    </xf>
    <xf numFmtId="0" fontId="6" fillId="4" borderId="0" xfId="0" applyFont="1" applyFill="1"/>
    <xf numFmtId="0" fontId="14" fillId="3" borderId="0" xfId="0" applyFont="1" applyFill="1"/>
    <xf numFmtId="0" fontId="6" fillId="4" borderId="0" xfId="0" applyFont="1" applyFill="1" applyAlignment="1">
      <alignment horizontal="center"/>
    </xf>
    <xf numFmtId="0" fontId="16" fillId="0" borderId="0" xfId="0" applyFont="1" applyAlignment="1">
      <alignment vertical="center"/>
    </xf>
    <xf numFmtId="0" fontId="0" fillId="0" borderId="0" xfId="0" applyAlignment="1">
      <alignment horizontal="left" vertical="center" indent="1"/>
    </xf>
    <xf numFmtId="0" fontId="15" fillId="0" borderId="0" xfId="0" applyFont="1" applyAlignment="1">
      <alignment horizontal="left" vertical="center" indent="1"/>
    </xf>
    <xf numFmtId="0" fontId="17" fillId="0" borderId="0" xfId="0" applyFont="1" applyAlignment="1">
      <alignment vertical="center"/>
    </xf>
    <xf numFmtId="0" fontId="6" fillId="4" borderId="21" xfId="0" applyFont="1" applyFill="1" applyBorder="1" applyAlignment="1">
      <alignment horizontal="center"/>
    </xf>
    <xf numFmtId="14" fontId="9" fillId="5" borderId="22" xfId="0" applyNumberFormat="1" applyFont="1" applyFill="1" applyBorder="1" applyAlignment="1">
      <alignment horizontal="left"/>
    </xf>
    <xf numFmtId="0" fontId="6" fillId="4" borderId="21" xfId="0" applyFont="1" applyFill="1" applyBorder="1" applyAlignment="1">
      <alignment horizontal="center" wrapText="1"/>
    </xf>
    <xf numFmtId="40" fontId="9" fillId="5" borderId="20" xfId="0" applyNumberFormat="1" applyFont="1" applyFill="1" applyBorder="1" applyAlignment="1">
      <alignment horizontal="left"/>
    </xf>
    <xf numFmtId="40" fontId="9" fillId="5" borderId="26" xfId="0" applyNumberFormat="1" applyFont="1" applyFill="1" applyBorder="1" applyAlignment="1">
      <alignment horizontal="center"/>
    </xf>
    <xf numFmtId="40" fontId="9" fillId="5" borderId="27" xfId="0" applyNumberFormat="1" applyFont="1" applyFill="1" applyBorder="1" applyAlignment="1">
      <alignment horizontal="center"/>
    </xf>
    <xf numFmtId="40" fontId="6" fillId="4" borderId="21" xfId="0" applyNumberFormat="1" applyFont="1" applyFill="1" applyBorder="1" applyAlignment="1">
      <alignment horizontal="center"/>
    </xf>
    <xf numFmtId="40" fontId="9" fillId="5" borderId="26" xfId="0" applyNumberFormat="1" applyFont="1" applyFill="1" applyBorder="1" applyAlignment="1">
      <alignment horizontal="right"/>
    </xf>
    <xf numFmtId="40" fontId="9" fillId="5" borderId="27" xfId="0" applyNumberFormat="1" applyFont="1" applyFill="1" applyBorder="1" applyAlignment="1">
      <alignment horizontal="right"/>
    </xf>
    <xf numFmtId="40" fontId="9" fillId="5" borderId="25" xfId="0" applyNumberFormat="1" applyFont="1" applyFill="1" applyBorder="1" applyAlignment="1">
      <alignment horizontal="center"/>
    </xf>
    <xf numFmtId="14" fontId="9" fillId="5" borderId="28" xfId="0" applyNumberFormat="1" applyFont="1" applyFill="1" applyBorder="1" applyAlignment="1">
      <alignment horizontal="left"/>
    </xf>
    <xf numFmtId="40" fontId="9" fillId="5" borderId="28" xfId="0" applyNumberFormat="1" applyFont="1" applyFill="1" applyBorder="1" applyAlignment="1">
      <alignment horizontal="right"/>
    </xf>
    <xf numFmtId="40" fontId="9" fillId="5" borderId="28" xfId="0" applyNumberFormat="1" applyFont="1" applyFill="1" applyBorder="1" applyAlignment="1">
      <alignment horizontal="left"/>
    </xf>
    <xf numFmtId="40" fontId="9" fillId="5" borderId="28" xfId="0" applyNumberFormat="1" applyFont="1" applyFill="1" applyBorder="1" applyAlignment="1">
      <alignment vertical="top"/>
    </xf>
    <xf numFmtId="0" fontId="6" fillId="4" borderId="0" xfId="0" applyFont="1" applyFill="1" applyAlignment="1">
      <alignment horizontal="center" wrapText="1"/>
    </xf>
    <xf numFmtId="40" fontId="6" fillId="4" borderId="0" xfId="0" applyNumberFormat="1" applyFont="1" applyFill="1" applyAlignment="1">
      <alignment horizontal="center"/>
    </xf>
    <xf numFmtId="40" fontId="9" fillId="0" borderId="0" xfId="0" applyNumberFormat="1" applyFont="1" applyAlignment="1">
      <alignment horizontal="right"/>
    </xf>
    <xf numFmtId="0" fontId="6" fillId="0" borderId="0" xfId="0" applyFont="1" applyAlignment="1">
      <alignment horizontal="center"/>
    </xf>
    <xf numFmtId="0" fontId="6" fillId="4" borderId="29" xfId="0" applyFont="1" applyFill="1" applyBorder="1" applyAlignment="1">
      <alignment horizontal="center"/>
    </xf>
    <xf numFmtId="14" fontId="9" fillId="5" borderId="30" xfId="0" applyNumberFormat="1" applyFont="1" applyFill="1" applyBorder="1" applyAlignment="1">
      <alignment horizontal="left"/>
    </xf>
    <xf numFmtId="0" fontId="15" fillId="0" borderId="0" xfId="0" applyFont="1"/>
    <xf numFmtId="0" fontId="6" fillId="4" borderId="29" xfId="0" applyFont="1" applyFill="1" applyBorder="1" applyAlignment="1">
      <alignment horizontal="center" wrapText="1"/>
    </xf>
    <xf numFmtId="0" fontId="6" fillId="4" borderId="23" xfId="0" applyFont="1" applyFill="1" applyBorder="1" applyAlignment="1">
      <alignment horizontal="center" wrapText="1"/>
    </xf>
    <xf numFmtId="0" fontId="15" fillId="0" borderId="0" xfId="0" applyFont="1" applyAlignment="1">
      <alignment horizontal="center" vertical="center" wrapText="1"/>
    </xf>
    <xf numFmtId="0" fontId="0" fillId="0" borderId="0" xfId="0" applyAlignment="1">
      <alignment vertical="center" wrapText="1"/>
    </xf>
    <xf numFmtId="0" fontId="15" fillId="0" borderId="0" xfId="0" applyFont="1" applyAlignment="1">
      <alignment vertical="center" wrapText="1"/>
    </xf>
    <xf numFmtId="0" fontId="0" fillId="0" borderId="0" xfId="0" applyAlignment="1">
      <alignment vertical="center"/>
    </xf>
    <xf numFmtId="14" fontId="9" fillId="0" borderId="0" xfId="0" applyNumberFormat="1" applyFont="1" applyAlignment="1">
      <alignment horizontal="left"/>
    </xf>
    <xf numFmtId="4" fontId="6" fillId="4" borderId="5" xfId="0" applyNumberFormat="1" applyFont="1" applyFill="1" applyBorder="1" applyAlignment="1">
      <alignment horizontal="center"/>
    </xf>
    <xf numFmtId="14" fontId="9" fillId="5" borderId="31" xfId="0" applyNumberFormat="1" applyFont="1" applyFill="1" applyBorder="1" applyAlignment="1">
      <alignment horizontal="left"/>
    </xf>
    <xf numFmtId="3" fontId="9" fillId="5" borderId="22" xfId="0" applyNumberFormat="1" applyFont="1" applyFill="1" applyBorder="1" applyAlignment="1">
      <alignment horizontal="left"/>
    </xf>
    <xf numFmtId="14" fontId="9" fillId="0" borderId="30" xfId="0" applyNumberFormat="1" applyFont="1" applyBorder="1" applyAlignment="1">
      <alignment horizontal="left"/>
    </xf>
    <xf numFmtId="14" fontId="9" fillId="0" borderId="31" xfId="0" applyNumberFormat="1" applyFont="1" applyBorder="1" applyAlignment="1">
      <alignment horizontal="left"/>
    </xf>
    <xf numFmtId="14" fontId="9" fillId="5" borderId="33" xfId="0" applyNumberFormat="1" applyFont="1" applyFill="1" applyBorder="1" applyAlignment="1">
      <alignment horizontal="left"/>
    </xf>
    <xf numFmtId="1" fontId="6" fillId="4" borderId="21" xfId="0" applyNumberFormat="1" applyFont="1" applyFill="1" applyBorder="1" applyAlignment="1">
      <alignment horizontal="center"/>
    </xf>
    <xf numFmtId="1" fontId="9" fillId="5" borderId="22" xfId="0" applyNumberFormat="1" applyFont="1" applyFill="1" applyBorder="1" applyAlignment="1">
      <alignment horizontal="left"/>
    </xf>
    <xf numFmtId="1" fontId="0" fillId="0" borderId="0" xfId="0" applyNumberFormat="1"/>
    <xf numFmtId="1" fontId="6" fillId="4" borderId="0" xfId="0" applyNumberFormat="1" applyFont="1" applyFill="1" applyAlignment="1">
      <alignment horizontal="center"/>
    </xf>
    <xf numFmtId="1" fontId="9" fillId="5" borderId="0" xfId="0" applyNumberFormat="1" applyFont="1" applyFill="1" applyAlignment="1">
      <alignment horizontal="left"/>
    </xf>
    <xf numFmtId="0" fontId="9" fillId="5" borderId="22" xfId="0" applyFont="1" applyFill="1" applyBorder="1" applyAlignment="1">
      <alignment horizontal="left"/>
    </xf>
    <xf numFmtId="0" fontId="9" fillId="5" borderId="30" xfId="0" applyFont="1" applyFill="1" applyBorder="1" applyAlignment="1">
      <alignment horizontal="left"/>
    </xf>
    <xf numFmtId="1" fontId="9" fillId="5" borderId="0" xfId="0" applyNumberFormat="1" applyFont="1" applyFill="1" applyAlignment="1">
      <alignment horizontal="center"/>
    </xf>
    <xf numFmtId="0" fontId="18" fillId="6" borderId="1" xfId="0" applyFont="1" applyFill="1" applyBorder="1"/>
    <xf numFmtId="0" fontId="0" fillId="0" borderId="1" xfId="0" applyBorder="1"/>
    <xf numFmtId="1" fontId="0" fillId="0" borderId="1" xfId="0" applyNumberFormat="1" applyBorder="1"/>
    <xf numFmtId="2" fontId="7" fillId="0" borderId="0" xfId="0" applyNumberFormat="1" applyFont="1"/>
    <xf numFmtId="0" fontId="0" fillId="0" borderId="0" xfId="0" pivotButton="1"/>
    <xf numFmtId="0" fontId="0" fillId="0" borderId="0" xfId="0" applyAlignment="1">
      <alignment horizontal="left"/>
    </xf>
    <xf numFmtId="40" fontId="0" fillId="0" borderId="0" xfId="0" applyNumberFormat="1"/>
    <xf numFmtId="164" fontId="9" fillId="5" borderId="24" xfId="0" applyNumberFormat="1" applyFont="1" applyFill="1" applyBorder="1" applyAlignment="1">
      <alignment horizontal="center"/>
    </xf>
    <xf numFmtId="164" fontId="9" fillId="5" borderId="22" xfId="0" applyNumberFormat="1" applyFont="1" applyFill="1" applyBorder="1" applyAlignment="1">
      <alignment horizontal="center"/>
    </xf>
    <xf numFmtId="0" fontId="19" fillId="0" borderId="0" xfId="0" applyFont="1" applyAlignment="1">
      <alignment vertical="center"/>
    </xf>
    <xf numFmtId="0" fontId="20" fillId="0" borderId="0" xfId="0" applyFont="1"/>
    <xf numFmtId="14" fontId="8" fillId="5" borderId="34" xfId="0" applyNumberFormat="1" applyFont="1" applyFill="1" applyBorder="1" applyAlignment="1">
      <alignment horizontal="left"/>
    </xf>
    <xf numFmtId="0" fontId="21" fillId="4" borderId="32" xfId="0" applyFont="1" applyFill="1" applyBorder="1" applyAlignment="1">
      <alignment horizontal="center"/>
    </xf>
    <xf numFmtId="0" fontId="21" fillId="4" borderId="29" xfId="0" applyFont="1" applyFill="1" applyBorder="1" applyAlignment="1">
      <alignment horizontal="center"/>
    </xf>
    <xf numFmtId="0" fontId="21" fillId="4" borderId="23" xfId="0" applyFont="1" applyFill="1" applyBorder="1" applyAlignment="1">
      <alignment horizontal="center"/>
    </xf>
    <xf numFmtId="164" fontId="21" fillId="4" borderId="23" xfId="0" applyNumberFormat="1" applyFont="1" applyFill="1" applyBorder="1" applyAlignment="1">
      <alignment horizontal="center"/>
    </xf>
    <xf numFmtId="10" fontId="6" fillId="4" borderId="5" xfId="0" applyNumberFormat="1" applyFont="1" applyFill="1" applyBorder="1" applyAlignment="1">
      <alignment horizontal="center"/>
    </xf>
    <xf numFmtId="2" fontId="0" fillId="0" borderId="0" xfId="0" applyNumberFormat="1"/>
    <xf numFmtId="4" fontId="0" fillId="0" borderId="0" xfId="0" applyNumberFormat="1"/>
    <xf numFmtId="0" fontId="0" fillId="0" borderId="0" xfId="0" applyAlignment="1">
      <alignment horizontal="left" textRotation="45"/>
    </xf>
    <xf numFmtId="14" fontId="9" fillId="5" borderId="35" xfId="0" applyNumberFormat="1" applyFont="1" applyFill="1" applyBorder="1" applyAlignment="1">
      <alignment horizontal="left"/>
    </xf>
    <xf numFmtId="14" fontId="8" fillId="5" borderId="31" xfId="0" applyNumberFormat="1" applyFont="1" applyFill="1" applyBorder="1" applyAlignment="1">
      <alignment horizontal="left"/>
    </xf>
    <xf numFmtId="164" fontId="8" fillId="5" borderId="22" xfId="0" applyNumberFormat="1" applyFont="1" applyFill="1" applyBorder="1" applyAlignment="1">
      <alignment horizontal="center"/>
    </xf>
    <xf numFmtId="0" fontId="4" fillId="2" borderId="1" xfId="0" applyFont="1" applyFill="1" applyBorder="1" applyAlignment="1">
      <alignment horizontal="left"/>
    </xf>
    <xf numFmtId="0" fontId="3" fillId="2" borderId="3" xfId="0" applyFont="1" applyFill="1" applyBorder="1" applyAlignment="1">
      <alignment horizontal="center"/>
    </xf>
    <xf numFmtId="0" fontId="3" fillId="2" borderId="4" xfId="0" applyFont="1" applyFill="1" applyBorder="1" applyAlignment="1">
      <alignment horizontal="center"/>
    </xf>
    <xf numFmtId="0" fontId="3" fillId="0" borderId="1" xfId="0" applyFont="1" applyBorder="1" applyAlignment="1">
      <alignment horizontal="left"/>
    </xf>
    <xf numFmtId="0" fontId="3" fillId="0" borderId="2" xfId="0" applyFont="1" applyBorder="1" applyAlignment="1">
      <alignment horizontal="left"/>
    </xf>
    <xf numFmtId="0" fontId="3" fillId="0" borderId="3" xfId="0" applyFont="1" applyBorder="1" applyAlignment="1">
      <alignment horizontal="left"/>
    </xf>
    <xf numFmtId="0" fontId="3" fillId="0" borderId="4" xfId="0" applyFont="1" applyBorder="1" applyAlignment="1">
      <alignment horizontal="left"/>
    </xf>
    <xf numFmtId="0" fontId="4" fillId="0" borderId="1" xfId="0" applyFont="1" applyBorder="1" applyAlignment="1">
      <alignment horizontal="left"/>
    </xf>
    <xf numFmtId="0" fontId="4" fillId="2" borderId="1" xfId="0" applyFont="1" applyFill="1" applyBorder="1" applyAlignment="1">
      <alignment horizontal="center"/>
    </xf>
    <xf numFmtId="0" fontId="11" fillId="3" borderId="0" xfId="0" applyFont="1" applyFill="1" applyAlignment="1">
      <alignment horizontal="center"/>
    </xf>
    <xf numFmtId="0" fontId="6" fillId="4" borderId="10" xfId="0" applyFont="1" applyFill="1" applyBorder="1" applyAlignment="1">
      <alignment horizontal="center"/>
    </xf>
    <xf numFmtId="0" fontId="6" fillId="4" borderId="11" xfId="0" applyFont="1" applyFill="1" applyBorder="1" applyAlignment="1">
      <alignment horizontal="center"/>
    </xf>
    <xf numFmtId="0" fontId="6" fillId="4" borderId="12" xfId="0" applyFont="1" applyFill="1" applyBorder="1" applyAlignment="1">
      <alignment horizontal="center"/>
    </xf>
    <xf numFmtId="0" fontId="11" fillId="3" borderId="10" xfId="0" applyFont="1" applyFill="1" applyBorder="1"/>
    <xf numFmtId="0" fontId="11" fillId="3" borderId="11" xfId="0" applyFont="1" applyFill="1" applyBorder="1"/>
    <xf numFmtId="0" fontId="11" fillId="3" borderId="15" xfId="0" applyFont="1" applyFill="1" applyBorder="1"/>
    <xf numFmtId="0" fontId="11" fillId="3" borderId="5" xfId="0" applyFont="1" applyFill="1" applyBorder="1"/>
    <xf numFmtId="0" fontId="11" fillId="3" borderId="13" xfId="0" applyFont="1" applyFill="1" applyBorder="1"/>
    <xf numFmtId="0" fontId="11" fillId="3" borderId="0" xfId="0" applyFont="1" applyFill="1"/>
    <xf numFmtId="0" fontId="6" fillId="4" borderId="15" xfId="0" applyFont="1" applyFill="1" applyBorder="1" applyAlignment="1">
      <alignment horizontal="right"/>
    </xf>
    <xf numFmtId="0" fontId="6" fillId="4" borderId="5" xfId="0" applyFont="1" applyFill="1" applyBorder="1" applyAlignment="1">
      <alignment horizontal="right"/>
    </xf>
    <xf numFmtId="0" fontId="6" fillId="4" borderId="16" xfId="0" applyFont="1" applyFill="1" applyBorder="1" applyAlignment="1">
      <alignment horizontal="right"/>
    </xf>
    <xf numFmtId="0" fontId="11" fillId="3" borderId="18" xfId="0" applyFont="1" applyFill="1" applyBorder="1"/>
    <xf numFmtId="0" fontId="11" fillId="3" borderId="19" xfId="0" applyFont="1" applyFill="1" applyBorder="1"/>
    <xf numFmtId="0" fontId="6" fillId="4" borderId="10" xfId="0" applyFont="1" applyFill="1" applyBorder="1" applyAlignment="1">
      <alignment horizontal="right"/>
    </xf>
    <xf numFmtId="0" fontId="6" fillId="4" borderId="11" xfId="0" applyFont="1" applyFill="1" applyBorder="1" applyAlignment="1">
      <alignment horizontal="right"/>
    </xf>
    <xf numFmtId="0" fontId="6" fillId="4" borderId="12" xfId="0" applyFont="1" applyFill="1" applyBorder="1" applyAlignment="1">
      <alignment horizontal="right"/>
    </xf>
    <xf numFmtId="0" fontId="0" fillId="0" borderId="0" xfId="0" applyNumberFormat="1"/>
    <xf numFmtId="9" fontId="0" fillId="0" borderId="0" xfId="1" applyFont="1"/>
    <xf numFmtId="0" fontId="11" fillId="3" borderId="36" xfId="0" applyFont="1" applyFill="1" applyBorder="1"/>
    <xf numFmtId="0" fontId="23" fillId="4" borderId="0" xfId="0" applyFont="1" applyFill="1"/>
    <xf numFmtId="0" fontId="23" fillId="4" borderId="0" xfId="0" applyFont="1" applyFill="1" applyAlignment="1">
      <alignment horizontal="center"/>
    </xf>
    <xf numFmtId="0" fontId="18" fillId="0" borderId="0" xfId="0" applyFont="1"/>
    <xf numFmtId="40" fontId="6" fillId="4" borderId="5" xfId="0" applyNumberFormat="1" applyFont="1" applyFill="1" applyBorder="1" applyAlignment="1">
      <alignment horizontal="right"/>
    </xf>
    <xf numFmtId="40" fontId="9" fillId="8" borderId="6" xfId="0" applyNumberFormat="1" applyFont="1" applyFill="1" applyBorder="1" applyAlignment="1">
      <alignment horizontal="center"/>
    </xf>
    <xf numFmtId="40" fontId="9" fillId="8" borderId="0" xfId="0" applyNumberFormat="1" applyFont="1" applyFill="1" applyAlignment="1">
      <alignment horizontal="center"/>
    </xf>
    <xf numFmtId="40" fontId="9" fillId="8" borderId="7" xfId="0" applyNumberFormat="1" applyFont="1" applyFill="1" applyBorder="1" applyAlignment="1">
      <alignment horizontal="center"/>
    </xf>
    <xf numFmtId="164" fontId="0" fillId="0" borderId="0" xfId="0" applyNumberFormat="1"/>
    <xf numFmtId="0" fontId="18" fillId="7" borderId="1" xfId="0" applyFont="1" applyFill="1" applyBorder="1"/>
    <xf numFmtId="164" fontId="18" fillId="7" borderId="1" xfId="0" applyNumberFormat="1" applyFont="1" applyFill="1" applyBorder="1"/>
    <xf numFmtId="164" fontId="0" fillId="0" borderId="1" xfId="0" applyNumberFormat="1" applyBorder="1"/>
    <xf numFmtId="0" fontId="0" fillId="0" borderId="0" xfId="0" applyAlignment="1">
      <alignment vertical="top" wrapText="1"/>
    </xf>
    <xf numFmtId="0" fontId="18" fillId="7" borderId="1" xfId="0" applyFont="1" applyFill="1" applyBorder="1" applyAlignment="1">
      <alignment vertical="top" wrapText="1"/>
    </xf>
    <xf numFmtId="0" fontId="0" fillId="0" borderId="1" xfId="0" applyBorder="1" applyAlignment="1">
      <alignment vertical="top" wrapText="1"/>
    </xf>
    <xf numFmtId="0" fontId="0" fillId="0" borderId="0" xfId="0" applyAlignment="1">
      <alignment vertical="top" wrapText="1"/>
    </xf>
    <xf numFmtId="0" fontId="24" fillId="0" borderId="0" xfId="0" applyFont="1"/>
    <xf numFmtId="169" fontId="0" fillId="0" borderId="0" xfId="0" applyNumberFormat="1"/>
  </cellXfs>
  <cellStyles count="2">
    <cellStyle name="Normal" xfId="0" builtinId="0"/>
    <cellStyle name="Percent" xfId="1" builtinId="5"/>
  </cellStyles>
  <dxfs count="60">
    <dxf>
      <font>
        <b val="0"/>
        <i/>
        <strike val="0"/>
        <condense val="0"/>
        <extend val="0"/>
        <outline val="0"/>
        <shadow val="0"/>
        <u val="none"/>
        <vertAlign val="baseline"/>
        <sz val="8"/>
        <color indexed="8"/>
        <name val="Cascadia Code Light"/>
        <family val="3"/>
        <scheme val="none"/>
      </font>
      <numFmt numFmtId="8" formatCode="#,##0.00_);[Red]\(#,##0.00\)"/>
      <fill>
        <patternFill patternType="solid">
          <fgColor indexed="24"/>
          <bgColor theme="9" tint="0.79998168889431442"/>
        </patternFill>
      </fill>
      <alignment horizontal="center" vertical="bottom" textRotation="0" wrapText="0" indent="0" justifyLastLine="0" shrinkToFit="0" readingOrder="0"/>
    </dxf>
    <dxf>
      <font>
        <b val="0"/>
        <i/>
        <strike val="0"/>
        <condense val="0"/>
        <extend val="0"/>
        <outline val="0"/>
        <shadow val="0"/>
        <u val="none"/>
        <vertAlign val="baseline"/>
        <sz val="8"/>
        <color indexed="8"/>
        <name val="Cascadia Code Light"/>
        <family val="3"/>
        <scheme val="none"/>
      </font>
      <numFmt numFmtId="8" formatCode="#,##0.00_);[Red]\(#,##0.00\)"/>
      <fill>
        <patternFill patternType="solid">
          <fgColor indexed="24"/>
          <bgColor theme="9" tint="0.79998168889431442"/>
        </patternFill>
      </fill>
      <alignment horizontal="center" vertical="bottom" textRotation="0" wrapText="0" indent="0" justifyLastLine="0" shrinkToFit="0" readingOrder="0"/>
    </dxf>
    <dxf>
      <font>
        <b val="0"/>
        <i/>
        <strike val="0"/>
        <condense val="0"/>
        <extend val="0"/>
        <outline val="0"/>
        <shadow val="0"/>
        <u val="none"/>
        <vertAlign val="baseline"/>
        <sz val="8"/>
        <color indexed="8"/>
        <name val="Cascadia Code Light"/>
        <family val="3"/>
        <scheme val="none"/>
      </font>
      <numFmt numFmtId="8" formatCode="#,##0.00_);[Red]\(#,##0.00\)"/>
      <fill>
        <patternFill patternType="solid">
          <fgColor indexed="24"/>
          <bgColor theme="9" tint="0.79998168889431442"/>
        </patternFill>
      </fill>
      <alignment horizontal="general" vertical="top" textRotation="0" wrapText="0" indent="0" justifyLastLine="0" shrinkToFit="0" readingOrder="0"/>
      <border diagonalUp="0" diagonalDown="0" outline="0">
        <left/>
        <right/>
        <top style="thin">
          <color indexed="23"/>
        </top>
        <bottom style="thin">
          <color indexed="9"/>
        </bottom>
      </border>
    </dxf>
    <dxf>
      <font>
        <b val="0"/>
        <i/>
        <strike val="0"/>
        <condense val="0"/>
        <extend val="0"/>
        <outline val="0"/>
        <shadow val="0"/>
        <u val="none"/>
        <vertAlign val="baseline"/>
        <sz val="8"/>
        <color indexed="8"/>
        <name val="Cascadia Code Light"/>
        <family val="3"/>
        <scheme val="none"/>
      </font>
      <numFmt numFmtId="8" formatCode="#,##0.00_);[Red]\(#,##0.00\)"/>
      <fill>
        <patternFill patternType="solid">
          <fgColor indexed="24"/>
          <bgColor theme="9" tint="0.79998168889431442"/>
        </patternFill>
      </fill>
      <alignment horizontal="left" vertical="bottom" textRotation="0" wrapText="0" indent="0" justifyLastLine="0" shrinkToFit="0" readingOrder="0"/>
      <border diagonalUp="0" diagonalDown="0" outline="0">
        <left/>
        <right/>
        <top style="thin">
          <color indexed="23"/>
        </top>
        <bottom style="thin">
          <color indexed="9"/>
        </bottom>
      </border>
    </dxf>
    <dxf>
      <font>
        <b val="0"/>
        <i/>
        <strike val="0"/>
        <condense val="0"/>
        <extend val="0"/>
        <outline val="0"/>
        <shadow val="0"/>
        <u val="none"/>
        <vertAlign val="baseline"/>
        <sz val="8"/>
        <color indexed="8"/>
        <name val="Cascadia Code Light"/>
        <family val="3"/>
        <scheme val="none"/>
      </font>
      <numFmt numFmtId="8" formatCode="#,##0.00_);[Red]\(#,##0.00\)"/>
      <fill>
        <patternFill patternType="solid">
          <fgColor indexed="24"/>
          <bgColor theme="9" tint="0.79998168889431442"/>
        </patternFill>
      </fill>
      <alignment horizontal="right" vertical="bottom" textRotation="0" wrapText="0" indent="0" justifyLastLine="0" shrinkToFit="0" readingOrder="0"/>
      <border diagonalUp="0" diagonalDown="0" outline="0">
        <left/>
        <right/>
        <top style="thin">
          <color indexed="23"/>
        </top>
        <bottom style="thin">
          <color indexed="9"/>
        </bottom>
      </border>
    </dxf>
    <dxf>
      <font>
        <b val="0"/>
        <i/>
        <strike val="0"/>
        <condense val="0"/>
        <extend val="0"/>
        <outline val="0"/>
        <shadow val="0"/>
        <u val="none"/>
        <vertAlign val="baseline"/>
        <sz val="8"/>
        <color indexed="8"/>
        <name val="Cascadia Code Light"/>
        <family val="3"/>
        <scheme val="none"/>
      </font>
      <numFmt numFmtId="19" formatCode="m/d/yyyy"/>
      <fill>
        <patternFill patternType="solid">
          <fgColor indexed="24"/>
          <bgColor theme="9" tint="0.79998168889431442"/>
        </patternFill>
      </fill>
      <alignment horizontal="left" vertical="bottom" textRotation="0" wrapText="0" indent="0" justifyLastLine="0" shrinkToFit="0" readingOrder="0"/>
      <border diagonalUp="0" diagonalDown="0" outline="0">
        <left/>
        <right/>
        <top style="thin">
          <color indexed="23"/>
        </top>
        <bottom style="thin">
          <color indexed="9"/>
        </bottom>
      </border>
    </dxf>
    <dxf>
      <font>
        <b/>
        <i/>
        <strike val="0"/>
        <condense val="0"/>
        <extend val="0"/>
        <outline val="0"/>
        <shadow val="0"/>
        <u val="none"/>
        <vertAlign val="baseline"/>
        <sz val="8"/>
        <color indexed="8"/>
        <name val="Cascadia Code Light"/>
        <family val="3"/>
        <scheme val="none"/>
      </font>
      <numFmt numFmtId="19" formatCode="m/d/yyyy"/>
      <fill>
        <patternFill patternType="solid">
          <fgColor indexed="24"/>
          <bgColor theme="9" tint="0.79998168889431442"/>
        </patternFill>
      </fill>
      <alignment horizontal="left" vertical="bottom" textRotation="0" wrapText="0" indent="0" justifyLastLine="0" shrinkToFit="0" readingOrder="0"/>
    </dxf>
    <dxf>
      <font>
        <strike val="0"/>
        <outline val="0"/>
        <shadow val="0"/>
        <u val="none"/>
        <vertAlign val="baseline"/>
        <sz val="8"/>
        <family val="2"/>
      </font>
      <fill>
        <patternFill>
          <bgColor theme="9" tint="0.79998168889431442"/>
        </patternFill>
      </fill>
    </dxf>
    <dxf>
      <border outline="0">
        <bottom style="medium">
          <color indexed="64"/>
        </bottom>
      </border>
    </dxf>
    <dxf>
      <font>
        <b/>
        <i/>
        <strike val="0"/>
        <condense val="0"/>
        <extend val="0"/>
        <outline val="0"/>
        <shadow val="0"/>
        <u val="none"/>
        <vertAlign val="baseline"/>
        <sz val="8"/>
        <color indexed="9"/>
        <name val="Garamond"/>
        <family val="2"/>
        <scheme val="minor"/>
      </font>
      <fill>
        <patternFill patternType="solid">
          <fgColor indexed="24"/>
          <bgColor indexed="16"/>
        </patternFill>
      </fill>
      <alignment horizontal="center" vertical="bottom" textRotation="0" wrapText="0" indent="0" justifyLastLine="0" shrinkToFit="0" readingOrder="0"/>
    </dxf>
    <dxf>
      <font>
        <b val="0"/>
        <i/>
        <strike val="0"/>
        <condense val="0"/>
        <extend val="0"/>
        <outline val="0"/>
        <shadow val="0"/>
        <u val="none"/>
        <vertAlign val="baseline"/>
        <sz val="8"/>
        <color indexed="8"/>
        <name val="Cascadia Code Light"/>
        <family val="3"/>
        <scheme val="none"/>
      </font>
      <numFmt numFmtId="8" formatCode="#,##0.00_);[Red]\(#,##0.00\)"/>
      <fill>
        <patternFill patternType="solid">
          <fgColor indexed="24"/>
          <bgColor theme="9" tint="0.79998168889431442"/>
        </patternFill>
      </fill>
      <alignment horizontal="center" vertical="bottom" textRotation="0" wrapText="0" indent="0" justifyLastLine="0" shrinkToFit="0" readingOrder="0"/>
    </dxf>
    <dxf>
      <font>
        <b val="0"/>
        <i/>
        <strike val="0"/>
        <condense val="0"/>
        <extend val="0"/>
        <outline val="0"/>
        <shadow val="0"/>
        <u val="none"/>
        <vertAlign val="baseline"/>
        <sz val="8"/>
        <color indexed="8"/>
        <name val="Cascadia Code Light"/>
        <family val="3"/>
        <scheme val="none"/>
      </font>
      <numFmt numFmtId="8" formatCode="#,##0.00_);[Red]\(#,##0.00\)"/>
      <fill>
        <patternFill patternType="solid">
          <fgColor indexed="24"/>
          <bgColor theme="9" tint="0.79998168889431442"/>
        </patternFill>
      </fill>
      <alignment horizontal="center" vertical="bottom" textRotation="0" wrapText="0" indent="0" justifyLastLine="0" shrinkToFit="0" readingOrder="0"/>
    </dxf>
    <dxf>
      <font>
        <b val="0"/>
        <i/>
        <strike val="0"/>
        <condense val="0"/>
        <extend val="0"/>
        <outline val="0"/>
        <shadow val="0"/>
        <u val="none"/>
        <vertAlign val="baseline"/>
        <sz val="8"/>
        <color indexed="8"/>
        <name val="Cascadia Code Light"/>
        <family val="3"/>
        <scheme val="none"/>
      </font>
      <numFmt numFmtId="8" formatCode="#,##0.00_);[Red]\(#,##0.00\)"/>
      <fill>
        <patternFill patternType="solid">
          <fgColor indexed="24"/>
          <bgColor theme="9" tint="0.79998168889431442"/>
        </patternFill>
      </fill>
      <alignment horizontal="center" vertical="bottom" textRotation="0" wrapText="0" indent="0" justifyLastLine="0" shrinkToFit="0" readingOrder="0"/>
    </dxf>
    <dxf>
      <font>
        <b val="0"/>
        <i/>
        <strike val="0"/>
        <condense val="0"/>
        <extend val="0"/>
        <outline val="0"/>
        <shadow val="0"/>
        <u val="none"/>
        <vertAlign val="baseline"/>
        <sz val="8"/>
        <color indexed="8"/>
        <name val="Cascadia Code Light"/>
        <family val="3"/>
        <scheme val="none"/>
      </font>
      <numFmt numFmtId="8" formatCode="#,##0.00_);[Red]\(#,##0.00\)"/>
      <fill>
        <patternFill patternType="solid">
          <fgColor indexed="24"/>
          <bgColor theme="9" tint="0.79998168889431442"/>
        </patternFill>
      </fill>
      <alignment horizontal="center" vertical="bottom" textRotation="0" wrapText="0" indent="0" justifyLastLine="0" shrinkToFit="0" readingOrder="0"/>
    </dxf>
    <dxf>
      <font>
        <b val="0"/>
        <i/>
        <strike val="0"/>
        <condense val="0"/>
        <extend val="0"/>
        <outline val="0"/>
        <shadow val="0"/>
        <u val="none"/>
        <vertAlign val="baseline"/>
        <sz val="8"/>
        <color indexed="8"/>
        <name val="Cascadia Code Light"/>
        <family val="3"/>
        <scheme val="none"/>
      </font>
      <numFmt numFmtId="8" formatCode="#,##0.00_);[Red]\(#,##0.00\)"/>
      <fill>
        <patternFill patternType="solid">
          <fgColor indexed="24"/>
          <bgColor theme="9" tint="0.79998168889431442"/>
        </patternFill>
      </fill>
      <alignment horizontal="center" vertical="bottom" textRotation="0" wrapText="0" indent="0" justifyLastLine="0" shrinkToFit="0" readingOrder="0"/>
    </dxf>
    <dxf>
      <font>
        <b val="0"/>
        <i/>
        <strike val="0"/>
        <condense val="0"/>
        <extend val="0"/>
        <outline val="0"/>
        <shadow val="0"/>
        <u val="none"/>
        <vertAlign val="baseline"/>
        <sz val="8"/>
        <color indexed="8"/>
        <name val="Cascadia Code Light"/>
        <family val="3"/>
        <scheme val="none"/>
      </font>
      <numFmt numFmtId="8" formatCode="#,##0.00_);[Red]\(#,##0.00\)"/>
      <fill>
        <patternFill patternType="solid">
          <fgColor indexed="24"/>
          <bgColor theme="9" tint="0.79998168889431442"/>
        </patternFill>
      </fill>
      <alignment horizontal="center" vertical="bottom" textRotation="0" wrapText="0" indent="0" justifyLastLine="0" shrinkToFit="0" readingOrder="0"/>
    </dxf>
    <dxf>
      <font>
        <b val="0"/>
        <i/>
        <strike val="0"/>
        <condense val="0"/>
        <extend val="0"/>
        <outline val="0"/>
        <shadow val="0"/>
        <u val="none"/>
        <vertAlign val="baseline"/>
        <sz val="8"/>
        <color indexed="8"/>
        <name val="Cascadia Code Light"/>
        <family val="3"/>
        <scheme val="none"/>
      </font>
      <numFmt numFmtId="8" formatCode="#,##0.00_);[Red]\(#,##0.00\)"/>
      <fill>
        <patternFill patternType="solid">
          <fgColor indexed="24"/>
          <bgColor theme="9" tint="0.79998168889431442"/>
        </patternFill>
      </fill>
      <alignment horizontal="center" vertical="bottom" textRotation="0" wrapText="0" indent="0" justifyLastLine="0" shrinkToFit="0" readingOrder="0"/>
    </dxf>
    <dxf>
      <font>
        <b val="0"/>
        <i/>
        <strike val="0"/>
        <condense val="0"/>
        <extend val="0"/>
        <outline val="0"/>
        <shadow val="0"/>
        <u val="none"/>
        <vertAlign val="baseline"/>
        <sz val="8"/>
        <color indexed="8"/>
        <name val="Cascadia Code Light"/>
        <family val="3"/>
        <scheme val="none"/>
      </font>
      <numFmt numFmtId="8" formatCode="#,##0.00_);[Red]\(#,##0.00\)"/>
      <fill>
        <patternFill patternType="solid">
          <fgColor indexed="24"/>
          <bgColor theme="9" tint="0.79998168889431442"/>
        </patternFill>
      </fill>
      <alignment horizontal="center" vertical="bottom" textRotation="0" wrapText="0" indent="0" justifyLastLine="0" shrinkToFit="0" readingOrder="0"/>
    </dxf>
    <dxf>
      <font>
        <b val="0"/>
        <i/>
        <strike val="0"/>
        <condense val="0"/>
        <extend val="0"/>
        <outline val="0"/>
        <shadow val="0"/>
        <u val="none"/>
        <vertAlign val="baseline"/>
        <sz val="8"/>
        <color indexed="8"/>
        <name val="Cascadia Code Light"/>
        <family val="3"/>
        <scheme val="none"/>
      </font>
      <numFmt numFmtId="8" formatCode="#,##0.00_);[Red]\(#,##0.00\)"/>
      <fill>
        <patternFill patternType="solid">
          <fgColor indexed="24"/>
          <bgColor theme="9" tint="0.79998168889431442"/>
        </patternFill>
      </fill>
      <alignment horizontal="center" vertical="bottom" textRotation="0" wrapText="0" indent="0" justifyLastLine="0" shrinkToFit="0" readingOrder="0"/>
    </dxf>
    <dxf>
      <font>
        <b val="0"/>
        <i/>
        <strike val="0"/>
        <condense val="0"/>
        <extend val="0"/>
        <outline val="0"/>
        <shadow val="0"/>
        <u val="none"/>
        <vertAlign val="baseline"/>
        <sz val="8"/>
        <color indexed="8"/>
        <name val="Cascadia Code Light"/>
        <family val="3"/>
        <scheme val="none"/>
      </font>
      <numFmt numFmtId="8" formatCode="#,##0.00_);[Red]\(#,##0.00\)"/>
      <fill>
        <patternFill patternType="solid">
          <fgColor indexed="24"/>
          <bgColor theme="9" tint="0.79998168889431442"/>
        </patternFill>
      </fill>
      <alignment horizontal="center" vertical="bottom" textRotation="0" wrapText="0" indent="0" justifyLastLine="0" shrinkToFit="0" readingOrder="0"/>
    </dxf>
    <dxf>
      <font>
        <b val="0"/>
        <i/>
        <strike val="0"/>
        <condense val="0"/>
        <extend val="0"/>
        <outline val="0"/>
        <shadow val="0"/>
        <u val="none"/>
        <vertAlign val="baseline"/>
        <sz val="8"/>
        <color indexed="8"/>
        <name val="Cascadia Code Light"/>
        <family val="3"/>
        <scheme val="none"/>
      </font>
      <numFmt numFmtId="19" formatCode="m/d/yyyy"/>
      <fill>
        <patternFill patternType="solid">
          <fgColor indexed="24"/>
          <bgColor theme="9" tint="0.79998168889431442"/>
        </patternFill>
      </fill>
      <alignment horizontal="left" vertical="bottom" textRotation="0" wrapText="0" indent="0" justifyLastLine="0" shrinkToFit="0" readingOrder="0"/>
    </dxf>
    <dxf>
      <font>
        <b/>
        <i/>
        <strike val="0"/>
        <condense val="0"/>
        <extend val="0"/>
        <outline val="0"/>
        <shadow val="0"/>
        <u val="none"/>
        <vertAlign val="baseline"/>
        <sz val="8"/>
        <color indexed="8"/>
        <name val="Cascadia Code Light"/>
        <family val="3"/>
        <scheme val="none"/>
      </font>
      <numFmt numFmtId="19" formatCode="m/d/yyyy"/>
      <fill>
        <patternFill patternType="solid">
          <fgColor indexed="24"/>
          <bgColor theme="9" tint="0.79998168889431442"/>
        </patternFill>
      </fill>
      <alignment horizontal="left" vertical="bottom" textRotation="0" wrapText="0" indent="0" justifyLastLine="0" shrinkToFit="0" readingOrder="0"/>
    </dxf>
    <dxf>
      <font>
        <b val="0"/>
        <i/>
        <strike val="0"/>
        <condense val="0"/>
        <extend val="0"/>
        <outline val="0"/>
        <shadow val="0"/>
        <u val="none"/>
        <vertAlign val="baseline"/>
        <sz val="8"/>
        <color indexed="8"/>
        <name val="Cascadia Code Light"/>
        <family val="3"/>
        <scheme val="none"/>
      </font>
      <numFmt numFmtId="8" formatCode="#,##0.00_);[Red]\(#,##0.00\)"/>
      <fill>
        <patternFill patternType="solid">
          <fgColor indexed="24"/>
          <bgColor theme="9" tint="0.79998168889431442"/>
        </patternFill>
      </fill>
    </dxf>
    <dxf>
      <border outline="0">
        <bottom style="medium">
          <color indexed="64"/>
        </bottom>
      </border>
    </dxf>
    <dxf>
      <font>
        <b/>
        <i/>
        <strike val="0"/>
        <condense val="0"/>
        <extend val="0"/>
        <outline val="0"/>
        <shadow val="0"/>
        <u val="none"/>
        <vertAlign val="baseline"/>
        <sz val="8"/>
        <color indexed="9"/>
        <name val="Garamond"/>
        <family val="2"/>
        <scheme val="minor"/>
      </font>
      <fill>
        <patternFill patternType="solid">
          <fgColor indexed="24"/>
          <bgColor indexed="16"/>
        </patternFill>
      </fill>
      <alignment horizontal="center" vertical="bottom" textRotation="0" wrapText="0" indent="0" justifyLastLine="0" shrinkToFit="0" readingOrder="0"/>
    </dxf>
    <dxf>
      <font>
        <strike val="0"/>
        <outline val="0"/>
        <shadow val="0"/>
        <u val="none"/>
        <vertAlign val="baseline"/>
        <sz val="8"/>
        <color indexed="8"/>
        <name val="Cascadia Code Light"/>
        <family val="3"/>
        <scheme val="none"/>
      </font>
      <fill>
        <patternFill patternType="solid">
          <fgColor indexed="24"/>
          <bgColor theme="9" tint="0.79998168889431442"/>
        </patternFill>
      </fill>
      <alignment horizontal="center" vertical="bottom" textRotation="0" wrapText="0" indent="0" justifyLastLine="0" shrinkToFit="0" readingOrder="0"/>
    </dxf>
    <dxf>
      <font>
        <strike val="0"/>
        <outline val="0"/>
        <shadow val="0"/>
        <u val="none"/>
        <vertAlign val="baseline"/>
        <sz val="8"/>
        <color indexed="8"/>
        <name val="Cascadia Code Light"/>
        <family val="3"/>
        <scheme val="none"/>
      </font>
      <fill>
        <patternFill patternType="solid">
          <fgColor indexed="24"/>
          <bgColor theme="9" tint="0.79998168889431442"/>
        </patternFill>
      </fill>
      <alignment horizontal="center" vertical="bottom" textRotation="0" wrapText="0" indent="0" justifyLastLine="0" shrinkToFit="0" readingOrder="0"/>
    </dxf>
    <dxf>
      <font>
        <strike val="0"/>
        <outline val="0"/>
        <shadow val="0"/>
        <u val="none"/>
        <vertAlign val="baseline"/>
        <sz val="8"/>
        <color indexed="8"/>
        <name val="Cascadia Code Light"/>
        <family val="3"/>
        <scheme val="none"/>
      </font>
      <fill>
        <patternFill patternType="solid">
          <fgColor indexed="24"/>
          <bgColor theme="9" tint="0.79998168889431442"/>
        </patternFill>
      </fill>
      <alignment horizontal="center" vertical="bottom" textRotation="0" wrapText="0" indent="0" justifyLastLine="0" shrinkToFit="0" readingOrder="0"/>
    </dxf>
    <dxf>
      <font>
        <strike val="0"/>
        <outline val="0"/>
        <shadow val="0"/>
        <u val="none"/>
        <vertAlign val="baseline"/>
        <sz val="8"/>
        <color indexed="8"/>
        <name val="Cascadia Code Light"/>
        <family val="3"/>
        <scheme val="none"/>
      </font>
      <fill>
        <patternFill patternType="solid">
          <fgColor indexed="24"/>
          <bgColor theme="9" tint="0.79998168889431442"/>
        </patternFill>
      </fill>
      <alignment horizontal="center" vertical="bottom" textRotation="0" wrapText="0" indent="0" justifyLastLine="0" shrinkToFit="0" readingOrder="0"/>
    </dxf>
    <dxf>
      <font>
        <strike val="0"/>
        <outline val="0"/>
        <shadow val="0"/>
        <u val="none"/>
        <vertAlign val="baseline"/>
        <sz val="8"/>
        <color indexed="8"/>
        <name val="Cascadia Code Light"/>
        <family val="3"/>
        <scheme val="none"/>
      </font>
      <fill>
        <patternFill patternType="solid">
          <fgColor indexed="24"/>
          <bgColor theme="9" tint="0.79998168889431442"/>
        </patternFill>
      </fill>
      <alignment horizontal="center" vertical="bottom" textRotation="0" wrapText="0" indent="0" justifyLastLine="0" shrinkToFit="0" readingOrder="0"/>
    </dxf>
    <dxf>
      <font>
        <strike val="0"/>
        <outline val="0"/>
        <shadow val="0"/>
        <u val="none"/>
        <vertAlign val="baseline"/>
        <sz val="8"/>
        <color indexed="8"/>
        <name val="Cascadia Code Light"/>
        <family val="3"/>
        <scheme val="none"/>
      </font>
      <fill>
        <patternFill patternType="solid">
          <fgColor indexed="24"/>
          <bgColor theme="9" tint="0.79998168889431442"/>
        </patternFill>
      </fill>
      <alignment horizontal="center" vertical="bottom" textRotation="0" wrapText="0" indent="0" justifyLastLine="0" shrinkToFit="0" readingOrder="0"/>
    </dxf>
    <dxf>
      <font>
        <strike val="0"/>
        <outline val="0"/>
        <shadow val="0"/>
        <u val="none"/>
        <vertAlign val="baseline"/>
        <sz val="8"/>
        <color indexed="8"/>
        <name val="Cascadia Code Light"/>
        <family val="3"/>
        <scheme val="none"/>
      </font>
      <fill>
        <patternFill patternType="solid">
          <fgColor indexed="24"/>
          <bgColor theme="9" tint="0.79998168889431442"/>
        </patternFill>
      </fill>
      <alignment horizontal="center" vertical="bottom" textRotation="0" wrapText="0" indent="0" justifyLastLine="0" shrinkToFit="0" readingOrder="0"/>
    </dxf>
    <dxf>
      <font>
        <strike val="0"/>
        <outline val="0"/>
        <shadow val="0"/>
        <u val="none"/>
        <vertAlign val="baseline"/>
        <sz val="8"/>
        <color indexed="8"/>
        <name val="Cascadia Code Light"/>
        <family val="3"/>
        <scheme val="none"/>
      </font>
      <fill>
        <patternFill patternType="solid">
          <fgColor indexed="24"/>
          <bgColor theme="9" tint="0.79998168889431442"/>
        </patternFill>
      </fill>
      <alignment horizontal="center" vertical="bottom" textRotation="0" wrapText="0" indent="0" justifyLastLine="0" shrinkToFit="0" readingOrder="0"/>
    </dxf>
    <dxf>
      <font>
        <strike val="0"/>
        <outline val="0"/>
        <shadow val="0"/>
        <u val="none"/>
        <vertAlign val="baseline"/>
        <sz val="8"/>
        <color indexed="8"/>
        <name val="Cascadia Code Light"/>
        <family val="3"/>
        <scheme val="none"/>
      </font>
      <fill>
        <patternFill patternType="solid">
          <fgColor indexed="24"/>
          <bgColor theme="9" tint="0.79998168889431442"/>
        </patternFill>
      </fill>
      <alignment horizontal="center" vertical="bottom" textRotation="0" wrapText="0" indent="0" justifyLastLine="0" shrinkToFit="0" readingOrder="0"/>
    </dxf>
    <dxf>
      <font>
        <strike val="0"/>
        <outline val="0"/>
        <shadow val="0"/>
        <u val="none"/>
        <vertAlign val="baseline"/>
        <sz val="8"/>
        <color indexed="8"/>
        <name val="Cascadia Code Light"/>
        <family val="3"/>
        <scheme val="none"/>
      </font>
      <fill>
        <patternFill patternType="solid">
          <fgColor indexed="24"/>
          <bgColor theme="9" tint="0.79998168889431442"/>
        </patternFill>
      </fill>
      <alignment horizontal="center" vertical="bottom" textRotation="0" wrapText="0" indent="0" justifyLastLine="0" shrinkToFit="0" readingOrder="0"/>
    </dxf>
    <dxf>
      <font>
        <strike val="0"/>
        <outline val="0"/>
        <shadow val="0"/>
        <u val="none"/>
        <vertAlign val="baseline"/>
        <sz val="8"/>
        <color indexed="8"/>
        <name val="Cascadia Code Light"/>
        <family val="3"/>
        <scheme val="none"/>
      </font>
      <fill>
        <patternFill patternType="solid">
          <fgColor indexed="24"/>
          <bgColor theme="9" tint="0.79998168889431442"/>
        </patternFill>
      </fill>
      <alignment horizontal="center" vertical="bottom" textRotation="0" wrapText="0" indent="0" justifyLastLine="0" shrinkToFit="0" readingOrder="0"/>
    </dxf>
    <dxf>
      <font>
        <strike val="0"/>
        <outline val="0"/>
        <shadow val="0"/>
        <u val="none"/>
        <vertAlign val="baseline"/>
        <sz val="8"/>
        <color indexed="8"/>
        <name val="Cascadia Code Light"/>
        <family val="3"/>
        <scheme val="none"/>
      </font>
      <fill>
        <patternFill patternType="solid">
          <fgColor indexed="24"/>
          <bgColor theme="9" tint="0.79998168889431442"/>
        </patternFill>
      </fill>
      <alignment horizontal="center" vertical="bottom" textRotation="0" wrapText="0" indent="0" justifyLastLine="0" shrinkToFit="0" readingOrder="0"/>
    </dxf>
    <dxf>
      <font>
        <b val="0"/>
        <i/>
        <strike val="0"/>
        <condense val="0"/>
        <extend val="0"/>
        <outline val="0"/>
        <shadow val="0"/>
        <u val="none"/>
        <vertAlign val="baseline"/>
        <sz val="8"/>
        <color indexed="8"/>
        <name val="Cascadia Code Light"/>
        <family val="3"/>
        <scheme val="none"/>
      </font>
      <numFmt numFmtId="19" formatCode="m/d/yyyy"/>
      <fill>
        <patternFill patternType="solid">
          <fgColor indexed="24"/>
          <bgColor theme="9" tint="0.79998168889431442"/>
        </patternFill>
      </fill>
      <alignment horizontal="left" vertical="bottom" textRotation="0" wrapText="0" indent="0" justifyLastLine="0" shrinkToFit="0" readingOrder="0"/>
    </dxf>
    <dxf>
      <font>
        <b/>
        <i/>
        <strike val="0"/>
        <condense val="0"/>
        <extend val="0"/>
        <outline val="0"/>
        <shadow val="0"/>
        <u val="none"/>
        <vertAlign val="baseline"/>
        <sz val="8"/>
        <color indexed="8"/>
        <name val="Cascadia Code Light"/>
        <family val="3"/>
        <scheme val="none"/>
      </font>
      <numFmt numFmtId="19" formatCode="m/d/yyyy"/>
      <fill>
        <patternFill patternType="solid">
          <fgColor indexed="24"/>
          <bgColor theme="9" tint="0.79998168889431442"/>
        </patternFill>
      </fill>
      <alignment horizontal="left" vertical="bottom" textRotation="0" wrapText="0" indent="0" justifyLastLine="0" shrinkToFit="0" readingOrder="0"/>
    </dxf>
    <dxf>
      <font>
        <strike val="0"/>
        <outline val="0"/>
        <shadow val="0"/>
        <u val="none"/>
        <vertAlign val="baseline"/>
        <sz val="8"/>
        <family val="2"/>
      </font>
      <fill>
        <patternFill patternType="solid">
          <fgColor indexed="24"/>
          <bgColor theme="9" tint="0.79998168889431442"/>
        </patternFill>
      </fill>
    </dxf>
    <dxf>
      <border outline="0">
        <bottom style="medium">
          <color indexed="64"/>
        </bottom>
      </border>
    </dxf>
    <dxf>
      <font>
        <b/>
        <i/>
        <strike val="0"/>
        <condense val="0"/>
        <extend val="0"/>
        <outline val="0"/>
        <shadow val="0"/>
        <u val="none"/>
        <vertAlign val="baseline"/>
        <sz val="8"/>
        <color indexed="9"/>
        <name val="Garamond"/>
        <family val="2"/>
        <scheme val="minor"/>
      </font>
      <fill>
        <patternFill patternType="solid">
          <fgColor indexed="24"/>
          <bgColor indexed="16"/>
        </patternFill>
      </fill>
      <alignment horizontal="center" vertical="bottom" textRotation="0" wrapText="0" indent="0" justifyLastLine="0" shrinkToFit="0" readingOrder="0"/>
    </dxf>
    <dxf>
      <numFmt numFmtId="2" formatCode="0.00"/>
    </dxf>
    <dxf>
      <numFmt numFmtId="8" formatCode="#,##0.00_);[Red]\(#,##0.00\)"/>
    </dxf>
    <dxf>
      <numFmt numFmtId="8" formatCode="#,##0.00_);[Red]\(#,##0.00\)"/>
    </dxf>
    <dxf>
      <numFmt numFmtId="8" formatCode="#,##0.00_);[Red]\(#,##0.00\)"/>
    </dxf>
    <dxf>
      <numFmt numFmtId="4" formatCode="#,##0.00"/>
    </dxf>
    <dxf>
      <numFmt numFmtId="2" formatCode="0.00"/>
    </dxf>
    <dxf>
      <alignment textRotation="45"/>
    </dxf>
    <dxf>
      <alignment textRotation="45"/>
    </dxf>
    <dxf>
      <font>
        <b val="0"/>
        <i val="0"/>
        <strike val="0"/>
        <condense val="0"/>
        <extend val="0"/>
        <outline val="0"/>
        <shadow val="0"/>
        <u val="none"/>
        <vertAlign val="baseline"/>
        <sz val="8"/>
        <color indexed="8"/>
        <name val="Garamond"/>
        <family val="2"/>
        <scheme val="minor"/>
      </font>
      <numFmt numFmtId="8" formatCode="#,##0.00_);[Red]\(#,##0.00\)"/>
      <fill>
        <patternFill patternType="darkGray">
          <fgColor indexed="9"/>
          <bgColor indexed="13"/>
        </patternFill>
      </fill>
    </dxf>
    <dxf>
      <font>
        <b val="0"/>
        <i val="0"/>
        <strike val="0"/>
        <condense val="0"/>
        <extend val="0"/>
        <outline val="0"/>
        <shadow val="0"/>
        <u val="none"/>
        <vertAlign val="baseline"/>
        <sz val="8"/>
        <color indexed="8"/>
        <name val="Garamond"/>
        <family val="2"/>
        <scheme val="minor"/>
      </font>
      <numFmt numFmtId="8" formatCode="#,##0.00_);[Red]\(#,##0.00\)"/>
      <fill>
        <patternFill patternType="darkGray">
          <fgColor indexed="9"/>
          <bgColor indexed="13"/>
        </patternFill>
      </fill>
    </dxf>
    <dxf>
      <font>
        <b val="0"/>
        <i val="0"/>
        <strike val="0"/>
        <condense val="0"/>
        <extend val="0"/>
        <outline val="0"/>
        <shadow val="0"/>
        <u val="none"/>
        <vertAlign val="baseline"/>
        <sz val="8"/>
        <color indexed="8"/>
        <name val="Garamond"/>
        <family val="2"/>
        <scheme val="minor"/>
      </font>
      <numFmt numFmtId="8" formatCode="#,##0.00_);[Red]\(#,##0.00\)"/>
      <fill>
        <patternFill patternType="darkGray">
          <fgColor indexed="9"/>
          <bgColor indexed="13"/>
        </patternFill>
      </fill>
    </dxf>
    <dxf>
      <font>
        <b/>
        <i/>
        <strike val="0"/>
        <condense val="0"/>
        <extend val="0"/>
        <outline val="0"/>
        <shadow val="0"/>
        <u val="none"/>
        <vertAlign val="baseline"/>
        <sz val="8"/>
        <color indexed="8"/>
        <name val="Garamond"/>
        <family val="2"/>
        <scheme val="minor"/>
      </font>
      <fill>
        <patternFill patternType="darkGray">
          <fgColor indexed="9"/>
          <bgColor indexed="13"/>
        </patternFill>
      </fill>
      <alignment horizontal="left" vertical="bottom" textRotation="0" wrapText="0" indent="0" justifyLastLine="0" shrinkToFit="0" readingOrder="0"/>
    </dxf>
    <dxf>
      <border outline="0">
        <left style="medium">
          <color indexed="64"/>
        </left>
        <right style="medium">
          <color indexed="64"/>
        </right>
        <top style="medium">
          <color indexed="64"/>
        </top>
        <bottom style="medium">
          <color indexed="64"/>
        </bottom>
      </border>
    </dxf>
    <dxf>
      <font>
        <b val="0"/>
        <i val="0"/>
        <strike val="0"/>
        <condense val="0"/>
        <extend val="0"/>
        <outline val="0"/>
        <shadow val="0"/>
        <u val="none"/>
        <vertAlign val="baseline"/>
        <sz val="8"/>
        <color indexed="8"/>
        <name val="Garamond"/>
        <family val="2"/>
        <scheme val="minor"/>
      </font>
      <fill>
        <patternFill patternType="darkGray">
          <fgColor indexed="9"/>
          <bgColor indexed="13"/>
        </patternFill>
      </fill>
    </dxf>
    <dxf>
      <border outline="0">
        <bottom style="thin">
          <color indexed="64"/>
        </bottom>
      </border>
    </dxf>
    <dxf>
      <font>
        <b/>
        <i val="0"/>
        <strike val="0"/>
        <condense val="0"/>
        <extend val="0"/>
        <outline val="0"/>
        <shadow val="0"/>
        <u val="none"/>
        <vertAlign val="baseline"/>
        <sz val="8"/>
        <color indexed="16"/>
        <name val="Garamond"/>
        <family val="2"/>
        <scheme val="minor"/>
      </font>
      <fill>
        <patternFill patternType="darkGray">
          <fgColor indexed="9"/>
          <bgColor indexed="13"/>
        </patternFill>
      </fill>
      <alignment horizontal="left" vertical="bottom" textRotation="0" wrapText="0" indent="0" justifyLastLine="0" shrinkToFit="0" readingOrder="0"/>
    </dxf>
    <dxf>
      <fill>
        <patternFill>
          <bgColor theme="0" tint="-0.24994659260841701"/>
        </patternFill>
      </fill>
    </dxf>
    <dxf>
      <fill>
        <patternFill>
          <bgColor theme="0" tint="-0.24994659260841701"/>
        </patternFill>
      </fill>
    </dxf>
  </dxfs>
  <tableStyles count="4" defaultTableStyle="TableStyleMedium2" defaultPivotStyle="PivotStyleLight16">
    <tableStyle name="Invisible" pivot="0" table="0" count="0" xr9:uid="{F5F81199-1524-4386-B149-3670BACDDA65}"/>
    <tableStyle name="Slicer Style 1" pivot="0" table="0" count="1" xr9:uid="{B21317D1-1455-4059-A07F-C44DA97EB02A}">
      <tableStyleElement type="wholeTable" dxfId="59"/>
    </tableStyle>
    <tableStyle name="Slicer Style 2" pivot="0" table="0" count="0" xr9:uid="{2D86ED42-CF81-4295-8EE8-C86B66E88822}"/>
    <tableStyle name="Slicer Style 3" pivot="0" table="0" count="1" xr9:uid="{8645B430-5E7B-40B5-8261-34DBD5E4FE3C}">
      <tableStyleElement type="wholeTable" dxfId="58"/>
    </tableStyle>
  </tableStyles>
  <colors>
    <mruColors>
      <color rgb="FF2EF44F"/>
    </mruColors>
  </colors>
  <extLst>
    <ext xmlns:x14="http://schemas.microsoft.com/office/spreadsheetml/2009/9/main" uri="{EB79DEF2-80B8-43e5-95BD-54CBDDF9020C}">
      <x14:slicerStyles defaultSlicerStyle="SlicerStyleLight1">
        <x14:slicerStyle name="Slicer Style 1"/>
        <x14:slicerStyle name="Slicer Style 2"/>
        <x14:slicerStyle name="Slicer Style 3"/>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pivotCacheDefinition" Target="pivotCache/pivotCacheDefinition2.xml"/><Relationship Id="rId18" Type="http://schemas.openxmlformats.org/officeDocument/2006/relationships/styles" Target="styles.xml"/><Relationship Id="rId26" Type="http://schemas.microsoft.com/office/2017/10/relationships/person" Target="persons/person.xml"/><Relationship Id="rId39" Type="http://schemas.openxmlformats.org/officeDocument/2006/relationships/customXml" Target="../customXml/item12.xml"/><Relationship Id="rId21" Type="http://schemas.microsoft.com/office/2022/10/relationships/richValueRel" Target="richData/richValueRel.xml"/><Relationship Id="rId34" Type="http://schemas.openxmlformats.org/officeDocument/2006/relationships/customXml" Target="../customXml/item7.xml"/><Relationship Id="rId42" Type="http://schemas.openxmlformats.org/officeDocument/2006/relationships/customXml" Target="../customXml/item15.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theme" Target="theme/theme1.xml"/><Relationship Id="rId29" Type="http://schemas.openxmlformats.org/officeDocument/2006/relationships/customXml" Target="../customXml/item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microsoft.com/office/2017/06/relationships/rdRichValueTypes" Target="richData/rdRichValueTypes.xml"/><Relationship Id="rId32" Type="http://schemas.openxmlformats.org/officeDocument/2006/relationships/customXml" Target="../customXml/item5.xml"/><Relationship Id="rId37" Type="http://schemas.openxmlformats.org/officeDocument/2006/relationships/customXml" Target="../customXml/item10.xml"/><Relationship Id="rId40" Type="http://schemas.openxmlformats.org/officeDocument/2006/relationships/customXml" Target="../customXml/item13.xml"/><Relationship Id="rId45" Type="http://schemas.openxmlformats.org/officeDocument/2006/relationships/customXml" Target="../customXml/item18.xml"/><Relationship Id="rId5" Type="http://schemas.openxmlformats.org/officeDocument/2006/relationships/worksheet" Target="worksheets/sheet5.xml"/><Relationship Id="rId15" Type="http://schemas.microsoft.com/office/2007/relationships/slicerCache" Target="slicerCaches/slicerCache1.xml"/><Relationship Id="rId23" Type="http://schemas.microsoft.com/office/2017/06/relationships/rdRichValueStructure" Target="richData/rdrichvaluestructure.xml"/><Relationship Id="rId28" Type="http://schemas.openxmlformats.org/officeDocument/2006/relationships/customXml" Target="../customXml/item1.xml"/><Relationship Id="rId36" Type="http://schemas.openxmlformats.org/officeDocument/2006/relationships/customXml" Target="../customXml/item9.xml"/><Relationship Id="rId10" Type="http://schemas.openxmlformats.org/officeDocument/2006/relationships/worksheet" Target="worksheets/sheet10.xml"/><Relationship Id="rId19" Type="http://schemas.openxmlformats.org/officeDocument/2006/relationships/sharedStrings" Target="sharedStrings.xml"/><Relationship Id="rId31" Type="http://schemas.openxmlformats.org/officeDocument/2006/relationships/customXml" Target="../customXml/item4.xml"/><Relationship Id="rId44" Type="http://schemas.openxmlformats.org/officeDocument/2006/relationships/customXml" Target="../customXml/item17.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pivotCacheDefinition" Target="pivotCache/pivotCacheDefinition3.xml"/><Relationship Id="rId22" Type="http://schemas.microsoft.com/office/2017/06/relationships/rdRichValue" Target="richData/rdrichvalue.xml"/><Relationship Id="rId27" Type="http://schemas.openxmlformats.org/officeDocument/2006/relationships/calcChain" Target="calcChain.xml"/><Relationship Id="rId30" Type="http://schemas.openxmlformats.org/officeDocument/2006/relationships/customXml" Target="../customXml/item3.xml"/><Relationship Id="rId35" Type="http://schemas.openxmlformats.org/officeDocument/2006/relationships/customXml" Target="../customXml/item8.xml"/><Relationship Id="rId43" Type="http://schemas.openxmlformats.org/officeDocument/2006/relationships/customXml" Target="../customXml/item16.xml"/><Relationship Id="rId8" Type="http://schemas.openxmlformats.org/officeDocument/2006/relationships/worksheet" Target="worksheets/sheet8.xml"/><Relationship Id="rId3" Type="http://schemas.openxmlformats.org/officeDocument/2006/relationships/worksheet" Target="worksheets/sheet3.xml"/><Relationship Id="rId12" Type="http://schemas.openxmlformats.org/officeDocument/2006/relationships/pivotCacheDefinition" Target="pivotCache/pivotCacheDefinition1.xml"/><Relationship Id="rId17" Type="http://schemas.openxmlformats.org/officeDocument/2006/relationships/connections" Target="connections.xml"/><Relationship Id="rId25" Type="http://schemas.openxmlformats.org/officeDocument/2006/relationships/powerPivotData" Target="model/item.data"/><Relationship Id="rId33" Type="http://schemas.openxmlformats.org/officeDocument/2006/relationships/customXml" Target="../customXml/item6.xml"/><Relationship Id="rId38" Type="http://schemas.openxmlformats.org/officeDocument/2006/relationships/customXml" Target="../customXml/item11.xml"/><Relationship Id="rId46" Type="http://schemas.microsoft.com/office/2006/relationships/vbaProject" Target="vbaProject.bin"/><Relationship Id="rId20" Type="http://schemas.openxmlformats.org/officeDocument/2006/relationships/sheetMetadata" Target="metadata.xml"/><Relationship Id="rId41" Type="http://schemas.openxmlformats.org/officeDocument/2006/relationships/customXml" Target="../customXml/item14.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3" Type="http://schemas.openxmlformats.org/officeDocument/2006/relationships/image" Target="../media/image1.jpeg"/><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3" Type="http://schemas.openxmlformats.org/officeDocument/2006/relationships/image" Target="../media/image1.jpeg"/><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3" Type="http://schemas.openxmlformats.org/officeDocument/2006/relationships/image" Target="../media/image1.jpeg"/><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3" Type="http://schemas.openxmlformats.org/officeDocument/2006/relationships/image" Target="../media/image1.jpeg"/><Relationship Id="rId2" Type="http://schemas.microsoft.com/office/2011/relationships/chartColorStyle" Target="colors5.xml"/><Relationship Id="rId1" Type="http://schemas.microsoft.com/office/2011/relationships/chartStyle" Target="style5.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kumimoji="0" lang="en-US" sz="1400" b="0" i="0" u="none" strike="noStrike" kern="1200" cap="none" spc="0" normalizeH="0" baseline="0" noProof="0">
                <a:ln>
                  <a:noFill/>
                </a:ln>
                <a:solidFill>
                  <a:sysClr val="windowText" lastClr="000000">
                    <a:lumMod val="65000"/>
                    <a:lumOff val="35000"/>
                  </a:sysClr>
                </a:solidFill>
                <a:effectLst/>
                <a:uLnTx/>
                <a:uFillTx/>
                <a:latin typeface="Garamond" panose="02020404030301010803"/>
              </a:rPr>
              <a:t>Income &amp; Exepenses </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Budget!$M$2</c:f>
              <c:strCache>
                <c:ptCount val="1"/>
                <c:pt idx="0">
                  <c:v>Income</c:v>
                </c:pt>
              </c:strCache>
            </c:strRef>
          </c:tx>
          <c:spPr>
            <a:ln w="28575" cap="rnd">
              <a:solidFill>
                <a:schemeClr val="accent1"/>
              </a:solidFill>
              <a:round/>
            </a:ln>
            <a:effectLst/>
          </c:spPr>
          <c:marker>
            <c:symbol val="none"/>
          </c:marker>
          <c:cat>
            <c:strRef>
              <c:f>Budget!$L$3:$L$14</c:f>
              <c:strCache>
                <c:ptCount val="12"/>
                <c:pt idx="0">
                  <c:v>January</c:v>
                </c:pt>
                <c:pt idx="1">
                  <c:v>February</c:v>
                </c:pt>
                <c:pt idx="2">
                  <c:v>March</c:v>
                </c:pt>
                <c:pt idx="3">
                  <c:v>April</c:v>
                </c:pt>
                <c:pt idx="4">
                  <c:v>May</c:v>
                </c:pt>
                <c:pt idx="5">
                  <c:v>June</c:v>
                </c:pt>
                <c:pt idx="6">
                  <c:v>July</c:v>
                </c:pt>
                <c:pt idx="7">
                  <c:v>August</c:v>
                </c:pt>
                <c:pt idx="8">
                  <c:v>September</c:v>
                </c:pt>
                <c:pt idx="9">
                  <c:v>October</c:v>
                </c:pt>
                <c:pt idx="10">
                  <c:v>November</c:v>
                </c:pt>
                <c:pt idx="11">
                  <c:v>December</c:v>
                </c:pt>
              </c:strCache>
            </c:strRef>
          </c:cat>
          <c:val>
            <c:numRef>
              <c:f>Budget!$M$3:$M$14</c:f>
              <c:numCache>
                <c:formatCode>#,##0.00_);[Red]\(#,##0.00\)</c:formatCode>
                <c:ptCount val="12"/>
                <c:pt idx="0">
                  <c:v>11200</c:v>
                </c:pt>
                <c:pt idx="1">
                  <c:v>11800</c:v>
                </c:pt>
                <c:pt idx="2">
                  <c:v>8570</c:v>
                </c:pt>
                <c:pt idx="3">
                  <c:v>8030</c:v>
                </c:pt>
                <c:pt idx="4">
                  <c:v>7630</c:v>
                </c:pt>
                <c:pt idx="5">
                  <c:v>8355</c:v>
                </c:pt>
                <c:pt idx="6">
                  <c:v>8750</c:v>
                </c:pt>
                <c:pt idx="7">
                  <c:v>8050</c:v>
                </c:pt>
                <c:pt idx="8">
                  <c:v>8450</c:v>
                </c:pt>
                <c:pt idx="9">
                  <c:v>8630</c:v>
                </c:pt>
                <c:pt idx="10">
                  <c:v>8148</c:v>
                </c:pt>
                <c:pt idx="11">
                  <c:v>8810</c:v>
                </c:pt>
              </c:numCache>
            </c:numRef>
          </c:val>
          <c:smooth val="0"/>
          <c:extLst>
            <c:ext xmlns:c16="http://schemas.microsoft.com/office/drawing/2014/chart" uri="{C3380CC4-5D6E-409C-BE32-E72D297353CC}">
              <c16:uniqueId val="{00000000-7222-4EF0-9AEB-544F978EB41F}"/>
            </c:ext>
          </c:extLst>
        </c:ser>
        <c:ser>
          <c:idx val="1"/>
          <c:order val="1"/>
          <c:tx>
            <c:strRef>
              <c:f>Budget!$N$2</c:f>
              <c:strCache>
                <c:ptCount val="1"/>
                <c:pt idx="0">
                  <c:v>Exepenses</c:v>
                </c:pt>
              </c:strCache>
            </c:strRef>
          </c:tx>
          <c:spPr>
            <a:ln w="28575" cap="rnd">
              <a:solidFill>
                <a:schemeClr val="accent2"/>
              </a:solidFill>
              <a:round/>
            </a:ln>
            <a:effectLst/>
          </c:spPr>
          <c:marker>
            <c:symbol val="none"/>
          </c:marker>
          <c:cat>
            <c:strRef>
              <c:f>Budget!$L$3:$L$14</c:f>
              <c:strCache>
                <c:ptCount val="12"/>
                <c:pt idx="0">
                  <c:v>January</c:v>
                </c:pt>
                <c:pt idx="1">
                  <c:v>February</c:v>
                </c:pt>
                <c:pt idx="2">
                  <c:v>March</c:v>
                </c:pt>
                <c:pt idx="3">
                  <c:v>April</c:v>
                </c:pt>
                <c:pt idx="4">
                  <c:v>May</c:v>
                </c:pt>
                <c:pt idx="5">
                  <c:v>June</c:v>
                </c:pt>
                <c:pt idx="6">
                  <c:v>July</c:v>
                </c:pt>
                <c:pt idx="7">
                  <c:v>August</c:v>
                </c:pt>
                <c:pt idx="8">
                  <c:v>September</c:v>
                </c:pt>
                <c:pt idx="9">
                  <c:v>October</c:v>
                </c:pt>
                <c:pt idx="10">
                  <c:v>November</c:v>
                </c:pt>
                <c:pt idx="11">
                  <c:v>December</c:v>
                </c:pt>
              </c:strCache>
            </c:strRef>
          </c:cat>
          <c:val>
            <c:numRef>
              <c:f>Budget!$N$3:$N$14</c:f>
              <c:numCache>
                <c:formatCode>#,##0.00_);[Red]\(#,##0.00\)</c:formatCode>
                <c:ptCount val="12"/>
                <c:pt idx="0">
                  <c:v>6324</c:v>
                </c:pt>
                <c:pt idx="1">
                  <c:v>6389</c:v>
                </c:pt>
                <c:pt idx="2">
                  <c:v>5985</c:v>
                </c:pt>
                <c:pt idx="3">
                  <c:v>6212</c:v>
                </c:pt>
                <c:pt idx="4">
                  <c:v>470</c:v>
                </c:pt>
                <c:pt idx="5">
                  <c:v>1025</c:v>
                </c:pt>
                <c:pt idx="6">
                  <c:v>1190</c:v>
                </c:pt>
                <c:pt idx="7">
                  <c:v>6763</c:v>
                </c:pt>
                <c:pt idx="8">
                  <c:v>6620</c:v>
                </c:pt>
                <c:pt idx="9">
                  <c:v>7480</c:v>
                </c:pt>
                <c:pt idx="10">
                  <c:v>6214</c:v>
                </c:pt>
                <c:pt idx="11">
                  <c:v>6530</c:v>
                </c:pt>
              </c:numCache>
            </c:numRef>
          </c:val>
          <c:smooth val="0"/>
          <c:extLst>
            <c:ext xmlns:c16="http://schemas.microsoft.com/office/drawing/2014/chart" uri="{C3380CC4-5D6E-409C-BE32-E72D297353CC}">
              <c16:uniqueId val="{00000001-7222-4EF0-9AEB-544F978EB41F}"/>
            </c:ext>
          </c:extLst>
        </c:ser>
        <c:dLbls>
          <c:showLegendKey val="0"/>
          <c:showVal val="0"/>
          <c:showCatName val="0"/>
          <c:showSerName val="0"/>
          <c:showPercent val="0"/>
          <c:showBubbleSize val="0"/>
        </c:dLbls>
        <c:smooth val="0"/>
        <c:axId val="1992731375"/>
        <c:axId val="1992733775"/>
        <c:extLst>
          <c:ext xmlns:c15="http://schemas.microsoft.com/office/drawing/2012/chart" uri="{02D57815-91ED-43cb-92C2-25804820EDAC}">
            <c15:filteredLineSeries>
              <c15:ser>
                <c:idx val="2"/>
                <c:order val="2"/>
                <c:tx>
                  <c:strRef>
                    <c:extLst>
                      <c:ext uri="{02D57815-91ED-43cb-92C2-25804820EDAC}">
                        <c15:formulaRef>
                          <c15:sqref>Budget!$O$2</c15:sqref>
                        </c15:formulaRef>
                      </c:ext>
                    </c:extLst>
                    <c:strCache>
                      <c:ptCount val="1"/>
                      <c:pt idx="0">
                        <c:v>Sub Total</c:v>
                      </c:pt>
                    </c:strCache>
                  </c:strRef>
                </c:tx>
                <c:spPr>
                  <a:ln w="28575" cap="rnd">
                    <a:solidFill>
                      <a:schemeClr val="accent3"/>
                    </a:solidFill>
                    <a:round/>
                  </a:ln>
                  <a:effectLst/>
                </c:spPr>
                <c:marker>
                  <c:symbol val="none"/>
                </c:marker>
                <c:cat>
                  <c:strRef>
                    <c:extLst>
                      <c:ext uri="{02D57815-91ED-43cb-92C2-25804820EDAC}">
                        <c15:formulaRef>
                          <c15:sqref>Budget!$L$3:$L$14</c15:sqref>
                        </c15:formulaRef>
                      </c:ext>
                    </c:extLst>
                    <c:strCache>
                      <c:ptCount val="12"/>
                      <c:pt idx="0">
                        <c:v>January</c:v>
                      </c:pt>
                      <c:pt idx="1">
                        <c:v>February</c:v>
                      </c:pt>
                      <c:pt idx="2">
                        <c:v>March</c:v>
                      </c:pt>
                      <c:pt idx="3">
                        <c:v>April</c:v>
                      </c:pt>
                      <c:pt idx="4">
                        <c:v>May</c:v>
                      </c:pt>
                      <c:pt idx="5">
                        <c:v>June</c:v>
                      </c:pt>
                      <c:pt idx="6">
                        <c:v>July</c:v>
                      </c:pt>
                      <c:pt idx="7">
                        <c:v>August</c:v>
                      </c:pt>
                      <c:pt idx="8">
                        <c:v>September</c:v>
                      </c:pt>
                      <c:pt idx="9">
                        <c:v>October</c:v>
                      </c:pt>
                      <c:pt idx="10">
                        <c:v>November</c:v>
                      </c:pt>
                      <c:pt idx="11">
                        <c:v>December</c:v>
                      </c:pt>
                    </c:strCache>
                  </c:strRef>
                </c:cat>
                <c:val>
                  <c:numRef>
                    <c:extLst>
                      <c:ext uri="{02D57815-91ED-43cb-92C2-25804820EDAC}">
                        <c15:formulaRef>
                          <c15:sqref>Budget!$O$3:$O$14</c15:sqref>
                        </c15:formulaRef>
                      </c:ext>
                    </c:extLst>
                    <c:numCache>
                      <c:formatCode>#,##0.00_);[Red]\(#,##0.00\)</c:formatCode>
                      <c:ptCount val="12"/>
                      <c:pt idx="0">
                        <c:v>4876</c:v>
                      </c:pt>
                      <c:pt idx="1">
                        <c:v>5411</c:v>
                      </c:pt>
                      <c:pt idx="2">
                        <c:v>2585</c:v>
                      </c:pt>
                      <c:pt idx="3">
                        <c:v>1818</c:v>
                      </c:pt>
                      <c:pt idx="4">
                        <c:v>7160</c:v>
                      </c:pt>
                      <c:pt idx="5">
                        <c:v>7330</c:v>
                      </c:pt>
                      <c:pt idx="6">
                        <c:v>7560</c:v>
                      </c:pt>
                      <c:pt idx="7">
                        <c:v>1287</c:v>
                      </c:pt>
                      <c:pt idx="8">
                        <c:v>1830</c:v>
                      </c:pt>
                      <c:pt idx="9">
                        <c:v>1150</c:v>
                      </c:pt>
                      <c:pt idx="10">
                        <c:v>1934</c:v>
                      </c:pt>
                      <c:pt idx="11">
                        <c:v>2280</c:v>
                      </c:pt>
                    </c:numCache>
                  </c:numRef>
                </c:val>
                <c:smooth val="0"/>
                <c:extLst>
                  <c:ext xmlns:c16="http://schemas.microsoft.com/office/drawing/2014/chart" uri="{C3380CC4-5D6E-409C-BE32-E72D297353CC}">
                    <c16:uniqueId val="{00000002-7222-4EF0-9AEB-544F978EB41F}"/>
                  </c:ext>
                </c:extLst>
              </c15:ser>
            </c15:filteredLineSeries>
          </c:ext>
        </c:extLst>
      </c:lineChart>
      <c:catAx>
        <c:axId val="1992731375"/>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92733775"/>
        <c:crosses val="autoZero"/>
        <c:auto val="1"/>
        <c:lblAlgn val="ctr"/>
        <c:lblOffset val="100"/>
        <c:noMultiLvlLbl val="0"/>
      </c:catAx>
      <c:valAx>
        <c:axId val="1992733775"/>
        <c:scaling>
          <c:orientation val="minMax"/>
        </c:scaling>
        <c:delete val="0"/>
        <c:axPos val="l"/>
        <c:majorGridlines>
          <c:spPr>
            <a:ln w="9525" cap="flat" cmpd="sng" algn="ctr">
              <a:solidFill>
                <a:schemeClr val="tx1">
                  <a:lumMod val="15000"/>
                  <a:lumOff val="85000"/>
                </a:schemeClr>
              </a:solidFill>
              <a:round/>
            </a:ln>
            <a:effectLst/>
          </c:spPr>
        </c:majorGridlines>
        <c:numFmt formatCode="#,##0.00_);[Red]\(#,##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92731375"/>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clustered"/>
        <c:varyColors val="1"/>
        <c:ser>
          <c:idx val="0"/>
          <c:order val="0"/>
          <c:invertIfNegative val="1"/>
          <c:dPt>
            <c:idx val="0"/>
            <c:invertIfNegative val="1"/>
            <c:bubble3D val="0"/>
            <c:spPr>
              <a:blipFill>
                <a:blip xmlns:r="http://schemas.openxmlformats.org/officeDocument/2006/relationships" r:embed="rId3">
                  <a:duotone>
                    <a:schemeClr val="accent1">
                      <a:shade val="74000"/>
                      <a:satMod val="130000"/>
                      <a:lumMod val="90000"/>
                    </a:schemeClr>
                    <a:schemeClr val="accent1">
                      <a:tint val="94000"/>
                      <a:satMod val="120000"/>
                      <a:lumMod val="104000"/>
                    </a:schemeClr>
                  </a:duotone>
                </a:blip>
                <a:tile tx="0" ty="0" sx="100000" sy="100000" flip="none" algn="tl"/>
              </a:blipFill>
              <a:ln>
                <a:noFill/>
              </a:ln>
              <a:effectLst>
                <a:outerShdw blurRad="38100" dist="25400" dir="5400000" rotWithShape="0">
                  <a:srgbClr val="000000">
                    <a:alpha val="60000"/>
                  </a:srgbClr>
                </a:outerShdw>
              </a:effectLst>
            </c:spPr>
            <c:extLst>
              <c:ext xmlns:c16="http://schemas.microsoft.com/office/drawing/2014/chart" uri="{C3380CC4-5D6E-409C-BE32-E72D297353CC}">
                <c16:uniqueId val="{00000003-DF38-4A3A-8426-B4651D16152C}"/>
              </c:ext>
            </c:extLst>
          </c:dPt>
          <c:dPt>
            <c:idx val="1"/>
            <c:invertIfNegative val="1"/>
            <c:bubble3D val="0"/>
            <c:spPr>
              <a:blipFill>
                <a:blip xmlns:r="http://schemas.openxmlformats.org/officeDocument/2006/relationships" r:embed="rId3">
                  <a:duotone>
                    <a:schemeClr val="accent2">
                      <a:shade val="74000"/>
                      <a:satMod val="130000"/>
                      <a:lumMod val="90000"/>
                    </a:schemeClr>
                    <a:schemeClr val="accent2">
                      <a:tint val="94000"/>
                      <a:satMod val="120000"/>
                      <a:lumMod val="104000"/>
                    </a:schemeClr>
                  </a:duotone>
                </a:blip>
                <a:tile tx="0" ty="0" sx="100000" sy="100000" flip="none" algn="tl"/>
              </a:blipFill>
              <a:ln>
                <a:noFill/>
              </a:ln>
              <a:effectLst>
                <a:outerShdw blurRad="38100" dist="25400" dir="5400000" rotWithShape="0">
                  <a:srgbClr val="000000">
                    <a:alpha val="60000"/>
                  </a:srgbClr>
                </a:outerShdw>
              </a:effectLst>
            </c:spPr>
            <c:extLst>
              <c:ext xmlns:c16="http://schemas.microsoft.com/office/drawing/2014/chart" uri="{C3380CC4-5D6E-409C-BE32-E72D297353CC}">
                <c16:uniqueId val="{00000002-DF38-4A3A-8426-B4651D16152C}"/>
              </c:ext>
            </c:extLst>
          </c:dPt>
          <c:dPt>
            <c:idx val="2"/>
            <c:invertIfNegative val="1"/>
            <c:bubble3D val="0"/>
            <c:spPr>
              <a:blipFill>
                <a:blip xmlns:r="http://schemas.openxmlformats.org/officeDocument/2006/relationships" r:embed="rId3">
                  <a:duotone>
                    <a:schemeClr val="accent3">
                      <a:shade val="74000"/>
                      <a:satMod val="130000"/>
                      <a:lumMod val="90000"/>
                    </a:schemeClr>
                    <a:schemeClr val="accent3">
                      <a:tint val="94000"/>
                      <a:satMod val="120000"/>
                      <a:lumMod val="104000"/>
                    </a:schemeClr>
                  </a:duotone>
                </a:blip>
                <a:tile tx="0" ty="0" sx="100000" sy="100000" flip="none" algn="tl"/>
              </a:blipFill>
              <a:ln>
                <a:noFill/>
              </a:ln>
              <a:effectLst>
                <a:outerShdw blurRad="38100" dist="25400" dir="5400000" rotWithShape="0">
                  <a:srgbClr val="000000">
                    <a:alpha val="60000"/>
                  </a:srgbClr>
                </a:outerShdw>
              </a:effectLst>
            </c:spPr>
            <c:extLst>
              <c:ext xmlns:c16="http://schemas.microsoft.com/office/drawing/2014/chart" uri="{C3380CC4-5D6E-409C-BE32-E72D297353CC}">
                <c16:uniqueId val="{00000001-DF38-4A3A-8426-B4651D16152C}"/>
              </c:ext>
            </c:extLst>
          </c:dPt>
          <c:dLbls>
            <c:numFmt formatCode="#,##0.00_);[Red]\(#,##0.00\)" sourceLinked="0"/>
            <c:spPr>
              <a:solidFill>
                <a:schemeClr val="lt1"/>
              </a:solidFill>
              <a:ln>
                <a:no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pPr xmlns:c15="http://schemas.microsoft.com/office/drawing/2012/chart">
                  <a:prstGeom prst="rect">
                    <a:avLst/>
                  </a:prstGeom>
                  <a:noFill/>
                  <a:ln>
                    <a:noFill/>
                  </a:ln>
                </c15:spPr>
                <c15:showLeaderLines val="1"/>
                <c15:leaderLines>
                  <c:spPr>
                    <a:ln w="9525">
                      <a:solidFill>
                        <a:schemeClr val="lt1">
                          <a:lumMod val="95000"/>
                          <a:alpha val="54000"/>
                        </a:schemeClr>
                      </a:solidFill>
                    </a:ln>
                    <a:effectLst/>
                  </c:spPr>
                </c15:leaderLines>
              </c:ext>
            </c:extLst>
          </c:dLbls>
          <c:val>
            <c:numRef>
              <c:f>(YearSpendatures!$P$5,YearSpendatures!$P$25,YearSpendatures!$P$26)</c:f>
              <c:numCache>
                <c:formatCode>#,##0.00_);[Red]\(#,##0.00\)</c:formatCode>
                <c:ptCount val="3"/>
                <c:pt idx="0">
                  <c:v>106423</c:v>
                </c:pt>
                <c:pt idx="1">
                  <c:v>61202</c:v>
                </c:pt>
                <c:pt idx="2">
                  <c:v>45221</c:v>
                </c:pt>
              </c:numCache>
            </c:numRef>
          </c:val>
          <c:extLst>
            <c:ext xmlns:c16="http://schemas.microsoft.com/office/drawing/2014/chart" uri="{C3380CC4-5D6E-409C-BE32-E72D297353CC}">
              <c16:uniqueId val="{00000000-DF38-4A3A-8426-B4651D16152C}"/>
            </c:ext>
          </c:extLst>
        </c:ser>
        <c:dLbls>
          <c:dLblPos val="inEnd"/>
          <c:showLegendKey val="0"/>
          <c:showVal val="1"/>
          <c:showCatName val="0"/>
          <c:showSerName val="0"/>
          <c:showPercent val="0"/>
          <c:showBubbleSize val="0"/>
        </c:dLbls>
        <c:gapWidth val="100"/>
        <c:overlap val="-24"/>
        <c:axId val="66413343"/>
        <c:axId val="66417663"/>
      </c:barChart>
      <c:catAx>
        <c:axId val="66413343"/>
        <c:scaling>
          <c:orientation val="minMax"/>
        </c:scaling>
        <c:delete val="0"/>
        <c:axPos val="b"/>
        <c:numFmt formatCode="General" sourceLinked="1"/>
        <c:majorTickMark val="none"/>
        <c:minorTickMark val="none"/>
        <c:tickLblPos val="nextTo"/>
        <c:spPr>
          <a:noFill/>
          <a:ln w="12700" cap="flat" cmpd="sng" algn="ctr">
            <a:solidFill>
              <a:schemeClr val="lt1">
                <a:lumMod val="95000"/>
                <a:alpha val="54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66417663"/>
        <c:crosses val="autoZero"/>
        <c:auto val="1"/>
        <c:lblAlgn val="ctr"/>
        <c:lblOffset val="100"/>
        <c:noMultiLvlLbl val="0"/>
      </c:catAx>
      <c:valAx>
        <c:axId val="66417663"/>
        <c:scaling>
          <c:orientation val="minMax"/>
        </c:scaling>
        <c:delete val="0"/>
        <c:axPos val="l"/>
        <c:majorGridlines>
          <c:spPr>
            <a:ln w="9525" cap="flat" cmpd="sng" algn="ctr">
              <a:solidFill>
                <a:schemeClr val="lt1">
                  <a:lumMod val="95000"/>
                  <a:alpha val="10000"/>
                </a:schemeClr>
              </a:solidFill>
              <a:round/>
            </a:ln>
            <a:effectLst/>
          </c:spPr>
        </c:majorGridlines>
        <c:numFmt formatCode="#,##0.00_);[Red]\(#,##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66413343"/>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n-US"/>
              <a:t>Major Expenses</a:t>
            </a:r>
          </a:p>
        </c:rich>
      </c:tx>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barChart>
        <c:barDir val="col"/>
        <c:grouping val="clustered"/>
        <c:varyColors val="0"/>
        <c:ser>
          <c:idx val="0"/>
          <c:order val="0"/>
          <c:spPr>
            <a:blipFill>
              <a:blip xmlns:r="http://schemas.openxmlformats.org/officeDocument/2006/relationships" r:embed="rId3">
                <a:duotone>
                  <a:schemeClr val="accent1">
                    <a:shade val="74000"/>
                    <a:satMod val="130000"/>
                    <a:lumMod val="90000"/>
                  </a:schemeClr>
                  <a:schemeClr val="accent1">
                    <a:tint val="94000"/>
                    <a:satMod val="120000"/>
                    <a:lumMod val="104000"/>
                  </a:schemeClr>
                </a:duotone>
              </a:blip>
              <a:tile tx="0" ty="0" sx="100000" sy="100000" flip="none" algn="tl"/>
            </a:blipFill>
            <a:ln>
              <a:noFill/>
            </a:ln>
            <a:effectLst>
              <a:outerShdw blurRad="38100" dist="25400" dir="5400000" rotWithShape="0">
                <a:srgbClr val="000000">
                  <a:alpha val="60000"/>
                </a:srgbClr>
              </a:outerShdw>
            </a:effectLst>
          </c:spPr>
          <c:invertIfNegative val="0"/>
          <c:cat>
            <c:strRef>
              <c:f>(YearSpendatures!$B$10,YearSpendatures!$B$13,YearSpendatures!$B$19)</c:f>
              <c:strCache>
                <c:ptCount val="3"/>
                <c:pt idx="0">
                  <c:v>      Mortgage Payment</c:v>
                </c:pt>
                <c:pt idx="1">
                  <c:v>      Transportation</c:v>
                </c:pt>
                <c:pt idx="2">
                  <c:v>      Credit and Store Card Debt</c:v>
                </c:pt>
              </c:strCache>
            </c:strRef>
          </c:cat>
          <c:val>
            <c:numRef>
              <c:f>(YearSpendatures!$C$10,YearSpendatures!$C$13,YearSpendatures!$C$19)</c:f>
              <c:numCache>
                <c:formatCode>m/d/yyyy</c:formatCode>
                <c:ptCount val="3"/>
              </c:numCache>
            </c:numRef>
          </c:val>
          <c:extLst>
            <c:ext xmlns:c16="http://schemas.microsoft.com/office/drawing/2014/chart" uri="{C3380CC4-5D6E-409C-BE32-E72D297353CC}">
              <c16:uniqueId val="{00000000-6E42-4A13-9D7C-60A9ED136E74}"/>
            </c:ext>
          </c:extLst>
        </c:ser>
        <c:ser>
          <c:idx val="13"/>
          <c:order val="1"/>
          <c:spPr>
            <a:blipFill>
              <a:blip xmlns:r="http://schemas.openxmlformats.org/officeDocument/2006/relationships" r:embed="rId3">
                <a:duotone>
                  <a:schemeClr val="accent2">
                    <a:lumMod val="80000"/>
                    <a:lumOff val="20000"/>
                    <a:shade val="74000"/>
                    <a:satMod val="130000"/>
                    <a:lumMod val="90000"/>
                  </a:schemeClr>
                  <a:schemeClr val="accent2">
                    <a:lumMod val="80000"/>
                    <a:lumOff val="20000"/>
                    <a:tint val="94000"/>
                    <a:satMod val="120000"/>
                    <a:lumMod val="104000"/>
                  </a:schemeClr>
                </a:duotone>
              </a:blip>
              <a:tile tx="0" ty="0" sx="100000" sy="100000" flip="none" algn="tl"/>
            </a:blipFill>
            <a:ln>
              <a:noFill/>
            </a:ln>
            <a:effectLst>
              <a:outerShdw blurRad="38100" dist="25400" dir="5400000" rotWithShape="0">
                <a:srgbClr val="000000">
                  <a:alpha val="60000"/>
                </a:srgbClr>
              </a:outerShdw>
            </a:effectLst>
          </c:spPr>
          <c:invertIfNegative val="1"/>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strRef>
              <c:f>(YearSpendatures!$B$10,YearSpendatures!$B$13,YearSpendatures!$B$19)</c:f>
              <c:strCache>
                <c:ptCount val="3"/>
                <c:pt idx="0">
                  <c:v>      Mortgage Payment</c:v>
                </c:pt>
                <c:pt idx="1">
                  <c:v>      Transportation</c:v>
                </c:pt>
                <c:pt idx="2">
                  <c:v>      Credit and Store Card Debt</c:v>
                </c:pt>
              </c:strCache>
            </c:strRef>
          </c:cat>
          <c:val>
            <c:numRef>
              <c:f>(YearSpendatures!$P$10,YearSpendatures!$P$13,YearSpendatures!$P$19)</c:f>
              <c:numCache>
                <c:formatCode>#,##0.00_);[Red]\(#,##0.00\)</c:formatCode>
                <c:ptCount val="3"/>
                <c:pt idx="0">
                  <c:v>38945</c:v>
                </c:pt>
                <c:pt idx="1">
                  <c:v>2945</c:v>
                </c:pt>
                <c:pt idx="2">
                  <c:v>1805</c:v>
                </c:pt>
              </c:numCache>
            </c:numRef>
          </c:val>
          <c:extLst>
            <c:ext xmlns:c16="http://schemas.microsoft.com/office/drawing/2014/chart" uri="{C3380CC4-5D6E-409C-BE32-E72D297353CC}">
              <c16:uniqueId val="{00000007-6E42-4A13-9D7C-60A9ED136E74}"/>
            </c:ext>
          </c:extLst>
        </c:ser>
        <c:dLbls>
          <c:showLegendKey val="0"/>
          <c:showVal val="0"/>
          <c:showCatName val="0"/>
          <c:showSerName val="0"/>
          <c:showPercent val="0"/>
          <c:showBubbleSize val="0"/>
        </c:dLbls>
        <c:gapWidth val="100"/>
        <c:overlap val="-24"/>
        <c:axId val="81290335"/>
        <c:axId val="81287935"/>
      </c:barChart>
      <c:catAx>
        <c:axId val="81290335"/>
        <c:scaling>
          <c:orientation val="minMax"/>
        </c:scaling>
        <c:delete val="0"/>
        <c:axPos val="b"/>
        <c:numFmt formatCode="General" sourceLinked="1"/>
        <c:majorTickMark val="none"/>
        <c:minorTickMark val="none"/>
        <c:tickLblPos val="nextTo"/>
        <c:spPr>
          <a:noFill/>
          <a:ln w="12700" cap="flat" cmpd="sng" algn="ctr">
            <a:solidFill>
              <a:schemeClr val="lt1">
                <a:lumMod val="95000"/>
                <a:alpha val="54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81287935"/>
        <c:crosses val="autoZero"/>
        <c:auto val="1"/>
        <c:lblAlgn val="ctr"/>
        <c:lblOffset val="100"/>
        <c:noMultiLvlLbl val="0"/>
      </c:catAx>
      <c:valAx>
        <c:axId val="81287935"/>
        <c:scaling>
          <c:orientation val="minMax"/>
        </c:scaling>
        <c:delete val="0"/>
        <c:axPos val="l"/>
        <c:majorGridlines>
          <c:spPr>
            <a:ln w="9525" cap="flat" cmpd="sng" algn="ctr">
              <a:solidFill>
                <a:schemeClr val="lt1">
                  <a:lumMod val="95000"/>
                  <a:alpha val="10000"/>
                </a:schemeClr>
              </a:solidFill>
              <a:round/>
            </a:ln>
            <a:effectLst/>
          </c:spPr>
        </c:majorGridlines>
        <c:numFmt formatCode="m/d/yyyy"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81290335"/>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[Budget v8.2.xlsm]Expense_Pvt!ExpensesChart</c:name>
    <c:fmtId val="3"/>
  </c:pivotSource>
  <c:chart>
    <c:autoTitleDeleted val="1"/>
    <c:pivotFmts>
      <c:pivotFmt>
        <c:idx val="0"/>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dLbl>
          <c:idx val="0"/>
          <c:showLegendKey val="0"/>
          <c:showVal val="0"/>
          <c:showCatName val="0"/>
          <c:showSerName val="0"/>
          <c:showPercent val="0"/>
          <c:showBubbleSize val="0"/>
          <c:extLst>
            <c:ext xmlns:c15="http://schemas.microsoft.com/office/drawing/2012/chart" uri="{CE6537A1-D6FC-4f65-9D91-7224C49458BB}"/>
          </c:extLst>
        </c:dLbl>
      </c:pivotFmt>
      <c:pivotFmt>
        <c:idx val="3"/>
        <c:dLbl>
          <c:idx val="0"/>
          <c:showLegendKey val="0"/>
          <c:showVal val="0"/>
          <c:showCatName val="0"/>
          <c:showSerName val="0"/>
          <c:showPercent val="0"/>
          <c:showBubbleSize val="0"/>
          <c:extLst>
            <c:ext xmlns:c15="http://schemas.microsoft.com/office/drawing/2012/chart" uri="{CE6537A1-D6FC-4f65-9D91-7224C49458BB}"/>
          </c:extLst>
        </c:dLbl>
      </c:pivotFmt>
      <c:pivotFmt>
        <c:idx val="4"/>
        <c:dLbl>
          <c:idx val="0"/>
          <c:showLegendKey val="0"/>
          <c:showVal val="0"/>
          <c:showCatName val="0"/>
          <c:showSerName val="0"/>
          <c:showPercent val="0"/>
          <c:showBubbleSize val="0"/>
          <c:extLst>
            <c:ext xmlns:c15="http://schemas.microsoft.com/office/drawing/2012/chart" uri="{CE6537A1-D6FC-4f65-9D91-7224C49458BB}"/>
          </c:extLst>
        </c:dLbl>
      </c:pivotFmt>
      <c:pivotFmt>
        <c:idx val="5"/>
        <c:dLbl>
          <c:idx val="0"/>
          <c:showLegendKey val="0"/>
          <c:showVal val="0"/>
          <c:showCatName val="0"/>
          <c:showSerName val="0"/>
          <c:showPercent val="0"/>
          <c:showBubbleSize val="0"/>
          <c:extLst>
            <c:ext xmlns:c15="http://schemas.microsoft.com/office/drawing/2012/chart" uri="{CE6537A1-D6FC-4f65-9D91-7224C49458BB}"/>
          </c:extLst>
        </c:dLbl>
      </c:pivotFmt>
      <c:pivotFmt>
        <c:idx val="6"/>
        <c:dLbl>
          <c:idx val="0"/>
          <c:showLegendKey val="0"/>
          <c:showVal val="0"/>
          <c:showCatName val="0"/>
          <c:showSerName val="0"/>
          <c:showPercent val="0"/>
          <c:showBubbleSize val="0"/>
          <c:extLst>
            <c:ext xmlns:c15="http://schemas.microsoft.com/office/drawing/2012/chart" uri="{CE6537A1-D6FC-4f65-9D91-7224C49458BB}"/>
          </c:extLst>
        </c:dLbl>
      </c:pivotFmt>
      <c:pivotFmt>
        <c:idx val="7"/>
        <c:dLbl>
          <c:idx val="0"/>
          <c:showLegendKey val="0"/>
          <c:showVal val="0"/>
          <c:showCatName val="0"/>
          <c:showSerName val="0"/>
          <c:showPercent val="0"/>
          <c:showBubbleSize val="0"/>
          <c:extLst>
            <c:ext xmlns:c15="http://schemas.microsoft.com/office/drawing/2012/chart" uri="{CE6537A1-D6FC-4f65-9D91-7224C49458BB}"/>
          </c:extLst>
        </c:dLbl>
      </c:pivotFmt>
      <c:pivotFmt>
        <c:idx val="8"/>
        <c:dLbl>
          <c:idx val="0"/>
          <c:showLegendKey val="0"/>
          <c:showVal val="0"/>
          <c:showCatName val="0"/>
          <c:showSerName val="0"/>
          <c:showPercent val="0"/>
          <c:showBubbleSize val="0"/>
          <c:extLst>
            <c:ext xmlns:c15="http://schemas.microsoft.com/office/drawing/2012/chart" uri="{CE6537A1-D6FC-4f65-9D91-7224C49458BB}"/>
          </c:extLst>
        </c:dLbl>
      </c:pivotFmt>
      <c:pivotFmt>
        <c:idx val="9"/>
        <c:dLbl>
          <c:idx val="0"/>
          <c:showLegendKey val="0"/>
          <c:showVal val="0"/>
          <c:showCatName val="0"/>
          <c:showSerName val="0"/>
          <c:showPercent val="0"/>
          <c:showBubbleSize val="0"/>
          <c:extLst>
            <c:ext xmlns:c15="http://schemas.microsoft.com/office/drawing/2012/chart" uri="{CE6537A1-D6FC-4f65-9D91-7224C49458BB}"/>
          </c:extLst>
        </c:dLbl>
      </c:pivotFmt>
      <c:pivotFmt>
        <c:idx val="10"/>
        <c:dLbl>
          <c:idx val="0"/>
          <c:showLegendKey val="0"/>
          <c:showVal val="0"/>
          <c:showCatName val="0"/>
          <c:showSerName val="0"/>
          <c:showPercent val="0"/>
          <c:showBubbleSize val="0"/>
          <c:extLst>
            <c:ext xmlns:c15="http://schemas.microsoft.com/office/drawing/2012/chart" uri="{CE6537A1-D6FC-4f65-9D91-7224C49458BB}"/>
          </c:extLst>
        </c:dLbl>
      </c:pivotFmt>
      <c:pivotFmt>
        <c:idx val="11"/>
        <c:dLbl>
          <c:idx val="0"/>
          <c:showLegendKey val="0"/>
          <c:showVal val="0"/>
          <c:showCatName val="0"/>
          <c:showSerName val="0"/>
          <c:showPercent val="0"/>
          <c:showBubbleSize val="0"/>
          <c:extLst>
            <c:ext xmlns:c15="http://schemas.microsoft.com/office/drawing/2012/chart" uri="{CE6537A1-D6FC-4f65-9D91-7224C49458BB}"/>
          </c:extLst>
        </c:dLbl>
      </c:pivotFmt>
      <c:pivotFmt>
        <c:idx val="12"/>
        <c:dLbl>
          <c:idx val="0"/>
          <c:showLegendKey val="0"/>
          <c:showVal val="0"/>
          <c:showCatName val="0"/>
          <c:showSerName val="0"/>
          <c:showPercent val="0"/>
          <c:showBubbleSize val="0"/>
          <c:extLst>
            <c:ext xmlns:c15="http://schemas.microsoft.com/office/drawing/2012/chart" uri="{CE6537A1-D6FC-4f65-9D91-7224C49458BB}"/>
          </c:extLst>
        </c:dLbl>
      </c:pivotFmt>
      <c:pivotFmt>
        <c:idx val="13"/>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14"/>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15"/>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16"/>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17"/>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18"/>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19"/>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20"/>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21"/>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22"/>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23"/>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24"/>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25"/>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26"/>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27"/>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28"/>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29"/>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30"/>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31"/>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32"/>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33"/>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34"/>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35"/>
      </c:pivotFmt>
      <c:pivotFmt>
        <c:idx val="36"/>
      </c:pivotFmt>
      <c:pivotFmt>
        <c:idx val="37"/>
      </c:pivotFmt>
      <c:pivotFmt>
        <c:idx val="38"/>
      </c:pivotFmt>
      <c:pivotFmt>
        <c:idx val="39"/>
      </c:pivotFmt>
      <c:pivotFmt>
        <c:idx val="40"/>
      </c:pivotFmt>
      <c:pivotFmt>
        <c:idx val="41"/>
      </c:pivotFmt>
      <c:pivotFmt>
        <c:idx val="42"/>
      </c:pivotFmt>
      <c:pivotFmt>
        <c:idx val="43"/>
      </c:pivotFmt>
      <c:pivotFmt>
        <c:idx val="44"/>
      </c:pivotFmt>
      <c:pivotFmt>
        <c:idx val="45"/>
      </c:pivotFmt>
      <c:pivotFmt>
        <c:idx val="46"/>
      </c:pivotFmt>
      <c:pivotFmt>
        <c:idx val="47"/>
      </c:pivotFmt>
      <c:pivotFmt>
        <c:idx val="48"/>
        <c:spPr>
          <a:blipFill>
            <a:blip xmlns:r="http://schemas.openxmlformats.org/officeDocument/2006/relationships" r:embed="rId3">
              <a:duotone>
                <a:schemeClr val="accent1">
                  <a:shade val="74000"/>
                  <a:satMod val="130000"/>
                  <a:lumMod val="90000"/>
                </a:schemeClr>
                <a:schemeClr val="accent1">
                  <a:tint val="94000"/>
                  <a:satMod val="120000"/>
                  <a:lumMod val="104000"/>
                </a:schemeClr>
              </a:duotone>
            </a:blip>
            <a:tile tx="0" ty="0" sx="100000" sy="100000" flip="none" algn="tl"/>
          </a:blipFill>
          <a:ln>
            <a:noFill/>
          </a:ln>
          <a:effectLst>
            <a:outerShdw blurRad="38100" dist="25400" dir="5400000" rotWithShape="0">
              <a:srgbClr val="000000">
                <a:alpha val="60000"/>
              </a:srgbClr>
            </a:outerShdw>
          </a:effectLst>
          <a:sp3d/>
        </c:spPr>
        <c:marker>
          <c:symbol val="none"/>
        </c:marker>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49"/>
      </c:pivotFmt>
      <c:pivotFmt>
        <c:idx val="50"/>
      </c:pivotFmt>
      <c:pivotFmt>
        <c:idx val="51"/>
      </c:pivotFmt>
      <c:pivotFmt>
        <c:idx val="52"/>
      </c:pivotFmt>
      <c:pivotFmt>
        <c:idx val="53"/>
      </c:pivotFmt>
      <c:pivotFmt>
        <c:idx val="54"/>
      </c:pivotFmt>
      <c:pivotFmt>
        <c:idx val="55"/>
      </c:pivotFmt>
      <c:pivotFmt>
        <c:idx val="56"/>
      </c:pivotFmt>
      <c:pivotFmt>
        <c:idx val="57"/>
      </c:pivotFmt>
      <c:pivotFmt>
        <c:idx val="58"/>
      </c:pivotFmt>
      <c:pivotFmt>
        <c:idx val="59"/>
      </c:pivotFmt>
      <c:pivotFmt>
        <c:idx val="60"/>
      </c:pivotFmt>
      <c:pivotFmt>
        <c:idx val="61"/>
      </c:pivotFmt>
      <c:pivotFmt>
        <c:idx val="62"/>
        <c:spPr>
          <a:blipFill>
            <a:blip xmlns:r="http://schemas.openxmlformats.org/officeDocument/2006/relationships" r:embed="rId3">
              <a:duotone>
                <a:schemeClr val="accent1">
                  <a:shade val="74000"/>
                  <a:satMod val="130000"/>
                  <a:lumMod val="90000"/>
                </a:schemeClr>
                <a:schemeClr val="accent1">
                  <a:tint val="94000"/>
                  <a:satMod val="120000"/>
                  <a:lumMod val="104000"/>
                </a:schemeClr>
              </a:duotone>
            </a:blip>
            <a:tile tx="0" ty="0" sx="100000" sy="100000" flip="none" algn="tl"/>
          </a:blipFill>
          <a:ln>
            <a:noFill/>
          </a:ln>
          <a:effectLst>
            <a:outerShdw blurRad="38100" dist="25400" dir="5400000" rotWithShape="0">
              <a:srgbClr val="000000">
                <a:alpha val="60000"/>
              </a:srgbClr>
            </a:outerShdw>
          </a:effectLst>
          <a:sp3d/>
        </c:spPr>
        <c:marker>
          <c:symbol val="none"/>
        </c:marker>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63"/>
        <c:spPr>
          <a:blipFill>
            <a:blip xmlns:r="http://schemas.openxmlformats.org/officeDocument/2006/relationships" r:embed="rId3">
              <a:duotone>
                <a:schemeClr val="accent1">
                  <a:shade val="74000"/>
                  <a:satMod val="130000"/>
                  <a:lumMod val="90000"/>
                </a:schemeClr>
                <a:schemeClr val="accent1">
                  <a:tint val="94000"/>
                  <a:satMod val="120000"/>
                  <a:lumMod val="104000"/>
                </a:schemeClr>
              </a:duotone>
            </a:blip>
            <a:tile tx="0" ty="0" sx="100000" sy="100000" flip="none" algn="tl"/>
          </a:blipFill>
          <a:ln>
            <a:noFill/>
          </a:ln>
          <a:effectLst>
            <a:outerShdw blurRad="38100" dist="25400" dir="5400000" rotWithShape="0">
              <a:srgbClr val="000000">
                <a:alpha val="60000"/>
              </a:srgbClr>
            </a:outerShdw>
          </a:effectLst>
          <a:sp3d/>
        </c:spPr>
        <c:marker>
          <c:symbol val="none"/>
        </c:marker>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64"/>
        <c:spPr>
          <a:blipFill>
            <a:blip xmlns:r="http://schemas.openxmlformats.org/officeDocument/2006/relationships" r:embed="rId3">
              <a:duotone>
                <a:schemeClr val="accent1">
                  <a:shade val="74000"/>
                  <a:satMod val="130000"/>
                  <a:lumMod val="90000"/>
                </a:schemeClr>
                <a:schemeClr val="accent1">
                  <a:tint val="94000"/>
                  <a:satMod val="120000"/>
                  <a:lumMod val="104000"/>
                </a:schemeClr>
              </a:duotone>
            </a:blip>
            <a:tile tx="0" ty="0" sx="100000" sy="100000" flip="none" algn="tl"/>
          </a:blipFill>
          <a:ln>
            <a:noFill/>
          </a:ln>
          <a:effectLst>
            <a:outerShdw blurRad="38100" dist="25400" dir="5400000" rotWithShape="0">
              <a:srgbClr val="000000">
                <a:alpha val="60000"/>
              </a:srgbClr>
            </a:outerShdw>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65"/>
        <c:spPr>
          <a:blipFill>
            <a:blip xmlns:r="http://schemas.openxmlformats.org/officeDocument/2006/relationships" r:embed="rId3">
              <a:duotone>
                <a:schemeClr val="accent1">
                  <a:shade val="74000"/>
                  <a:satMod val="130000"/>
                  <a:lumMod val="90000"/>
                </a:schemeClr>
                <a:schemeClr val="accent1">
                  <a:tint val="94000"/>
                  <a:satMod val="120000"/>
                  <a:lumMod val="104000"/>
                </a:schemeClr>
              </a:duotone>
            </a:blip>
            <a:tile tx="0" ty="0" sx="100000" sy="100000" flip="none" algn="tl"/>
          </a:blipFill>
          <a:ln>
            <a:noFill/>
          </a:ln>
          <a:effectLst>
            <a:outerShdw blurRad="38100" dist="25400" dir="5400000" rotWithShape="0">
              <a:srgbClr val="000000">
                <a:alpha val="60000"/>
              </a:srgbClr>
            </a:outerShdw>
          </a:effectLst>
          <a:sp3d/>
        </c:spPr>
        <c:marker>
          <c:symbol val="none"/>
        </c:marker>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66"/>
        <c:spPr>
          <a:blipFill>
            <a:blip xmlns:r="http://schemas.openxmlformats.org/officeDocument/2006/relationships" r:embed="rId3">
              <a:duotone>
                <a:schemeClr val="accent1">
                  <a:shade val="74000"/>
                  <a:satMod val="130000"/>
                  <a:lumMod val="90000"/>
                </a:schemeClr>
                <a:schemeClr val="accent1">
                  <a:tint val="94000"/>
                  <a:satMod val="120000"/>
                  <a:lumMod val="104000"/>
                </a:schemeClr>
              </a:duotone>
            </a:blip>
            <a:tile tx="0" ty="0" sx="100000" sy="100000" flip="none" algn="tl"/>
          </a:blipFill>
          <a:ln>
            <a:noFill/>
          </a:ln>
          <a:effectLst>
            <a:outerShdw blurRad="38100" dist="25400" dir="5400000" rotWithShape="0">
              <a:srgbClr val="000000">
                <a:alpha val="60000"/>
              </a:srgbClr>
            </a:outerShdw>
          </a:effectLst>
          <a:sp3d/>
        </c:spPr>
        <c:marker>
          <c:spPr>
            <a:blipFill>
              <a:blip xmlns:r="http://schemas.openxmlformats.org/officeDocument/2006/relationships" r:embed="rId3">
                <a:duotone>
                  <a:schemeClr val="accent1">
                    <a:shade val="74000"/>
                    <a:satMod val="130000"/>
                    <a:lumMod val="90000"/>
                  </a:schemeClr>
                  <a:schemeClr val="accent1">
                    <a:tint val="94000"/>
                    <a:satMod val="120000"/>
                    <a:lumMod val="104000"/>
                  </a:schemeClr>
                </a:duotone>
              </a:blip>
              <a:tile tx="0" ty="0" sx="100000" sy="100000" flip="none" algn="tl"/>
            </a:blipFill>
            <a:ln w="9525">
              <a:solidFill>
                <a:schemeClr val="accent1"/>
              </a:solidFill>
              <a:round/>
            </a:ln>
            <a:effectLst>
              <a:outerShdw blurRad="38100" dist="25400" dir="5400000" rotWithShape="0">
                <a:srgbClr val="000000">
                  <a:alpha val="60000"/>
                </a:srgbClr>
              </a:outerShdw>
            </a:effectLst>
          </c:spPr>
        </c:marker>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67"/>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68"/>
        <c:spPr>
          <a:blipFill>
            <a:blip xmlns:r="http://schemas.openxmlformats.org/officeDocument/2006/relationships" r:embed="rId3">
              <a:duotone>
                <a:schemeClr val="accent1">
                  <a:shade val="74000"/>
                  <a:satMod val="130000"/>
                  <a:lumMod val="90000"/>
                </a:schemeClr>
                <a:schemeClr val="accent1">
                  <a:tint val="94000"/>
                  <a:satMod val="120000"/>
                  <a:lumMod val="104000"/>
                </a:schemeClr>
              </a:duotone>
            </a:blip>
            <a:tile tx="0" ty="0" sx="100000" sy="100000" flip="none" algn="tl"/>
          </a:blipFill>
          <a:ln>
            <a:noFill/>
          </a:ln>
          <a:effectLst>
            <a:outerShdw blurRad="38100" dist="25400" dir="5400000" rotWithShape="0">
              <a:srgbClr val="000000">
                <a:alpha val="60000"/>
              </a:srgbClr>
            </a:outerShdw>
          </a:effectLst>
          <a:sp3d/>
        </c:spPr>
        <c:marker>
          <c:symbol val="none"/>
        </c:marker>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69"/>
        <c:spPr>
          <a:blipFill>
            <a:blip xmlns:r="http://schemas.openxmlformats.org/officeDocument/2006/relationships" r:embed="rId3">
              <a:duotone>
                <a:schemeClr val="accent1">
                  <a:shade val="74000"/>
                  <a:satMod val="130000"/>
                  <a:lumMod val="90000"/>
                </a:schemeClr>
                <a:schemeClr val="accent1">
                  <a:tint val="94000"/>
                  <a:satMod val="120000"/>
                  <a:lumMod val="104000"/>
                </a:schemeClr>
              </a:duotone>
            </a:blip>
            <a:tile tx="0" ty="0" sx="100000" sy="100000" flip="none" algn="tl"/>
          </a:blipFill>
          <a:ln>
            <a:noFill/>
          </a:ln>
          <a:effectLst>
            <a:outerShdw blurRad="38100" dist="25400" dir="5400000" rotWithShape="0">
              <a:srgbClr val="000000">
                <a:alpha val="60000"/>
              </a:srgbClr>
            </a:outerShdw>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70"/>
        <c:spPr>
          <a:blipFill>
            <a:blip xmlns:r="http://schemas.openxmlformats.org/officeDocument/2006/relationships" r:embed="rId3">
              <a:duotone>
                <a:schemeClr val="accent1">
                  <a:shade val="74000"/>
                  <a:satMod val="130000"/>
                  <a:lumMod val="90000"/>
                </a:schemeClr>
                <a:schemeClr val="accent1">
                  <a:tint val="94000"/>
                  <a:satMod val="120000"/>
                  <a:lumMod val="104000"/>
                </a:schemeClr>
              </a:duotone>
            </a:blip>
            <a:tile tx="0" ty="0" sx="100000" sy="100000" flip="none" algn="tl"/>
          </a:blipFill>
          <a:ln>
            <a:noFill/>
          </a:ln>
          <a:effectLst>
            <a:outerShdw blurRad="38100" dist="25400" dir="5400000" rotWithShape="0">
              <a:srgbClr val="000000">
                <a:alpha val="60000"/>
              </a:srgbClr>
            </a:outerShdw>
          </a:effectLst>
          <a:sp3d/>
        </c:spPr>
        <c:marker>
          <c:symbol val="none"/>
        </c:marker>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71"/>
        <c:spPr>
          <a:blipFill>
            <a:blip xmlns:r="http://schemas.openxmlformats.org/officeDocument/2006/relationships" r:embed="rId3">
              <a:duotone>
                <a:schemeClr val="accent1">
                  <a:shade val="74000"/>
                  <a:satMod val="130000"/>
                  <a:lumMod val="90000"/>
                </a:schemeClr>
                <a:schemeClr val="accent1">
                  <a:tint val="94000"/>
                  <a:satMod val="120000"/>
                  <a:lumMod val="104000"/>
                </a:schemeClr>
              </a:duotone>
            </a:blip>
            <a:tile tx="0" ty="0" sx="100000" sy="100000" flip="none" algn="tl"/>
          </a:blipFill>
          <a:ln>
            <a:noFill/>
          </a:ln>
          <a:effectLst>
            <a:outerShdw blurRad="38100" dist="25400" dir="5400000" rotWithShape="0">
              <a:srgbClr val="000000">
                <a:alpha val="60000"/>
              </a:srgbClr>
            </a:outerShdw>
          </a:effectLst>
          <a:sp3d/>
        </c:spPr>
        <c:marker>
          <c:symbol val="none"/>
        </c:marker>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72"/>
        <c:spPr>
          <a:blipFill>
            <a:blip xmlns:r="http://schemas.openxmlformats.org/officeDocument/2006/relationships" r:embed="rId3">
              <a:duotone>
                <a:schemeClr val="accent1">
                  <a:shade val="74000"/>
                  <a:satMod val="130000"/>
                  <a:lumMod val="90000"/>
                </a:schemeClr>
                <a:schemeClr val="accent1">
                  <a:tint val="94000"/>
                  <a:satMod val="120000"/>
                  <a:lumMod val="104000"/>
                </a:schemeClr>
              </a:duotone>
            </a:blip>
            <a:tile tx="0" ty="0" sx="100000" sy="100000" flip="none" algn="tl"/>
          </a:blipFill>
          <a:ln>
            <a:noFill/>
          </a:ln>
          <a:effectLst>
            <a:outerShdw blurRad="38100" dist="25400" dir="5400000" rotWithShape="0">
              <a:srgbClr val="000000">
                <a:alpha val="60000"/>
              </a:srgbClr>
            </a:outerShdw>
          </a:effectLst>
          <a:sp3d/>
        </c:spPr>
        <c:marker>
          <c:spPr>
            <a:blipFill>
              <a:blip xmlns:r="http://schemas.openxmlformats.org/officeDocument/2006/relationships" r:embed="rId3">
                <a:duotone>
                  <a:schemeClr val="accent1">
                    <a:shade val="74000"/>
                    <a:satMod val="130000"/>
                    <a:lumMod val="90000"/>
                  </a:schemeClr>
                  <a:schemeClr val="accent1">
                    <a:tint val="94000"/>
                    <a:satMod val="120000"/>
                    <a:lumMod val="104000"/>
                  </a:schemeClr>
                </a:duotone>
              </a:blip>
              <a:tile tx="0" ty="0" sx="100000" sy="100000" flip="none" algn="tl"/>
            </a:blipFill>
            <a:ln w="9525">
              <a:solidFill>
                <a:schemeClr val="accent1"/>
              </a:solidFill>
              <a:round/>
            </a:ln>
            <a:effectLst>
              <a:outerShdw blurRad="38100" dist="25400" dir="5400000" rotWithShape="0">
                <a:srgbClr val="000000">
                  <a:alpha val="60000"/>
                </a:srgbClr>
              </a:outerShdw>
            </a:effectLst>
          </c:spPr>
        </c:marker>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73"/>
        <c:spPr>
          <a:blipFill>
            <a:blip xmlns:r="http://schemas.openxmlformats.org/officeDocument/2006/relationships" r:embed="rId3">
              <a:duotone>
                <a:schemeClr val="accent1">
                  <a:shade val="74000"/>
                  <a:satMod val="130000"/>
                  <a:lumMod val="90000"/>
                </a:schemeClr>
                <a:schemeClr val="accent1">
                  <a:tint val="94000"/>
                  <a:satMod val="120000"/>
                  <a:lumMod val="104000"/>
                </a:schemeClr>
              </a:duotone>
            </a:blip>
            <a:tile tx="0" ty="0" sx="100000" sy="100000" flip="none" algn="tl"/>
          </a:blipFill>
          <a:ln>
            <a:noFill/>
          </a:ln>
          <a:effectLst>
            <a:outerShdw blurRad="38100" dist="25400" dir="5400000" rotWithShape="0">
              <a:srgbClr val="000000">
                <a:alpha val="60000"/>
              </a:srgbClr>
            </a:outerShdw>
          </a:effectLst>
          <a:sp3d/>
        </c:spPr>
        <c:marker>
          <c:symbol val="none"/>
        </c:marker>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74"/>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75"/>
        <c:spPr>
          <a:blipFill>
            <a:blip xmlns:r="http://schemas.openxmlformats.org/officeDocument/2006/relationships" r:embed="rId3">
              <a:duotone>
                <a:schemeClr val="accent1">
                  <a:shade val="74000"/>
                  <a:satMod val="130000"/>
                  <a:lumMod val="90000"/>
                </a:schemeClr>
                <a:schemeClr val="accent1">
                  <a:tint val="94000"/>
                  <a:satMod val="120000"/>
                  <a:lumMod val="104000"/>
                </a:schemeClr>
              </a:duotone>
            </a:blip>
            <a:tile tx="0" ty="0" sx="100000" sy="100000" flip="none" algn="tl"/>
          </a:blipFill>
          <a:ln>
            <a:noFill/>
          </a:ln>
          <a:effectLst>
            <a:outerShdw blurRad="38100" dist="25400" dir="5400000" rotWithShape="0">
              <a:srgbClr val="000000">
                <a:alpha val="60000"/>
              </a:srgbClr>
            </a:outerShdw>
          </a:effectLst>
          <a:sp3d/>
        </c:spPr>
        <c:marker>
          <c:symbol val="none"/>
        </c:marker>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76"/>
        <c:spPr>
          <a:blipFill>
            <a:blip xmlns:r="http://schemas.openxmlformats.org/officeDocument/2006/relationships" r:embed="rId3">
              <a:duotone>
                <a:schemeClr val="accent1">
                  <a:shade val="74000"/>
                  <a:satMod val="130000"/>
                  <a:lumMod val="90000"/>
                </a:schemeClr>
                <a:schemeClr val="accent1">
                  <a:tint val="94000"/>
                  <a:satMod val="120000"/>
                  <a:lumMod val="104000"/>
                </a:schemeClr>
              </a:duotone>
            </a:blip>
            <a:tile tx="0" ty="0" sx="100000" sy="100000" flip="none" algn="tl"/>
          </a:blipFill>
          <a:ln>
            <a:noFill/>
          </a:ln>
          <a:effectLst>
            <a:outerShdw blurRad="38100" dist="25400" dir="5400000" rotWithShape="0">
              <a:srgbClr val="000000">
                <a:alpha val="60000"/>
              </a:srgbClr>
            </a:outerShdw>
          </a:effectLst>
          <a:sp3d/>
        </c:spPr>
        <c:marker>
          <c:symbol val="none"/>
        </c:marker>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77"/>
        <c:spPr>
          <a:blipFill>
            <a:blip xmlns:r="http://schemas.openxmlformats.org/officeDocument/2006/relationships" r:embed="rId3">
              <a:duotone>
                <a:schemeClr val="accent1">
                  <a:shade val="74000"/>
                  <a:satMod val="130000"/>
                  <a:lumMod val="90000"/>
                </a:schemeClr>
                <a:schemeClr val="accent1">
                  <a:tint val="94000"/>
                  <a:satMod val="120000"/>
                  <a:lumMod val="104000"/>
                </a:schemeClr>
              </a:duotone>
            </a:blip>
            <a:tile tx="0" ty="0" sx="100000" sy="100000" flip="none" algn="tl"/>
          </a:blipFill>
          <a:ln>
            <a:noFill/>
          </a:ln>
          <a:effectLst>
            <a:outerShdw blurRad="38100" dist="25400" dir="5400000" rotWithShape="0">
              <a:srgbClr val="000000">
                <a:alpha val="60000"/>
              </a:srgbClr>
            </a:outerShdw>
          </a:effectLst>
          <a:sp3d/>
        </c:spPr>
        <c:marker>
          <c:symbol val="none"/>
        </c:marker>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78"/>
        <c:spPr>
          <a:blipFill>
            <a:blip xmlns:r="http://schemas.openxmlformats.org/officeDocument/2006/relationships" r:embed="rId3">
              <a:duotone>
                <a:schemeClr val="accent1">
                  <a:shade val="74000"/>
                  <a:satMod val="130000"/>
                  <a:lumMod val="90000"/>
                </a:schemeClr>
                <a:schemeClr val="accent1">
                  <a:tint val="94000"/>
                  <a:satMod val="120000"/>
                  <a:lumMod val="104000"/>
                </a:schemeClr>
              </a:duotone>
            </a:blip>
            <a:tile tx="0" ty="0" sx="100000" sy="100000" flip="none" algn="tl"/>
          </a:blipFill>
          <a:ln>
            <a:noFill/>
          </a:ln>
          <a:effectLst>
            <a:outerShdw blurRad="38100" dist="25400" dir="5400000" rotWithShape="0">
              <a:srgbClr val="000000">
                <a:alpha val="60000"/>
              </a:srgbClr>
            </a:outerShdw>
          </a:effectLst>
          <a:sp3d/>
        </c:spPr>
        <c:marker>
          <c:symbol val="none"/>
        </c:marker>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79"/>
        <c:spPr>
          <a:blipFill>
            <a:blip xmlns:r="http://schemas.openxmlformats.org/officeDocument/2006/relationships" r:embed="rId3">
              <a:duotone>
                <a:schemeClr val="accent1">
                  <a:shade val="74000"/>
                  <a:satMod val="130000"/>
                  <a:lumMod val="90000"/>
                </a:schemeClr>
                <a:schemeClr val="accent1">
                  <a:tint val="94000"/>
                  <a:satMod val="120000"/>
                  <a:lumMod val="104000"/>
                </a:schemeClr>
              </a:duotone>
            </a:blip>
            <a:tile tx="0" ty="0" sx="100000" sy="100000" flip="none" algn="tl"/>
          </a:blipFill>
          <a:ln>
            <a:noFill/>
          </a:ln>
          <a:effectLst>
            <a:outerShdw blurRad="38100" dist="25400" dir="5400000" rotWithShape="0">
              <a:srgbClr val="000000">
                <a:alpha val="60000"/>
              </a:srgbClr>
            </a:outerShdw>
          </a:effectLst>
          <a:sp3d/>
        </c:spPr>
        <c:marker>
          <c:symbol val="none"/>
        </c:marker>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80"/>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81"/>
        <c:spPr>
          <a:blipFill>
            <a:blip xmlns:r="http://schemas.openxmlformats.org/officeDocument/2006/relationships" r:embed="rId3">
              <a:duotone>
                <a:schemeClr val="accent1">
                  <a:shade val="74000"/>
                  <a:satMod val="130000"/>
                  <a:lumMod val="90000"/>
                </a:schemeClr>
                <a:schemeClr val="accent1">
                  <a:tint val="94000"/>
                  <a:satMod val="120000"/>
                  <a:lumMod val="104000"/>
                </a:schemeClr>
              </a:duotone>
            </a:blip>
            <a:tile tx="0" ty="0" sx="100000" sy="100000" flip="none" algn="tl"/>
          </a:blipFill>
          <a:ln>
            <a:noFill/>
          </a:ln>
          <a:effectLst>
            <a:outerShdw blurRad="38100" dist="25400" dir="5400000" rotWithShape="0">
              <a:srgbClr val="000000">
                <a:alpha val="60000"/>
              </a:srgbClr>
            </a:outerShdw>
          </a:effectLst>
          <a:sp3d/>
        </c:spPr>
        <c:marker>
          <c:symbol val="none"/>
        </c:marker>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82"/>
        <c:spPr>
          <a:blipFill>
            <a:blip xmlns:r="http://schemas.openxmlformats.org/officeDocument/2006/relationships" r:embed="rId3">
              <a:duotone>
                <a:schemeClr val="accent1">
                  <a:shade val="74000"/>
                  <a:satMod val="130000"/>
                  <a:lumMod val="90000"/>
                </a:schemeClr>
                <a:schemeClr val="accent1">
                  <a:tint val="94000"/>
                  <a:satMod val="120000"/>
                  <a:lumMod val="104000"/>
                </a:schemeClr>
              </a:duotone>
            </a:blip>
            <a:tile tx="0" ty="0" sx="100000" sy="100000" flip="none" algn="tl"/>
          </a:blipFill>
          <a:ln>
            <a:noFill/>
          </a:ln>
          <a:effectLst>
            <a:outerShdw blurRad="38100" dist="25400" dir="5400000" rotWithShape="0">
              <a:srgbClr val="000000">
                <a:alpha val="60000"/>
              </a:srgbClr>
            </a:outerShdw>
          </a:effectLst>
          <a:sp3d/>
        </c:spPr>
      </c:pivotFmt>
      <c:pivotFmt>
        <c:idx val="83"/>
        <c:spPr>
          <a:blipFill>
            <a:blip xmlns:r="http://schemas.openxmlformats.org/officeDocument/2006/relationships" r:embed="rId3">
              <a:duotone>
                <a:schemeClr val="accent1">
                  <a:shade val="74000"/>
                  <a:satMod val="130000"/>
                  <a:lumMod val="90000"/>
                </a:schemeClr>
                <a:schemeClr val="accent1">
                  <a:tint val="94000"/>
                  <a:satMod val="120000"/>
                  <a:lumMod val="104000"/>
                </a:schemeClr>
              </a:duotone>
            </a:blip>
            <a:tile tx="0" ty="0" sx="100000" sy="100000" flip="none" algn="tl"/>
          </a:blipFill>
          <a:ln>
            <a:noFill/>
          </a:ln>
          <a:effectLst>
            <a:outerShdw blurRad="38100" dist="25400" dir="5400000" rotWithShape="0">
              <a:srgbClr val="000000">
                <a:alpha val="60000"/>
              </a:srgbClr>
            </a:outerShdw>
          </a:effectLst>
          <a:sp3d/>
        </c:spPr>
      </c:pivotFmt>
      <c:pivotFmt>
        <c:idx val="84"/>
        <c:spPr>
          <a:blipFill>
            <a:blip xmlns:r="http://schemas.openxmlformats.org/officeDocument/2006/relationships" r:embed="rId3">
              <a:duotone>
                <a:schemeClr val="accent1">
                  <a:shade val="74000"/>
                  <a:satMod val="130000"/>
                  <a:lumMod val="90000"/>
                </a:schemeClr>
                <a:schemeClr val="accent1">
                  <a:tint val="94000"/>
                  <a:satMod val="120000"/>
                  <a:lumMod val="104000"/>
                </a:schemeClr>
              </a:duotone>
            </a:blip>
            <a:tile tx="0" ty="0" sx="100000" sy="100000" flip="none" algn="tl"/>
          </a:blipFill>
          <a:ln>
            <a:noFill/>
          </a:ln>
          <a:effectLst>
            <a:outerShdw blurRad="38100" dist="25400" dir="5400000" rotWithShape="0">
              <a:srgbClr val="000000">
                <a:alpha val="60000"/>
              </a:srgbClr>
            </a:outerShdw>
          </a:effectLst>
          <a:sp3d/>
        </c:spPr>
      </c:pivotFmt>
      <c:pivotFmt>
        <c:idx val="85"/>
        <c:spPr>
          <a:blipFill>
            <a:blip xmlns:r="http://schemas.openxmlformats.org/officeDocument/2006/relationships" r:embed="rId3">
              <a:duotone>
                <a:schemeClr val="accent1">
                  <a:shade val="74000"/>
                  <a:satMod val="130000"/>
                  <a:lumMod val="90000"/>
                </a:schemeClr>
                <a:schemeClr val="accent1">
                  <a:tint val="94000"/>
                  <a:satMod val="120000"/>
                  <a:lumMod val="104000"/>
                </a:schemeClr>
              </a:duotone>
            </a:blip>
            <a:tile tx="0" ty="0" sx="100000" sy="100000" flip="none" algn="tl"/>
          </a:blipFill>
          <a:ln>
            <a:noFill/>
          </a:ln>
          <a:effectLst>
            <a:outerShdw blurRad="38100" dist="25400" dir="5400000" rotWithShape="0">
              <a:srgbClr val="000000">
                <a:alpha val="60000"/>
              </a:srgbClr>
            </a:outerShdw>
          </a:effectLst>
          <a:sp3d/>
        </c:spPr>
      </c:pivotFmt>
      <c:pivotFmt>
        <c:idx val="86"/>
        <c:spPr>
          <a:blipFill>
            <a:blip xmlns:r="http://schemas.openxmlformats.org/officeDocument/2006/relationships" r:embed="rId3">
              <a:duotone>
                <a:schemeClr val="accent1">
                  <a:shade val="74000"/>
                  <a:satMod val="130000"/>
                  <a:lumMod val="90000"/>
                </a:schemeClr>
                <a:schemeClr val="accent1">
                  <a:tint val="94000"/>
                  <a:satMod val="120000"/>
                  <a:lumMod val="104000"/>
                </a:schemeClr>
              </a:duotone>
            </a:blip>
            <a:tile tx="0" ty="0" sx="100000" sy="100000" flip="none" algn="tl"/>
          </a:blipFill>
          <a:ln>
            <a:noFill/>
          </a:ln>
          <a:effectLst>
            <a:outerShdw blurRad="38100" dist="25400" dir="5400000" rotWithShape="0">
              <a:srgbClr val="000000">
                <a:alpha val="60000"/>
              </a:srgbClr>
            </a:outerShdw>
          </a:effectLst>
          <a:sp3d/>
        </c:spPr>
      </c:pivotFmt>
      <c:pivotFmt>
        <c:idx val="87"/>
        <c:spPr>
          <a:blipFill>
            <a:blip xmlns:r="http://schemas.openxmlformats.org/officeDocument/2006/relationships" r:embed="rId3">
              <a:duotone>
                <a:schemeClr val="accent1">
                  <a:shade val="74000"/>
                  <a:satMod val="130000"/>
                  <a:lumMod val="90000"/>
                </a:schemeClr>
                <a:schemeClr val="accent1">
                  <a:tint val="94000"/>
                  <a:satMod val="120000"/>
                  <a:lumMod val="104000"/>
                </a:schemeClr>
              </a:duotone>
            </a:blip>
            <a:tile tx="0" ty="0" sx="100000" sy="100000" flip="none" algn="tl"/>
          </a:blipFill>
          <a:ln>
            <a:noFill/>
          </a:ln>
          <a:effectLst>
            <a:outerShdw blurRad="38100" dist="25400" dir="5400000" rotWithShape="0">
              <a:srgbClr val="000000">
                <a:alpha val="60000"/>
              </a:srgbClr>
            </a:outerShdw>
          </a:effectLst>
          <a:sp3d/>
        </c:spPr>
      </c:pivotFmt>
      <c:pivotFmt>
        <c:idx val="88"/>
        <c:spPr>
          <a:blipFill>
            <a:blip xmlns:r="http://schemas.openxmlformats.org/officeDocument/2006/relationships" r:embed="rId3">
              <a:duotone>
                <a:schemeClr val="accent1">
                  <a:shade val="74000"/>
                  <a:satMod val="130000"/>
                  <a:lumMod val="90000"/>
                </a:schemeClr>
                <a:schemeClr val="accent1">
                  <a:tint val="94000"/>
                  <a:satMod val="120000"/>
                  <a:lumMod val="104000"/>
                </a:schemeClr>
              </a:duotone>
            </a:blip>
            <a:tile tx="0" ty="0" sx="100000" sy="100000" flip="none" algn="tl"/>
          </a:blipFill>
          <a:ln>
            <a:noFill/>
          </a:ln>
          <a:effectLst>
            <a:outerShdw blurRad="38100" dist="25400" dir="5400000" rotWithShape="0">
              <a:srgbClr val="000000">
                <a:alpha val="60000"/>
              </a:srgbClr>
            </a:outerShdw>
          </a:effectLst>
          <a:sp3d/>
        </c:spPr>
      </c:pivotFmt>
      <c:pivotFmt>
        <c:idx val="89"/>
        <c:spPr>
          <a:blipFill>
            <a:blip xmlns:r="http://schemas.openxmlformats.org/officeDocument/2006/relationships" r:embed="rId3">
              <a:duotone>
                <a:schemeClr val="accent1">
                  <a:shade val="74000"/>
                  <a:satMod val="130000"/>
                  <a:lumMod val="90000"/>
                </a:schemeClr>
                <a:schemeClr val="accent1">
                  <a:tint val="94000"/>
                  <a:satMod val="120000"/>
                  <a:lumMod val="104000"/>
                </a:schemeClr>
              </a:duotone>
            </a:blip>
            <a:tile tx="0" ty="0" sx="100000" sy="100000" flip="none" algn="tl"/>
          </a:blipFill>
          <a:ln>
            <a:noFill/>
          </a:ln>
          <a:effectLst>
            <a:outerShdw blurRad="38100" dist="25400" dir="5400000" rotWithShape="0">
              <a:srgbClr val="000000">
                <a:alpha val="60000"/>
              </a:srgbClr>
            </a:outerShdw>
          </a:effectLst>
          <a:sp3d/>
        </c:spPr>
      </c:pivotFmt>
      <c:pivotFmt>
        <c:idx val="90"/>
        <c:spPr>
          <a:blipFill>
            <a:blip xmlns:r="http://schemas.openxmlformats.org/officeDocument/2006/relationships" r:embed="rId3">
              <a:duotone>
                <a:schemeClr val="accent1">
                  <a:shade val="74000"/>
                  <a:satMod val="130000"/>
                  <a:lumMod val="90000"/>
                </a:schemeClr>
                <a:schemeClr val="accent1">
                  <a:tint val="94000"/>
                  <a:satMod val="120000"/>
                  <a:lumMod val="104000"/>
                </a:schemeClr>
              </a:duotone>
            </a:blip>
            <a:tile tx="0" ty="0" sx="100000" sy="100000" flip="none" algn="tl"/>
          </a:blipFill>
          <a:ln>
            <a:noFill/>
          </a:ln>
          <a:effectLst>
            <a:outerShdw blurRad="38100" dist="25400" dir="5400000" rotWithShape="0">
              <a:srgbClr val="000000">
                <a:alpha val="60000"/>
              </a:srgbClr>
            </a:outerShdw>
          </a:effectLst>
          <a:sp3d/>
        </c:spPr>
      </c:pivotFmt>
      <c:pivotFmt>
        <c:idx val="91"/>
        <c:spPr>
          <a:blipFill>
            <a:blip xmlns:r="http://schemas.openxmlformats.org/officeDocument/2006/relationships" r:embed="rId3">
              <a:duotone>
                <a:schemeClr val="accent1">
                  <a:shade val="74000"/>
                  <a:satMod val="130000"/>
                  <a:lumMod val="90000"/>
                </a:schemeClr>
                <a:schemeClr val="accent1">
                  <a:tint val="94000"/>
                  <a:satMod val="120000"/>
                  <a:lumMod val="104000"/>
                </a:schemeClr>
              </a:duotone>
            </a:blip>
            <a:tile tx="0" ty="0" sx="100000" sy="100000" flip="none" algn="tl"/>
          </a:blipFill>
          <a:ln>
            <a:noFill/>
          </a:ln>
          <a:effectLst>
            <a:outerShdw blurRad="38100" dist="25400" dir="5400000" rotWithShape="0">
              <a:srgbClr val="000000">
                <a:alpha val="60000"/>
              </a:srgbClr>
            </a:outerShdw>
          </a:effectLst>
          <a:sp3d/>
        </c:spPr>
      </c:pivotFmt>
      <c:pivotFmt>
        <c:idx val="92"/>
        <c:spPr>
          <a:blipFill>
            <a:blip xmlns:r="http://schemas.openxmlformats.org/officeDocument/2006/relationships" r:embed="rId3">
              <a:duotone>
                <a:schemeClr val="accent1">
                  <a:shade val="74000"/>
                  <a:satMod val="130000"/>
                  <a:lumMod val="90000"/>
                </a:schemeClr>
                <a:schemeClr val="accent1">
                  <a:tint val="94000"/>
                  <a:satMod val="120000"/>
                  <a:lumMod val="104000"/>
                </a:schemeClr>
              </a:duotone>
            </a:blip>
            <a:tile tx="0" ty="0" sx="100000" sy="100000" flip="none" algn="tl"/>
          </a:blipFill>
          <a:ln>
            <a:noFill/>
          </a:ln>
          <a:effectLst>
            <a:outerShdw blurRad="38100" dist="25400" dir="5400000" rotWithShape="0">
              <a:srgbClr val="000000">
                <a:alpha val="60000"/>
              </a:srgbClr>
            </a:outerShdw>
          </a:effectLst>
          <a:sp3d/>
        </c:spPr>
      </c:pivotFmt>
      <c:pivotFmt>
        <c:idx val="93"/>
        <c:spPr>
          <a:blipFill>
            <a:blip xmlns:r="http://schemas.openxmlformats.org/officeDocument/2006/relationships" r:embed="rId3">
              <a:duotone>
                <a:schemeClr val="accent1">
                  <a:shade val="74000"/>
                  <a:satMod val="130000"/>
                  <a:lumMod val="90000"/>
                </a:schemeClr>
                <a:schemeClr val="accent1">
                  <a:tint val="94000"/>
                  <a:satMod val="120000"/>
                  <a:lumMod val="104000"/>
                </a:schemeClr>
              </a:duotone>
            </a:blip>
            <a:tile tx="0" ty="0" sx="100000" sy="100000" flip="none" algn="tl"/>
          </a:blipFill>
          <a:ln>
            <a:noFill/>
          </a:ln>
          <a:effectLst>
            <a:outerShdw blurRad="38100" dist="25400" dir="5400000" rotWithShape="0">
              <a:srgbClr val="000000">
                <a:alpha val="60000"/>
              </a:srgbClr>
            </a:outerShdw>
          </a:effectLst>
          <a:sp3d/>
        </c:spPr>
      </c:pivotFmt>
      <c:pivotFmt>
        <c:idx val="94"/>
        <c:spPr>
          <a:blipFill>
            <a:blip xmlns:r="http://schemas.openxmlformats.org/officeDocument/2006/relationships" r:embed="rId3">
              <a:duotone>
                <a:schemeClr val="accent1">
                  <a:shade val="74000"/>
                  <a:satMod val="130000"/>
                  <a:lumMod val="90000"/>
                </a:schemeClr>
                <a:schemeClr val="accent1">
                  <a:tint val="94000"/>
                  <a:satMod val="120000"/>
                  <a:lumMod val="104000"/>
                </a:schemeClr>
              </a:duotone>
            </a:blip>
            <a:tile tx="0" ty="0" sx="100000" sy="100000" flip="none" algn="tl"/>
          </a:blipFill>
          <a:ln>
            <a:noFill/>
          </a:ln>
          <a:effectLst>
            <a:outerShdw blurRad="38100" dist="25400" dir="5400000" rotWithShape="0">
              <a:srgbClr val="000000">
                <a:alpha val="60000"/>
              </a:srgbClr>
            </a:outerShdw>
          </a:effectLst>
          <a:sp3d/>
        </c:spPr>
      </c:pivotFmt>
    </c:pivotFmts>
    <c:view3D>
      <c:rotX val="30"/>
      <c:rotY val="0"/>
      <c:depthPercent val="100"/>
      <c:rAngAx val="0"/>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manualLayout>
          <c:layoutTarget val="inner"/>
          <c:xMode val="edge"/>
          <c:yMode val="edge"/>
          <c:x val="0"/>
          <c:y val="0.16496564480966081"/>
          <c:w val="0.88452143015767282"/>
          <c:h val="0.80218390791982164"/>
        </c:manualLayout>
      </c:layout>
      <c:pie3DChart>
        <c:varyColors val="1"/>
        <c:ser>
          <c:idx val="0"/>
          <c:order val="0"/>
          <c:tx>
            <c:strRef>
              <c:f>Expense_Pvt!$G$4:$G$5</c:f>
              <c:strCache>
                <c:ptCount val="1"/>
                <c:pt idx="0">
                  <c:v>      Clothing</c:v>
                </c:pt>
              </c:strCache>
            </c:strRef>
          </c:tx>
          <c:dPt>
            <c:idx val="0"/>
            <c:bubble3D val="0"/>
            <c:spPr>
              <a:blipFill>
                <a:blip xmlns:r="http://schemas.openxmlformats.org/officeDocument/2006/relationships" r:embed="rId3">
                  <a:duotone>
                    <a:schemeClr val="accent1">
                      <a:shade val="74000"/>
                      <a:satMod val="130000"/>
                      <a:lumMod val="90000"/>
                    </a:schemeClr>
                    <a:schemeClr val="accent1">
                      <a:tint val="94000"/>
                      <a:satMod val="120000"/>
                      <a:lumMod val="104000"/>
                    </a:schemeClr>
                  </a:duotone>
                </a:blip>
                <a:tile tx="0" ty="0" sx="100000" sy="100000" flip="none" algn="tl"/>
              </a:blipFill>
              <a:ln>
                <a:noFill/>
              </a:ln>
              <a:effectLst>
                <a:outerShdw blurRad="38100" dist="25400" dir="5400000" rotWithShape="0">
                  <a:srgbClr val="000000">
                    <a:alpha val="60000"/>
                  </a:srgbClr>
                </a:outerShdw>
              </a:effectLst>
              <a:sp3d/>
            </c:spPr>
            <c:extLst>
              <c:ext xmlns:c16="http://schemas.microsoft.com/office/drawing/2014/chart" uri="{C3380CC4-5D6E-409C-BE32-E72D297353CC}">
                <c16:uniqueId val="{00000001-7843-443A-8996-0FB819A9D2FA}"/>
              </c:ext>
            </c:extLst>
          </c:dPt>
          <c:dPt>
            <c:idx val="1"/>
            <c:bubble3D val="0"/>
            <c:spPr>
              <a:blipFill>
                <a:blip xmlns:r="http://schemas.openxmlformats.org/officeDocument/2006/relationships" r:embed="rId3">
                  <a:duotone>
                    <a:schemeClr val="accent2">
                      <a:shade val="74000"/>
                      <a:satMod val="130000"/>
                      <a:lumMod val="90000"/>
                    </a:schemeClr>
                    <a:schemeClr val="accent2">
                      <a:tint val="94000"/>
                      <a:satMod val="120000"/>
                      <a:lumMod val="104000"/>
                    </a:schemeClr>
                  </a:duotone>
                </a:blip>
                <a:tile tx="0" ty="0" sx="100000" sy="100000" flip="none" algn="tl"/>
              </a:blipFill>
              <a:ln>
                <a:noFill/>
              </a:ln>
              <a:effectLst>
                <a:outerShdw blurRad="38100" dist="25400" dir="5400000" rotWithShape="0">
                  <a:srgbClr val="000000">
                    <a:alpha val="60000"/>
                  </a:srgbClr>
                </a:outerShdw>
              </a:effectLst>
              <a:sp3d/>
            </c:spPr>
            <c:extLst>
              <c:ext xmlns:c16="http://schemas.microsoft.com/office/drawing/2014/chart" uri="{C3380CC4-5D6E-409C-BE32-E72D297353CC}">
                <c16:uniqueId val="{00000003-7843-443A-8996-0FB819A9D2FA}"/>
              </c:ext>
            </c:extLst>
          </c:dPt>
          <c:dPt>
            <c:idx val="2"/>
            <c:bubble3D val="0"/>
            <c:spPr>
              <a:blipFill>
                <a:blip xmlns:r="http://schemas.openxmlformats.org/officeDocument/2006/relationships" r:embed="rId3">
                  <a:duotone>
                    <a:schemeClr val="accent3">
                      <a:shade val="74000"/>
                      <a:satMod val="130000"/>
                      <a:lumMod val="90000"/>
                    </a:schemeClr>
                    <a:schemeClr val="accent3">
                      <a:tint val="94000"/>
                      <a:satMod val="120000"/>
                      <a:lumMod val="104000"/>
                    </a:schemeClr>
                  </a:duotone>
                </a:blip>
                <a:tile tx="0" ty="0" sx="100000" sy="100000" flip="none" algn="tl"/>
              </a:blipFill>
              <a:ln>
                <a:noFill/>
              </a:ln>
              <a:effectLst>
                <a:outerShdw blurRad="38100" dist="25400" dir="5400000" rotWithShape="0">
                  <a:srgbClr val="000000">
                    <a:alpha val="60000"/>
                  </a:srgbClr>
                </a:outerShdw>
              </a:effectLst>
              <a:sp3d/>
            </c:spPr>
            <c:extLst>
              <c:ext xmlns:c16="http://schemas.microsoft.com/office/drawing/2014/chart" uri="{C3380CC4-5D6E-409C-BE32-E72D297353CC}">
                <c16:uniqueId val="{00000005-7843-443A-8996-0FB819A9D2FA}"/>
              </c:ext>
            </c:extLst>
          </c:dPt>
          <c:dPt>
            <c:idx val="3"/>
            <c:bubble3D val="0"/>
            <c:spPr>
              <a:blipFill>
                <a:blip xmlns:r="http://schemas.openxmlformats.org/officeDocument/2006/relationships" r:embed="rId3">
                  <a:duotone>
                    <a:schemeClr val="accent4">
                      <a:shade val="74000"/>
                      <a:satMod val="130000"/>
                      <a:lumMod val="90000"/>
                    </a:schemeClr>
                    <a:schemeClr val="accent4">
                      <a:tint val="94000"/>
                      <a:satMod val="120000"/>
                      <a:lumMod val="104000"/>
                    </a:schemeClr>
                  </a:duotone>
                </a:blip>
                <a:tile tx="0" ty="0" sx="100000" sy="100000" flip="none" algn="tl"/>
              </a:blipFill>
              <a:ln>
                <a:noFill/>
              </a:ln>
              <a:effectLst>
                <a:outerShdw blurRad="38100" dist="25400" dir="5400000" rotWithShape="0">
                  <a:srgbClr val="000000">
                    <a:alpha val="60000"/>
                  </a:srgbClr>
                </a:outerShdw>
              </a:effectLst>
              <a:sp3d/>
            </c:spPr>
            <c:extLst>
              <c:ext xmlns:c16="http://schemas.microsoft.com/office/drawing/2014/chart" uri="{C3380CC4-5D6E-409C-BE32-E72D297353CC}">
                <c16:uniqueId val="{00000007-7843-443A-8996-0FB819A9D2FA}"/>
              </c:ext>
            </c:extLst>
          </c:dPt>
          <c:dPt>
            <c:idx val="4"/>
            <c:bubble3D val="0"/>
            <c:spPr>
              <a:blipFill>
                <a:blip xmlns:r="http://schemas.openxmlformats.org/officeDocument/2006/relationships" r:embed="rId3">
                  <a:duotone>
                    <a:schemeClr val="accent5">
                      <a:shade val="74000"/>
                      <a:satMod val="130000"/>
                      <a:lumMod val="90000"/>
                    </a:schemeClr>
                    <a:schemeClr val="accent5">
                      <a:tint val="94000"/>
                      <a:satMod val="120000"/>
                      <a:lumMod val="104000"/>
                    </a:schemeClr>
                  </a:duotone>
                </a:blip>
                <a:tile tx="0" ty="0" sx="100000" sy="100000" flip="none" algn="tl"/>
              </a:blipFill>
              <a:ln>
                <a:noFill/>
              </a:ln>
              <a:effectLst>
                <a:outerShdw blurRad="38100" dist="25400" dir="5400000" rotWithShape="0">
                  <a:srgbClr val="000000">
                    <a:alpha val="60000"/>
                  </a:srgbClr>
                </a:outerShdw>
              </a:effectLst>
              <a:sp3d/>
            </c:spPr>
            <c:extLst>
              <c:ext xmlns:c16="http://schemas.microsoft.com/office/drawing/2014/chart" uri="{C3380CC4-5D6E-409C-BE32-E72D297353CC}">
                <c16:uniqueId val="{00000009-7843-443A-8996-0FB819A9D2FA}"/>
              </c:ext>
            </c:extLst>
          </c:dPt>
          <c:dPt>
            <c:idx val="5"/>
            <c:bubble3D val="0"/>
            <c:spPr>
              <a:blipFill>
                <a:blip xmlns:r="http://schemas.openxmlformats.org/officeDocument/2006/relationships" r:embed="rId3">
                  <a:duotone>
                    <a:schemeClr val="accent6">
                      <a:shade val="74000"/>
                      <a:satMod val="130000"/>
                      <a:lumMod val="90000"/>
                    </a:schemeClr>
                    <a:schemeClr val="accent6">
                      <a:tint val="94000"/>
                      <a:satMod val="120000"/>
                      <a:lumMod val="104000"/>
                    </a:schemeClr>
                  </a:duotone>
                </a:blip>
                <a:tile tx="0" ty="0" sx="100000" sy="100000" flip="none" algn="tl"/>
              </a:blipFill>
              <a:ln>
                <a:noFill/>
              </a:ln>
              <a:effectLst>
                <a:outerShdw blurRad="38100" dist="25400" dir="5400000" rotWithShape="0">
                  <a:srgbClr val="000000">
                    <a:alpha val="60000"/>
                  </a:srgbClr>
                </a:outerShdw>
              </a:effectLst>
              <a:sp3d/>
            </c:spPr>
            <c:extLst>
              <c:ext xmlns:c16="http://schemas.microsoft.com/office/drawing/2014/chart" uri="{C3380CC4-5D6E-409C-BE32-E72D297353CC}">
                <c16:uniqueId val="{0000000B-7843-443A-8996-0FB819A9D2FA}"/>
              </c:ext>
            </c:extLst>
          </c:dPt>
          <c:dPt>
            <c:idx val="6"/>
            <c:bubble3D val="0"/>
            <c:spPr>
              <a:blipFill>
                <a:blip xmlns:r="http://schemas.openxmlformats.org/officeDocument/2006/relationships" r:embed="rId3">
                  <a:duotone>
                    <a:schemeClr val="accent1">
                      <a:lumMod val="60000"/>
                      <a:shade val="74000"/>
                      <a:satMod val="130000"/>
                      <a:lumMod val="90000"/>
                    </a:schemeClr>
                    <a:schemeClr val="accent1">
                      <a:lumMod val="60000"/>
                      <a:tint val="94000"/>
                      <a:satMod val="120000"/>
                      <a:lumMod val="104000"/>
                    </a:schemeClr>
                  </a:duotone>
                </a:blip>
                <a:tile tx="0" ty="0" sx="100000" sy="100000" flip="none" algn="tl"/>
              </a:blipFill>
              <a:ln>
                <a:noFill/>
              </a:ln>
              <a:effectLst>
                <a:outerShdw blurRad="38100" dist="25400" dir="5400000" rotWithShape="0">
                  <a:srgbClr val="000000">
                    <a:alpha val="60000"/>
                  </a:srgbClr>
                </a:outerShdw>
              </a:effectLst>
              <a:sp3d/>
            </c:spPr>
            <c:extLst>
              <c:ext xmlns:c16="http://schemas.microsoft.com/office/drawing/2014/chart" uri="{C3380CC4-5D6E-409C-BE32-E72D297353CC}">
                <c16:uniqueId val="{0000000D-7843-443A-8996-0FB819A9D2FA}"/>
              </c:ext>
            </c:extLst>
          </c:dPt>
          <c:dPt>
            <c:idx val="7"/>
            <c:bubble3D val="0"/>
            <c:spPr>
              <a:blipFill>
                <a:blip xmlns:r="http://schemas.openxmlformats.org/officeDocument/2006/relationships" r:embed="rId3">
                  <a:duotone>
                    <a:schemeClr val="accent2">
                      <a:lumMod val="60000"/>
                      <a:shade val="74000"/>
                      <a:satMod val="130000"/>
                      <a:lumMod val="90000"/>
                    </a:schemeClr>
                    <a:schemeClr val="accent2">
                      <a:lumMod val="60000"/>
                      <a:tint val="94000"/>
                      <a:satMod val="120000"/>
                      <a:lumMod val="104000"/>
                    </a:schemeClr>
                  </a:duotone>
                </a:blip>
                <a:tile tx="0" ty="0" sx="100000" sy="100000" flip="none" algn="tl"/>
              </a:blipFill>
              <a:ln>
                <a:noFill/>
              </a:ln>
              <a:effectLst>
                <a:outerShdw blurRad="38100" dist="25400" dir="5400000" rotWithShape="0">
                  <a:srgbClr val="000000">
                    <a:alpha val="60000"/>
                  </a:srgbClr>
                </a:outerShdw>
              </a:effectLst>
              <a:sp3d/>
            </c:spPr>
            <c:extLst>
              <c:ext xmlns:c16="http://schemas.microsoft.com/office/drawing/2014/chart" uri="{C3380CC4-5D6E-409C-BE32-E72D297353CC}">
                <c16:uniqueId val="{0000000F-7843-443A-8996-0FB819A9D2FA}"/>
              </c:ext>
            </c:extLst>
          </c:dPt>
          <c:dPt>
            <c:idx val="8"/>
            <c:bubble3D val="0"/>
            <c:spPr>
              <a:blipFill>
                <a:blip xmlns:r="http://schemas.openxmlformats.org/officeDocument/2006/relationships" r:embed="rId3">
                  <a:duotone>
                    <a:schemeClr val="accent3">
                      <a:lumMod val="60000"/>
                      <a:shade val="74000"/>
                      <a:satMod val="130000"/>
                      <a:lumMod val="90000"/>
                    </a:schemeClr>
                    <a:schemeClr val="accent3">
                      <a:lumMod val="60000"/>
                      <a:tint val="94000"/>
                      <a:satMod val="120000"/>
                      <a:lumMod val="104000"/>
                    </a:schemeClr>
                  </a:duotone>
                </a:blip>
                <a:tile tx="0" ty="0" sx="100000" sy="100000" flip="none" algn="tl"/>
              </a:blipFill>
              <a:ln>
                <a:noFill/>
              </a:ln>
              <a:effectLst>
                <a:outerShdw blurRad="38100" dist="25400" dir="5400000" rotWithShape="0">
                  <a:srgbClr val="000000">
                    <a:alpha val="60000"/>
                  </a:srgbClr>
                </a:outerShdw>
              </a:effectLst>
              <a:sp3d/>
            </c:spPr>
            <c:extLst>
              <c:ext xmlns:c16="http://schemas.microsoft.com/office/drawing/2014/chart" uri="{C3380CC4-5D6E-409C-BE32-E72D297353CC}">
                <c16:uniqueId val="{00000011-7843-443A-8996-0FB819A9D2FA}"/>
              </c:ext>
            </c:extLst>
          </c:dPt>
          <c:dPt>
            <c:idx val="9"/>
            <c:bubble3D val="0"/>
            <c:spPr>
              <a:blipFill>
                <a:blip xmlns:r="http://schemas.openxmlformats.org/officeDocument/2006/relationships" r:embed="rId3">
                  <a:duotone>
                    <a:schemeClr val="accent4">
                      <a:lumMod val="60000"/>
                      <a:shade val="74000"/>
                      <a:satMod val="130000"/>
                      <a:lumMod val="90000"/>
                    </a:schemeClr>
                    <a:schemeClr val="accent4">
                      <a:lumMod val="60000"/>
                      <a:tint val="94000"/>
                      <a:satMod val="120000"/>
                      <a:lumMod val="104000"/>
                    </a:schemeClr>
                  </a:duotone>
                </a:blip>
                <a:tile tx="0" ty="0" sx="100000" sy="100000" flip="none" algn="tl"/>
              </a:blipFill>
              <a:ln>
                <a:noFill/>
              </a:ln>
              <a:effectLst>
                <a:outerShdw blurRad="38100" dist="25400" dir="5400000" rotWithShape="0">
                  <a:srgbClr val="000000">
                    <a:alpha val="60000"/>
                  </a:srgbClr>
                </a:outerShdw>
              </a:effectLst>
              <a:sp3d/>
            </c:spPr>
            <c:extLst>
              <c:ext xmlns:c16="http://schemas.microsoft.com/office/drawing/2014/chart" uri="{C3380CC4-5D6E-409C-BE32-E72D297353CC}">
                <c16:uniqueId val="{00000013-7843-443A-8996-0FB819A9D2FA}"/>
              </c:ext>
            </c:extLst>
          </c:dPt>
          <c:dPt>
            <c:idx val="10"/>
            <c:bubble3D val="0"/>
            <c:spPr>
              <a:blipFill>
                <a:blip xmlns:r="http://schemas.openxmlformats.org/officeDocument/2006/relationships" r:embed="rId3">
                  <a:duotone>
                    <a:schemeClr val="accent5">
                      <a:lumMod val="60000"/>
                      <a:shade val="74000"/>
                      <a:satMod val="130000"/>
                      <a:lumMod val="90000"/>
                    </a:schemeClr>
                    <a:schemeClr val="accent5">
                      <a:lumMod val="60000"/>
                      <a:tint val="94000"/>
                      <a:satMod val="120000"/>
                      <a:lumMod val="104000"/>
                    </a:schemeClr>
                  </a:duotone>
                </a:blip>
                <a:tile tx="0" ty="0" sx="100000" sy="100000" flip="none" algn="tl"/>
              </a:blipFill>
              <a:ln>
                <a:noFill/>
              </a:ln>
              <a:effectLst>
                <a:outerShdw blurRad="38100" dist="25400" dir="5400000" rotWithShape="0">
                  <a:srgbClr val="000000">
                    <a:alpha val="60000"/>
                  </a:srgbClr>
                </a:outerShdw>
              </a:effectLst>
              <a:sp3d/>
            </c:spPr>
            <c:extLst>
              <c:ext xmlns:c16="http://schemas.microsoft.com/office/drawing/2014/chart" uri="{C3380CC4-5D6E-409C-BE32-E72D297353CC}">
                <c16:uniqueId val="{00000015-7843-443A-8996-0FB819A9D2FA}"/>
              </c:ext>
            </c:extLst>
          </c:dPt>
          <c:dPt>
            <c:idx val="11"/>
            <c:bubble3D val="0"/>
            <c:spPr>
              <a:blipFill>
                <a:blip xmlns:r="http://schemas.openxmlformats.org/officeDocument/2006/relationships" r:embed="rId3">
                  <a:duotone>
                    <a:schemeClr val="accent6">
                      <a:lumMod val="60000"/>
                      <a:shade val="74000"/>
                      <a:satMod val="130000"/>
                      <a:lumMod val="90000"/>
                    </a:schemeClr>
                    <a:schemeClr val="accent6">
                      <a:lumMod val="60000"/>
                      <a:tint val="94000"/>
                      <a:satMod val="120000"/>
                      <a:lumMod val="104000"/>
                    </a:schemeClr>
                  </a:duotone>
                </a:blip>
                <a:tile tx="0" ty="0" sx="100000" sy="100000" flip="none" algn="tl"/>
              </a:blipFill>
              <a:ln>
                <a:noFill/>
              </a:ln>
              <a:effectLst>
                <a:outerShdw blurRad="38100" dist="25400" dir="5400000" rotWithShape="0">
                  <a:srgbClr val="000000">
                    <a:alpha val="60000"/>
                  </a:srgbClr>
                </a:outerShdw>
              </a:effectLst>
              <a:sp3d/>
            </c:spPr>
            <c:extLst>
              <c:ext xmlns:c16="http://schemas.microsoft.com/office/drawing/2014/chart" uri="{C3380CC4-5D6E-409C-BE32-E72D297353CC}">
                <c16:uniqueId val="{00000017-7843-443A-8996-0FB819A9D2FA}"/>
              </c:ext>
            </c:extLst>
          </c:dPt>
          <c:dPt>
            <c:idx val="12"/>
            <c:bubble3D val="0"/>
            <c:spPr>
              <a:blipFill>
                <a:blip xmlns:r="http://schemas.openxmlformats.org/officeDocument/2006/relationships" r:embed="rId3">
                  <a:duotone>
                    <a:schemeClr val="accent1">
                      <a:lumMod val="80000"/>
                      <a:lumOff val="20000"/>
                      <a:shade val="74000"/>
                      <a:satMod val="130000"/>
                      <a:lumMod val="90000"/>
                    </a:schemeClr>
                    <a:schemeClr val="accent1">
                      <a:lumMod val="80000"/>
                      <a:lumOff val="20000"/>
                      <a:tint val="94000"/>
                      <a:satMod val="120000"/>
                      <a:lumMod val="104000"/>
                    </a:schemeClr>
                  </a:duotone>
                </a:blip>
                <a:tile tx="0" ty="0" sx="100000" sy="100000" flip="none" algn="tl"/>
              </a:blipFill>
              <a:ln>
                <a:noFill/>
              </a:ln>
              <a:effectLst>
                <a:outerShdw blurRad="38100" dist="25400" dir="5400000" rotWithShape="0">
                  <a:srgbClr val="000000">
                    <a:alpha val="60000"/>
                  </a:srgbClr>
                </a:outerShdw>
              </a:effectLst>
              <a:sp3d/>
            </c:spPr>
            <c:extLst>
              <c:ext xmlns:c16="http://schemas.microsoft.com/office/drawing/2014/chart" uri="{C3380CC4-5D6E-409C-BE32-E72D297353CC}">
                <c16:uniqueId val="{00000019-7843-443A-8996-0FB819A9D2FA}"/>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outEnd"/>
            <c:showLegendKey val="0"/>
            <c:showVal val="1"/>
            <c:showCatName val="0"/>
            <c:showSerName val="0"/>
            <c:showPercent val="0"/>
            <c:showBubbleSize val="0"/>
            <c:showLeaderLines val="1"/>
            <c:leaderLines>
              <c:spPr>
                <a:ln w="9525">
                  <a:solidFill>
                    <a:schemeClr val="lt1">
                      <a:lumMod val="95000"/>
                      <a:alpha val="54000"/>
                    </a:schemeClr>
                  </a:solidFill>
                </a:ln>
                <a:effectLst/>
              </c:spPr>
            </c:leaderLines>
            <c:extLst>
              <c:ext xmlns:c15="http://schemas.microsoft.com/office/drawing/2012/chart" uri="{CE6537A1-D6FC-4f65-9D91-7224C49458BB}"/>
            </c:extLst>
          </c:dLbls>
          <c:cat>
            <c:strRef>
              <c:f>Expense_Pvt!$F$6:$F$18</c:f>
              <c:strCache>
                <c:ptCount val="13"/>
                <c:pt idx="0">
                  <c:v>January</c:v>
                </c:pt>
                <c:pt idx="1">
                  <c:v>February</c:v>
                </c:pt>
                <c:pt idx="2">
                  <c:v>March</c:v>
                </c:pt>
                <c:pt idx="3">
                  <c:v>April</c:v>
                </c:pt>
                <c:pt idx="4">
                  <c:v>May</c:v>
                </c:pt>
                <c:pt idx="5">
                  <c:v>June</c:v>
                </c:pt>
                <c:pt idx="6">
                  <c:v>July</c:v>
                </c:pt>
                <c:pt idx="7">
                  <c:v>August</c:v>
                </c:pt>
                <c:pt idx="8">
                  <c:v>September</c:v>
                </c:pt>
                <c:pt idx="9">
                  <c:v>October</c:v>
                </c:pt>
                <c:pt idx="10">
                  <c:v>November</c:v>
                </c:pt>
                <c:pt idx="11">
                  <c:v>December</c:v>
                </c:pt>
                <c:pt idx="12">
                  <c:v>Sum of EOY Totals</c:v>
                </c:pt>
              </c:strCache>
            </c:strRef>
          </c:cat>
          <c:val>
            <c:numRef>
              <c:f>Expense_Pvt!$G$6:$G$18</c:f>
              <c:numCache>
                <c:formatCode>General</c:formatCode>
                <c:ptCount val="13"/>
                <c:pt idx="0">
                  <c:v>0</c:v>
                </c:pt>
                <c:pt idx="1">
                  <c:v>0</c:v>
                </c:pt>
                <c:pt idx="2">
                  <c:v>0</c:v>
                </c:pt>
                <c:pt idx="3">
                  <c:v>0</c:v>
                </c:pt>
                <c:pt idx="4">
                  <c:v>25</c:v>
                </c:pt>
                <c:pt idx="5">
                  <c:v>50</c:v>
                </c:pt>
                <c:pt idx="6">
                  <c:v>60</c:v>
                </c:pt>
                <c:pt idx="7">
                  <c:v>60</c:v>
                </c:pt>
                <c:pt idx="8">
                  <c:v>95</c:v>
                </c:pt>
                <c:pt idx="9">
                  <c:v>80</c:v>
                </c:pt>
                <c:pt idx="10">
                  <c:v>45</c:v>
                </c:pt>
                <c:pt idx="12">
                  <c:v>415</c:v>
                </c:pt>
              </c:numCache>
            </c:numRef>
          </c:val>
          <c:extLst>
            <c:ext xmlns:c16="http://schemas.microsoft.com/office/drawing/2014/chart" uri="{C3380CC4-5D6E-409C-BE32-E72D297353CC}">
              <c16:uniqueId val="{0000001A-7843-443A-8996-0FB819A9D2FA}"/>
            </c:ext>
          </c:extLst>
        </c:ser>
        <c:dLbls>
          <c:dLblPos val="inEnd"/>
          <c:showLegendKey val="0"/>
          <c:showVal val="0"/>
          <c:showCatName val="0"/>
          <c:showSerName val="0"/>
          <c:showPercent val="1"/>
          <c:showBubbleSize val="0"/>
          <c:showLeaderLines val="1"/>
        </c:dLbls>
      </c:pie3DChart>
      <c:spPr>
        <a:noFill/>
        <a:ln>
          <a:noFill/>
        </a:ln>
        <a:effectLst/>
      </c:spPr>
    </c:plotArea>
    <c:legend>
      <c:legendPos val="r"/>
      <c:layout>
        <c:manualLayout>
          <c:xMode val="edge"/>
          <c:yMode val="edge"/>
          <c:x val="0.81878644637273035"/>
          <c:y val="9.2374054757704549E-2"/>
          <c:w val="0.17176788466960888"/>
          <c:h val="0.66609456563036251"/>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[Budget v8.2.xlsm]Expense_Pvt!ExpensesChart</c:name>
    <c:fmtId val="7"/>
  </c:pivotSource>
  <c:chart>
    <c:autoTitleDeleted val="1"/>
    <c:pivotFmts>
      <c:pivotFmt>
        <c:idx val="0"/>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dLbl>
          <c:idx val="0"/>
          <c:showLegendKey val="0"/>
          <c:showVal val="0"/>
          <c:showCatName val="0"/>
          <c:showSerName val="0"/>
          <c:showPercent val="0"/>
          <c:showBubbleSize val="0"/>
          <c:extLst>
            <c:ext xmlns:c15="http://schemas.microsoft.com/office/drawing/2012/chart" uri="{CE6537A1-D6FC-4f65-9D91-7224C49458BB}"/>
          </c:extLst>
        </c:dLbl>
      </c:pivotFmt>
      <c:pivotFmt>
        <c:idx val="3"/>
        <c:dLbl>
          <c:idx val="0"/>
          <c:showLegendKey val="0"/>
          <c:showVal val="0"/>
          <c:showCatName val="0"/>
          <c:showSerName val="0"/>
          <c:showPercent val="0"/>
          <c:showBubbleSize val="0"/>
          <c:extLst>
            <c:ext xmlns:c15="http://schemas.microsoft.com/office/drawing/2012/chart" uri="{CE6537A1-D6FC-4f65-9D91-7224C49458BB}"/>
          </c:extLst>
        </c:dLbl>
      </c:pivotFmt>
      <c:pivotFmt>
        <c:idx val="4"/>
        <c:dLbl>
          <c:idx val="0"/>
          <c:showLegendKey val="0"/>
          <c:showVal val="0"/>
          <c:showCatName val="0"/>
          <c:showSerName val="0"/>
          <c:showPercent val="0"/>
          <c:showBubbleSize val="0"/>
          <c:extLst>
            <c:ext xmlns:c15="http://schemas.microsoft.com/office/drawing/2012/chart" uri="{CE6537A1-D6FC-4f65-9D91-7224C49458BB}"/>
          </c:extLst>
        </c:dLbl>
      </c:pivotFmt>
      <c:pivotFmt>
        <c:idx val="5"/>
        <c:dLbl>
          <c:idx val="0"/>
          <c:showLegendKey val="0"/>
          <c:showVal val="0"/>
          <c:showCatName val="0"/>
          <c:showSerName val="0"/>
          <c:showPercent val="0"/>
          <c:showBubbleSize val="0"/>
          <c:extLst>
            <c:ext xmlns:c15="http://schemas.microsoft.com/office/drawing/2012/chart" uri="{CE6537A1-D6FC-4f65-9D91-7224C49458BB}"/>
          </c:extLst>
        </c:dLbl>
      </c:pivotFmt>
      <c:pivotFmt>
        <c:idx val="6"/>
        <c:dLbl>
          <c:idx val="0"/>
          <c:showLegendKey val="0"/>
          <c:showVal val="0"/>
          <c:showCatName val="0"/>
          <c:showSerName val="0"/>
          <c:showPercent val="0"/>
          <c:showBubbleSize val="0"/>
          <c:extLst>
            <c:ext xmlns:c15="http://schemas.microsoft.com/office/drawing/2012/chart" uri="{CE6537A1-D6FC-4f65-9D91-7224C49458BB}"/>
          </c:extLst>
        </c:dLbl>
      </c:pivotFmt>
      <c:pivotFmt>
        <c:idx val="7"/>
        <c:dLbl>
          <c:idx val="0"/>
          <c:showLegendKey val="0"/>
          <c:showVal val="0"/>
          <c:showCatName val="0"/>
          <c:showSerName val="0"/>
          <c:showPercent val="0"/>
          <c:showBubbleSize val="0"/>
          <c:extLst>
            <c:ext xmlns:c15="http://schemas.microsoft.com/office/drawing/2012/chart" uri="{CE6537A1-D6FC-4f65-9D91-7224C49458BB}"/>
          </c:extLst>
        </c:dLbl>
      </c:pivotFmt>
      <c:pivotFmt>
        <c:idx val="8"/>
        <c:dLbl>
          <c:idx val="0"/>
          <c:showLegendKey val="0"/>
          <c:showVal val="0"/>
          <c:showCatName val="0"/>
          <c:showSerName val="0"/>
          <c:showPercent val="0"/>
          <c:showBubbleSize val="0"/>
          <c:extLst>
            <c:ext xmlns:c15="http://schemas.microsoft.com/office/drawing/2012/chart" uri="{CE6537A1-D6FC-4f65-9D91-7224C49458BB}"/>
          </c:extLst>
        </c:dLbl>
      </c:pivotFmt>
      <c:pivotFmt>
        <c:idx val="9"/>
        <c:dLbl>
          <c:idx val="0"/>
          <c:showLegendKey val="0"/>
          <c:showVal val="0"/>
          <c:showCatName val="0"/>
          <c:showSerName val="0"/>
          <c:showPercent val="0"/>
          <c:showBubbleSize val="0"/>
          <c:extLst>
            <c:ext xmlns:c15="http://schemas.microsoft.com/office/drawing/2012/chart" uri="{CE6537A1-D6FC-4f65-9D91-7224C49458BB}"/>
          </c:extLst>
        </c:dLbl>
      </c:pivotFmt>
      <c:pivotFmt>
        <c:idx val="10"/>
        <c:dLbl>
          <c:idx val="0"/>
          <c:showLegendKey val="0"/>
          <c:showVal val="0"/>
          <c:showCatName val="0"/>
          <c:showSerName val="0"/>
          <c:showPercent val="0"/>
          <c:showBubbleSize val="0"/>
          <c:extLst>
            <c:ext xmlns:c15="http://schemas.microsoft.com/office/drawing/2012/chart" uri="{CE6537A1-D6FC-4f65-9D91-7224C49458BB}"/>
          </c:extLst>
        </c:dLbl>
      </c:pivotFmt>
      <c:pivotFmt>
        <c:idx val="11"/>
        <c:dLbl>
          <c:idx val="0"/>
          <c:showLegendKey val="0"/>
          <c:showVal val="0"/>
          <c:showCatName val="0"/>
          <c:showSerName val="0"/>
          <c:showPercent val="0"/>
          <c:showBubbleSize val="0"/>
          <c:extLst>
            <c:ext xmlns:c15="http://schemas.microsoft.com/office/drawing/2012/chart" uri="{CE6537A1-D6FC-4f65-9D91-7224C49458BB}"/>
          </c:extLst>
        </c:dLbl>
      </c:pivotFmt>
      <c:pivotFmt>
        <c:idx val="12"/>
        <c:dLbl>
          <c:idx val="0"/>
          <c:showLegendKey val="0"/>
          <c:showVal val="0"/>
          <c:showCatName val="0"/>
          <c:showSerName val="0"/>
          <c:showPercent val="0"/>
          <c:showBubbleSize val="0"/>
          <c:extLst>
            <c:ext xmlns:c15="http://schemas.microsoft.com/office/drawing/2012/chart" uri="{CE6537A1-D6FC-4f65-9D91-7224C49458BB}"/>
          </c:extLst>
        </c:dLbl>
      </c:pivotFmt>
      <c:pivotFmt>
        <c:idx val="13"/>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14"/>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15"/>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16"/>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17"/>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18"/>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19"/>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20"/>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21"/>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22"/>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23"/>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24"/>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25"/>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26"/>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27"/>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28"/>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29"/>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30"/>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31"/>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32"/>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33"/>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34"/>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35"/>
      </c:pivotFmt>
      <c:pivotFmt>
        <c:idx val="36"/>
      </c:pivotFmt>
      <c:pivotFmt>
        <c:idx val="37"/>
      </c:pivotFmt>
      <c:pivotFmt>
        <c:idx val="38"/>
      </c:pivotFmt>
      <c:pivotFmt>
        <c:idx val="39"/>
      </c:pivotFmt>
      <c:pivotFmt>
        <c:idx val="40"/>
      </c:pivotFmt>
      <c:pivotFmt>
        <c:idx val="41"/>
      </c:pivotFmt>
      <c:pivotFmt>
        <c:idx val="42"/>
      </c:pivotFmt>
      <c:pivotFmt>
        <c:idx val="43"/>
      </c:pivotFmt>
      <c:pivotFmt>
        <c:idx val="44"/>
      </c:pivotFmt>
      <c:pivotFmt>
        <c:idx val="45"/>
      </c:pivotFmt>
      <c:pivotFmt>
        <c:idx val="46"/>
      </c:pivotFmt>
      <c:pivotFmt>
        <c:idx val="47"/>
      </c:pivotFmt>
      <c:pivotFmt>
        <c:idx val="48"/>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49"/>
      </c:pivotFmt>
      <c:pivotFmt>
        <c:idx val="50"/>
      </c:pivotFmt>
      <c:pivotFmt>
        <c:idx val="51"/>
      </c:pivotFmt>
      <c:pivotFmt>
        <c:idx val="52"/>
      </c:pivotFmt>
      <c:pivotFmt>
        <c:idx val="53"/>
      </c:pivotFmt>
      <c:pivotFmt>
        <c:idx val="54"/>
      </c:pivotFmt>
      <c:pivotFmt>
        <c:idx val="55"/>
      </c:pivotFmt>
      <c:pivotFmt>
        <c:idx val="56"/>
      </c:pivotFmt>
      <c:pivotFmt>
        <c:idx val="57"/>
      </c:pivotFmt>
      <c:pivotFmt>
        <c:idx val="58"/>
      </c:pivotFmt>
      <c:pivotFmt>
        <c:idx val="59"/>
      </c:pivotFmt>
      <c:pivotFmt>
        <c:idx val="60"/>
      </c:pivotFmt>
      <c:pivotFmt>
        <c:idx val="61"/>
      </c:pivotFmt>
      <c:pivotFmt>
        <c:idx val="62"/>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63"/>
        <c:spPr>
          <a:blipFill>
            <a:blip xmlns:r="http://schemas.openxmlformats.org/officeDocument/2006/relationships" r:embed="rId3">
              <a:duotone>
                <a:schemeClr val="accent1">
                  <a:shade val="74000"/>
                  <a:satMod val="130000"/>
                  <a:lumMod val="90000"/>
                </a:schemeClr>
                <a:schemeClr val="accent1">
                  <a:tint val="94000"/>
                  <a:satMod val="120000"/>
                  <a:lumMod val="104000"/>
                </a:schemeClr>
              </a:duotone>
            </a:blip>
            <a:tile tx="0" ty="0" sx="100000" sy="100000" flip="none" algn="tl"/>
          </a:blipFill>
          <a:ln>
            <a:noFill/>
          </a:ln>
          <a:effectLst>
            <a:outerShdw blurRad="38100" dist="25400" dir="5400000" rotWithShape="0">
              <a:srgbClr val="000000">
                <a:alpha val="60000"/>
              </a:srgbClr>
            </a:outerShdw>
          </a:effectLst>
          <a:sp3d/>
        </c:spPr>
        <c:marker>
          <c:spPr>
            <a:blipFill>
              <a:blip xmlns:r="http://schemas.openxmlformats.org/officeDocument/2006/relationships" r:embed="rId3">
                <a:duotone>
                  <a:schemeClr val="accent1">
                    <a:shade val="74000"/>
                    <a:satMod val="130000"/>
                    <a:lumMod val="90000"/>
                  </a:schemeClr>
                  <a:schemeClr val="accent1">
                    <a:tint val="94000"/>
                    <a:satMod val="120000"/>
                    <a:lumMod val="104000"/>
                  </a:schemeClr>
                </a:duotone>
              </a:blip>
              <a:tile tx="0" ty="0" sx="100000" sy="100000" flip="none" algn="tl"/>
            </a:blipFill>
            <a:ln w="9525">
              <a:solidFill>
                <a:schemeClr val="accent1"/>
              </a:solidFill>
              <a:round/>
            </a:ln>
            <a:effectLst>
              <a:outerShdw blurRad="38100" dist="25400" dir="5400000" rotWithShape="0">
                <a:srgbClr val="000000">
                  <a:alpha val="60000"/>
                </a:srgbClr>
              </a:outerShdw>
            </a:effectLst>
          </c:spPr>
        </c:marker>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64"/>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65"/>
        <c:spPr>
          <a:blipFill>
            <a:blip xmlns:r="http://schemas.openxmlformats.org/officeDocument/2006/relationships" r:embed="rId3">
              <a:duotone>
                <a:schemeClr val="accent1">
                  <a:shade val="74000"/>
                  <a:satMod val="130000"/>
                  <a:lumMod val="90000"/>
                </a:schemeClr>
                <a:schemeClr val="accent1">
                  <a:tint val="94000"/>
                  <a:satMod val="120000"/>
                  <a:lumMod val="104000"/>
                </a:schemeClr>
              </a:duotone>
            </a:blip>
            <a:tile tx="0" ty="0" sx="100000" sy="100000" flip="none" algn="tl"/>
          </a:blipFill>
          <a:ln>
            <a:noFill/>
          </a:ln>
          <a:effectLst>
            <a:outerShdw blurRad="38100" dist="25400" dir="5400000" rotWithShape="0">
              <a:srgbClr val="000000">
                <a:alpha val="60000"/>
              </a:srgbClr>
            </a:outerShdw>
          </a:effectLst>
          <a:sp3d/>
        </c:spPr>
        <c:marker>
          <c:spPr>
            <a:blipFill>
              <a:blip xmlns:r="http://schemas.openxmlformats.org/officeDocument/2006/relationships" r:embed="rId3">
                <a:duotone>
                  <a:schemeClr val="accent1">
                    <a:shade val="74000"/>
                    <a:satMod val="130000"/>
                    <a:lumMod val="90000"/>
                  </a:schemeClr>
                  <a:schemeClr val="accent1">
                    <a:tint val="94000"/>
                    <a:satMod val="120000"/>
                    <a:lumMod val="104000"/>
                  </a:schemeClr>
                </a:duotone>
              </a:blip>
              <a:tile tx="0" ty="0" sx="100000" sy="100000" flip="none" algn="tl"/>
            </a:blipFill>
            <a:ln w="9525">
              <a:solidFill>
                <a:schemeClr val="accent1"/>
              </a:solidFill>
              <a:round/>
            </a:ln>
            <a:effectLst>
              <a:outerShdw blurRad="38100" dist="25400" dir="5400000" rotWithShape="0">
                <a:srgbClr val="000000">
                  <a:alpha val="60000"/>
                </a:srgbClr>
              </a:outerShdw>
            </a:effectLst>
          </c:spPr>
        </c:marker>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66"/>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67"/>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68"/>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69"/>
        <c:spPr>
          <a:blipFill>
            <a:blip xmlns:r="http://schemas.openxmlformats.org/officeDocument/2006/relationships" r:embed="rId3">
              <a:duotone>
                <a:schemeClr val="accent1">
                  <a:shade val="74000"/>
                  <a:satMod val="130000"/>
                  <a:lumMod val="90000"/>
                </a:schemeClr>
                <a:schemeClr val="accent1">
                  <a:tint val="94000"/>
                  <a:satMod val="120000"/>
                  <a:lumMod val="104000"/>
                </a:schemeClr>
              </a:duotone>
            </a:blip>
            <a:tile tx="0" ty="0" sx="100000" sy="100000" flip="none" algn="tl"/>
          </a:blipFill>
          <a:ln>
            <a:noFill/>
          </a:ln>
          <a:effectLst>
            <a:outerShdw blurRad="38100" dist="25400" dir="5400000" rotWithShape="0">
              <a:srgbClr val="000000">
                <a:alpha val="60000"/>
              </a:srgbClr>
            </a:outerShdw>
          </a:effectLst>
          <a:sp3d/>
        </c:spPr>
        <c:marker>
          <c:symbol val="circle"/>
          <c:size val="6"/>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70"/>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71"/>
        <c:spPr>
          <a:blipFill>
            <a:blip xmlns:r="http://schemas.openxmlformats.org/officeDocument/2006/relationships" r:embed="rId3">
              <a:duotone>
                <a:schemeClr val="accent1">
                  <a:shade val="74000"/>
                  <a:satMod val="130000"/>
                  <a:lumMod val="90000"/>
                </a:schemeClr>
                <a:schemeClr val="accent1">
                  <a:tint val="94000"/>
                  <a:satMod val="120000"/>
                  <a:lumMod val="104000"/>
                </a:schemeClr>
              </a:duotone>
            </a:blip>
            <a:tile tx="0" ty="0" sx="100000" sy="100000" flip="none" algn="tl"/>
          </a:blipFill>
          <a:ln>
            <a:noFill/>
          </a:ln>
          <a:effectLst>
            <a:outerShdw blurRad="38100" dist="25400" dir="5400000" rotWithShape="0">
              <a:srgbClr val="000000">
                <a:alpha val="60000"/>
              </a:srgbClr>
            </a:outerShdw>
          </a:effectLst>
          <a:sp3d/>
        </c:spPr>
        <c:marker>
          <c:spPr>
            <a:blipFill>
              <a:blip xmlns:r="http://schemas.openxmlformats.org/officeDocument/2006/relationships" r:embed="rId3">
                <a:duotone>
                  <a:schemeClr val="accent1">
                    <a:shade val="74000"/>
                    <a:satMod val="130000"/>
                    <a:lumMod val="90000"/>
                  </a:schemeClr>
                  <a:schemeClr val="accent1">
                    <a:tint val="94000"/>
                    <a:satMod val="120000"/>
                    <a:lumMod val="104000"/>
                  </a:schemeClr>
                </a:duotone>
              </a:blip>
              <a:tile tx="0" ty="0" sx="100000" sy="100000" flip="none" algn="tl"/>
            </a:blipFill>
            <a:ln w="9525">
              <a:solidFill>
                <a:schemeClr val="accent1"/>
              </a:solidFill>
              <a:round/>
            </a:ln>
            <a:effectLst>
              <a:outerShdw blurRad="38100" dist="25400" dir="5400000" rotWithShape="0">
                <a:srgbClr val="000000">
                  <a:alpha val="60000"/>
                </a:srgbClr>
              </a:outerShdw>
            </a:effectLst>
          </c:spPr>
        </c:marker>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72"/>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73"/>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74"/>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75"/>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76"/>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77"/>
        <c:spPr>
          <a:blipFill>
            <a:blip xmlns:r="http://schemas.openxmlformats.org/officeDocument/2006/relationships" r:embed="rId3">
              <a:duotone>
                <a:schemeClr val="accent1">
                  <a:shade val="74000"/>
                  <a:satMod val="130000"/>
                  <a:lumMod val="90000"/>
                </a:schemeClr>
                <a:schemeClr val="accent1">
                  <a:tint val="94000"/>
                  <a:satMod val="120000"/>
                  <a:lumMod val="104000"/>
                </a:schemeClr>
              </a:duotone>
            </a:blip>
            <a:tile tx="0" ty="0" sx="100000" sy="100000" flip="none" algn="tl"/>
          </a:blipFill>
          <a:ln>
            <a:noFill/>
          </a:ln>
          <a:effectLst>
            <a:outerShdw blurRad="38100" dist="25400" dir="5400000" rotWithShape="0">
              <a:srgbClr val="000000">
                <a:alpha val="60000"/>
              </a:srgbClr>
            </a:outerShdw>
          </a:effectLst>
          <a:sp3d/>
        </c:spPr>
        <c:marker>
          <c:spPr>
            <a:blipFill>
              <a:blip xmlns:r="http://schemas.openxmlformats.org/officeDocument/2006/relationships" r:embed="rId3">
                <a:duotone>
                  <a:schemeClr val="accent1">
                    <a:shade val="74000"/>
                    <a:satMod val="130000"/>
                    <a:lumMod val="90000"/>
                  </a:schemeClr>
                  <a:schemeClr val="accent1">
                    <a:tint val="94000"/>
                    <a:satMod val="120000"/>
                    <a:lumMod val="104000"/>
                  </a:schemeClr>
                </a:duotone>
              </a:blip>
              <a:tile tx="0" ty="0" sx="100000" sy="100000" flip="none" algn="tl"/>
            </a:blipFill>
            <a:ln w="9525">
              <a:solidFill>
                <a:schemeClr val="accent1"/>
              </a:solidFill>
              <a:round/>
            </a:ln>
            <a:effectLst>
              <a:outerShdw blurRad="38100" dist="25400" dir="5400000" rotWithShape="0">
                <a:srgbClr val="000000">
                  <a:alpha val="60000"/>
                </a:srgbClr>
              </a:outerShdw>
            </a:effectLst>
          </c:spPr>
        </c:marker>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78"/>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79"/>
        <c:spPr>
          <a:blipFill>
            <a:blip xmlns:r="http://schemas.openxmlformats.org/officeDocument/2006/relationships" r:embed="rId3">
              <a:duotone>
                <a:schemeClr val="accent1">
                  <a:shade val="74000"/>
                  <a:satMod val="130000"/>
                  <a:lumMod val="90000"/>
                </a:schemeClr>
                <a:schemeClr val="accent1">
                  <a:tint val="94000"/>
                  <a:satMod val="120000"/>
                  <a:lumMod val="104000"/>
                </a:schemeClr>
              </a:duotone>
            </a:blip>
            <a:tile tx="0" ty="0" sx="100000" sy="100000" flip="none" algn="tl"/>
          </a:blipFill>
          <a:ln>
            <a:noFill/>
          </a:ln>
          <a:effectLst>
            <a:outerShdw blurRad="38100" dist="25400" dir="5400000" rotWithShape="0">
              <a:srgbClr val="000000">
                <a:alpha val="60000"/>
              </a:srgbClr>
            </a:outerShdw>
          </a:effectLst>
          <a:sp3d/>
        </c:spPr>
        <c:marker>
          <c:spPr>
            <a:blipFill>
              <a:blip xmlns:r="http://schemas.openxmlformats.org/officeDocument/2006/relationships" r:embed="rId3">
                <a:duotone>
                  <a:schemeClr val="accent1">
                    <a:shade val="74000"/>
                    <a:satMod val="130000"/>
                    <a:lumMod val="90000"/>
                  </a:schemeClr>
                  <a:schemeClr val="accent1">
                    <a:tint val="94000"/>
                    <a:satMod val="120000"/>
                    <a:lumMod val="104000"/>
                  </a:schemeClr>
                </a:duotone>
              </a:blip>
              <a:tile tx="0" ty="0" sx="100000" sy="100000" flip="none" algn="tl"/>
            </a:blipFill>
            <a:ln w="9525">
              <a:solidFill>
                <a:schemeClr val="accent1"/>
              </a:solidFill>
              <a:round/>
            </a:ln>
            <a:effectLst>
              <a:outerShdw blurRad="38100" dist="25400" dir="5400000" rotWithShape="0">
                <a:srgbClr val="000000">
                  <a:alpha val="60000"/>
                </a:srgbClr>
              </a:outerShdw>
            </a:effectLst>
          </c:spPr>
        </c:marker>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80"/>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81"/>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82"/>
        <c:spPr>
          <a:blipFill>
            <a:blip xmlns:r="http://schemas.openxmlformats.org/officeDocument/2006/relationships" r:embed="rId3">
              <a:duotone>
                <a:schemeClr val="accent1">
                  <a:shade val="74000"/>
                  <a:satMod val="130000"/>
                  <a:lumMod val="90000"/>
                </a:schemeClr>
                <a:schemeClr val="accent1">
                  <a:tint val="94000"/>
                  <a:satMod val="120000"/>
                  <a:lumMod val="104000"/>
                </a:schemeClr>
              </a:duotone>
            </a:blip>
            <a:tile tx="0" ty="0" sx="100000" sy="100000" flip="none" algn="tl"/>
          </a:blipFill>
          <a:ln>
            <a:noFill/>
          </a:ln>
          <a:effectLst>
            <a:outerShdw blurRad="38100" dist="25400" dir="5400000" rotWithShape="0">
              <a:srgbClr val="000000">
                <a:alpha val="60000"/>
              </a:srgbClr>
            </a:outerShdw>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83"/>
        <c:spPr>
          <a:blipFill>
            <a:blip xmlns:r="http://schemas.openxmlformats.org/officeDocument/2006/relationships" r:embed="rId3">
              <a:duotone>
                <a:schemeClr val="accent1">
                  <a:shade val="74000"/>
                  <a:satMod val="130000"/>
                  <a:lumMod val="90000"/>
                </a:schemeClr>
                <a:schemeClr val="accent1">
                  <a:tint val="94000"/>
                  <a:satMod val="120000"/>
                  <a:lumMod val="104000"/>
                </a:schemeClr>
              </a:duotone>
            </a:blip>
            <a:tile tx="0" ty="0" sx="100000" sy="100000" flip="none" algn="tl"/>
          </a:blipFill>
          <a:ln>
            <a:noFill/>
          </a:ln>
          <a:effectLst>
            <a:outerShdw blurRad="38100" dist="25400" dir="5400000" rotWithShape="0">
              <a:srgbClr val="000000">
                <a:alpha val="60000"/>
              </a:srgbClr>
            </a:outerShdw>
          </a:effectLst>
          <a:sp3d/>
        </c:spPr>
      </c:pivotFmt>
      <c:pivotFmt>
        <c:idx val="84"/>
        <c:spPr>
          <a:blipFill>
            <a:blip xmlns:r="http://schemas.openxmlformats.org/officeDocument/2006/relationships" r:embed="rId3">
              <a:duotone>
                <a:schemeClr val="accent1">
                  <a:shade val="74000"/>
                  <a:satMod val="130000"/>
                  <a:lumMod val="90000"/>
                </a:schemeClr>
                <a:schemeClr val="accent1">
                  <a:tint val="94000"/>
                  <a:satMod val="120000"/>
                  <a:lumMod val="104000"/>
                </a:schemeClr>
              </a:duotone>
            </a:blip>
            <a:tile tx="0" ty="0" sx="100000" sy="100000" flip="none" algn="tl"/>
          </a:blipFill>
          <a:ln>
            <a:noFill/>
          </a:ln>
          <a:effectLst>
            <a:outerShdw blurRad="38100" dist="25400" dir="5400000" rotWithShape="0">
              <a:srgbClr val="000000">
                <a:alpha val="60000"/>
              </a:srgbClr>
            </a:outerShdw>
          </a:effectLst>
          <a:sp3d/>
        </c:spPr>
      </c:pivotFmt>
      <c:pivotFmt>
        <c:idx val="85"/>
        <c:spPr>
          <a:blipFill>
            <a:blip xmlns:r="http://schemas.openxmlformats.org/officeDocument/2006/relationships" r:embed="rId3">
              <a:duotone>
                <a:schemeClr val="accent1">
                  <a:shade val="74000"/>
                  <a:satMod val="130000"/>
                  <a:lumMod val="90000"/>
                </a:schemeClr>
                <a:schemeClr val="accent1">
                  <a:tint val="94000"/>
                  <a:satMod val="120000"/>
                  <a:lumMod val="104000"/>
                </a:schemeClr>
              </a:duotone>
            </a:blip>
            <a:tile tx="0" ty="0" sx="100000" sy="100000" flip="none" algn="tl"/>
          </a:blipFill>
          <a:ln>
            <a:noFill/>
          </a:ln>
          <a:effectLst>
            <a:outerShdw blurRad="38100" dist="25400" dir="5400000" rotWithShape="0">
              <a:srgbClr val="000000">
                <a:alpha val="60000"/>
              </a:srgbClr>
            </a:outerShdw>
          </a:effectLst>
          <a:sp3d/>
        </c:spPr>
      </c:pivotFmt>
      <c:pivotFmt>
        <c:idx val="86"/>
        <c:spPr>
          <a:blipFill>
            <a:blip xmlns:r="http://schemas.openxmlformats.org/officeDocument/2006/relationships" r:embed="rId3">
              <a:duotone>
                <a:schemeClr val="accent1">
                  <a:shade val="74000"/>
                  <a:satMod val="130000"/>
                  <a:lumMod val="90000"/>
                </a:schemeClr>
                <a:schemeClr val="accent1">
                  <a:tint val="94000"/>
                  <a:satMod val="120000"/>
                  <a:lumMod val="104000"/>
                </a:schemeClr>
              </a:duotone>
            </a:blip>
            <a:tile tx="0" ty="0" sx="100000" sy="100000" flip="none" algn="tl"/>
          </a:blipFill>
          <a:ln>
            <a:noFill/>
          </a:ln>
          <a:effectLst>
            <a:outerShdw blurRad="38100" dist="25400" dir="5400000" rotWithShape="0">
              <a:srgbClr val="000000">
                <a:alpha val="60000"/>
              </a:srgbClr>
            </a:outerShdw>
          </a:effectLst>
          <a:sp3d/>
        </c:spPr>
      </c:pivotFmt>
      <c:pivotFmt>
        <c:idx val="87"/>
        <c:spPr>
          <a:blipFill>
            <a:blip xmlns:r="http://schemas.openxmlformats.org/officeDocument/2006/relationships" r:embed="rId3">
              <a:duotone>
                <a:schemeClr val="accent1">
                  <a:shade val="74000"/>
                  <a:satMod val="130000"/>
                  <a:lumMod val="90000"/>
                </a:schemeClr>
                <a:schemeClr val="accent1">
                  <a:tint val="94000"/>
                  <a:satMod val="120000"/>
                  <a:lumMod val="104000"/>
                </a:schemeClr>
              </a:duotone>
            </a:blip>
            <a:tile tx="0" ty="0" sx="100000" sy="100000" flip="none" algn="tl"/>
          </a:blipFill>
          <a:ln>
            <a:noFill/>
          </a:ln>
          <a:effectLst>
            <a:outerShdw blurRad="38100" dist="25400" dir="5400000" rotWithShape="0">
              <a:srgbClr val="000000">
                <a:alpha val="60000"/>
              </a:srgbClr>
            </a:outerShdw>
          </a:effectLst>
          <a:sp3d/>
        </c:spPr>
      </c:pivotFmt>
      <c:pivotFmt>
        <c:idx val="88"/>
        <c:spPr>
          <a:blipFill>
            <a:blip xmlns:r="http://schemas.openxmlformats.org/officeDocument/2006/relationships" r:embed="rId3">
              <a:duotone>
                <a:schemeClr val="accent1">
                  <a:shade val="74000"/>
                  <a:satMod val="130000"/>
                  <a:lumMod val="90000"/>
                </a:schemeClr>
                <a:schemeClr val="accent1">
                  <a:tint val="94000"/>
                  <a:satMod val="120000"/>
                  <a:lumMod val="104000"/>
                </a:schemeClr>
              </a:duotone>
            </a:blip>
            <a:tile tx="0" ty="0" sx="100000" sy="100000" flip="none" algn="tl"/>
          </a:blipFill>
          <a:ln>
            <a:noFill/>
          </a:ln>
          <a:effectLst>
            <a:outerShdw blurRad="38100" dist="25400" dir="5400000" rotWithShape="0">
              <a:srgbClr val="000000">
                <a:alpha val="60000"/>
              </a:srgbClr>
            </a:outerShdw>
          </a:effectLst>
          <a:sp3d/>
        </c:spPr>
      </c:pivotFmt>
      <c:pivotFmt>
        <c:idx val="89"/>
        <c:spPr>
          <a:blipFill>
            <a:blip xmlns:r="http://schemas.openxmlformats.org/officeDocument/2006/relationships" r:embed="rId3">
              <a:duotone>
                <a:schemeClr val="accent1">
                  <a:shade val="74000"/>
                  <a:satMod val="130000"/>
                  <a:lumMod val="90000"/>
                </a:schemeClr>
                <a:schemeClr val="accent1">
                  <a:tint val="94000"/>
                  <a:satMod val="120000"/>
                  <a:lumMod val="104000"/>
                </a:schemeClr>
              </a:duotone>
            </a:blip>
            <a:tile tx="0" ty="0" sx="100000" sy="100000" flip="none" algn="tl"/>
          </a:blipFill>
          <a:ln>
            <a:noFill/>
          </a:ln>
          <a:effectLst>
            <a:outerShdw blurRad="38100" dist="25400" dir="5400000" rotWithShape="0">
              <a:srgbClr val="000000">
                <a:alpha val="60000"/>
              </a:srgbClr>
            </a:outerShdw>
          </a:effectLst>
          <a:sp3d/>
        </c:spPr>
      </c:pivotFmt>
      <c:pivotFmt>
        <c:idx val="90"/>
        <c:spPr>
          <a:blipFill>
            <a:blip xmlns:r="http://schemas.openxmlformats.org/officeDocument/2006/relationships" r:embed="rId3">
              <a:duotone>
                <a:schemeClr val="accent1">
                  <a:shade val="74000"/>
                  <a:satMod val="130000"/>
                  <a:lumMod val="90000"/>
                </a:schemeClr>
                <a:schemeClr val="accent1">
                  <a:tint val="94000"/>
                  <a:satMod val="120000"/>
                  <a:lumMod val="104000"/>
                </a:schemeClr>
              </a:duotone>
            </a:blip>
            <a:tile tx="0" ty="0" sx="100000" sy="100000" flip="none" algn="tl"/>
          </a:blipFill>
          <a:ln>
            <a:noFill/>
          </a:ln>
          <a:effectLst>
            <a:outerShdw blurRad="38100" dist="25400" dir="5400000" rotWithShape="0">
              <a:srgbClr val="000000">
                <a:alpha val="60000"/>
              </a:srgbClr>
            </a:outerShdw>
          </a:effectLst>
          <a:sp3d/>
        </c:spPr>
      </c:pivotFmt>
      <c:pivotFmt>
        <c:idx val="91"/>
        <c:spPr>
          <a:blipFill>
            <a:blip xmlns:r="http://schemas.openxmlformats.org/officeDocument/2006/relationships" r:embed="rId3">
              <a:duotone>
                <a:schemeClr val="accent1">
                  <a:shade val="74000"/>
                  <a:satMod val="130000"/>
                  <a:lumMod val="90000"/>
                </a:schemeClr>
                <a:schemeClr val="accent1">
                  <a:tint val="94000"/>
                  <a:satMod val="120000"/>
                  <a:lumMod val="104000"/>
                </a:schemeClr>
              </a:duotone>
            </a:blip>
            <a:tile tx="0" ty="0" sx="100000" sy="100000" flip="none" algn="tl"/>
          </a:blipFill>
          <a:ln>
            <a:noFill/>
          </a:ln>
          <a:effectLst>
            <a:outerShdw blurRad="38100" dist="25400" dir="5400000" rotWithShape="0">
              <a:srgbClr val="000000">
                <a:alpha val="60000"/>
              </a:srgbClr>
            </a:outerShdw>
          </a:effectLst>
          <a:sp3d/>
        </c:spPr>
      </c:pivotFmt>
      <c:pivotFmt>
        <c:idx val="92"/>
        <c:spPr>
          <a:blipFill>
            <a:blip xmlns:r="http://schemas.openxmlformats.org/officeDocument/2006/relationships" r:embed="rId3">
              <a:duotone>
                <a:schemeClr val="accent1">
                  <a:shade val="74000"/>
                  <a:satMod val="130000"/>
                  <a:lumMod val="90000"/>
                </a:schemeClr>
                <a:schemeClr val="accent1">
                  <a:tint val="94000"/>
                  <a:satMod val="120000"/>
                  <a:lumMod val="104000"/>
                </a:schemeClr>
              </a:duotone>
            </a:blip>
            <a:tile tx="0" ty="0" sx="100000" sy="100000" flip="none" algn="tl"/>
          </a:blipFill>
          <a:ln>
            <a:noFill/>
          </a:ln>
          <a:effectLst>
            <a:outerShdw blurRad="38100" dist="25400" dir="5400000" rotWithShape="0">
              <a:srgbClr val="000000">
                <a:alpha val="60000"/>
              </a:srgbClr>
            </a:outerShdw>
          </a:effectLst>
          <a:sp3d/>
        </c:spPr>
      </c:pivotFmt>
      <c:pivotFmt>
        <c:idx val="93"/>
        <c:spPr>
          <a:blipFill>
            <a:blip xmlns:r="http://schemas.openxmlformats.org/officeDocument/2006/relationships" r:embed="rId3">
              <a:duotone>
                <a:schemeClr val="accent1">
                  <a:shade val="74000"/>
                  <a:satMod val="130000"/>
                  <a:lumMod val="90000"/>
                </a:schemeClr>
                <a:schemeClr val="accent1">
                  <a:tint val="94000"/>
                  <a:satMod val="120000"/>
                  <a:lumMod val="104000"/>
                </a:schemeClr>
              </a:duotone>
            </a:blip>
            <a:tile tx="0" ty="0" sx="100000" sy="100000" flip="none" algn="tl"/>
          </a:blipFill>
          <a:ln>
            <a:noFill/>
          </a:ln>
          <a:effectLst>
            <a:outerShdw blurRad="38100" dist="25400" dir="5400000" rotWithShape="0">
              <a:srgbClr val="000000">
                <a:alpha val="60000"/>
              </a:srgbClr>
            </a:outerShdw>
          </a:effectLst>
          <a:sp3d/>
        </c:spPr>
      </c:pivotFmt>
      <c:pivotFmt>
        <c:idx val="94"/>
        <c:spPr>
          <a:blipFill>
            <a:blip xmlns:r="http://schemas.openxmlformats.org/officeDocument/2006/relationships" r:embed="rId3">
              <a:duotone>
                <a:schemeClr val="accent1">
                  <a:shade val="74000"/>
                  <a:satMod val="130000"/>
                  <a:lumMod val="90000"/>
                </a:schemeClr>
                <a:schemeClr val="accent1">
                  <a:tint val="94000"/>
                  <a:satMod val="120000"/>
                  <a:lumMod val="104000"/>
                </a:schemeClr>
              </a:duotone>
            </a:blip>
            <a:tile tx="0" ty="0" sx="100000" sy="100000" flip="none" algn="tl"/>
          </a:blipFill>
          <a:ln>
            <a:noFill/>
          </a:ln>
          <a:effectLst>
            <a:outerShdw blurRad="38100" dist="25400" dir="5400000" rotWithShape="0">
              <a:srgbClr val="000000">
                <a:alpha val="60000"/>
              </a:srgbClr>
            </a:outerShdw>
          </a:effectLst>
          <a:sp3d/>
        </c:spPr>
      </c:pivotFmt>
      <c:pivotFmt>
        <c:idx val="95"/>
        <c:spPr>
          <a:blipFill>
            <a:blip xmlns:r="http://schemas.openxmlformats.org/officeDocument/2006/relationships" r:embed="rId3">
              <a:duotone>
                <a:schemeClr val="accent1">
                  <a:shade val="74000"/>
                  <a:satMod val="130000"/>
                  <a:lumMod val="90000"/>
                </a:schemeClr>
                <a:schemeClr val="accent1">
                  <a:tint val="94000"/>
                  <a:satMod val="120000"/>
                  <a:lumMod val="104000"/>
                </a:schemeClr>
              </a:duotone>
            </a:blip>
            <a:tile tx="0" ty="0" sx="100000" sy="100000" flip="none" algn="tl"/>
          </a:blipFill>
          <a:ln>
            <a:noFill/>
          </a:ln>
          <a:effectLst>
            <a:outerShdw blurRad="38100" dist="25400" dir="5400000" rotWithShape="0">
              <a:srgbClr val="000000">
                <a:alpha val="60000"/>
              </a:srgbClr>
            </a:outerShdw>
          </a:effectLst>
          <a:sp3d/>
        </c:spPr>
      </c:pivotFmt>
      <c:pivotFmt>
        <c:idx val="96"/>
        <c:spPr>
          <a:ln w="34925" cap="rnd">
            <a:solidFill>
              <a:schemeClr val="accent1"/>
            </a:solidFill>
            <a:round/>
          </a:ln>
          <a:effectLst>
            <a:outerShdw blurRad="38100" dist="25400" dir="5400000" rotWithShape="0">
              <a:srgbClr val="000000">
                <a:alpha val="60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97"/>
        <c:spPr>
          <a:ln w="34925" cap="rnd">
            <a:solidFill>
              <a:schemeClr val="accent1"/>
            </a:solidFill>
            <a:round/>
          </a:ln>
          <a:effectLst>
            <a:outerShdw blurRad="38100" dist="25400" dir="5400000" rotWithShape="0">
              <a:srgbClr val="000000">
                <a:alpha val="60000"/>
              </a:srgbClr>
            </a:outerShdw>
          </a:effectLst>
        </c:spPr>
        <c:marker>
          <c:symbol val="none"/>
        </c:marker>
      </c:pivotFmt>
      <c:pivotFmt>
        <c:idx val="98"/>
        <c:spPr>
          <a:ln w="34925" cap="rnd">
            <a:solidFill>
              <a:schemeClr val="accent1"/>
            </a:solidFill>
            <a:round/>
          </a:ln>
          <a:effectLst>
            <a:outerShdw blurRad="38100" dist="25400" dir="5400000" rotWithShape="0">
              <a:srgbClr val="000000">
                <a:alpha val="60000"/>
              </a:srgbClr>
            </a:outerShdw>
          </a:effectLst>
        </c:spPr>
        <c:marker>
          <c:symbol val="none"/>
        </c:marker>
      </c:pivotFmt>
      <c:pivotFmt>
        <c:idx val="99"/>
        <c:spPr>
          <a:ln w="34925" cap="rnd">
            <a:solidFill>
              <a:schemeClr val="accent1"/>
            </a:solidFill>
            <a:round/>
          </a:ln>
          <a:effectLst>
            <a:outerShdw blurRad="38100" dist="25400" dir="5400000" rotWithShape="0">
              <a:srgbClr val="000000">
                <a:alpha val="60000"/>
              </a:srgbClr>
            </a:outerShdw>
          </a:effectLst>
        </c:spPr>
        <c:marker>
          <c:symbol val="none"/>
        </c:marker>
      </c:pivotFmt>
      <c:pivotFmt>
        <c:idx val="100"/>
        <c:spPr>
          <a:ln w="34925" cap="rnd">
            <a:solidFill>
              <a:schemeClr val="accent1"/>
            </a:solidFill>
            <a:round/>
          </a:ln>
          <a:effectLst>
            <a:outerShdw blurRad="38100" dist="25400" dir="5400000" rotWithShape="0">
              <a:srgbClr val="000000">
                <a:alpha val="60000"/>
              </a:srgbClr>
            </a:outerShdw>
          </a:effectLst>
        </c:spPr>
        <c:marker>
          <c:symbol val="none"/>
        </c:marker>
      </c:pivotFmt>
      <c:pivotFmt>
        <c:idx val="101"/>
        <c:spPr>
          <a:ln w="34925" cap="rnd">
            <a:solidFill>
              <a:schemeClr val="accent1"/>
            </a:solidFill>
            <a:round/>
          </a:ln>
          <a:effectLst>
            <a:outerShdw blurRad="38100" dist="25400" dir="5400000" rotWithShape="0">
              <a:srgbClr val="000000">
                <a:alpha val="60000"/>
              </a:srgbClr>
            </a:outerShdw>
          </a:effectLst>
        </c:spPr>
        <c:marker>
          <c:symbol val="none"/>
        </c:marker>
      </c:pivotFmt>
      <c:pivotFmt>
        <c:idx val="102"/>
        <c:spPr>
          <a:ln w="34925" cap="rnd">
            <a:solidFill>
              <a:schemeClr val="accent1"/>
            </a:solidFill>
            <a:round/>
          </a:ln>
          <a:effectLst>
            <a:outerShdw blurRad="38100" dist="25400" dir="5400000" rotWithShape="0">
              <a:srgbClr val="000000">
                <a:alpha val="60000"/>
              </a:srgbClr>
            </a:outerShdw>
          </a:effectLst>
        </c:spPr>
        <c:marker>
          <c:symbol val="none"/>
        </c:marker>
      </c:pivotFmt>
      <c:pivotFmt>
        <c:idx val="103"/>
        <c:spPr>
          <a:ln w="34925" cap="rnd">
            <a:solidFill>
              <a:schemeClr val="accent1"/>
            </a:solidFill>
            <a:round/>
          </a:ln>
          <a:effectLst>
            <a:outerShdw blurRad="38100" dist="25400" dir="5400000" rotWithShape="0">
              <a:srgbClr val="000000">
                <a:alpha val="60000"/>
              </a:srgbClr>
            </a:outerShdw>
          </a:effectLst>
        </c:spPr>
        <c:marker>
          <c:symbol val="none"/>
        </c:marker>
      </c:pivotFmt>
      <c:pivotFmt>
        <c:idx val="104"/>
        <c:spPr>
          <a:ln w="34925" cap="rnd">
            <a:solidFill>
              <a:schemeClr val="accent1"/>
            </a:solidFill>
            <a:round/>
          </a:ln>
          <a:effectLst>
            <a:outerShdw blurRad="38100" dist="25400" dir="5400000" rotWithShape="0">
              <a:srgbClr val="000000">
                <a:alpha val="60000"/>
              </a:srgbClr>
            </a:outerShdw>
          </a:effectLst>
        </c:spPr>
        <c:marker>
          <c:symbol val="none"/>
        </c:marker>
      </c:pivotFmt>
      <c:pivotFmt>
        <c:idx val="105"/>
        <c:spPr>
          <a:ln w="34925" cap="rnd">
            <a:solidFill>
              <a:schemeClr val="accent1"/>
            </a:solidFill>
            <a:round/>
          </a:ln>
          <a:effectLst>
            <a:outerShdw blurRad="38100" dist="25400" dir="5400000" rotWithShape="0">
              <a:srgbClr val="000000">
                <a:alpha val="60000"/>
              </a:srgbClr>
            </a:outerShdw>
          </a:effectLst>
        </c:spPr>
        <c:marker>
          <c:symbol val="none"/>
        </c:marker>
      </c:pivotFmt>
      <c:pivotFmt>
        <c:idx val="106"/>
        <c:spPr>
          <a:ln w="34925" cap="rnd">
            <a:solidFill>
              <a:schemeClr val="accent1"/>
            </a:solidFill>
            <a:round/>
          </a:ln>
          <a:effectLst>
            <a:outerShdw blurRad="38100" dist="25400" dir="5400000" rotWithShape="0">
              <a:srgbClr val="000000">
                <a:alpha val="60000"/>
              </a:srgbClr>
            </a:outerShdw>
          </a:effectLst>
        </c:spPr>
        <c:marker>
          <c:symbol val="none"/>
        </c:marker>
      </c:pivotFmt>
      <c:pivotFmt>
        <c:idx val="107"/>
        <c:spPr>
          <a:ln w="34925" cap="rnd">
            <a:solidFill>
              <a:schemeClr val="accent1"/>
            </a:solidFill>
            <a:round/>
          </a:ln>
          <a:effectLst>
            <a:outerShdw blurRad="38100" dist="25400" dir="5400000" rotWithShape="0">
              <a:srgbClr val="000000">
                <a:alpha val="60000"/>
              </a:srgbClr>
            </a:outerShdw>
          </a:effectLst>
        </c:spPr>
        <c:marker>
          <c:symbol val="none"/>
        </c:marker>
      </c:pivotFmt>
      <c:pivotFmt>
        <c:idx val="108"/>
        <c:spPr>
          <a:ln w="34925" cap="rnd">
            <a:solidFill>
              <a:schemeClr val="accent1"/>
            </a:solidFill>
            <a:round/>
          </a:ln>
          <a:effectLst>
            <a:outerShdw blurRad="38100" dist="25400" dir="5400000" rotWithShape="0">
              <a:srgbClr val="000000">
                <a:alpha val="60000"/>
              </a:srgbClr>
            </a:outerShdw>
          </a:effectLst>
        </c:spPr>
        <c:marker>
          <c:symbol val="none"/>
        </c:marker>
      </c:pivotFmt>
      <c:pivotFmt>
        <c:idx val="109"/>
        <c:spPr>
          <a:ln w="34925" cap="rnd">
            <a:solidFill>
              <a:schemeClr val="accent1"/>
            </a:solidFill>
            <a:round/>
          </a:ln>
          <a:effectLst>
            <a:outerShdw blurRad="38100" dist="25400" dir="5400000" rotWithShape="0">
              <a:srgbClr val="000000">
                <a:alpha val="60000"/>
              </a:srgbClr>
            </a:outerShdw>
          </a:effectLst>
        </c:spPr>
        <c:marker>
          <c:symbol val="none"/>
        </c:marker>
      </c:pivotFmt>
      <c:pivotFmt>
        <c:idx val="110"/>
        <c:spPr>
          <a:ln w="34925" cap="rnd">
            <a:solidFill>
              <a:schemeClr val="accent1"/>
            </a:solidFill>
            <a:round/>
          </a:ln>
          <a:effectLst>
            <a:outerShdw blurRad="38100" dist="25400" dir="5400000" rotWithShape="0">
              <a:srgbClr val="000000">
                <a:alpha val="60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1"/>
        <c:spPr>
          <a:ln w="34925" cap="rnd">
            <a:solidFill>
              <a:schemeClr val="accent1"/>
            </a:solidFill>
            <a:round/>
          </a:ln>
          <a:effectLst>
            <a:outerShdw blurRad="38100" dist="25400" dir="5400000" rotWithShape="0">
              <a:srgbClr val="000000">
                <a:alpha val="60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2"/>
        <c:spPr>
          <a:ln w="34925" cap="rnd">
            <a:solidFill>
              <a:schemeClr val="accent1"/>
            </a:solidFill>
            <a:round/>
          </a:ln>
          <a:effectLst>
            <a:outerShdw blurRad="38100" dist="25400" dir="5400000" rotWithShape="0">
              <a:srgbClr val="000000">
                <a:alpha val="60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3"/>
        <c:spPr>
          <a:ln w="34925" cap="rnd">
            <a:solidFill>
              <a:schemeClr val="accent1"/>
            </a:solidFill>
            <a:round/>
          </a:ln>
          <a:effectLst>
            <a:outerShdw blurRad="38100" dist="25400" dir="5400000" rotWithShape="0">
              <a:srgbClr val="000000">
                <a:alpha val="60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4"/>
        <c:spPr>
          <a:ln w="34925" cap="rnd">
            <a:solidFill>
              <a:schemeClr val="accent1"/>
            </a:solidFill>
            <a:round/>
          </a:ln>
          <a:effectLst>
            <a:outerShdw blurRad="38100" dist="25400" dir="5400000" rotWithShape="0">
              <a:srgbClr val="000000">
                <a:alpha val="60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5"/>
        <c:spPr>
          <a:ln w="34925" cap="rnd">
            <a:solidFill>
              <a:schemeClr val="accent1"/>
            </a:solidFill>
            <a:round/>
          </a:ln>
          <a:effectLst>
            <a:outerShdw blurRad="38100" dist="25400" dir="5400000" rotWithShape="0">
              <a:srgbClr val="000000">
                <a:alpha val="60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6"/>
        <c:spPr>
          <a:blipFill>
            <a:blip xmlns:r="http://schemas.openxmlformats.org/officeDocument/2006/relationships" r:embed="rId3">
              <a:duotone>
                <a:schemeClr val="accent1">
                  <a:shade val="74000"/>
                  <a:satMod val="130000"/>
                  <a:lumMod val="90000"/>
                </a:schemeClr>
                <a:schemeClr val="accent1">
                  <a:tint val="94000"/>
                  <a:satMod val="120000"/>
                  <a:lumMod val="104000"/>
                </a:schemeClr>
              </a:duotone>
            </a:blip>
            <a:tile tx="0" ty="0" sx="100000" sy="100000" flip="none" algn="tl"/>
          </a:blipFill>
          <a:ln w="34925" cap="rnd">
            <a:solidFill>
              <a:schemeClr val="accent1"/>
            </a:solidFill>
            <a:round/>
          </a:ln>
          <a:effectLst>
            <a:outerShdw blurRad="38100" dist="25400" dir="5400000" rotWithShape="0">
              <a:srgbClr val="000000">
                <a:alpha val="60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7"/>
        <c:spPr>
          <a:blipFill>
            <a:blip xmlns:r="http://schemas.openxmlformats.org/officeDocument/2006/relationships" r:embed="rId3">
              <a:duotone>
                <a:schemeClr val="accent1">
                  <a:shade val="74000"/>
                  <a:satMod val="130000"/>
                  <a:lumMod val="90000"/>
                </a:schemeClr>
                <a:schemeClr val="accent1">
                  <a:tint val="94000"/>
                  <a:satMod val="120000"/>
                  <a:lumMod val="104000"/>
                </a:schemeClr>
              </a:duotone>
            </a:blip>
            <a:tile tx="0" ty="0" sx="100000" sy="100000" flip="none" algn="tl"/>
          </a:blipFill>
          <a:ln w="34925" cap="rnd">
            <a:solidFill>
              <a:schemeClr val="accent1"/>
            </a:solidFill>
            <a:round/>
          </a:ln>
          <a:effectLst>
            <a:outerShdw blurRad="38100" dist="25400" dir="5400000" rotWithShape="0">
              <a:srgbClr val="000000">
                <a:alpha val="60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8"/>
        <c:spPr>
          <a:ln w="34925" cap="rnd">
            <a:solidFill>
              <a:schemeClr val="accent1"/>
            </a:solidFill>
            <a:round/>
          </a:ln>
          <a:effectLst>
            <a:outerShdw blurRad="38100" dist="25400" dir="5400000" rotWithShape="0">
              <a:srgbClr val="000000">
                <a:alpha val="60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9"/>
        <c:spPr>
          <a:ln w="34925" cap="rnd">
            <a:solidFill>
              <a:schemeClr val="accent1"/>
            </a:solidFill>
            <a:round/>
          </a:ln>
          <a:effectLst>
            <a:outerShdw blurRad="38100" dist="25400" dir="5400000" rotWithShape="0">
              <a:srgbClr val="000000">
                <a:alpha val="60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20"/>
        <c:spPr>
          <a:ln w="34925" cap="rnd">
            <a:solidFill>
              <a:schemeClr val="accent1"/>
            </a:solidFill>
            <a:round/>
          </a:ln>
          <a:effectLst>
            <a:outerShdw blurRad="38100" dist="25400" dir="5400000" rotWithShape="0">
              <a:srgbClr val="000000">
                <a:alpha val="60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21"/>
        <c:spPr>
          <a:ln w="34925" cap="rnd">
            <a:solidFill>
              <a:schemeClr val="accent1"/>
            </a:solidFill>
            <a:round/>
          </a:ln>
          <a:effectLst>
            <a:outerShdw blurRad="38100" dist="25400" dir="5400000" rotWithShape="0">
              <a:srgbClr val="000000">
                <a:alpha val="60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22"/>
        <c:spPr>
          <a:ln w="34925" cap="rnd">
            <a:solidFill>
              <a:schemeClr val="accent1"/>
            </a:solidFill>
            <a:round/>
          </a:ln>
          <a:effectLst>
            <a:outerShdw blurRad="38100" dist="25400" dir="5400000" rotWithShape="0">
              <a:srgbClr val="000000">
                <a:alpha val="60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23"/>
        <c:spPr>
          <a:ln w="34925" cap="rnd">
            <a:solidFill>
              <a:schemeClr val="accent1"/>
            </a:solidFill>
            <a:round/>
          </a:ln>
          <a:effectLst>
            <a:outerShdw blurRad="38100" dist="25400" dir="5400000" rotWithShape="0">
              <a:srgbClr val="000000">
                <a:alpha val="60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24"/>
        <c:spPr>
          <a:ln w="34925" cap="rnd">
            <a:solidFill>
              <a:schemeClr val="accent1"/>
            </a:solidFill>
            <a:round/>
          </a:ln>
          <a:effectLst>
            <a:outerShdw blurRad="38100" dist="25400" dir="5400000" rotWithShape="0">
              <a:srgbClr val="000000">
                <a:alpha val="60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25"/>
        <c:spPr>
          <a:ln w="34925" cap="rnd">
            <a:solidFill>
              <a:schemeClr val="accent1"/>
            </a:solidFill>
            <a:round/>
          </a:ln>
          <a:effectLst>
            <a:outerShdw blurRad="38100" dist="25400" dir="5400000" rotWithShape="0">
              <a:srgbClr val="000000">
                <a:alpha val="60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26"/>
        <c:spPr>
          <a:ln w="34925" cap="rnd">
            <a:solidFill>
              <a:schemeClr val="accent1"/>
            </a:solidFill>
            <a:round/>
          </a:ln>
          <a:effectLst>
            <a:outerShdw blurRad="38100" dist="25400" dir="5400000" rotWithShape="0">
              <a:srgbClr val="000000">
                <a:alpha val="60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
          <c:y val="0.16496564480966081"/>
          <c:w val="0.88452143015767282"/>
          <c:h val="0.80218390791982164"/>
        </c:manualLayout>
      </c:layout>
      <c:lineChart>
        <c:grouping val="standard"/>
        <c:varyColors val="0"/>
        <c:ser>
          <c:idx val="0"/>
          <c:order val="0"/>
          <c:tx>
            <c:strRef>
              <c:f>Expense_Pvt!$G$4:$G$5</c:f>
              <c:strCache>
                <c:ptCount val="1"/>
                <c:pt idx="0">
                  <c:v>      Clothing</c:v>
                </c:pt>
              </c:strCache>
            </c:strRef>
          </c:tx>
          <c:spPr>
            <a:ln w="34925" cap="rnd">
              <a:solidFill>
                <a:schemeClr val="accent1"/>
              </a:solidFill>
              <a:round/>
            </a:ln>
            <a:effectLst>
              <a:outerShdw blurRad="38100" dist="25400" dir="5400000" rotWithShape="0">
                <a:srgbClr val="000000">
                  <a:alpha val="60000"/>
                </a:srgbClr>
              </a:outerShdw>
            </a:effectLst>
          </c:spPr>
          <c:marker>
            <c:symbol val="none"/>
          </c:marker>
          <c:dPt>
            <c:idx val="0"/>
            <c:marker>
              <c:symbol val="none"/>
            </c:marker>
            <c:bubble3D val="0"/>
          </c:dPt>
          <c:dPt>
            <c:idx val="1"/>
            <c:marker>
              <c:symbol val="none"/>
            </c:marker>
            <c:bubble3D val="0"/>
          </c:dPt>
          <c:dPt>
            <c:idx val="2"/>
            <c:marker>
              <c:symbol val="none"/>
            </c:marker>
            <c:bubble3D val="0"/>
          </c:dPt>
          <c:dPt>
            <c:idx val="3"/>
            <c:marker>
              <c:symbol val="none"/>
            </c:marker>
            <c:bubble3D val="0"/>
          </c:dPt>
          <c:dPt>
            <c:idx val="4"/>
            <c:marker>
              <c:symbol val="none"/>
            </c:marker>
            <c:bubble3D val="0"/>
          </c:dPt>
          <c:dPt>
            <c:idx val="5"/>
            <c:marker>
              <c:symbol val="none"/>
            </c:marker>
            <c:bubble3D val="0"/>
          </c:dPt>
          <c:dPt>
            <c:idx val="6"/>
            <c:marker>
              <c:symbol val="none"/>
            </c:marker>
            <c:bubble3D val="0"/>
          </c:dPt>
          <c:dPt>
            <c:idx val="7"/>
            <c:marker>
              <c:symbol val="none"/>
            </c:marker>
            <c:bubble3D val="0"/>
          </c:dPt>
          <c:dPt>
            <c:idx val="8"/>
            <c:marker>
              <c:symbol val="none"/>
            </c:marker>
            <c:bubble3D val="0"/>
          </c:dPt>
          <c:dPt>
            <c:idx val="9"/>
            <c:marker>
              <c:symbol val="none"/>
            </c:marker>
            <c:bubble3D val="0"/>
          </c:dPt>
          <c:dPt>
            <c:idx val="10"/>
            <c:marker>
              <c:symbol val="none"/>
            </c:marker>
            <c:bubble3D val="0"/>
          </c:dPt>
          <c:dPt>
            <c:idx val="11"/>
            <c:marker>
              <c:symbol val="none"/>
            </c:marker>
            <c:bubble3D val="0"/>
          </c:dPt>
          <c:dPt>
            <c:idx val="12"/>
            <c:marker>
              <c:symbol val="none"/>
            </c:marker>
            <c:bubble3D val="0"/>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strRef>
              <c:f>Expense_Pvt!$F$6:$F$18</c:f>
              <c:strCache>
                <c:ptCount val="13"/>
                <c:pt idx="0">
                  <c:v>January</c:v>
                </c:pt>
                <c:pt idx="1">
                  <c:v>February</c:v>
                </c:pt>
                <c:pt idx="2">
                  <c:v>March</c:v>
                </c:pt>
                <c:pt idx="3">
                  <c:v>April</c:v>
                </c:pt>
                <c:pt idx="4">
                  <c:v>May</c:v>
                </c:pt>
                <c:pt idx="5">
                  <c:v>June</c:v>
                </c:pt>
                <c:pt idx="6">
                  <c:v>July</c:v>
                </c:pt>
                <c:pt idx="7">
                  <c:v>August</c:v>
                </c:pt>
                <c:pt idx="8">
                  <c:v>September</c:v>
                </c:pt>
                <c:pt idx="9">
                  <c:v>October</c:v>
                </c:pt>
                <c:pt idx="10">
                  <c:v>November</c:v>
                </c:pt>
                <c:pt idx="11">
                  <c:v>December</c:v>
                </c:pt>
                <c:pt idx="12">
                  <c:v>Sum of EOY Totals</c:v>
                </c:pt>
              </c:strCache>
            </c:strRef>
          </c:cat>
          <c:val>
            <c:numRef>
              <c:f>Expense_Pvt!$G$6:$G$18</c:f>
              <c:numCache>
                <c:formatCode>General</c:formatCode>
                <c:ptCount val="13"/>
                <c:pt idx="0">
                  <c:v>0</c:v>
                </c:pt>
                <c:pt idx="1">
                  <c:v>0</c:v>
                </c:pt>
                <c:pt idx="2">
                  <c:v>0</c:v>
                </c:pt>
                <c:pt idx="3">
                  <c:v>0</c:v>
                </c:pt>
                <c:pt idx="4">
                  <c:v>25</c:v>
                </c:pt>
                <c:pt idx="5">
                  <c:v>50</c:v>
                </c:pt>
                <c:pt idx="6">
                  <c:v>60</c:v>
                </c:pt>
                <c:pt idx="7">
                  <c:v>60</c:v>
                </c:pt>
                <c:pt idx="8">
                  <c:v>95</c:v>
                </c:pt>
                <c:pt idx="9">
                  <c:v>80</c:v>
                </c:pt>
                <c:pt idx="10">
                  <c:v>45</c:v>
                </c:pt>
                <c:pt idx="12">
                  <c:v>415</c:v>
                </c:pt>
              </c:numCache>
            </c:numRef>
          </c:val>
          <c:smooth val="0"/>
          <c:extLst>
            <c:ext xmlns:c16="http://schemas.microsoft.com/office/drawing/2014/chart" uri="{C3380CC4-5D6E-409C-BE32-E72D297353CC}">
              <c16:uniqueId val="{0000001A-0CEC-4751-AA6A-645F5B724C93}"/>
            </c:ext>
          </c:extLst>
        </c:ser>
        <c:dLbls>
          <c:showLegendKey val="0"/>
          <c:showVal val="0"/>
          <c:showCatName val="0"/>
          <c:showSerName val="0"/>
          <c:showPercent val="0"/>
          <c:showBubbleSize val="0"/>
        </c:dLbls>
        <c:smooth val="0"/>
        <c:axId val="1668655151"/>
        <c:axId val="1668653231"/>
      </c:lineChart>
      <c:catAx>
        <c:axId val="1668655151"/>
        <c:scaling>
          <c:orientation val="minMax"/>
        </c:scaling>
        <c:delete val="0"/>
        <c:axPos val="b"/>
        <c:numFmt formatCode="General" sourceLinked="1"/>
        <c:majorTickMark val="out"/>
        <c:minorTickMark val="none"/>
        <c:tickLblPos val="nextTo"/>
        <c:spPr>
          <a:noFill/>
          <a:ln w="12700" cap="flat" cmpd="sng" algn="ctr">
            <a:solidFill>
              <a:schemeClr val="lt1">
                <a:lumMod val="95000"/>
                <a:alpha val="54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1668653231"/>
        <c:crosses val="autoZero"/>
        <c:auto val="1"/>
        <c:lblAlgn val="ctr"/>
        <c:lblOffset val="100"/>
        <c:noMultiLvlLbl val="0"/>
      </c:catAx>
      <c:valAx>
        <c:axId val="1668653231"/>
        <c:scaling>
          <c:orientation val="minMax"/>
        </c:scaling>
        <c:delete val="0"/>
        <c:axPos val="l"/>
        <c:majorGridlines>
          <c:spPr>
            <a:ln w="9525" cap="flat" cmpd="sng" algn="ctr">
              <a:solidFill>
                <a:schemeClr val="lt1">
                  <a:lumMod val="95000"/>
                  <a:alpha val="10000"/>
                </a:schemeClr>
              </a:solidFill>
              <a:round/>
            </a:ln>
            <a:effectLst/>
          </c:spPr>
        </c:majorGridlines>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1668655151"/>
        <c:crosses val="autoZero"/>
        <c:crossBetween val="between"/>
      </c:valAx>
      <c:spPr>
        <a:noFill/>
        <a:ln>
          <a:noFill/>
        </a:ln>
        <a:effectLst/>
      </c:spPr>
    </c:plotArea>
    <c:legend>
      <c:legendPos val="r"/>
      <c:layout>
        <c:manualLayout>
          <c:xMode val="edge"/>
          <c:yMode val="edge"/>
          <c:x val="0.89904747532915497"/>
          <c:y val="2.2745871214344682E-2"/>
          <c:w val="9.0325062275953369E-2"/>
          <c:h val="0.96181686135175792"/>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6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9">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lt1"/>
    </cs:fontRef>
  </cs:dataPoint>
  <cs:dataPoint3D>
    <cs:lnRef idx="0"/>
    <cs:fillRef idx="3">
      <cs:styleClr val="auto"/>
    </cs:fillRef>
    <cs:effectRef idx="3"/>
    <cs:fontRef idx="minor">
      <a:schemeClr val="lt1"/>
    </cs:fontRef>
  </cs:dataPoint3D>
  <cs:dataPointLine>
    <cs:lnRef idx="0">
      <cs:styleClr val="auto"/>
    </cs:lnRef>
    <cs:fillRef idx="3"/>
    <cs:effectRef idx="3"/>
    <cs:fontRef idx="minor">
      <a:schemeClr val="lt1"/>
    </cs:fontRef>
    <cs:spPr>
      <a:ln w="34925" cap="rnd">
        <a:solidFill>
          <a:schemeClr val="phClr"/>
        </a:solidFill>
        <a:round/>
      </a:ln>
    </cs:spPr>
  </cs:dataPointLine>
  <cs:dataPointMarker>
    <cs:lnRef idx="0">
      <cs:styleClr val="auto"/>
    </cs:lnRef>
    <cs:fillRef idx="3">
      <cs:styleClr val="auto"/>
    </cs:fillRef>
    <cs:effectRef idx="3"/>
    <cs:fontRef idx="minor">
      <a:schemeClr val="lt1"/>
    </cs:fontRef>
    <cs:spPr>
      <a:ln w="9525">
        <a:solidFill>
          <a:schemeClr val="phClr"/>
        </a:solidFill>
        <a:round/>
      </a:ln>
    </cs:spPr>
  </cs:dataPointMarker>
  <cs:dataPointMarkerLayout symbol="circle" size="6"/>
  <cs:dataPointWireframe>
    <cs:lnRef idx="0">
      <cs:styleClr val="auto"/>
    </cs:lnRef>
    <cs:fillRef idx="3"/>
    <cs:effectRef idx="3"/>
    <cs:fontRef idx="minor">
      <a:schemeClr val="lt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lt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lt1"/>
    </cs:fontRef>
    <cs:spPr>
      <a:ln w="9525">
        <a:solidFill>
          <a:schemeClr val="lt1">
            <a:lumMod val="95000"/>
            <a:alpha val="54000"/>
          </a:schemeClr>
        </a:solidFill>
        <a:prstDash val="dash"/>
      </a:ln>
    </cs:spPr>
  </cs:dropLine>
  <cs:errorBar>
    <cs:lnRef idx="0"/>
    <cs:fillRef idx="0"/>
    <cs:effectRef idx="0"/>
    <cs:fontRef idx="minor">
      <a:schemeClr val="lt1"/>
    </cs:fontRef>
    <cs:spPr>
      <a:ln w="9525" cap="flat" cmpd="sng" algn="ctr">
        <a:solidFill>
          <a:schemeClr val="lt1">
            <a:lumMod val="95000"/>
          </a:schemeClr>
        </a:solidFill>
        <a:round/>
      </a:ln>
    </cs:spPr>
  </cs:errorBar>
  <cs:floor>
    <cs:lnRef idx="0"/>
    <cs:fillRef idx="0"/>
    <cs:effectRef idx="0"/>
    <cs:fontRef idx="minor">
      <a:schemeClr val="lt1"/>
    </cs:fontRef>
  </cs:floor>
  <cs:gridlineMajor>
    <cs:lnRef idx="0"/>
    <cs:fillRef idx="0"/>
    <cs:effectRef idx="0"/>
    <cs:fontRef idx="minor">
      <a:schemeClr val="lt1"/>
    </cs:fontRef>
    <cs:spPr>
      <a:ln w="9525" cap="flat" cmpd="sng" algn="ctr">
        <a:solidFill>
          <a:schemeClr val="lt1">
            <a:lumMod val="95000"/>
            <a:alpha val="10000"/>
          </a:schemeClr>
        </a:solidFill>
        <a:round/>
      </a:ln>
    </cs:spPr>
  </cs:gridlineMajor>
  <cs:gridlineMinor>
    <cs:lnRef idx="0"/>
    <cs:fillRef idx="0"/>
    <cs:effectRef idx="0"/>
    <cs:fontRef idx="minor">
      <a:schemeClr val="lt1"/>
    </cs:fontRef>
    <cs:spPr>
      <a:ln>
        <a:solidFill>
          <a:schemeClr val="lt1">
            <a:lumMod val="95000"/>
            <a:alpha val="5000"/>
          </a:schemeClr>
        </a:solidFill>
      </a:ln>
    </cs:spPr>
  </cs:gridlineMinor>
  <cs:hiLoLine>
    <cs:lnRef idx="0"/>
    <cs:fillRef idx="0"/>
    <cs:effectRef idx="0"/>
    <cs:fontRef idx="minor">
      <a:schemeClr val="lt1"/>
    </cs:fontRef>
    <cs:spPr>
      <a:ln w="9525">
        <a:solidFill>
          <a:schemeClr val="lt1">
            <a:lumMod val="95000"/>
            <a:alpha val="54000"/>
          </a:schemeClr>
        </a:solidFill>
        <a:prstDash val="dash"/>
      </a:ln>
    </cs:spPr>
  </cs:hiLoLine>
  <cs:leaderLine>
    <cs:lnRef idx="0"/>
    <cs:fillRef idx="0"/>
    <cs:effectRef idx="0"/>
    <cs:fontRef idx="minor">
      <a:schemeClr val="lt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lt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lt1"/>
    </cs:fontRef>
  </cs:wall>
</cs:chartStyle>
</file>

<file path=xl/charts/style3.xml><?xml version="1.0" encoding="utf-8"?>
<cs:chartStyle xmlns:cs="http://schemas.microsoft.com/office/drawing/2012/chartStyle" xmlns:a="http://schemas.openxmlformats.org/drawingml/2006/main" id="209">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lt1"/>
    </cs:fontRef>
  </cs:dataPoint>
  <cs:dataPoint3D>
    <cs:lnRef idx="0"/>
    <cs:fillRef idx="3">
      <cs:styleClr val="auto"/>
    </cs:fillRef>
    <cs:effectRef idx="3"/>
    <cs:fontRef idx="minor">
      <a:schemeClr val="lt1"/>
    </cs:fontRef>
  </cs:dataPoint3D>
  <cs:dataPointLine>
    <cs:lnRef idx="0">
      <cs:styleClr val="auto"/>
    </cs:lnRef>
    <cs:fillRef idx="3"/>
    <cs:effectRef idx="3"/>
    <cs:fontRef idx="minor">
      <a:schemeClr val="lt1"/>
    </cs:fontRef>
    <cs:spPr>
      <a:ln w="34925" cap="rnd">
        <a:solidFill>
          <a:schemeClr val="phClr"/>
        </a:solidFill>
        <a:round/>
      </a:ln>
    </cs:spPr>
  </cs:dataPointLine>
  <cs:dataPointMarker>
    <cs:lnRef idx="0">
      <cs:styleClr val="auto"/>
    </cs:lnRef>
    <cs:fillRef idx="3">
      <cs:styleClr val="auto"/>
    </cs:fillRef>
    <cs:effectRef idx="3"/>
    <cs:fontRef idx="minor">
      <a:schemeClr val="lt1"/>
    </cs:fontRef>
    <cs:spPr>
      <a:ln w="9525">
        <a:solidFill>
          <a:schemeClr val="phClr"/>
        </a:solidFill>
        <a:round/>
      </a:ln>
    </cs:spPr>
  </cs:dataPointMarker>
  <cs:dataPointMarkerLayout symbol="circle" size="6"/>
  <cs:dataPointWireframe>
    <cs:lnRef idx="0">
      <cs:styleClr val="auto"/>
    </cs:lnRef>
    <cs:fillRef idx="3"/>
    <cs:effectRef idx="3"/>
    <cs:fontRef idx="minor">
      <a:schemeClr val="lt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lt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lt1"/>
    </cs:fontRef>
    <cs:spPr>
      <a:ln w="9525">
        <a:solidFill>
          <a:schemeClr val="lt1">
            <a:lumMod val="95000"/>
            <a:alpha val="54000"/>
          </a:schemeClr>
        </a:solidFill>
        <a:prstDash val="dash"/>
      </a:ln>
    </cs:spPr>
  </cs:dropLine>
  <cs:errorBar>
    <cs:lnRef idx="0"/>
    <cs:fillRef idx="0"/>
    <cs:effectRef idx="0"/>
    <cs:fontRef idx="minor">
      <a:schemeClr val="lt1"/>
    </cs:fontRef>
    <cs:spPr>
      <a:ln w="9525" cap="flat" cmpd="sng" algn="ctr">
        <a:solidFill>
          <a:schemeClr val="lt1">
            <a:lumMod val="95000"/>
          </a:schemeClr>
        </a:solidFill>
        <a:round/>
      </a:ln>
    </cs:spPr>
  </cs:errorBar>
  <cs:floor>
    <cs:lnRef idx="0"/>
    <cs:fillRef idx="0"/>
    <cs:effectRef idx="0"/>
    <cs:fontRef idx="minor">
      <a:schemeClr val="lt1"/>
    </cs:fontRef>
  </cs:floor>
  <cs:gridlineMajor>
    <cs:lnRef idx="0"/>
    <cs:fillRef idx="0"/>
    <cs:effectRef idx="0"/>
    <cs:fontRef idx="minor">
      <a:schemeClr val="lt1"/>
    </cs:fontRef>
    <cs:spPr>
      <a:ln w="9525" cap="flat" cmpd="sng" algn="ctr">
        <a:solidFill>
          <a:schemeClr val="lt1">
            <a:lumMod val="95000"/>
            <a:alpha val="10000"/>
          </a:schemeClr>
        </a:solidFill>
        <a:round/>
      </a:ln>
    </cs:spPr>
  </cs:gridlineMajor>
  <cs:gridlineMinor>
    <cs:lnRef idx="0"/>
    <cs:fillRef idx="0"/>
    <cs:effectRef idx="0"/>
    <cs:fontRef idx="minor">
      <a:schemeClr val="lt1"/>
    </cs:fontRef>
    <cs:spPr>
      <a:ln>
        <a:solidFill>
          <a:schemeClr val="lt1">
            <a:lumMod val="95000"/>
            <a:alpha val="5000"/>
          </a:schemeClr>
        </a:solidFill>
      </a:ln>
    </cs:spPr>
  </cs:gridlineMinor>
  <cs:hiLoLine>
    <cs:lnRef idx="0"/>
    <cs:fillRef idx="0"/>
    <cs:effectRef idx="0"/>
    <cs:fontRef idx="minor">
      <a:schemeClr val="lt1"/>
    </cs:fontRef>
    <cs:spPr>
      <a:ln w="9525">
        <a:solidFill>
          <a:schemeClr val="lt1">
            <a:lumMod val="95000"/>
            <a:alpha val="54000"/>
          </a:schemeClr>
        </a:solidFill>
        <a:prstDash val="dash"/>
      </a:ln>
    </cs:spPr>
  </cs:hiLoLine>
  <cs:leaderLine>
    <cs:lnRef idx="0"/>
    <cs:fillRef idx="0"/>
    <cs:effectRef idx="0"/>
    <cs:fontRef idx="minor">
      <a:schemeClr val="lt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lt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lt1"/>
    </cs:fontRef>
  </cs:wall>
</cs:chartStyle>
</file>

<file path=xl/charts/style4.xml><?xml version="1.0" encoding="utf-8"?>
<cs:chartStyle xmlns:cs="http://schemas.microsoft.com/office/drawing/2012/chartStyle" xmlns:a="http://schemas.openxmlformats.org/drawingml/2006/main" id="268">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5.xml><?xml version="1.0" encoding="utf-8"?>
<cs:chartStyle xmlns:cs="http://schemas.microsoft.com/office/drawing/2012/chartStyle" xmlns:a="http://schemas.openxmlformats.org/drawingml/2006/main" id="268">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3" Type="http://schemas.openxmlformats.org/officeDocument/2006/relationships/chart" Target="../charts/chart4.xml"/><Relationship Id="rId2" Type="http://schemas.openxmlformats.org/officeDocument/2006/relationships/chart" Target="../charts/chart3.xml"/><Relationship Id="rId1" Type="http://schemas.openxmlformats.org/officeDocument/2006/relationships/chart" Target="../charts/chart2.xml"/><Relationship Id="rId4" Type="http://schemas.openxmlformats.org/officeDocument/2006/relationships/chart" Target="../charts/chart5.xml"/></Relationships>
</file>

<file path=xl/drawings/drawing1.xml><?xml version="1.0" encoding="utf-8"?>
<xdr:wsDr xmlns:xdr="http://schemas.openxmlformats.org/drawingml/2006/spreadsheetDrawing" xmlns:a="http://schemas.openxmlformats.org/drawingml/2006/main">
  <xdr:twoCellAnchor>
    <xdr:from>
      <xdr:col>18</xdr:col>
      <xdr:colOff>262890</xdr:colOff>
      <xdr:row>0</xdr:row>
      <xdr:rowOff>71120</xdr:rowOff>
    </xdr:from>
    <xdr:to>
      <xdr:col>26</xdr:col>
      <xdr:colOff>21590</xdr:colOff>
      <xdr:row>16</xdr:row>
      <xdr:rowOff>19050</xdr:rowOff>
    </xdr:to>
    <xdr:graphicFrame macro="">
      <xdr:nvGraphicFramePr>
        <xdr:cNvPr id="2" name="Chart 1">
          <a:extLst>
            <a:ext uri="{FF2B5EF4-FFF2-40B4-BE49-F238E27FC236}">
              <a16:creationId xmlns:a16="http://schemas.microsoft.com/office/drawing/2014/main" id="{F975C11E-7250-966C-C0EF-05218843031B}"/>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1</xdr:col>
      <xdr:colOff>162221</xdr:colOff>
      <xdr:row>2</xdr:row>
      <xdr:rowOff>29275</xdr:rowOff>
    </xdr:from>
    <xdr:to>
      <xdr:col>3</xdr:col>
      <xdr:colOff>17441</xdr:colOff>
      <xdr:row>3</xdr:row>
      <xdr:rowOff>116949</xdr:rowOff>
    </xdr:to>
    <xdr:sp macro="" textlink="YearSpendatures!P5">
      <xdr:nvSpPr>
        <xdr:cNvPr id="23" name="TextBox 22">
          <a:extLst>
            <a:ext uri="{FF2B5EF4-FFF2-40B4-BE49-F238E27FC236}">
              <a16:creationId xmlns:a16="http://schemas.microsoft.com/office/drawing/2014/main" id="{351D9465-639E-0670-BEBC-9B7E2FD944A4}"/>
            </a:ext>
          </a:extLst>
        </xdr:cNvPr>
        <xdr:cNvSpPr txBox="1"/>
      </xdr:nvSpPr>
      <xdr:spPr>
        <a:xfrm>
          <a:off x="310388" y="276219"/>
          <a:ext cx="941775" cy="21467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A1126D20-D530-400F-B8BD-AE16237D1015}" type="TxLink">
            <a:rPr lang="en-US" sz="1400" b="1" i="1" u="none" strike="noStrike">
              <a:solidFill>
                <a:srgbClr val="000000"/>
              </a:solidFill>
              <a:latin typeface="Calibri"/>
              <a:ea typeface="Calibri"/>
              <a:cs typeface="Calibri"/>
            </a:rPr>
            <a:pPr/>
            <a:t>106,423.00 </a:t>
          </a:fld>
          <a:endParaRPr lang="en-US" sz="1400" b="1"/>
        </a:p>
      </xdr:txBody>
    </xdr:sp>
    <xdr:clientData/>
  </xdr:twoCellAnchor>
  <xdr:twoCellAnchor>
    <xdr:from>
      <xdr:col>4</xdr:col>
      <xdr:colOff>187721</xdr:colOff>
      <xdr:row>2</xdr:row>
      <xdr:rowOff>1995</xdr:rowOff>
    </xdr:from>
    <xdr:to>
      <xdr:col>4</xdr:col>
      <xdr:colOff>1156858</xdr:colOff>
      <xdr:row>4</xdr:row>
      <xdr:rowOff>3446</xdr:rowOff>
    </xdr:to>
    <xdr:sp macro="" textlink="YearSpendatures!P25">
      <xdr:nvSpPr>
        <xdr:cNvPr id="24" name="TextBox 23">
          <a:extLst>
            <a:ext uri="{FF2B5EF4-FFF2-40B4-BE49-F238E27FC236}">
              <a16:creationId xmlns:a16="http://schemas.microsoft.com/office/drawing/2014/main" id="{E95A79D5-4E18-404C-9791-31EFF574DB40}"/>
            </a:ext>
          </a:extLst>
        </xdr:cNvPr>
        <xdr:cNvSpPr txBox="1"/>
      </xdr:nvSpPr>
      <xdr:spPr>
        <a:xfrm>
          <a:off x="1965721" y="248939"/>
          <a:ext cx="969137" cy="25545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22CF97AF-C5D4-46C7-86AF-64C85920470F}" type="TxLink">
            <a:rPr lang="en-US" sz="1400" b="1" i="1" u="none" strike="noStrike">
              <a:solidFill>
                <a:srgbClr val="000000"/>
              </a:solidFill>
              <a:latin typeface="Calibri"/>
              <a:ea typeface="Calibri"/>
              <a:cs typeface="Calibri"/>
            </a:rPr>
            <a:pPr/>
            <a:t>61,202.00 </a:t>
          </a:fld>
          <a:endParaRPr lang="en-US" sz="1400" b="1" i="1"/>
        </a:p>
      </xdr:txBody>
    </xdr:sp>
    <xdr:clientData/>
  </xdr:twoCellAnchor>
  <xdr:twoCellAnchor>
    <xdr:from>
      <xdr:col>10</xdr:col>
      <xdr:colOff>32567</xdr:colOff>
      <xdr:row>1</xdr:row>
      <xdr:rowOff>107270</xdr:rowOff>
    </xdr:from>
    <xdr:to>
      <xdr:col>11</xdr:col>
      <xdr:colOff>378326</xdr:colOff>
      <xdr:row>4</xdr:row>
      <xdr:rowOff>13617</xdr:rowOff>
    </xdr:to>
    <xdr:sp macro="" textlink="YearSpendatures!P7">
      <xdr:nvSpPr>
        <xdr:cNvPr id="25" name="TextBox 24">
          <a:extLst>
            <a:ext uri="{FF2B5EF4-FFF2-40B4-BE49-F238E27FC236}">
              <a16:creationId xmlns:a16="http://schemas.microsoft.com/office/drawing/2014/main" id="{D964BA7B-F7CE-4789-ACEA-3417B4A33441}"/>
            </a:ext>
          </a:extLst>
        </xdr:cNvPr>
        <xdr:cNvSpPr txBox="1"/>
      </xdr:nvSpPr>
      <xdr:spPr>
        <a:xfrm>
          <a:off x="5509442" y="226333"/>
          <a:ext cx="893447" cy="28734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CB7AD5ED-68D5-4148-8BD1-A09E56BBEE4C}" type="TxLink">
            <a:rPr lang="en-US" sz="1400" b="1" i="1" u="none" strike="noStrike">
              <a:solidFill>
                <a:srgbClr val="000000"/>
              </a:solidFill>
              <a:latin typeface="Calibri"/>
              <a:ea typeface="Calibri"/>
              <a:cs typeface="Calibri"/>
            </a:rPr>
            <a:pPr/>
            <a:t>2,230.00 </a:t>
          </a:fld>
          <a:endParaRPr lang="en-US" sz="1400" b="1"/>
        </a:p>
      </xdr:txBody>
    </xdr:sp>
    <xdr:clientData/>
  </xdr:twoCellAnchor>
  <xdr:twoCellAnchor>
    <xdr:from>
      <xdr:col>0</xdr:col>
      <xdr:colOff>76291</xdr:colOff>
      <xdr:row>4</xdr:row>
      <xdr:rowOff>66040</xdr:rowOff>
    </xdr:from>
    <xdr:to>
      <xdr:col>4</xdr:col>
      <xdr:colOff>1365250</xdr:colOff>
      <xdr:row>14</xdr:row>
      <xdr:rowOff>29211</xdr:rowOff>
    </xdr:to>
    <xdr:graphicFrame macro="">
      <xdr:nvGraphicFramePr>
        <xdr:cNvPr id="27" name="Chart 26">
          <a:extLst>
            <a:ext uri="{FF2B5EF4-FFF2-40B4-BE49-F238E27FC236}">
              <a16:creationId xmlns:a16="http://schemas.microsoft.com/office/drawing/2014/main" id="{55314995-8106-4B29-8E71-5D491E3CF7D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oneCellAnchor>
    <xdr:from>
      <xdr:col>0</xdr:col>
      <xdr:colOff>87266</xdr:colOff>
      <xdr:row>14</xdr:row>
      <xdr:rowOff>100009</xdr:rowOff>
    </xdr:from>
    <xdr:ext cx="3188064" cy="337095"/>
    <xdr:sp macro="" textlink="">
      <xdr:nvSpPr>
        <xdr:cNvPr id="28" name="TextBox 27">
          <a:extLst>
            <a:ext uri="{FF2B5EF4-FFF2-40B4-BE49-F238E27FC236}">
              <a16:creationId xmlns:a16="http://schemas.microsoft.com/office/drawing/2014/main" id="{D6DBE71B-09DF-F317-DB59-58DFADA63EAA}"/>
            </a:ext>
          </a:extLst>
        </xdr:cNvPr>
        <xdr:cNvSpPr txBox="1"/>
      </xdr:nvSpPr>
      <xdr:spPr>
        <a:xfrm>
          <a:off x="87266" y="1893884"/>
          <a:ext cx="3188064" cy="33709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en-US" sz="1400" b="1"/>
            <a:t>            Income     Expenses     Net Inc 	</a:t>
          </a:r>
        </a:p>
      </xdr:txBody>
    </xdr:sp>
    <xdr:clientData/>
  </xdr:oneCellAnchor>
  <xdr:twoCellAnchor>
    <xdr:from>
      <xdr:col>6</xdr:col>
      <xdr:colOff>28257</xdr:colOff>
      <xdr:row>4</xdr:row>
      <xdr:rowOff>953</xdr:rowOff>
    </xdr:from>
    <xdr:to>
      <xdr:col>13</xdr:col>
      <xdr:colOff>673735</xdr:colOff>
      <xdr:row>15</xdr:row>
      <xdr:rowOff>277813</xdr:rowOff>
    </xdr:to>
    <xdr:graphicFrame macro="">
      <xdr:nvGraphicFramePr>
        <xdr:cNvPr id="29" name="Chart 28">
          <a:extLst>
            <a:ext uri="{FF2B5EF4-FFF2-40B4-BE49-F238E27FC236}">
              <a16:creationId xmlns:a16="http://schemas.microsoft.com/office/drawing/2014/main" id="{1F6D2D04-8073-47F2-BCF0-C41A33E716D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8</xdr:col>
      <xdr:colOff>47626</xdr:colOff>
      <xdr:row>1</xdr:row>
      <xdr:rowOff>85724</xdr:rowOff>
    </xdr:from>
    <xdr:to>
      <xdr:col>10</xdr:col>
      <xdr:colOff>16830</xdr:colOff>
      <xdr:row>3</xdr:row>
      <xdr:rowOff>78104</xdr:rowOff>
    </xdr:to>
    <xdr:sp macro="" textlink="YearSpendatures!B7">
      <xdr:nvSpPr>
        <xdr:cNvPr id="56" name="TextBox 55">
          <a:extLst>
            <a:ext uri="{FF2B5EF4-FFF2-40B4-BE49-F238E27FC236}">
              <a16:creationId xmlns:a16="http://schemas.microsoft.com/office/drawing/2014/main" id="{1DC2966B-E9C5-B3DF-A35D-A70725BCF6FB}"/>
            </a:ext>
          </a:extLst>
        </xdr:cNvPr>
        <xdr:cNvSpPr txBox="1"/>
      </xdr:nvSpPr>
      <xdr:spPr>
        <a:xfrm>
          <a:off x="4429126" y="204787"/>
          <a:ext cx="1064579" cy="24638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393BFCC1-5B0A-43C8-8F51-0D446E56A70B}" type="TxLink">
            <a:rPr lang="en-US" sz="1500" b="1" i="0" u="none" strike="noStrike">
              <a:solidFill>
                <a:srgbClr val="000000"/>
              </a:solidFill>
              <a:latin typeface="Calibri"/>
              <a:ea typeface="Calibri"/>
              <a:cs typeface="Calibri"/>
            </a:rPr>
            <a:pPr/>
            <a:t>      Savings</a:t>
          </a:fld>
          <a:endParaRPr lang="en-US" sz="1500" b="1"/>
        </a:p>
      </xdr:txBody>
    </xdr:sp>
    <xdr:clientData/>
  </xdr:twoCellAnchor>
  <xdr:twoCellAnchor>
    <xdr:from>
      <xdr:col>1</xdr:col>
      <xdr:colOff>32702</xdr:colOff>
      <xdr:row>23</xdr:row>
      <xdr:rowOff>39688</xdr:rowOff>
    </xdr:from>
    <xdr:to>
      <xdr:col>12</xdr:col>
      <xdr:colOff>46355</xdr:colOff>
      <xdr:row>49</xdr:row>
      <xdr:rowOff>68580</xdr:rowOff>
    </xdr:to>
    <xdr:graphicFrame macro="">
      <xdr:nvGraphicFramePr>
        <xdr:cNvPr id="2" name="Chart 1">
          <a:extLst>
            <a:ext uri="{FF2B5EF4-FFF2-40B4-BE49-F238E27FC236}">
              <a16:creationId xmlns:a16="http://schemas.microsoft.com/office/drawing/2014/main" id="{82A47554-B8E6-4539-B4CF-D00B3053898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12</xdr:col>
      <xdr:colOff>502602</xdr:colOff>
      <xdr:row>18</xdr:row>
      <xdr:rowOff>106043</xdr:rowOff>
    </xdr:from>
    <xdr:to>
      <xdr:col>24</xdr:col>
      <xdr:colOff>150177</xdr:colOff>
      <xdr:row>44</xdr:row>
      <xdr:rowOff>79056</xdr:rowOff>
    </xdr:to>
    <mc:AlternateContent xmlns:mc="http://schemas.openxmlformats.org/markup-compatibility/2006" xmlns:a14="http://schemas.microsoft.com/office/drawing/2010/main">
      <mc:Choice Requires="a14">
        <xdr:graphicFrame macro="">
          <xdr:nvGraphicFramePr>
            <xdr:cNvPr id="3" name="Expenses 1">
              <a:extLst>
                <a:ext uri="{FF2B5EF4-FFF2-40B4-BE49-F238E27FC236}">
                  <a16:creationId xmlns:a16="http://schemas.microsoft.com/office/drawing/2014/main" id="{F502580B-8BE4-45EF-B0BA-636B5342C24D}"/>
                </a:ext>
              </a:extLst>
            </xdr:cNvPr>
            <xdr:cNvGraphicFramePr/>
          </xdr:nvGraphicFramePr>
          <xdr:xfrm>
            <a:off x="0" y="0"/>
            <a:ext cx="0" cy="0"/>
          </xdr:xfrm>
          <a:graphic>
            <a:graphicData uri="http://schemas.microsoft.com/office/drawing/2010/slicer">
              <sle:slicer xmlns:sle="http://schemas.microsoft.com/office/drawing/2010/slicer" name="Expenses 1"/>
            </a:graphicData>
          </a:graphic>
        </xdr:graphicFrame>
      </mc:Choice>
      <mc:Fallback xmlns="">
        <xdr:sp macro="" textlink="">
          <xdr:nvSpPr>
            <xdr:cNvPr id="0" name=""/>
            <xdr:cNvSpPr>
              <a:spLocks noTextEdit="1"/>
            </xdr:cNvSpPr>
          </xdr:nvSpPr>
          <xdr:spPr>
            <a:xfrm>
              <a:off x="7073582" y="2385376"/>
              <a:ext cx="5570220" cy="3299143"/>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2</xdr:col>
      <xdr:colOff>509269</xdr:colOff>
      <xdr:row>16</xdr:row>
      <xdr:rowOff>104457</xdr:rowOff>
    </xdr:from>
    <xdr:to>
      <xdr:col>8</xdr:col>
      <xdr:colOff>349250</xdr:colOff>
      <xdr:row>19</xdr:row>
      <xdr:rowOff>111124</xdr:rowOff>
    </xdr:to>
    <xdr:sp macro="" textlink="Expense_Pvt!G5">
      <xdr:nvSpPr>
        <xdr:cNvPr id="4" name="TextBox 3">
          <a:extLst>
            <a:ext uri="{FF2B5EF4-FFF2-40B4-BE49-F238E27FC236}">
              <a16:creationId xmlns:a16="http://schemas.microsoft.com/office/drawing/2014/main" id="{CDA91EBF-DE67-200A-F030-EB5F2DBF6D8B}"/>
            </a:ext>
          </a:extLst>
        </xdr:cNvPr>
        <xdr:cNvSpPr txBox="1"/>
      </xdr:nvSpPr>
      <xdr:spPr>
        <a:xfrm>
          <a:off x="1199832" y="2128520"/>
          <a:ext cx="3530918" cy="38766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fld id="{571870D5-4EA4-4C43-91BB-9A0CFA0A781C}" type="TxLink">
            <a:rPr lang="en-US" sz="1800" b="1" i="0" u="none" strike="noStrike">
              <a:solidFill>
                <a:srgbClr val="000000"/>
              </a:solidFill>
              <a:latin typeface="Garamond"/>
            </a:rPr>
            <a:pPr algn="ctr"/>
            <a:t>      Clothing</a:t>
          </a:fld>
          <a:endParaRPr lang="en-US" sz="1800" b="1"/>
        </a:p>
      </xdr:txBody>
    </xdr:sp>
    <xdr:clientData/>
  </xdr:twoCellAnchor>
  <xdr:twoCellAnchor>
    <xdr:from>
      <xdr:col>15</xdr:col>
      <xdr:colOff>2857</xdr:colOff>
      <xdr:row>2</xdr:row>
      <xdr:rowOff>39687</xdr:rowOff>
    </xdr:from>
    <xdr:to>
      <xdr:col>29</xdr:col>
      <xdr:colOff>414020</xdr:colOff>
      <xdr:row>15</xdr:row>
      <xdr:rowOff>277813</xdr:rowOff>
    </xdr:to>
    <xdr:graphicFrame macro="">
      <xdr:nvGraphicFramePr>
        <xdr:cNvPr id="5" name="Chart 4">
          <a:extLst>
            <a:ext uri="{FF2B5EF4-FFF2-40B4-BE49-F238E27FC236}">
              <a16:creationId xmlns:a16="http://schemas.microsoft.com/office/drawing/2014/main" id="{DD4D07C0-11E7-43F9-A3D3-C80A56E248D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0</xdr:col>
      <xdr:colOff>88900</xdr:colOff>
      <xdr:row>19</xdr:row>
      <xdr:rowOff>119062</xdr:rowOff>
    </xdr:from>
    <xdr:to>
      <xdr:col>3</xdr:col>
      <xdr:colOff>312103</xdr:colOff>
      <xdr:row>22</xdr:row>
      <xdr:rowOff>46353</xdr:rowOff>
    </xdr:to>
    <xdr:sp macro="" textlink="Expense_Pvt!F1">
      <xdr:nvSpPr>
        <xdr:cNvPr id="6" name="TextBox 5">
          <a:extLst>
            <a:ext uri="{FF2B5EF4-FFF2-40B4-BE49-F238E27FC236}">
              <a16:creationId xmlns:a16="http://schemas.microsoft.com/office/drawing/2014/main" id="{C474D5F8-991A-4D8B-B872-261CDA62D6F3}"/>
            </a:ext>
          </a:extLst>
        </xdr:cNvPr>
        <xdr:cNvSpPr txBox="1"/>
      </xdr:nvSpPr>
      <xdr:spPr>
        <a:xfrm>
          <a:off x="88900" y="2524125"/>
          <a:ext cx="1461453" cy="30829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fld id="{D230ECEC-7FC8-4978-85EB-04E7AD6E287F}" type="TxLink">
            <a:rPr lang="en-US" sz="1500" b="1" i="0" u="none" strike="noStrike">
              <a:solidFill>
                <a:srgbClr val="000000"/>
              </a:solidFill>
              <a:latin typeface="Times New Roman" panose="02020603050405020304" pitchFamily="18" charset="0"/>
              <a:cs typeface="Times New Roman" panose="02020603050405020304" pitchFamily="18" charset="0"/>
            </a:rPr>
            <a:t>Top 3 Months -</a:t>
          </a:fld>
          <a:endParaRPr lang="en-US" sz="1500" b="1">
            <a:latin typeface="Times New Roman" panose="02020603050405020304" pitchFamily="18" charset="0"/>
            <a:cs typeface="Times New Roman" panose="02020603050405020304" pitchFamily="18" charset="0"/>
          </a:endParaRPr>
        </a:p>
      </xdr:txBody>
    </xdr:sp>
    <xdr:clientData/>
  </xdr:twoCellAnchor>
  <xdr:twoCellAnchor>
    <xdr:from>
      <xdr:col>3</xdr:col>
      <xdr:colOff>198438</xdr:colOff>
      <xdr:row>19</xdr:row>
      <xdr:rowOff>116206</xdr:rowOff>
    </xdr:from>
    <xdr:to>
      <xdr:col>6</xdr:col>
      <xdr:colOff>53022</xdr:colOff>
      <xdr:row>22</xdr:row>
      <xdr:rowOff>72707</xdr:rowOff>
    </xdr:to>
    <xdr:sp macro="" textlink="Expense_Pvt!G1">
      <xdr:nvSpPr>
        <xdr:cNvPr id="7" name="TextBox 6">
          <a:extLst>
            <a:ext uri="{FF2B5EF4-FFF2-40B4-BE49-F238E27FC236}">
              <a16:creationId xmlns:a16="http://schemas.microsoft.com/office/drawing/2014/main" id="{6E38EA78-B661-4822-9F41-3DE5487124CD}"/>
            </a:ext>
          </a:extLst>
        </xdr:cNvPr>
        <xdr:cNvSpPr txBox="1"/>
      </xdr:nvSpPr>
      <xdr:spPr>
        <a:xfrm>
          <a:off x="1436688" y="2775269"/>
          <a:ext cx="1902459" cy="35337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fld id="{743DDC8A-70B0-406C-B44F-7A93CC534D7D}" type="TxLink">
            <a:rPr lang="en-US" sz="1600" b="1" i="0" u="none" strike="noStrike">
              <a:solidFill>
                <a:srgbClr val="000000"/>
              </a:solidFill>
              <a:latin typeface="Times New Roman" panose="02020603050405020304" pitchFamily="18" charset="0"/>
              <a:cs typeface="Times New Roman" panose="02020603050405020304" pitchFamily="18" charset="0"/>
            </a:rPr>
            <a:pPr algn="ctr"/>
            <a:t>September - 95.00 |</a:t>
          </a:fld>
          <a:endParaRPr lang="en-US" sz="1600" b="1">
            <a:latin typeface="Times New Roman" panose="02020603050405020304" pitchFamily="18" charset="0"/>
            <a:cs typeface="Times New Roman" panose="02020603050405020304" pitchFamily="18" charset="0"/>
          </a:endParaRPr>
        </a:p>
      </xdr:txBody>
    </xdr:sp>
    <xdr:clientData/>
  </xdr:twoCellAnchor>
  <xdr:twoCellAnchor>
    <xdr:from>
      <xdr:col>5</xdr:col>
      <xdr:colOff>10794</xdr:colOff>
      <xdr:row>19</xdr:row>
      <xdr:rowOff>122554</xdr:rowOff>
    </xdr:from>
    <xdr:to>
      <xdr:col>9</xdr:col>
      <xdr:colOff>50164</xdr:colOff>
      <xdr:row>22</xdr:row>
      <xdr:rowOff>60959</xdr:rowOff>
    </xdr:to>
    <xdr:sp macro="" textlink="Expense_Pvt!G2">
      <xdr:nvSpPr>
        <xdr:cNvPr id="8" name="TextBox 7">
          <a:extLst>
            <a:ext uri="{FF2B5EF4-FFF2-40B4-BE49-F238E27FC236}">
              <a16:creationId xmlns:a16="http://schemas.microsoft.com/office/drawing/2014/main" id="{89119D00-E39B-4B01-97D3-ED252432EC6C}"/>
            </a:ext>
          </a:extLst>
        </xdr:cNvPr>
        <xdr:cNvSpPr txBox="1"/>
      </xdr:nvSpPr>
      <xdr:spPr>
        <a:xfrm>
          <a:off x="3169919" y="2781617"/>
          <a:ext cx="1809433" cy="33528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fld id="{54ED5DDD-3A10-48E9-AC04-84060CEE8CB1}" type="TxLink">
            <a:rPr lang="en-US" sz="1600" b="1" i="0" u="none" strike="noStrike">
              <a:solidFill>
                <a:srgbClr val="000000"/>
              </a:solidFill>
              <a:latin typeface="Times New Roman" panose="02020603050405020304" pitchFamily="18" charset="0"/>
              <a:cs typeface="Times New Roman" panose="02020603050405020304" pitchFamily="18" charset="0"/>
            </a:rPr>
            <a:pPr algn="ctr"/>
            <a:t>October - 80.00 |</a:t>
          </a:fld>
          <a:endParaRPr lang="en-US" sz="1600" b="1">
            <a:latin typeface="Times New Roman" panose="02020603050405020304" pitchFamily="18" charset="0"/>
            <a:cs typeface="Times New Roman" panose="02020603050405020304" pitchFamily="18" charset="0"/>
          </a:endParaRPr>
        </a:p>
      </xdr:txBody>
    </xdr:sp>
    <xdr:clientData/>
  </xdr:twoCellAnchor>
  <xdr:twoCellAnchor>
    <xdr:from>
      <xdr:col>8</xdr:col>
      <xdr:colOff>287337</xdr:colOff>
      <xdr:row>19</xdr:row>
      <xdr:rowOff>106043</xdr:rowOff>
    </xdr:from>
    <xdr:to>
      <xdr:col>12</xdr:col>
      <xdr:colOff>1270</xdr:colOff>
      <xdr:row>22</xdr:row>
      <xdr:rowOff>23786</xdr:rowOff>
    </xdr:to>
    <xdr:sp macro="" textlink="Expense_Pvt!G3">
      <xdr:nvSpPr>
        <xdr:cNvPr id="9" name="TextBox 8">
          <a:extLst>
            <a:ext uri="{FF2B5EF4-FFF2-40B4-BE49-F238E27FC236}">
              <a16:creationId xmlns:a16="http://schemas.microsoft.com/office/drawing/2014/main" id="{E5BC2229-E121-4FDF-B26C-DBDE0233D42F}"/>
            </a:ext>
          </a:extLst>
        </xdr:cNvPr>
        <xdr:cNvSpPr txBox="1"/>
      </xdr:nvSpPr>
      <xdr:spPr>
        <a:xfrm>
          <a:off x="4668837" y="2765106"/>
          <a:ext cx="1904683" cy="31461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fld id="{72E03E8E-83EE-4A9B-BFC4-36AD3122B1E2}" type="TxLink">
            <a:rPr lang="en-US" sz="1600" b="1" i="0" u="none" strike="noStrike">
              <a:solidFill>
                <a:srgbClr val="000000"/>
              </a:solidFill>
              <a:latin typeface="Times New Roman" panose="02020603050405020304" pitchFamily="18" charset="0"/>
              <a:cs typeface="Times New Roman" panose="02020603050405020304" pitchFamily="18" charset="0"/>
            </a:rPr>
            <a:pPr algn="ctr"/>
            <a:t>July - 60.00 |</a:t>
          </a:fld>
          <a:endParaRPr lang="en-US" sz="1600" b="1">
            <a:latin typeface="Times New Roman" panose="02020603050405020304" pitchFamily="18" charset="0"/>
            <a:cs typeface="Times New Roman" panose="02020603050405020304" pitchFamily="18" charset="0"/>
          </a:endParaRPr>
        </a:p>
      </xdr:txBody>
    </xdr:sp>
    <xdr:clientData/>
  </xdr:twoCellAnchor>
</xdr:wsDr>
</file>

<file path=xl/persons/person.xml><?xml version="1.0" encoding="utf-8"?>
<personList xmlns="http://schemas.microsoft.com/office/spreadsheetml/2018/threadedcomments" xmlns:x="http://schemas.openxmlformats.org/spreadsheetml/2006/main"/>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Todd Martin" refreshedDate="45890.799668749998" backgroundQuery="1" createdVersion="5" refreshedVersion="8" minRefreshableVersion="3" recordCount="0" supportSubquery="1" supportAdvancedDrill="1" xr:uid="{997037AC-873B-4D46-AE93-7DB60EA198C9}">
  <cacheSource type="external" connectionId="1"/>
  <cacheFields count="13">
    <cacheField name="[Table10].[Expenses].[Expenses]" caption="Expenses" numFmtId="0" hierarchy="19" level="1">
      <sharedItems count="18">
        <s v="      Eating out - Takeout"/>
        <s v="      Donations" u="1"/>
        <s v="      Car insurance" u="1"/>
        <s v="      Other Investments" u="1"/>
        <s v="      Mortgage Payment" u="1"/>
        <s v="      Clothing" u="1"/>
        <s v="      Credit and Store Card Debt" u="1"/>
        <s v="      Entertainment" u="1"/>
        <s v="      Groceries &amp; Household suplies" u="1"/>
        <s v="      Medical Debt | Perescriptions" u="1"/>
        <s v="      Other food expense" u="1"/>
        <s v="      Other home related expense" u="1"/>
        <s v="      Other Personal Costs" u="1"/>
        <s v="      Other transportation expenses" u="1"/>
        <s v="      Other Unsecured Debt" u="1"/>
        <s v="      Savings" u="1"/>
        <s v="      Transportation" u="1"/>
        <s v="      Utilities" u="1"/>
      </sharedItems>
    </cacheField>
    <cacheField name="[Measures].[Sum of January]" caption="Sum of January" numFmtId="0" hierarchy="40" level="32767"/>
    <cacheField name="[Measures].[Sum of February]" caption="Sum of February" numFmtId="0" hierarchy="41" level="32767"/>
    <cacheField name="[Measures].[Sum of March]" caption="Sum of March" numFmtId="0" hierarchy="42" level="32767"/>
    <cacheField name="[Measures].[Sum of April]" caption="Sum of April" numFmtId="0" hierarchy="43" level="32767"/>
    <cacheField name="[Measures].[Sum of May]" caption="Sum of May" numFmtId="0" hierarchy="44" level="32767"/>
    <cacheField name="[Measures].[Sum of June]" caption="Sum of June" numFmtId="0" hierarchy="45" level="32767"/>
    <cacheField name="[Measures].[Sum of July]" caption="Sum of July" numFmtId="0" hierarchy="46" level="32767"/>
    <cacheField name="[Measures].[Sum of August]" caption="Sum of August" numFmtId="0" hierarchy="47" level="32767"/>
    <cacheField name="[Measures].[Sum of September]" caption="Sum of September" numFmtId="0" hierarchy="48" level="32767"/>
    <cacheField name="[Measures].[Sum of October]" caption="Sum of October" numFmtId="0" hierarchy="49" level="32767"/>
    <cacheField name="[Measures].[Sum of November]" caption="Sum of November" numFmtId="0" hierarchy="50" level="32767"/>
    <cacheField name="[Measures].[Sum of December]" caption="Sum of December" numFmtId="0" hierarchy="51" level="32767"/>
  </cacheFields>
  <cacheHierarchies count="65">
    <cacheHierarchy uniqueName="[Range].[Expenses]" caption="Expenses" attribute="1" defaultMemberUniqueName="[Range].[Expenses].[All]" allUniqueName="[Range].[Expenses].[All]" dimensionUniqueName="[Range]" displayFolder="" count="0" memberValueDatatype="130" unbalanced="0"/>
    <cacheHierarchy uniqueName="[Range].[Entered Date]" caption="Entered Date" attribute="1" defaultMemberUniqueName="[Range].[Entered Date].[All]" allUniqueName="[Range].[Entered Date].[All]" dimensionUniqueName="[Range]" displayFolder="" count="0" memberValueDatatype="130" unbalanced="0"/>
    <cacheHierarchy uniqueName="[Range].[January]" caption="January" attribute="1" defaultMemberUniqueName="[Range].[January].[All]" allUniqueName="[Range].[January].[All]" dimensionUniqueName="[Range]" displayFolder="" count="0" memberValueDatatype="5" unbalanced="0"/>
    <cacheHierarchy uniqueName="[Range].[February]" caption="February" attribute="1" defaultMemberUniqueName="[Range].[February].[All]" allUniqueName="[Range].[February].[All]" dimensionUniqueName="[Range]" displayFolder="" count="0" memberValueDatatype="5" unbalanced="0"/>
    <cacheHierarchy uniqueName="[Range].[March]" caption="March" attribute="1" defaultMemberUniqueName="[Range].[March].[All]" allUniqueName="[Range].[March].[All]" dimensionUniqueName="[Range]" displayFolder="" count="0" memberValueDatatype="5" unbalanced="0"/>
    <cacheHierarchy uniqueName="[Range].[April]" caption="April" attribute="1" defaultMemberUniqueName="[Range].[April].[All]" allUniqueName="[Range].[April].[All]" dimensionUniqueName="[Range]" displayFolder="" count="0" memberValueDatatype="5" unbalanced="0"/>
    <cacheHierarchy uniqueName="[Range].[May]" caption="May" attribute="1" defaultMemberUniqueName="[Range].[May].[All]" allUniqueName="[Range].[May].[All]" dimensionUniqueName="[Range]" displayFolder="" count="0" memberValueDatatype="5" unbalanced="0"/>
    <cacheHierarchy uniqueName="[Range].[June]" caption="June" attribute="1" defaultMemberUniqueName="[Range].[June].[All]" allUniqueName="[Range].[June].[All]" dimensionUniqueName="[Range]" displayFolder="" count="0" memberValueDatatype="5" unbalanced="0"/>
    <cacheHierarchy uniqueName="[Range].[July]" caption="July" attribute="1" defaultMemberUniqueName="[Range].[July].[All]" allUniqueName="[Range].[July].[All]" dimensionUniqueName="[Range]" displayFolder="" count="0" memberValueDatatype="5" unbalanced="0"/>
    <cacheHierarchy uniqueName="[Range].[August]" caption="August" attribute="1" defaultMemberUniqueName="[Range].[August].[All]" allUniqueName="[Range].[August].[All]" dimensionUniqueName="[Range]" displayFolder="" count="0" memberValueDatatype="5" unbalanced="0"/>
    <cacheHierarchy uniqueName="[Range].[September]" caption="September" attribute="1" defaultMemberUniqueName="[Range].[September].[All]" allUniqueName="[Range].[September].[All]" dimensionUniqueName="[Range]" displayFolder="" count="0" memberValueDatatype="5" unbalanced="0"/>
    <cacheHierarchy uniqueName="[Range].[October]" caption="October" attribute="1" defaultMemberUniqueName="[Range].[October].[All]" allUniqueName="[Range].[October].[All]" dimensionUniqueName="[Range]" displayFolder="" count="0" memberValueDatatype="5" unbalanced="0"/>
    <cacheHierarchy uniqueName="[Range].[November]" caption="November" attribute="1" defaultMemberUniqueName="[Range].[November].[All]" allUniqueName="[Range].[November].[All]" dimensionUniqueName="[Range]" displayFolder="" count="0" memberValueDatatype="5" unbalanced="0"/>
    <cacheHierarchy uniqueName="[Range].[December]" caption="December" attribute="1" defaultMemberUniqueName="[Range].[December].[All]" allUniqueName="[Range].[December].[All]" dimensionUniqueName="[Range]" displayFolder="" count="0" memberValueDatatype="20" unbalanced="0"/>
    <cacheHierarchy uniqueName="[Range].[EOY Totals]" caption="EOY Totals" attribute="1" defaultMemberUniqueName="[Range].[EOY Totals].[All]" allUniqueName="[Range].[EOY Totals].[All]" dimensionUniqueName="[Range]" displayFolder="" count="0" memberValueDatatype="5" unbalanced="0"/>
    <cacheHierarchy uniqueName="[Table1].[Month]" caption="Month" attribute="1" defaultMemberUniqueName="[Table1].[Month].[All]" allUniqueName="[Table1].[Month].[All]" dimensionUniqueName="[Table1]" displayFolder="" count="0" memberValueDatatype="130" unbalanced="0"/>
    <cacheHierarchy uniqueName="[Table1].[Income]" caption="Income" attribute="1" defaultMemberUniqueName="[Table1].[Income].[All]" allUniqueName="[Table1].[Income].[All]" dimensionUniqueName="[Table1]" displayFolder="" count="0" memberValueDatatype="20" unbalanced="0"/>
    <cacheHierarchy uniqueName="[Table1].[Exepenses]" caption="Exepenses" attribute="1" defaultMemberUniqueName="[Table1].[Exepenses].[All]" allUniqueName="[Table1].[Exepenses].[All]" dimensionUniqueName="[Table1]" displayFolder="" count="0" memberValueDatatype="20" unbalanced="0"/>
    <cacheHierarchy uniqueName="[Table1].[Sub Total]" caption="Sub Total" attribute="1" defaultMemberUniqueName="[Table1].[Sub Total].[All]" allUniqueName="[Table1].[Sub Total].[All]" dimensionUniqueName="[Table1]" displayFolder="" count="0" memberValueDatatype="20" unbalanced="0"/>
    <cacheHierarchy uniqueName="[Table10].[Expenses]" caption="Expenses" attribute="1" defaultMemberUniqueName="[Table10].[Expenses].[All]" allUniqueName="[Table10].[Expenses].[All]" dimensionUniqueName="[Table10]" displayFolder="" count="2" memberValueDatatype="130" unbalanced="0">
      <fieldsUsage count="2">
        <fieldUsage x="-1"/>
        <fieldUsage x="0"/>
      </fieldsUsage>
    </cacheHierarchy>
    <cacheHierarchy uniqueName="[Table10].[Entered Date]" caption="Entered Date" attribute="1" defaultMemberUniqueName="[Table10].[Entered Date].[All]" allUniqueName="[Table10].[Entered Date].[All]" dimensionUniqueName="[Table10]" displayFolder="" count="0" memberValueDatatype="130" unbalanced="0"/>
    <cacheHierarchy uniqueName="[Table10].[January]" caption="January" attribute="1" defaultMemberUniqueName="[Table10].[January].[All]" allUniqueName="[Table10].[January].[All]" dimensionUniqueName="[Table10]" displayFolder="" count="0" memberValueDatatype="20" unbalanced="0"/>
    <cacheHierarchy uniqueName="[Table10].[February]" caption="February" attribute="1" defaultMemberUniqueName="[Table10].[February].[All]" allUniqueName="[Table10].[February].[All]" dimensionUniqueName="[Table10]" displayFolder="" count="0" memberValueDatatype="20" unbalanced="0"/>
    <cacheHierarchy uniqueName="[Table10].[March]" caption="March" attribute="1" defaultMemberUniqueName="[Table10].[March].[All]" allUniqueName="[Table10].[March].[All]" dimensionUniqueName="[Table10]" displayFolder="" count="0" memberValueDatatype="20" unbalanced="0"/>
    <cacheHierarchy uniqueName="[Table10].[April]" caption="April" attribute="1" defaultMemberUniqueName="[Table10].[April].[All]" allUniqueName="[Table10].[April].[All]" dimensionUniqueName="[Table10]" displayFolder="" count="0" memberValueDatatype="20" unbalanced="0"/>
    <cacheHierarchy uniqueName="[Table10].[May]" caption="May" attribute="1" defaultMemberUniqueName="[Table10].[May].[All]" allUniqueName="[Table10].[May].[All]" dimensionUniqueName="[Table10]" displayFolder="" count="0" memberValueDatatype="20" unbalanced="0"/>
    <cacheHierarchy uniqueName="[Table10].[June]" caption="June" attribute="1" defaultMemberUniqueName="[Table10].[June].[All]" allUniqueName="[Table10].[June].[All]" dimensionUniqueName="[Table10]" displayFolder="" count="0" memberValueDatatype="20" unbalanced="0"/>
    <cacheHierarchy uniqueName="[Table10].[July]" caption="July" attribute="1" defaultMemberUniqueName="[Table10].[July].[All]" allUniqueName="[Table10].[July].[All]" dimensionUniqueName="[Table10]" displayFolder="" count="0" memberValueDatatype="20" unbalanced="0"/>
    <cacheHierarchy uniqueName="[Table10].[August]" caption="August" attribute="1" defaultMemberUniqueName="[Table10].[August].[All]" allUniqueName="[Table10].[August].[All]" dimensionUniqueName="[Table10]" displayFolder="" count="0" memberValueDatatype="20" unbalanced="0"/>
    <cacheHierarchy uniqueName="[Table10].[September]" caption="September" attribute="1" defaultMemberUniqueName="[Table10].[September].[All]" allUniqueName="[Table10].[September].[All]" dimensionUniqueName="[Table10]" displayFolder="" count="0" memberValueDatatype="20" unbalanced="0"/>
    <cacheHierarchy uniqueName="[Table10].[October]" caption="October" attribute="1" defaultMemberUniqueName="[Table10].[October].[All]" allUniqueName="[Table10].[October].[All]" dimensionUniqueName="[Table10]" displayFolder="" count="0" memberValueDatatype="20" unbalanced="0"/>
    <cacheHierarchy uniqueName="[Table10].[November]" caption="November" attribute="1" defaultMemberUniqueName="[Table10].[November].[All]" allUniqueName="[Table10].[November].[All]" dimensionUniqueName="[Table10]" displayFolder="" count="0" memberValueDatatype="20" unbalanced="0"/>
    <cacheHierarchy uniqueName="[Table10].[December]" caption="December" attribute="1" defaultMemberUniqueName="[Table10].[December].[All]" allUniqueName="[Table10].[December].[All]" dimensionUniqueName="[Table10]" displayFolder="" count="0" memberValueDatatype="20" unbalanced="0"/>
    <cacheHierarchy uniqueName="[Measures].[__XL_Count Table10]" caption="__XL_Count Table10" measure="1" displayFolder="" measureGroup="Table10" count="0" hidden="1"/>
    <cacheHierarchy uniqueName="[Measures].[__XL_Count Table1]" caption="__XL_Count Table1" measure="1" displayFolder="" measureGroup="Table1" count="0" hidden="1"/>
    <cacheHierarchy uniqueName="[Measures].[__XL_Count Range]" caption="__XL_Count Range" measure="1" displayFolder="" measureGroup="Range" count="0" hidden="1"/>
    <cacheHierarchy uniqueName="[Measures].[__No measures defined]" caption="__No measures defined" measure="1" displayFolder="" count="0" hidden="1"/>
    <cacheHierarchy uniqueName="[Measures].[Sum of Income]" caption="Sum of Income" measure="1" displayFolder="" measureGroup="Table1" count="0" hidden="1">
      <extLst>
        <ext xmlns:x15="http://schemas.microsoft.com/office/spreadsheetml/2010/11/main" uri="{B97F6D7D-B522-45F9-BDA1-12C45D357490}">
          <x15:cacheHierarchy aggregatedColumn="16"/>
        </ext>
      </extLst>
    </cacheHierarchy>
    <cacheHierarchy uniqueName="[Measures].[Sum of Exepenses]" caption="Sum of Exepenses" measure="1" displayFolder="" measureGroup="Table1" count="0" hidden="1">
      <extLst>
        <ext xmlns:x15="http://schemas.microsoft.com/office/spreadsheetml/2010/11/main" uri="{B97F6D7D-B522-45F9-BDA1-12C45D357490}">
          <x15:cacheHierarchy aggregatedColumn="17"/>
        </ext>
      </extLst>
    </cacheHierarchy>
    <cacheHierarchy uniqueName="[Measures].[Sum of Sub Total]" caption="Sum of Sub Total" measure="1" displayFolder="" measureGroup="Table1" count="0" hidden="1">
      <extLst>
        <ext xmlns:x15="http://schemas.microsoft.com/office/spreadsheetml/2010/11/main" uri="{B97F6D7D-B522-45F9-BDA1-12C45D357490}">
          <x15:cacheHierarchy aggregatedColumn="18"/>
        </ext>
      </extLst>
    </cacheHierarchy>
    <cacheHierarchy uniqueName="[Measures].[Sum of January]" caption="Sum of January" measure="1" displayFolder="" measureGroup="Table10" count="0" oneField="1" hidden="1">
      <fieldsUsage count="1">
        <fieldUsage x="1"/>
      </fieldsUsage>
      <extLst>
        <ext xmlns:x15="http://schemas.microsoft.com/office/spreadsheetml/2010/11/main" uri="{B97F6D7D-B522-45F9-BDA1-12C45D357490}">
          <x15:cacheHierarchy aggregatedColumn="21"/>
        </ext>
      </extLst>
    </cacheHierarchy>
    <cacheHierarchy uniqueName="[Measures].[Sum of February]" caption="Sum of February" measure="1" displayFolder="" measureGroup="Table10" count="0" oneField="1" hidden="1">
      <fieldsUsage count="1">
        <fieldUsage x="2"/>
      </fieldsUsage>
      <extLst>
        <ext xmlns:x15="http://schemas.microsoft.com/office/spreadsheetml/2010/11/main" uri="{B97F6D7D-B522-45F9-BDA1-12C45D357490}">
          <x15:cacheHierarchy aggregatedColumn="22"/>
        </ext>
      </extLst>
    </cacheHierarchy>
    <cacheHierarchy uniqueName="[Measures].[Sum of March]" caption="Sum of March" measure="1" displayFolder="" measureGroup="Table10" count="0" oneField="1" hidden="1">
      <fieldsUsage count="1">
        <fieldUsage x="3"/>
      </fieldsUsage>
      <extLst>
        <ext xmlns:x15="http://schemas.microsoft.com/office/spreadsheetml/2010/11/main" uri="{B97F6D7D-B522-45F9-BDA1-12C45D357490}">
          <x15:cacheHierarchy aggregatedColumn="23"/>
        </ext>
      </extLst>
    </cacheHierarchy>
    <cacheHierarchy uniqueName="[Measures].[Sum of April]" caption="Sum of April" measure="1" displayFolder="" measureGroup="Table10" count="0" oneField="1" hidden="1">
      <fieldsUsage count="1">
        <fieldUsage x="4"/>
      </fieldsUsage>
      <extLst>
        <ext xmlns:x15="http://schemas.microsoft.com/office/spreadsheetml/2010/11/main" uri="{B97F6D7D-B522-45F9-BDA1-12C45D357490}">
          <x15:cacheHierarchy aggregatedColumn="24"/>
        </ext>
      </extLst>
    </cacheHierarchy>
    <cacheHierarchy uniqueName="[Measures].[Sum of May]" caption="Sum of May" measure="1" displayFolder="" measureGroup="Table10" count="0" oneField="1" hidden="1">
      <fieldsUsage count="1">
        <fieldUsage x="5"/>
      </fieldsUsage>
      <extLst>
        <ext xmlns:x15="http://schemas.microsoft.com/office/spreadsheetml/2010/11/main" uri="{B97F6D7D-B522-45F9-BDA1-12C45D357490}">
          <x15:cacheHierarchy aggregatedColumn="25"/>
        </ext>
      </extLst>
    </cacheHierarchy>
    <cacheHierarchy uniqueName="[Measures].[Sum of June]" caption="Sum of June" measure="1" displayFolder="" measureGroup="Table10" count="0" oneField="1" hidden="1">
      <fieldsUsage count="1">
        <fieldUsage x="6"/>
      </fieldsUsage>
      <extLst>
        <ext xmlns:x15="http://schemas.microsoft.com/office/spreadsheetml/2010/11/main" uri="{B97F6D7D-B522-45F9-BDA1-12C45D357490}">
          <x15:cacheHierarchy aggregatedColumn="26"/>
        </ext>
      </extLst>
    </cacheHierarchy>
    <cacheHierarchy uniqueName="[Measures].[Sum of July]" caption="Sum of July" measure="1" displayFolder="" measureGroup="Table10" count="0" oneField="1" hidden="1">
      <fieldsUsage count="1">
        <fieldUsage x="7"/>
      </fieldsUsage>
      <extLst>
        <ext xmlns:x15="http://schemas.microsoft.com/office/spreadsheetml/2010/11/main" uri="{B97F6D7D-B522-45F9-BDA1-12C45D357490}">
          <x15:cacheHierarchy aggregatedColumn="27"/>
        </ext>
      </extLst>
    </cacheHierarchy>
    <cacheHierarchy uniqueName="[Measures].[Sum of August]" caption="Sum of August" measure="1" displayFolder="" measureGroup="Table10" count="0" oneField="1" hidden="1">
      <fieldsUsage count="1">
        <fieldUsage x="8"/>
      </fieldsUsage>
      <extLst>
        <ext xmlns:x15="http://schemas.microsoft.com/office/spreadsheetml/2010/11/main" uri="{B97F6D7D-B522-45F9-BDA1-12C45D357490}">
          <x15:cacheHierarchy aggregatedColumn="28"/>
        </ext>
      </extLst>
    </cacheHierarchy>
    <cacheHierarchy uniqueName="[Measures].[Sum of September]" caption="Sum of September" measure="1" displayFolder="" measureGroup="Table10" count="0" oneField="1" hidden="1">
      <fieldsUsage count="1">
        <fieldUsage x="9"/>
      </fieldsUsage>
      <extLst>
        <ext xmlns:x15="http://schemas.microsoft.com/office/spreadsheetml/2010/11/main" uri="{B97F6D7D-B522-45F9-BDA1-12C45D357490}">
          <x15:cacheHierarchy aggregatedColumn="29"/>
        </ext>
      </extLst>
    </cacheHierarchy>
    <cacheHierarchy uniqueName="[Measures].[Sum of October]" caption="Sum of October" measure="1" displayFolder="" measureGroup="Table10" count="0" oneField="1" hidden="1">
      <fieldsUsage count="1">
        <fieldUsage x="10"/>
      </fieldsUsage>
      <extLst>
        <ext xmlns:x15="http://schemas.microsoft.com/office/spreadsheetml/2010/11/main" uri="{B97F6D7D-B522-45F9-BDA1-12C45D357490}">
          <x15:cacheHierarchy aggregatedColumn="30"/>
        </ext>
      </extLst>
    </cacheHierarchy>
    <cacheHierarchy uniqueName="[Measures].[Sum of November]" caption="Sum of November" measure="1" displayFolder="" measureGroup="Table10" count="0" oneField="1" hidden="1">
      <fieldsUsage count="1">
        <fieldUsage x="11"/>
      </fieldsUsage>
      <extLst>
        <ext xmlns:x15="http://schemas.microsoft.com/office/spreadsheetml/2010/11/main" uri="{B97F6D7D-B522-45F9-BDA1-12C45D357490}">
          <x15:cacheHierarchy aggregatedColumn="31"/>
        </ext>
      </extLst>
    </cacheHierarchy>
    <cacheHierarchy uniqueName="[Measures].[Sum of December]" caption="Sum of December" measure="1" displayFolder="" measureGroup="Table10" count="0" oneField="1" hidden="1">
      <fieldsUsage count="1">
        <fieldUsage x="12"/>
      </fieldsUsage>
      <extLst>
        <ext xmlns:x15="http://schemas.microsoft.com/office/spreadsheetml/2010/11/main" uri="{B97F6D7D-B522-45F9-BDA1-12C45D357490}">
          <x15:cacheHierarchy aggregatedColumn="32"/>
        </ext>
      </extLst>
    </cacheHierarchy>
    <cacheHierarchy uniqueName="[Measures].[Sum of January 2]" caption="Sum of January 2" measure="1" displayFolder="" measureGroup="Range" count="0" hidden="1">
      <extLst>
        <ext xmlns:x15="http://schemas.microsoft.com/office/spreadsheetml/2010/11/main" uri="{B97F6D7D-B522-45F9-BDA1-12C45D357490}">
          <x15:cacheHierarchy aggregatedColumn="2"/>
        </ext>
      </extLst>
    </cacheHierarchy>
    <cacheHierarchy uniqueName="[Measures].[Sum of February 2]" caption="Sum of February 2" measure="1" displayFolder="" measureGroup="Range" count="0" hidden="1">
      <extLst>
        <ext xmlns:x15="http://schemas.microsoft.com/office/spreadsheetml/2010/11/main" uri="{B97F6D7D-B522-45F9-BDA1-12C45D357490}">
          <x15:cacheHierarchy aggregatedColumn="3"/>
        </ext>
      </extLst>
    </cacheHierarchy>
    <cacheHierarchy uniqueName="[Measures].[Sum of March 2]" caption="Sum of March 2" measure="1" displayFolder="" measureGroup="Range" count="0" hidden="1">
      <extLst>
        <ext xmlns:x15="http://schemas.microsoft.com/office/spreadsheetml/2010/11/main" uri="{B97F6D7D-B522-45F9-BDA1-12C45D357490}">
          <x15:cacheHierarchy aggregatedColumn="4"/>
        </ext>
      </extLst>
    </cacheHierarchy>
    <cacheHierarchy uniqueName="[Measures].[Sum of April 2]" caption="Sum of April 2" measure="1" displayFolder="" measureGroup="Range" count="0" hidden="1">
      <extLst>
        <ext xmlns:x15="http://schemas.microsoft.com/office/spreadsheetml/2010/11/main" uri="{B97F6D7D-B522-45F9-BDA1-12C45D357490}">
          <x15:cacheHierarchy aggregatedColumn="5"/>
        </ext>
      </extLst>
    </cacheHierarchy>
    <cacheHierarchy uniqueName="[Measures].[Sum of May 2]" caption="Sum of May 2" measure="1" displayFolder="" measureGroup="Range" count="0" hidden="1">
      <extLst>
        <ext xmlns:x15="http://schemas.microsoft.com/office/spreadsheetml/2010/11/main" uri="{B97F6D7D-B522-45F9-BDA1-12C45D357490}">
          <x15:cacheHierarchy aggregatedColumn="6"/>
        </ext>
      </extLst>
    </cacheHierarchy>
    <cacheHierarchy uniqueName="[Measures].[Sum of June 2]" caption="Sum of June 2" measure="1" displayFolder="" measureGroup="Range" count="0" hidden="1">
      <extLst>
        <ext xmlns:x15="http://schemas.microsoft.com/office/spreadsheetml/2010/11/main" uri="{B97F6D7D-B522-45F9-BDA1-12C45D357490}">
          <x15:cacheHierarchy aggregatedColumn="7"/>
        </ext>
      </extLst>
    </cacheHierarchy>
    <cacheHierarchy uniqueName="[Measures].[Sum of July 2]" caption="Sum of July 2" measure="1" displayFolder="" measureGroup="Range" count="0" hidden="1">
      <extLst>
        <ext xmlns:x15="http://schemas.microsoft.com/office/spreadsheetml/2010/11/main" uri="{B97F6D7D-B522-45F9-BDA1-12C45D357490}">
          <x15:cacheHierarchy aggregatedColumn="8"/>
        </ext>
      </extLst>
    </cacheHierarchy>
    <cacheHierarchy uniqueName="[Measures].[Sum of August 2]" caption="Sum of August 2" measure="1" displayFolder="" measureGroup="Range" count="0" hidden="1">
      <extLst>
        <ext xmlns:x15="http://schemas.microsoft.com/office/spreadsheetml/2010/11/main" uri="{B97F6D7D-B522-45F9-BDA1-12C45D357490}">
          <x15:cacheHierarchy aggregatedColumn="9"/>
        </ext>
      </extLst>
    </cacheHierarchy>
    <cacheHierarchy uniqueName="[Measures].[Sum of September 2]" caption="Sum of September 2" measure="1" displayFolder="" measureGroup="Range" count="0" hidden="1">
      <extLst>
        <ext xmlns:x15="http://schemas.microsoft.com/office/spreadsheetml/2010/11/main" uri="{B97F6D7D-B522-45F9-BDA1-12C45D357490}">
          <x15:cacheHierarchy aggregatedColumn="10"/>
        </ext>
      </extLst>
    </cacheHierarchy>
    <cacheHierarchy uniqueName="[Measures].[Sum of October 2]" caption="Sum of October 2" measure="1" displayFolder="" measureGroup="Range" count="0" hidden="1">
      <extLst>
        <ext xmlns:x15="http://schemas.microsoft.com/office/spreadsheetml/2010/11/main" uri="{B97F6D7D-B522-45F9-BDA1-12C45D357490}">
          <x15:cacheHierarchy aggregatedColumn="11"/>
        </ext>
      </extLst>
    </cacheHierarchy>
    <cacheHierarchy uniqueName="[Measures].[Sum of November 2]" caption="Sum of November 2" measure="1" displayFolder="" measureGroup="Range" count="0" hidden="1">
      <extLst>
        <ext xmlns:x15="http://schemas.microsoft.com/office/spreadsheetml/2010/11/main" uri="{B97F6D7D-B522-45F9-BDA1-12C45D357490}">
          <x15:cacheHierarchy aggregatedColumn="12"/>
        </ext>
      </extLst>
    </cacheHierarchy>
    <cacheHierarchy uniqueName="[Measures].[Sum of December 2]" caption="Sum of December 2" measure="1" displayFolder="" measureGroup="Range" count="0" hidden="1">
      <extLst>
        <ext xmlns:x15="http://schemas.microsoft.com/office/spreadsheetml/2010/11/main" uri="{B97F6D7D-B522-45F9-BDA1-12C45D357490}">
          <x15:cacheHierarchy aggregatedColumn="13"/>
        </ext>
      </extLst>
    </cacheHierarchy>
    <cacheHierarchy uniqueName="[Measures].[Sum of EOY Totals]" caption="Sum of EOY Totals" measure="1" displayFolder="" measureGroup="Range" count="0" hidden="1">
      <extLst>
        <ext xmlns:x15="http://schemas.microsoft.com/office/spreadsheetml/2010/11/main" uri="{B97F6D7D-B522-45F9-BDA1-12C45D357490}">
          <x15:cacheHierarchy aggregatedColumn="14"/>
        </ext>
      </extLst>
    </cacheHierarchy>
  </cacheHierarchies>
  <kpis count="0"/>
  <dimensions count="4">
    <dimension measure="1" name="Measures" uniqueName="[Measures]" caption="Measures"/>
    <dimension name="Range" uniqueName="[Range]" caption="Range"/>
    <dimension name="Table1" uniqueName="[Table1]" caption="Table1"/>
    <dimension name="Table10" uniqueName="[Table10]" caption="Table10"/>
  </dimensions>
  <measureGroups count="3">
    <measureGroup name="Range" caption="Range"/>
    <measureGroup name="Table1" caption="Table1"/>
    <measureGroup name="Table10" caption="Table10"/>
  </measureGroups>
  <maps count="3">
    <map measureGroup="0" dimension="1"/>
    <map measureGroup="1" dimension="2"/>
    <map measureGroup="2" dimension="3"/>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Todd Martin" refreshedDate="45891.392175694447" backgroundQuery="1" createdVersion="8" refreshedVersion="8" minRefreshableVersion="3" recordCount="0" supportSubquery="1" supportAdvancedDrill="1" xr:uid="{8EEBBD1D-8439-4B86-B389-EC3B82158193}">
  <cacheSource type="external" connectionId="1"/>
  <cacheFields count="14">
    <cacheField name="[Range].[Expenses].[Expenses]" caption="Expenses" numFmtId="0" level="1">
      <sharedItems count="21">
        <s v="      Clothing"/>
        <s v="      Entertainment" u="1"/>
        <s v="      Groceries &amp; Household suplies" u="1"/>
        <s v="      Eating out - Takeout" u="1"/>
        <s v="      Credit and Store Card Debt" u="1"/>
        <s v="      Car insurance" u="1"/>
        <s v="      Utilities" u="1"/>
        <s v="      Other transportation expenses" u="1"/>
        <s v="      Other Investments" u="1"/>
        <s v="      Other food expense" u="1"/>
        <s v="      Medical Debt | Perescriptions" u="1"/>
        <s v="      Donations" u="1"/>
        <s v="Percentage of Monthly Expendatures" u="1"/>
        <s v="      Mortgage Payment" u="1"/>
        <s v="Difference between Monthly income and monthly expendatures" u="1"/>
        <s v="Total Expenses" u="1"/>
        <s v="      Other Personal Costs" u="1"/>
        <s v="      Other home related expense" u="1"/>
        <s v="      Other Unsecured Debt" u="1"/>
        <s v="      Transportation" u="1"/>
        <s v="      Savings" u="1"/>
      </sharedItems>
    </cacheField>
    <cacheField name="[Measures].[Sum of January 2]" caption="Sum of January 2" numFmtId="0" hierarchy="52" level="32767"/>
    <cacheField name="[Measures].[Sum of February 2]" caption="Sum of February 2" numFmtId="0" hierarchy="53" level="32767"/>
    <cacheField name="[Measures].[Sum of March 2]" caption="Sum of March 2" numFmtId="0" hierarchy="54" level="32767"/>
    <cacheField name="[Measures].[Sum of April 2]" caption="Sum of April 2" numFmtId="0" hierarchy="55" level="32767"/>
    <cacheField name="[Measures].[Sum of May 2]" caption="Sum of May 2" numFmtId="0" hierarchy="56" level="32767"/>
    <cacheField name="[Measures].[Sum of June 2]" caption="Sum of June 2" numFmtId="0" hierarchy="57" level="32767"/>
    <cacheField name="[Measures].[Sum of July 2]" caption="Sum of July 2" numFmtId="0" hierarchy="58" level="32767"/>
    <cacheField name="[Measures].[Sum of August 2]" caption="Sum of August 2" numFmtId="0" hierarchy="59" level="32767"/>
    <cacheField name="[Measures].[Sum of September 2]" caption="Sum of September 2" numFmtId="0" hierarchy="60" level="32767"/>
    <cacheField name="[Measures].[Sum of October 2]" caption="Sum of October 2" numFmtId="0" hierarchy="61" level="32767"/>
    <cacheField name="[Measures].[Sum of November 2]" caption="Sum of November 2" numFmtId="0" hierarchy="62" level="32767"/>
    <cacheField name="[Measures].[Sum of December 2]" caption="Sum of December 2" numFmtId="0" hierarchy="63" level="32767"/>
    <cacheField name="[Measures].[Sum of EOY Totals]" caption="Sum of EOY Totals" numFmtId="0" hierarchy="64" level="32767"/>
  </cacheFields>
  <cacheHierarchies count="65">
    <cacheHierarchy uniqueName="[Range].[Expenses]" caption="Expenses" attribute="1" defaultMemberUniqueName="[Range].[Expenses].[All]" allUniqueName="[Range].[Expenses].[All]" dimensionUniqueName="[Range]" displayFolder="" count="2" memberValueDatatype="130" unbalanced="0">
      <fieldsUsage count="2">
        <fieldUsage x="-1"/>
        <fieldUsage x="0"/>
      </fieldsUsage>
    </cacheHierarchy>
    <cacheHierarchy uniqueName="[Range].[Entered Date]" caption="Entered Date" attribute="1" defaultMemberUniqueName="[Range].[Entered Date].[All]" allUniqueName="[Range].[Entered Date].[All]" dimensionUniqueName="[Range]" displayFolder="" count="2" memberValueDatatype="130" unbalanced="0"/>
    <cacheHierarchy uniqueName="[Range].[January]" caption="January" attribute="1" defaultMemberUniqueName="[Range].[January].[All]" allUniqueName="[Range].[January].[All]" dimensionUniqueName="[Range]" displayFolder="" count="2" memberValueDatatype="5" unbalanced="0"/>
    <cacheHierarchy uniqueName="[Range].[February]" caption="February" attribute="1" defaultMemberUniqueName="[Range].[February].[All]" allUniqueName="[Range].[February].[All]" dimensionUniqueName="[Range]" displayFolder="" count="2" memberValueDatatype="5" unbalanced="0"/>
    <cacheHierarchy uniqueName="[Range].[March]" caption="March" attribute="1" defaultMemberUniqueName="[Range].[March].[All]" allUniqueName="[Range].[March].[All]" dimensionUniqueName="[Range]" displayFolder="" count="2" memberValueDatatype="5" unbalanced="0"/>
    <cacheHierarchy uniqueName="[Range].[April]" caption="April" attribute="1" defaultMemberUniqueName="[Range].[April].[All]" allUniqueName="[Range].[April].[All]" dimensionUniqueName="[Range]" displayFolder="" count="2" memberValueDatatype="5" unbalanced="0"/>
    <cacheHierarchy uniqueName="[Range].[May]" caption="May" attribute="1" defaultMemberUniqueName="[Range].[May].[All]" allUniqueName="[Range].[May].[All]" dimensionUniqueName="[Range]" displayFolder="" count="2" memberValueDatatype="5" unbalanced="0"/>
    <cacheHierarchy uniqueName="[Range].[June]" caption="June" attribute="1" defaultMemberUniqueName="[Range].[June].[All]" allUniqueName="[Range].[June].[All]" dimensionUniqueName="[Range]" displayFolder="" count="2" memberValueDatatype="5" unbalanced="0"/>
    <cacheHierarchy uniqueName="[Range].[July]" caption="July" attribute="1" defaultMemberUniqueName="[Range].[July].[All]" allUniqueName="[Range].[July].[All]" dimensionUniqueName="[Range]" displayFolder="" count="2" memberValueDatatype="5" unbalanced="0"/>
    <cacheHierarchy uniqueName="[Range].[August]" caption="August" attribute="1" defaultMemberUniqueName="[Range].[August].[All]" allUniqueName="[Range].[August].[All]" dimensionUniqueName="[Range]" displayFolder="" count="2" memberValueDatatype="5" unbalanced="0"/>
    <cacheHierarchy uniqueName="[Range].[September]" caption="September" attribute="1" defaultMemberUniqueName="[Range].[September].[All]" allUniqueName="[Range].[September].[All]" dimensionUniqueName="[Range]" displayFolder="" count="2" memberValueDatatype="5" unbalanced="0"/>
    <cacheHierarchy uniqueName="[Range].[October]" caption="October" attribute="1" defaultMemberUniqueName="[Range].[October].[All]" allUniqueName="[Range].[October].[All]" dimensionUniqueName="[Range]" displayFolder="" count="2" memberValueDatatype="5" unbalanced="0"/>
    <cacheHierarchy uniqueName="[Range].[November]" caption="November" attribute="1" defaultMemberUniqueName="[Range].[November].[All]" allUniqueName="[Range].[November].[All]" dimensionUniqueName="[Range]" displayFolder="" count="2" memberValueDatatype="5" unbalanced="0"/>
    <cacheHierarchy uniqueName="[Range].[December]" caption="December" attribute="1" defaultMemberUniqueName="[Range].[December].[All]" allUniqueName="[Range].[December].[All]" dimensionUniqueName="[Range]" displayFolder="" count="2" memberValueDatatype="20" unbalanced="0"/>
    <cacheHierarchy uniqueName="[Range].[EOY Totals]" caption="EOY Totals" attribute="1" defaultMemberUniqueName="[Range].[EOY Totals].[All]" allUniqueName="[Range].[EOY Totals].[All]" dimensionUniqueName="[Range]" displayFolder="" count="2" memberValueDatatype="5" unbalanced="0"/>
    <cacheHierarchy uniqueName="[Table1].[Month]" caption="Month" attribute="1" defaultMemberUniqueName="[Table1].[Month].[All]" allUniqueName="[Table1].[Month].[All]" dimensionUniqueName="[Table1]" displayFolder="" count="2" memberValueDatatype="130" unbalanced="0"/>
    <cacheHierarchy uniqueName="[Table1].[Income]" caption="Income" attribute="1" defaultMemberUniqueName="[Table1].[Income].[All]" allUniqueName="[Table1].[Income].[All]" dimensionUniqueName="[Table1]" displayFolder="" count="2" memberValueDatatype="20" unbalanced="0"/>
    <cacheHierarchy uniqueName="[Table1].[Exepenses]" caption="Exepenses" attribute="1" defaultMemberUniqueName="[Table1].[Exepenses].[All]" allUniqueName="[Table1].[Exepenses].[All]" dimensionUniqueName="[Table1]" displayFolder="" count="2" memberValueDatatype="20" unbalanced="0"/>
    <cacheHierarchy uniqueName="[Table1].[Sub Total]" caption="Sub Total" attribute="1" defaultMemberUniqueName="[Table1].[Sub Total].[All]" allUniqueName="[Table1].[Sub Total].[All]" dimensionUniqueName="[Table1]" displayFolder="" count="2" memberValueDatatype="20" unbalanced="0"/>
    <cacheHierarchy uniqueName="[Table10].[Expenses]" caption="Expenses" attribute="1" defaultMemberUniqueName="[Table10].[Expenses].[All]" allUniqueName="[Table10].[Expenses].[All]" dimensionUniqueName="[Table10]" displayFolder="" count="2" memberValueDatatype="130" unbalanced="0"/>
    <cacheHierarchy uniqueName="[Table10].[Entered Date]" caption="Entered Date" attribute="1" defaultMemberUniqueName="[Table10].[Entered Date].[All]" allUniqueName="[Table10].[Entered Date].[All]" dimensionUniqueName="[Table10]" displayFolder="" count="2" memberValueDatatype="130" unbalanced="0"/>
    <cacheHierarchy uniqueName="[Table10].[January]" caption="January" attribute="1" defaultMemberUniqueName="[Table10].[January].[All]" allUniqueName="[Table10].[January].[All]" dimensionUniqueName="[Table10]" displayFolder="" count="2" memberValueDatatype="20" unbalanced="0"/>
    <cacheHierarchy uniqueName="[Table10].[February]" caption="February" attribute="1" defaultMemberUniqueName="[Table10].[February].[All]" allUniqueName="[Table10].[February].[All]" dimensionUniqueName="[Table10]" displayFolder="" count="2" memberValueDatatype="20" unbalanced="0"/>
    <cacheHierarchy uniqueName="[Table10].[March]" caption="March" attribute="1" defaultMemberUniqueName="[Table10].[March].[All]" allUniqueName="[Table10].[March].[All]" dimensionUniqueName="[Table10]" displayFolder="" count="2" memberValueDatatype="20" unbalanced="0"/>
    <cacheHierarchy uniqueName="[Table10].[April]" caption="April" attribute="1" defaultMemberUniqueName="[Table10].[April].[All]" allUniqueName="[Table10].[April].[All]" dimensionUniqueName="[Table10]" displayFolder="" count="2" memberValueDatatype="20" unbalanced="0"/>
    <cacheHierarchy uniqueName="[Table10].[May]" caption="May" attribute="1" defaultMemberUniqueName="[Table10].[May].[All]" allUniqueName="[Table10].[May].[All]" dimensionUniqueName="[Table10]" displayFolder="" count="2" memberValueDatatype="20" unbalanced="0"/>
    <cacheHierarchy uniqueName="[Table10].[June]" caption="June" attribute="1" defaultMemberUniqueName="[Table10].[June].[All]" allUniqueName="[Table10].[June].[All]" dimensionUniqueName="[Table10]" displayFolder="" count="2" memberValueDatatype="20" unbalanced="0"/>
    <cacheHierarchy uniqueName="[Table10].[July]" caption="July" attribute="1" defaultMemberUniqueName="[Table10].[July].[All]" allUniqueName="[Table10].[July].[All]" dimensionUniqueName="[Table10]" displayFolder="" count="2" memberValueDatatype="20" unbalanced="0"/>
    <cacheHierarchy uniqueName="[Table10].[August]" caption="August" attribute="1" defaultMemberUniqueName="[Table10].[August].[All]" allUniqueName="[Table10].[August].[All]" dimensionUniqueName="[Table10]" displayFolder="" count="2" memberValueDatatype="20" unbalanced="0"/>
    <cacheHierarchy uniqueName="[Table10].[September]" caption="September" attribute="1" defaultMemberUniqueName="[Table10].[September].[All]" allUniqueName="[Table10].[September].[All]" dimensionUniqueName="[Table10]" displayFolder="" count="2" memberValueDatatype="20" unbalanced="0"/>
    <cacheHierarchy uniqueName="[Table10].[October]" caption="October" attribute="1" defaultMemberUniqueName="[Table10].[October].[All]" allUniqueName="[Table10].[October].[All]" dimensionUniqueName="[Table10]" displayFolder="" count="2" memberValueDatatype="20" unbalanced="0"/>
    <cacheHierarchy uniqueName="[Table10].[November]" caption="November" attribute="1" defaultMemberUniqueName="[Table10].[November].[All]" allUniqueName="[Table10].[November].[All]" dimensionUniqueName="[Table10]" displayFolder="" count="2" memberValueDatatype="20" unbalanced="0"/>
    <cacheHierarchy uniqueName="[Table10].[December]" caption="December" attribute="1" defaultMemberUniqueName="[Table10].[December].[All]" allUniqueName="[Table10].[December].[All]" dimensionUniqueName="[Table10]" displayFolder="" count="2" memberValueDatatype="20" unbalanced="0"/>
    <cacheHierarchy uniqueName="[Measures].[__XL_Count Table10]" caption="__XL_Count Table10" measure="1" displayFolder="" measureGroup="Table10" count="0" hidden="1"/>
    <cacheHierarchy uniqueName="[Measures].[__XL_Count Table1]" caption="__XL_Count Table1" measure="1" displayFolder="" measureGroup="Table1" count="0" hidden="1"/>
    <cacheHierarchy uniqueName="[Measures].[__XL_Count Range]" caption="__XL_Count Range" measure="1" displayFolder="" measureGroup="Range" count="0" hidden="1"/>
    <cacheHierarchy uniqueName="[Measures].[__No measures defined]" caption="__No measures defined" measure="1" displayFolder="" count="0" hidden="1"/>
    <cacheHierarchy uniqueName="[Measures].[Sum of Income]" caption="Sum of Income" measure="1" displayFolder="" measureGroup="Table1" count="0" hidden="1">
      <extLst>
        <ext xmlns:x15="http://schemas.microsoft.com/office/spreadsheetml/2010/11/main" uri="{B97F6D7D-B522-45F9-BDA1-12C45D357490}">
          <x15:cacheHierarchy aggregatedColumn="16"/>
        </ext>
      </extLst>
    </cacheHierarchy>
    <cacheHierarchy uniqueName="[Measures].[Sum of Exepenses]" caption="Sum of Exepenses" measure="1" displayFolder="" measureGroup="Table1" count="0" hidden="1">
      <extLst>
        <ext xmlns:x15="http://schemas.microsoft.com/office/spreadsheetml/2010/11/main" uri="{B97F6D7D-B522-45F9-BDA1-12C45D357490}">
          <x15:cacheHierarchy aggregatedColumn="17"/>
        </ext>
      </extLst>
    </cacheHierarchy>
    <cacheHierarchy uniqueName="[Measures].[Sum of Sub Total]" caption="Sum of Sub Total" measure="1" displayFolder="" measureGroup="Table1" count="0" hidden="1">
      <extLst>
        <ext xmlns:x15="http://schemas.microsoft.com/office/spreadsheetml/2010/11/main" uri="{B97F6D7D-B522-45F9-BDA1-12C45D357490}">
          <x15:cacheHierarchy aggregatedColumn="18"/>
        </ext>
      </extLst>
    </cacheHierarchy>
    <cacheHierarchy uniqueName="[Measures].[Sum of January]" caption="Sum of January" measure="1" displayFolder="" measureGroup="Table10" count="0" hidden="1">
      <extLst>
        <ext xmlns:x15="http://schemas.microsoft.com/office/spreadsheetml/2010/11/main" uri="{B97F6D7D-B522-45F9-BDA1-12C45D357490}">
          <x15:cacheHierarchy aggregatedColumn="21"/>
        </ext>
      </extLst>
    </cacheHierarchy>
    <cacheHierarchy uniqueName="[Measures].[Sum of February]" caption="Sum of February" measure="1" displayFolder="" measureGroup="Table10" count="0" hidden="1">
      <extLst>
        <ext xmlns:x15="http://schemas.microsoft.com/office/spreadsheetml/2010/11/main" uri="{B97F6D7D-B522-45F9-BDA1-12C45D357490}">
          <x15:cacheHierarchy aggregatedColumn="22"/>
        </ext>
      </extLst>
    </cacheHierarchy>
    <cacheHierarchy uniqueName="[Measures].[Sum of March]" caption="Sum of March" measure="1" displayFolder="" measureGroup="Table10" count="0" hidden="1">
      <extLst>
        <ext xmlns:x15="http://schemas.microsoft.com/office/spreadsheetml/2010/11/main" uri="{B97F6D7D-B522-45F9-BDA1-12C45D357490}">
          <x15:cacheHierarchy aggregatedColumn="23"/>
        </ext>
      </extLst>
    </cacheHierarchy>
    <cacheHierarchy uniqueName="[Measures].[Sum of April]" caption="Sum of April" measure="1" displayFolder="" measureGroup="Table10" count="0" hidden="1">
      <extLst>
        <ext xmlns:x15="http://schemas.microsoft.com/office/spreadsheetml/2010/11/main" uri="{B97F6D7D-B522-45F9-BDA1-12C45D357490}">
          <x15:cacheHierarchy aggregatedColumn="24"/>
        </ext>
      </extLst>
    </cacheHierarchy>
    <cacheHierarchy uniqueName="[Measures].[Sum of May]" caption="Sum of May" measure="1" displayFolder="" measureGroup="Table10" count="0" hidden="1">
      <extLst>
        <ext xmlns:x15="http://schemas.microsoft.com/office/spreadsheetml/2010/11/main" uri="{B97F6D7D-B522-45F9-BDA1-12C45D357490}">
          <x15:cacheHierarchy aggregatedColumn="25"/>
        </ext>
      </extLst>
    </cacheHierarchy>
    <cacheHierarchy uniqueName="[Measures].[Sum of June]" caption="Sum of June" measure="1" displayFolder="" measureGroup="Table10" count="0" hidden="1">
      <extLst>
        <ext xmlns:x15="http://schemas.microsoft.com/office/spreadsheetml/2010/11/main" uri="{B97F6D7D-B522-45F9-BDA1-12C45D357490}">
          <x15:cacheHierarchy aggregatedColumn="26"/>
        </ext>
      </extLst>
    </cacheHierarchy>
    <cacheHierarchy uniqueName="[Measures].[Sum of July]" caption="Sum of July" measure="1" displayFolder="" measureGroup="Table10" count="0" hidden="1">
      <extLst>
        <ext xmlns:x15="http://schemas.microsoft.com/office/spreadsheetml/2010/11/main" uri="{B97F6D7D-B522-45F9-BDA1-12C45D357490}">
          <x15:cacheHierarchy aggregatedColumn="27"/>
        </ext>
      </extLst>
    </cacheHierarchy>
    <cacheHierarchy uniqueName="[Measures].[Sum of August]" caption="Sum of August" measure="1" displayFolder="" measureGroup="Table10" count="0" hidden="1">
      <extLst>
        <ext xmlns:x15="http://schemas.microsoft.com/office/spreadsheetml/2010/11/main" uri="{B97F6D7D-B522-45F9-BDA1-12C45D357490}">
          <x15:cacheHierarchy aggregatedColumn="28"/>
        </ext>
      </extLst>
    </cacheHierarchy>
    <cacheHierarchy uniqueName="[Measures].[Sum of September]" caption="Sum of September" measure="1" displayFolder="" measureGroup="Table10" count="0" hidden="1">
      <extLst>
        <ext xmlns:x15="http://schemas.microsoft.com/office/spreadsheetml/2010/11/main" uri="{B97F6D7D-B522-45F9-BDA1-12C45D357490}">
          <x15:cacheHierarchy aggregatedColumn="29"/>
        </ext>
      </extLst>
    </cacheHierarchy>
    <cacheHierarchy uniqueName="[Measures].[Sum of October]" caption="Sum of October" measure="1" displayFolder="" measureGroup="Table10" count="0" hidden="1">
      <extLst>
        <ext xmlns:x15="http://schemas.microsoft.com/office/spreadsheetml/2010/11/main" uri="{B97F6D7D-B522-45F9-BDA1-12C45D357490}">
          <x15:cacheHierarchy aggregatedColumn="30"/>
        </ext>
      </extLst>
    </cacheHierarchy>
    <cacheHierarchy uniqueName="[Measures].[Sum of November]" caption="Sum of November" measure="1" displayFolder="" measureGroup="Table10" count="0" hidden="1">
      <extLst>
        <ext xmlns:x15="http://schemas.microsoft.com/office/spreadsheetml/2010/11/main" uri="{B97F6D7D-B522-45F9-BDA1-12C45D357490}">
          <x15:cacheHierarchy aggregatedColumn="31"/>
        </ext>
      </extLst>
    </cacheHierarchy>
    <cacheHierarchy uniqueName="[Measures].[Sum of December]" caption="Sum of December" measure="1" displayFolder="" measureGroup="Table10" count="0" hidden="1">
      <extLst>
        <ext xmlns:x15="http://schemas.microsoft.com/office/spreadsheetml/2010/11/main" uri="{B97F6D7D-B522-45F9-BDA1-12C45D357490}">
          <x15:cacheHierarchy aggregatedColumn="32"/>
        </ext>
      </extLst>
    </cacheHierarchy>
    <cacheHierarchy uniqueName="[Measures].[Sum of January 2]" caption="Sum of January 2" measure="1" displayFolder="" measureGroup="Range" count="0" oneField="1" hidden="1">
      <fieldsUsage count="1">
        <fieldUsage x="1"/>
      </fieldsUsage>
      <extLst>
        <ext xmlns:x15="http://schemas.microsoft.com/office/spreadsheetml/2010/11/main" uri="{B97F6D7D-B522-45F9-BDA1-12C45D357490}">
          <x15:cacheHierarchy aggregatedColumn="2"/>
        </ext>
      </extLst>
    </cacheHierarchy>
    <cacheHierarchy uniqueName="[Measures].[Sum of February 2]" caption="Sum of February 2" measure="1" displayFolder="" measureGroup="Range" count="0" oneField="1" hidden="1">
      <fieldsUsage count="1">
        <fieldUsage x="2"/>
      </fieldsUsage>
      <extLst>
        <ext xmlns:x15="http://schemas.microsoft.com/office/spreadsheetml/2010/11/main" uri="{B97F6D7D-B522-45F9-BDA1-12C45D357490}">
          <x15:cacheHierarchy aggregatedColumn="3"/>
        </ext>
      </extLst>
    </cacheHierarchy>
    <cacheHierarchy uniqueName="[Measures].[Sum of March 2]" caption="Sum of March 2" measure="1" displayFolder="" measureGroup="Range" count="0" oneField="1" hidden="1">
      <fieldsUsage count="1">
        <fieldUsage x="3"/>
      </fieldsUsage>
      <extLst>
        <ext xmlns:x15="http://schemas.microsoft.com/office/spreadsheetml/2010/11/main" uri="{B97F6D7D-B522-45F9-BDA1-12C45D357490}">
          <x15:cacheHierarchy aggregatedColumn="4"/>
        </ext>
      </extLst>
    </cacheHierarchy>
    <cacheHierarchy uniqueName="[Measures].[Sum of April 2]" caption="Sum of April 2" measure="1" displayFolder="" measureGroup="Range" count="0" oneField="1" hidden="1">
      <fieldsUsage count="1">
        <fieldUsage x="4"/>
      </fieldsUsage>
      <extLst>
        <ext xmlns:x15="http://schemas.microsoft.com/office/spreadsheetml/2010/11/main" uri="{B97F6D7D-B522-45F9-BDA1-12C45D357490}">
          <x15:cacheHierarchy aggregatedColumn="5"/>
        </ext>
      </extLst>
    </cacheHierarchy>
    <cacheHierarchy uniqueName="[Measures].[Sum of May 2]" caption="Sum of May 2" measure="1" displayFolder="" measureGroup="Range" count="0" oneField="1" hidden="1">
      <fieldsUsage count="1">
        <fieldUsage x="5"/>
      </fieldsUsage>
      <extLst>
        <ext xmlns:x15="http://schemas.microsoft.com/office/spreadsheetml/2010/11/main" uri="{B97F6D7D-B522-45F9-BDA1-12C45D357490}">
          <x15:cacheHierarchy aggregatedColumn="6"/>
        </ext>
      </extLst>
    </cacheHierarchy>
    <cacheHierarchy uniqueName="[Measures].[Sum of June 2]" caption="Sum of June 2" measure="1" displayFolder="" measureGroup="Range" count="0" oneField="1" hidden="1">
      <fieldsUsage count="1">
        <fieldUsage x="6"/>
      </fieldsUsage>
      <extLst>
        <ext xmlns:x15="http://schemas.microsoft.com/office/spreadsheetml/2010/11/main" uri="{B97F6D7D-B522-45F9-BDA1-12C45D357490}">
          <x15:cacheHierarchy aggregatedColumn="7"/>
        </ext>
      </extLst>
    </cacheHierarchy>
    <cacheHierarchy uniqueName="[Measures].[Sum of July 2]" caption="Sum of July 2" measure="1" displayFolder="" measureGroup="Range" count="0" oneField="1" hidden="1">
      <fieldsUsage count="1">
        <fieldUsage x="7"/>
      </fieldsUsage>
      <extLst>
        <ext xmlns:x15="http://schemas.microsoft.com/office/spreadsheetml/2010/11/main" uri="{B97F6D7D-B522-45F9-BDA1-12C45D357490}">
          <x15:cacheHierarchy aggregatedColumn="8"/>
        </ext>
      </extLst>
    </cacheHierarchy>
    <cacheHierarchy uniqueName="[Measures].[Sum of August 2]" caption="Sum of August 2" measure="1" displayFolder="" measureGroup="Range" count="0" oneField="1" hidden="1">
      <fieldsUsage count="1">
        <fieldUsage x="8"/>
      </fieldsUsage>
      <extLst>
        <ext xmlns:x15="http://schemas.microsoft.com/office/spreadsheetml/2010/11/main" uri="{B97F6D7D-B522-45F9-BDA1-12C45D357490}">
          <x15:cacheHierarchy aggregatedColumn="9"/>
        </ext>
      </extLst>
    </cacheHierarchy>
    <cacheHierarchy uniqueName="[Measures].[Sum of September 2]" caption="Sum of September 2" measure="1" displayFolder="" measureGroup="Range" count="0" oneField="1" hidden="1">
      <fieldsUsage count="1">
        <fieldUsage x="9"/>
      </fieldsUsage>
      <extLst>
        <ext xmlns:x15="http://schemas.microsoft.com/office/spreadsheetml/2010/11/main" uri="{B97F6D7D-B522-45F9-BDA1-12C45D357490}">
          <x15:cacheHierarchy aggregatedColumn="10"/>
        </ext>
      </extLst>
    </cacheHierarchy>
    <cacheHierarchy uniqueName="[Measures].[Sum of October 2]" caption="Sum of October 2" measure="1" displayFolder="" measureGroup="Range" count="0" oneField="1" hidden="1">
      <fieldsUsage count="1">
        <fieldUsage x="10"/>
      </fieldsUsage>
      <extLst>
        <ext xmlns:x15="http://schemas.microsoft.com/office/spreadsheetml/2010/11/main" uri="{B97F6D7D-B522-45F9-BDA1-12C45D357490}">
          <x15:cacheHierarchy aggregatedColumn="11"/>
        </ext>
      </extLst>
    </cacheHierarchy>
    <cacheHierarchy uniqueName="[Measures].[Sum of November 2]" caption="Sum of November 2" measure="1" displayFolder="" measureGroup="Range" count="0" oneField="1" hidden="1">
      <fieldsUsage count="1">
        <fieldUsage x="11"/>
      </fieldsUsage>
      <extLst>
        <ext xmlns:x15="http://schemas.microsoft.com/office/spreadsheetml/2010/11/main" uri="{B97F6D7D-B522-45F9-BDA1-12C45D357490}">
          <x15:cacheHierarchy aggregatedColumn="12"/>
        </ext>
      </extLst>
    </cacheHierarchy>
    <cacheHierarchy uniqueName="[Measures].[Sum of December 2]" caption="Sum of December 2" measure="1" displayFolder="" measureGroup="Range" count="0" oneField="1" hidden="1">
      <fieldsUsage count="1">
        <fieldUsage x="12"/>
      </fieldsUsage>
      <extLst>
        <ext xmlns:x15="http://schemas.microsoft.com/office/spreadsheetml/2010/11/main" uri="{B97F6D7D-B522-45F9-BDA1-12C45D357490}">
          <x15:cacheHierarchy aggregatedColumn="13"/>
        </ext>
      </extLst>
    </cacheHierarchy>
    <cacheHierarchy uniqueName="[Measures].[Sum of EOY Totals]" caption="Sum of EOY Totals" measure="1" displayFolder="" measureGroup="Range" count="0" oneField="1" hidden="1">
      <fieldsUsage count="1">
        <fieldUsage x="13"/>
      </fieldsUsage>
      <extLst>
        <ext xmlns:x15="http://schemas.microsoft.com/office/spreadsheetml/2010/11/main" uri="{B97F6D7D-B522-45F9-BDA1-12C45D357490}">
          <x15:cacheHierarchy aggregatedColumn="14"/>
        </ext>
      </extLst>
    </cacheHierarchy>
  </cacheHierarchies>
  <kpis count="0"/>
  <dimensions count="4">
    <dimension measure="1" name="Measures" uniqueName="[Measures]" caption="Measures"/>
    <dimension name="Range" uniqueName="[Range]" caption="Range"/>
    <dimension name="Table1" uniqueName="[Table1]" caption="Table1"/>
    <dimension name="Table10" uniqueName="[Table10]" caption="Table10"/>
  </dimensions>
  <measureGroups count="3">
    <measureGroup name="Range" caption="Range"/>
    <measureGroup name="Table1" caption="Table1"/>
    <measureGroup name="Table10" caption="Table10"/>
  </measureGroups>
  <maps count="3">
    <map measureGroup="0" dimension="1"/>
    <map measureGroup="1" dimension="2"/>
    <map measureGroup="2" dimension="3"/>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Todd Martin" refreshedDate="45885.436046643517" backgroundQuery="1" createdVersion="3" refreshedVersion="8" minRefreshableVersion="3" recordCount="0" supportSubquery="1" supportAdvancedDrill="1" xr:uid="{7277FCAB-1BA0-4238-80C2-2CBF783E0D3F}">
  <cacheSource type="external" connectionId="1">
    <extLst>
      <ext xmlns:x14="http://schemas.microsoft.com/office/spreadsheetml/2009/9/main" uri="{F057638F-6D5F-4e77-A914-E7F072B9BCA8}">
        <x14:sourceConnection name="ThisWorkbookDataModel"/>
      </ext>
    </extLst>
  </cacheSource>
  <cacheFields count="0"/>
  <cacheHierarchies count="52">
    <cacheHierarchy uniqueName="[Range].[Expenses]" caption="Expenses" attribute="1" defaultMemberUniqueName="[Range].[Expenses].[All]" allUniqueName="[Range].[Expenses].[All]" dimensionUniqueName="[Range]" displayFolder="" count="2" memberValueDatatype="130" unbalanced="0"/>
    <cacheHierarchy uniqueName="[Range].[Entered Date]" caption="Entered Date" attribute="1" defaultMemberUniqueName="[Range].[Entered Date].[All]" allUniqueName="[Range].[Entered Date].[All]" dimensionUniqueName="[Range]" displayFolder="" count="0" memberValueDatatype="130" unbalanced="0"/>
    <cacheHierarchy uniqueName="[Range].[January]" caption="January" attribute="1" defaultMemberUniqueName="[Range].[January].[All]" allUniqueName="[Range].[January].[All]" dimensionUniqueName="[Range]" displayFolder="" count="0" memberValueDatatype="5" unbalanced="0"/>
    <cacheHierarchy uniqueName="[Range].[February]" caption="February" attribute="1" defaultMemberUniqueName="[Range].[February].[All]" allUniqueName="[Range].[February].[All]" dimensionUniqueName="[Range]" displayFolder="" count="0" memberValueDatatype="5" unbalanced="0"/>
    <cacheHierarchy uniqueName="[Range].[March]" caption="March" attribute="1" defaultMemberUniqueName="[Range].[March].[All]" allUniqueName="[Range].[March].[All]" dimensionUniqueName="[Range]" displayFolder="" count="0" memberValueDatatype="5" unbalanced="0"/>
    <cacheHierarchy uniqueName="[Range].[April]" caption="April" attribute="1" defaultMemberUniqueName="[Range].[April].[All]" allUniqueName="[Range].[April].[All]" dimensionUniqueName="[Range]" displayFolder="" count="0" memberValueDatatype="5" unbalanced="0"/>
    <cacheHierarchy uniqueName="[Range].[May]" caption="May" attribute="1" defaultMemberUniqueName="[Range].[May].[All]" allUniqueName="[Range].[May].[All]" dimensionUniqueName="[Range]" displayFolder="" count="0" memberValueDatatype="5" unbalanced="0"/>
    <cacheHierarchy uniqueName="[Range].[June]" caption="June" attribute="1" defaultMemberUniqueName="[Range].[June].[All]" allUniqueName="[Range].[June].[All]" dimensionUniqueName="[Range]" displayFolder="" count="0" memberValueDatatype="5" unbalanced="0"/>
    <cacheHierarchy uniqueName="[Range].[July]" caption="July" attribute="1" defaultMemberUniqueName="[Range].[July].[All]" allUniqueName="[Range].[July].[All]" dimensionUniqueName="[Range]" displayFolder="" count="0" memberValueDatatype="5" unbalanced="0"/>
    <cacheHierarchy uniqueName="[Range].[August]" caption="August" attribute="1" defaultMemberUniqueName="[Range].[August].[All]" allUniqueName="[Range].[August].[All]" dimensionUniqueName="[Range]" displayFolder="" count="0" memberValueDatatype="5" unbalanced="0"/>
    <cacheHierarchy uniqueName="[Range].[September]" caption="September" attribute="1" defaultMemberUniqueName="[Range].[September].[All]" allUniqueName="[Range].[September].[All]" dimensionUniqueName="[Range]" displayFolder="" count="0" memberValueDatatype="5" unbalanced="0"/>
    <cacheHierarchy uniqueName="[Range].[October]" caption="October" attribute="1" defaultMemberUniqueName="[Range].[October].[All]" allUniqueName="[Range].[October].[All]" dimensionUniqueName="[Range]" displayFolder="" count="0" memberValueDatatype="5" unbalanced="0"/>
    <cacheHierarchy uniqueName="[Range].[November]" caption="November" attribute="1" defaultMemberUniqueName="[Range].[November].[All]" allUniqueName="[Range].[November].[All]" dimensionUniqueName="[Range]" displayFolder="" count="0" memberValueDatatype="5" unbalanced="0"/>
    <cacheHierarchy uniqueName="[Range].[December]" caption="December" attribute="1" defaultMemberUniqueName="[Range].[December].[All]" allUniqueName="[Range].[December].[All]" dimensionUniqueName="[Range]" displayFolder="" count="0" memberValueDatatype="20" unbalanced="0"/>
    <cacheHierarchy uniqueName="[Range].[EOY Totals]" caption="EOY Totals" attribute="1" defaultMemberUniqueName="[Range].[EOY Totals].[All]" allUniqueName="[Range].[EOY Totals].[All]" dimensionUniqueName="[Range]" displayFolder="" count="0" memberValueDatatype="5" unbalanced="0"/>
    <cacheHierarchy uniqueName="[Table1].[Month]" caption="Month" attribute="1" defaultMemberUniqueName="[Table1].[Month].[All]" allUniqueName="[Table1].[Month].[All]" dimensionUniqueName="[Table1]" displayFolder="" count="0" memberValueDatatype="130" unbalanced="0"/>
    <cacheHierarchy uniqueName="[Table1].[Income]" caption="Income" attribute="1" defaultMemberUniqueName="[Table1].[Income].[All]" allUniqueName="[Table1].[Income].[All]" dimensionUniqueName="[Table1]" displayFolder="" count="0" memberValueDatatype="20" unbalanced="0"/>
    <cacheHierarchy uniqueName="[Table1].[Exepenses]" caption="Exepenses" attribute="1" defaultMemberUniqueName="[Table1].[Exepenses].[All]" allUniqueName="[Table1].[Exepenses].[All]" dimensionUniqueName="[Table1]" displayFolder="" count="0" memberValueDatatype="20" unbalanced="0"/>
    <cacheHierarchy uniqueName="[Table1].[Sub Total]" caption="Sub Total" attribute="1" defaultMemberUniqueName="[Table1].[Sub Total].[All]" allUniqueName="[Table1].[Sub Total].[All]" dimensionUniqueName="[Table1]" displayFolder="" count="0" memberValueDatatype="20" unbalanced="0"/>
    <cacheHierarchy uniqueName="[Table10].[Expenses]" caption="Expenses" attribute="1" defaultMemberUniqueName="[Table10].[Expenses].[All]" allUniqueName="[Table10].[Expenses].[All]" dimensionUniqueName="[Table10]" displayFolder="" count="0" memberValueDatatype="130" unbalanced="0"/>
    <cacheHierarchy uniqueName="[Table10].[Entered Date]" caption="Entered Date" attribute="1" defaultMemberUniqueName="[Table10].[Entered Date].[All]" allUniqueName="[Table10].[Entered Date].[All]" dimensionUniqueName="[Table10]" displayFolder="" count="0" memberValueDatatype="130" unbalanced="0"/>
    <cacheHierarchy uniqueName="[Table10].[January]" caption="January" attribute="1" defaultMemberUniqueName="[Table10].[January].[All]" allUniqueName="[Table10].[January].[All]" dimensionUniqueName="[Table10]" displayFolder="" count="0" memberValueDatatype="20" unbalanced="0"/>
    <cacheHierarchy uniqueName="[Table10].[February]" caption="February" attribute="1" defaultMemberUniqueName="[Table10].[February].[All]" allUniqueName="[Table10].[February].[All]" dimensionUniqueName="[Table10]" displayFolder="" count="0" memberValueDatatype="20" unbalanced="0"/>
    <cacheHierarchy uniqueName="[Table10].[March]" caption="March" attribute="1" defaultMemberUniqueName="[Table10].[March].[All]" allUniqueName="[Table10].[March].[All]" dimensionUniqueName="[Table10]" displayFolder="" count="0" memberValueDatatype="20" unbalanced="0"/>
    <cacheHierarchy uniqueName="[Table10].[April]" caption="April" attribute="1" defaultMemberUniqueName="[Table10].[April].[All]" allUniqueName="[Table10].[April].[All]" dimensionUniqueName="[Table10]" displayFolder="" count="0" memberValueDatatype="20" unbalanced="0"/>
    <cacheHierarchy uniqueName="[Table10].[May]" caption="May" attribute="1" defaultMemberUniqueName="[Table10].[May].[All]" allUniqueName="[Table10].[May].[All]" dimensionUniqueName="[Table10]" displayFolder="" count="0" memberValueDatatype="20" unbalanced="0"/>
    <cacheHierarchy uniqueName="[Table10].[June]" caption="June" attribute="1" defaultMemberUniqueName="[Table10].[June].[All]" allUniqueName="[Table10].[June].[All]" dimensionUniqueName="[Table10]" displayFolder="" count="0" memberValueDatatype="20" unbalanced="0"/>
    <cacheHierarchy uniqueName="[Table10].[July]" caption="July" attribute="1" defaultMemberUniqueName="[Table10].[July].[All]" allUniqueName="[Table10].[July].[All]" dimensionUniqueName="[Table10]" displayFolder="" count="0" memberValueDatatype="20" unbalanced="0"/>
    <cacheHierarchy uniqueName="[Table10].[August]" caption="August" attribute="1" defaultMemberUniqueName="[Table10].[August].[All]" allUniqueName="[Table10].[August].[All]" dimensionUniqueName="[Table10]" displayFolder="" count="0" memberValueDatatype="20" unbalanced="0"/>
    <cacheHierarchy uniqueName="[Table10].[September]" caption="September" attribute="1" defaultMemberUniqueName="[Table10].[September].[All]" allUniqueName="[Table10].[September].[All]" dimensionUniqueName="[Table10]" displayFolder="" count="0" memberValueDatatype="20" unbalanced="0"/>
    <cacheHierarchy uniqueName="[Table10].[October]" caption="October" attribute="1" defaultMemberUniqueName="[Table10].[October].[All]" allUniqueName="[Table10].[October].[All]" dimensionUniqueName="[Table10]" displayFolder="" count="0" memberValueDatatype="20" unbalanced="0"/>
    <cacheHierarchy uniqueName="[Table10].[November]" caption="November" attribute="1" defaultMemberUniqueName="[Table10].[November].[All]" allUniqueName="[Table10].[November].[All]" dimensionUniqueName="[Table10]" displayFolder="" count="0" memberValueDatatype="20" unbalanced="0"/>
    <cacheHierarchy uniqueName="[Table10].[December]" caption="December" attribute="1" defaultMemberUniqueName="[Table10].[December].[All]" allUniqueName="[Table10].[December].[All]" dimensionUniqueName="[Table10]" displayFolder="" count="0" memberValueDatatype="20" unbalanced="0"/>
    <cacheHierarchy uniqueName="[Measures].[__XL_Count Table10]" caption="__XL_Count Table10" measure="1" displayFolder="" measureGroup="Table10" count="0" hidden="1"/>
    <cacheHierarchy uniqueName="[Measures].[__XL_Count Table1]" caption="__XL_Count Table1" measure="1" displayFolder="" measureGroup="Table1" count="0" hidden="1"/>
    <cacheHierarchy uniqueName="[Measures].[__XL_Count Range]" caption="__XL_Count Range" measure="1" displayFolder="" measureGroup="Range" count="0" hidden="1"/>
    <cacheHierarchy uniqueName="[Measures].[__No measures defined]" caption="__No measures defined" measure="1" displayFolder="" count="0" hidden="1"/>
    <cacheHierarchy uniqueName="[Measures].[Sum of Income]" caption="Sum of Income" measure="1" displayFolder="" measureGroup="Table1" count="0" hidden="1">
      <extLst>
        <ext xmlns:x15="http://schemas.microsoft.com/office/spreadsheetml/2010/11/main" uri="{B97F6D7D-B522-45F9-BDA1-12C45D357490}">
          <x15:cacheHierarchy aggregatedColumn="16"/>
        </ext>
      </extLst>
    </cacheHierarchy>
    <cacheHierarchy uniqueName="[Measures].[Sum of Exepenses]" caption="Sum of Exepenses" measure="1" displayFolder="" measureGroup="Table1" count="0" hidden="1">
      <extLst>
        <ext xmlns:x15="http://schemas.microsoft.com/office/spreadsheetml/2010/11/main" uri="{B97F6D7D-B522-45F9-BDA1-12C45D357490}">
          <x15:cacheHierarchy aggregatedColumn="17"/>
        </ext>
      </extLst>
    </cacheHierarchy>
    <cacheHierarchy uniqueName="[Measures].[Sum of Sub Total]" caption="Sum of Sub Total" measure="1" displayFolder="" measureGroup="Table1" count="0" hidden="1">
      <extLst>
        <ext xmlns:x15="http://schemas.microsoft.com/office/spreadsheetml/2010/11/main" uri="{B97F6D7D-B522-45F9-BDA1-12C45D357490}">
          <x15:cacheHierarchy aggregatedColumn="18"/>
        </ext>
      </extLst>
    </cacheHierarchy>
    <cacheHierarchy uniqueName="[Measures].[Sum of January]" caption="Sum of January" measure="1" displayFolder="" measureGroup="Table10" count="0" hidden="1">
      <extLst>
        <ext xmlns:x15="http://schemas.microsoft.com/office/spreadsheetml/2010/11/main" uri="{B97F6D7D-B522-45F9-BDA1-12C45D357490}">
          <x15:cacheHierarchy aggregatedColumn="21"/>
        </ext>
      </extLst>
    </cacheHierarchy>
    <cacheHierarchy uniqueName="[Measures].[Sum of February]" caption="Sum of February" measure="1" displayFolder="" measureGroup="Table10" count="0" hidden="1">
      <extLst>
        <ext xmlns:x15="http://schemas.microsoft.com/office/spreadsheetml/2010/11/main" uri="{B97F6D7D-B522-45F9-BDA1-12C45D357490}">
          <x15:cacheHierarchy aggregatedColumn="22"/>
        </ext>
      </extLst>
    </cacheHierarchy>
    <cacheHierarchy uniqueName="[Measures].[Sum of March]" caption="Sum of March" measure="1" displayFolder="" measureGroup="Table10" count="0" hidden="1">
      <extLst>
        <ext xmlns:x15="http://schemas.microsoft.com/office/spreadsheetml/2010/11/main" uri="{B97F6D7D-B522-45F9-BDA1-12C45D357490}">
          <x15:cacheHierarchy aggregatedColumn="23"/>
        </ext>
      </extLst>
    </cacheHierarchy>
    <cacheHierarchy uniqueName="[Measures].[Sum of April]" caption="Sum of April" measure="1" displayFolder="" measureGroup="Table10" count="0" hidden="1">
      <extLst>
        <ext xmlns:x15="http://schemas.microsoft.com/office/spreadsheetml/2010/11/main" uri="{B97F6D7D-B522-45F9-BDA1-12C45D357490}">
          <x15:cacheHierarchy aggregatedColumn="24"/>
        </ext>
      </extLst>
    </cacheHierarchy>
    <cacheHierarchy uniqueName="[Measures].[Sum of May]" caption="Sum of May" measure="1" displayFolder="" measureGroup="Table10" count="0" hidden="1">
      <extLst>
        <ext xmlns:x15="http://schemas.microsoft.com/office/spreadsheetml/2010/11/main" uri="{B97F6D7D-B522-45F9-BDA1-12C45D357490}">
          <x15:cacheHierarchy aggregatedColumn="25"/>
        </ext>
      </extLst>
    </cacheHierarchy>
    <cacheHierarchy uniqueName="[Measures].[Sum of June]" caption="Sum of June" measure="1" displayFolder="" measureGroup="Table10" count="0" hidden="1">
      <extLst>
        <ext xmlns:x15="http://schemas.microsoft.com/office/spreadsheetml/2010/11/main" uri="{B97F6D7D-B522-45F9-BDA1-12C45D357490}">
          <x15:cacheHierarchy aggregatedColumn="26"/>
        </ext>
      </extLst>
    </cacheHierarchy>
    <cacheHierarchy uniqueName="[Measures].[Sum of July]" caption="Sum of July" measure="1" displayFolder="" measureGroup="Table10" count="0" hidden="1">
      <extLst>
        <ext xmlns:x15="http://schemas.microsoft.com/office/spreadsheetml/2010/11/main" uri="{B97F6D7D-B522-45F9-BDA1-12C45D357490}">
          <x15:cacheHierarchy aggregatedColumn="27"/>
        </ext>
      </extLst>
    </cacheHierarchy>
    <cacheHierarchy uniqueName="[Measures].[Sum of August]" caption="Sum of August" measure="1" displayFolder="" measureGroup="Table10" count="0" hidden="1">
      <extLst>
        <ext xmlns:x15="http://schemas.microsoft.com/office/spreadsheetml/2010/11/main" uri="{B97F6D7D-B522-45F9-BDA1-12C45D357490}">
          <x15:cacheHierarchy aggregatedColumn="28"/>
        </ext>
      </extLst>
    </cacheHierarchy>
    <cacheHierarchy uniqueName="[Measures].[Sum of September]" caption="Sum of September" measure="1" displayFolder="" measureGroup="Table10" count="0" hidden="1">
      <extLst>
        <ext xmlns:x15="http://schemas.microsoft.com/office/spreadsheetml/2010/11/main" uri="{B97F6D7D-B522-45F9-BDA1-12C45D357490}">
          <x15:cacheHierarchy aggregatedColumn="29"/>
        </ext>
      </extLst>
    </cacheHierarchy>
    <cacheHierarchy uniqueName="[Measures].[Sum of October]" caption="Sum of October" measure="1" displayFolder="" measureGroup="Table10" count="0" hidden="1">
      <extLst>
        <ext xmlns:x15="http://schemas.microsoft.com/office/spreadsheetml/2010/11/main" uri="{B97F6D7D-B522-45F9-BDA1-12C45D357490}">
          <x15:cacheHierarchy aggregatedColumn="30"/>
        </ext>
      </extLst>
    </cacheHierarchy>
    <cacheHierarchy uniqueName="[Measures].[Sum of November]" caption="Sum of November" measure="1" displayFolder="" measureGroup="Table10" count="0" hidden="1">
      <extLst>
        <ext xmlns:x15="http://schemas.microsoft.com/office/spreadsheetml/2010/11/main" uri="{B97F6D7D-B522-45F9-BDA1-12C45D357490}">
          <x15:cacheHierarchy aggregatedColumn="31"/>
        </ext>
      </extLst>
    </cacheHierarchy>
    <cacheHierarchy uniqueName="[Measures].[Sum of December]" caption="Sum of December" measure="1" displayFolder="" measureGroup="Table10" count="0" hidden="1">
      <extLst>
        <ext xmlns:x15="http://schemas.microsoft.com/office/spreadsheetml/2010/11/main" uri="{B97F6D7D-B522-45F9-BDA1-12C45D357490}">
          <x15:cacheHierarchy aggregatedColumn="32"/>
        </ext>
      </extLst>
    </cacheHierarchy>
  </cacheHierarchies>
  <kpis count="0"/>
  <dimensions count="4">
    <dimension measure="1" name="Measures" uniqueName="[Measures]" caption="Measures"/>
    <dimension name="Range" uniqueName="[Range]" caption="Range"/>
    <dimension name="Table1" uniqueName="[Table1]" caption="Table1"/>
    <dimension name="Table10" uniqueName="[Table10]" caption="Table10"/>
  </dimensions>
  <measureGroups count="3">
    <measureGroup name="Range" caption="Range"/>
    <measureGroup name="Table1" caption="Table1"/>
    <measureGroup name="Table10" caption="Table10"/>
  </measureGroups>
  <maps count="3">
    <map measureGroup="0" dimension="1"/>
    <map measureGroup="1" dimension="2"/>
    <map measureGroup="2" dimension="3"/>
  </maps>
  <extLst>
    <ext xmlns:x14="http://schemas.microsoft.com/office/spreadsheetml/2009/9/main" uri="{725AE2AE-9491-48be-B2B4-4EB974FC3084}">
      <x14:pivotCacheDefinition slicerData="1" pivotCacheId="810801373" supportSubqueryNonVisual="1" supportSubqueryCalcMem="1" supportAddCalcMems="1"/>
    </ext>
  </extLst>
</pivotCacheDefinition>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C5F01CDD-05DB-4B73-8DA0-D4C8E2CAEC48}" name="ExpensesChart" cacheId="83" dataOnRows="1" applyNumberFormats="0" applyBorderFormats="0" applyFontFormats="0" applyPatternFormats="0" applyAlignmentFormats="0" applyWidthHeightFormats="1" dataCaption="Values" tag="073bcd29-b2a7-44f3-952b-1dca045c972a" updatedVersion="8" minRefreshableVersion="3" useAutoFormatting="1" itemPrintTitles="1" createdVersion="8" indent="0" outline="1" outlineData="1" multipleFieldFilters="0" chartFormat="9">
  <location ref="F4:H18" firstHeaderRow="1" firstDataRow="2" firstDataCol="1"/>
  <pivotFields count="14">
    <pivotField axis="axisCol" allDrilled="1" subtotalTop="0" showAll="0" sortType="descending" defaultSubtotal="0" defaultAttributeDrillState="1">
      <items count="21">
        <item s="1" x="0"/>
        <item x="1"/>
        <item x="2"/>
        <item x="3"/>
        <item x="4"/>
        <item x="5"/>
        <item x="6"/>
        <item x="7"/>
        <item x="8"/>
        <item x="9"/>
        <item x="10"/>
        <item x="11"/>
        <item x="12"/>
        <item x="13"/>
        <item x="14"/>
        <item x="15"/>
        <item x="16"/>
        <item x="17"/>
        <item x="18"/>
        <item x="19"/>
        <item x="20"/>
      </items>
      <autoSortScope>
        <pivotArea dataOnly="0" outline="0" fieldPosition="0">
          <references count="1">
            <reference field="4294967294" count="1" selected="0">
              <x v="12"/>
            </reference>
          </references>
        </pivotArea>
      </autoSortScope>
    </pivotField>
    <pivotField dataField="1" subtotalTop="0" showAll="0" defaultSubtotal="0"/>
    <pivotField dataField="1" subtotalTop="0" showAll="0" defaultSubtotal="0"/>
    <pivotField dataField="1" subtotalTop="0" showAll="0" defaultSubtotal="0"/>
    <pivotField dataField="1" subtotalTop="0" showAll="0" defaultSubtotal="0"/>
    <pivotField dataField="1" subtotalTop="0" showAll="0" defaultSubtotal="0"/>
    <pivotField dataField="1" subtotalTop="0" showAll="0" defaultSubtotal="0"/>
    <pivotField dataField="1" subtotalTop="0" showAll="0" defaultSubtotal="0"/>
    <pivotField dataField="1" subtotalTop="0" showAll="0" defaultSubtotal="0"/>
    <pivotField dataField="1" subtotalTop="0" showAll="0" defaultSubtotal="0"/>
    <pivotField dataField="1" subtotalTop="0" showAll="0" defaultSubtotal="0"/>
    <pivotField dataField="1" subtotalTop="0" showAll="0" defaultSubtotal="0"/>
    <pivotField dataField="1" subtotalTop="0" showAll="0" defaultSubtotal="0"/>
    <pivotField dataField="1" subtotalTop="0" showAll="0" defaultSubtotal="0"/>
  </pivotFields>
  <rowFields count="1">
    <field x="-2"/>
  </rowFields>
  <rowItems count="13">
    <i>
      <x/>
    </i>
    <i i="1">
      <x v="1"/>
    </i>
    <i i="2">
      <x v="2"/>
    </i>
    <i i="3">
      <x v="3"/>
    </i>
    <i i="4">
      <x v="4"/>
    </i>
    <i i="5">
      <x v="5"/>
    </i>
    <i i="6">
      <x v="6"/>
    </i>
    <i i="7">
      <x v="7"/>
    </i>
    <i i="8">
      <x v="8"/>
    </i>
    <i i="9">
      <x v="9"/>
    </i>
    <i i="10">
      <x v="10"/>
    </i>
    <i i="11">
      <x v="11"/>
    </i>
    <i i="12">
      <x v="12"/>
    </i>
  </rowItems>
  <colFields count="1">
    <field x="0"/>
  </colFields>
  <colItems count="2">
    <i>
      <x/>
    </i>
    <i t="grand">
      <x/>
    </i>
  </colItems>
  <dataFields count="13">
    <dataField name="January" fld="1" baseField="0" baseItem="0" numFmtId="2"/>
    <dataField name="February" fld="2" baseField="0" baseItem="0" numFmtId="4"/>
    <dataField name="March" fld="3" baseField="0" baseItem="0" numFmtId="40"/>
    <dataField name="April" fld="4" baseField="0" baseItem="0"/>
    <dataField name="May" fld="5" baseField="0" baseItem="0"/>
    <dataField name="June" fld="6" baseField="0" baseItem="0"/>
    <dataField name="July" fld="7" baseField="0" baseItem="0"/>
    <dataField name="August" fld="8" baseField="0" baseItem="0"/>
    <dataField name="September" fld="9" baseField="0" baseItem="0"/>
    <dataField name="October" fld="10" baseField="0" baseItem="0"/>
    <dataField name="November" fld="11" baseField="0" baseItem="0"/>
    <dataField name="December" fld="12" baseField="0" baseItem="0"/>
    <dataField name="Sum of EOY Totals" fld="13" baseField="0" baseItem="0"/>
  </dataFields>
  <formats count="8">
    <format dxfId="49">
      <pivotArea dataOnly="0" labelOnly="1" outline="0" fieldPosition="0">
        <references count="1">
          <reference field="4294967294" count="1">
            <x v="12"/>
          </reference>
        </references>
      </pivotArea>
    </format>
    <format dxfId="48">
      <pivotArea dataOnly="0" labelOnly="1" outline="0" fieldPosition="0">
        <references count="1">
          <reference field="4294967294" count="12">
            <x v="0"/>
            <x v="1"/>
            <x v="2"/>
            <x v="3"/>
            <x v="4"/>
            <x v="5"/>
            <x v="6"/>
            <x v="7"/>
            <x v="8"/>
            <x v="9"/>
            <x v="10"/>
            <x v="11"/>
          </reference>
        </references>
      </pivotArea>
    </format>
    <format dxfId="47">
      <pivotArea outline="0" fieldPosition="0">
        <references count="1">
          <reference field="4294967294" count="1">
            <x v="0"/>
          </reference>
        </references>
      </pivotArea>
    </format>
    <format dxfId="46">
      <pivotArea outline="0" fieldPosition="0">
        <references count="1">
          <reference field="4294967294" count="1">
            <x v="1"/>
          </reference>
        </references>
      </pivotArea>
    </format>
    <format dxfId="45">
      <pivotArea outline="0" fieldPosition="0">
        <references count="1">
          <reference field="4294967294" count="1">
            <x v="2"/>
          </reference>
        </references>
      </pivotArea>
    </format>
    <format dxfId="44">
      <pivotArea field="0" grandCol="1" outline="0" collapsedLevelsAreSubtotals="1" axis="axisCol" fieldPosition="0">
        <references count="1">
          <reference field="4294967294" count="2" selected="0">
            <x v="0"/>
            <x v="1"/>
          </reference>
        </references>
      </pivotArea>
    </format>
    <format dxfId="43">
      <pivotArea field="0" grandCol="1" outline="0" collapsedLevelsAreSubtotals="1" axis="axisCol" fieldPosition="0">
        <references count="1">
          <reference field="4294967294" count="10" selected="0">
            <x v="3"/>
            <x v="4"/>
            <x v="5"/>
            <x v="6"/>
            <x v="7"/>
            <x v="8"/>
            <x v="9"/>
            <x v="10"/>
            <x v="11"/>
            <x v="12"/>
          </reference>
        </references>
      </pivotArea>
    </format>
    <format dxfId="42">
      <pivotArea collapsedLevelsAreSubtotals="1" fieldPosition="0">
        <references count="2">
          <reference field="4294967294" count="12" selected="0">
            <x v="1"/>
            <x v="2"/>
            <x v="3"/>
            <x v="4"/>
            <x v="5"/>
            <x v="6"/>
            <x v="7"/>
            <x v="8"/>
            <x v="9"/>
            <x v="10"/>
            <x v="11"/>
            <x v="12"/>
          </reference>
          <reference field="0" count="1">
            <x v="12"/>
          </reference>
        </references>
      </pivotArea>
    </format>
  </formats>
  <chartFormats count="78">
    <chartFormat chart="3" format="48" series="1">
      <pivotArea type="data" outline="0" fieldPosition="0">
        <references count="2">
          <reference field="4294967294" count="1" selected="0">
            <x v="0"/>
          </reference>
          <reference field="0" count="1" selected="0">
            <x v="15"/>
          </reference>
        </references>
      </pivotArea>
    </chartFormat>
    <chartFormat chart="3" format="49">
      <pivotArea type="data" outline="0" fieldPosition="0">
        <references count="2">
          <reference field="4294967294" count="1" selected="0">
            <x v="0"/>
          </reference>
          <reference field="0" count="1" selected="0">
            <x v="15"/>
          </reference>
        </references>
      </pivotArea>
    </chartFormat>
    <chartFormat chart="3" format="50">
      <pivotArea type="data" outline="0" fieldPosition="0">
        <references count="2">
          <reference field="4294967294" count="1" selected="0">
            <x v="1"/>
          </reference>
          <reference field="0" count="1" selected="0">
            <x v="15"/>
          </reference>
        </references>
      </pivotArea>
    </chartFormat>
    <chartFormat chart="3" format="51">
      <pivotArea type="data" outline="0" fieldPosition="0">
        <references count="2">
          <reference field="4294967294" count="1" selected="0">
            <x v="2"/>
          </reference>
          <reference field="0" count="1" selected="0">
            <x v="15"/>
          </reference>
        </references>
      </pivotArea>
    </chartFormat>
    <chartFormat chart="3" format="52">
      <pivotArea type="data" outline="0" fieldPosition="0">
        <references count="2">
          <reference field="4294967294" count="1" selected="0">
            <x v="3"/>
          </reference>
          <reference field="0" count="1" selected="0">
            <x v="15"/>
          </reference>
        </references>
      </pivotArea>
    </chartFormat>
    <chartFormat chart="3" format="53">
      <pivotArea type="data" outline="0" fieldPosition="0">
        <references count="2">
          <reference field="4294967294" count="1" selected="0">
            <x v="4"/>
          </reference>
          <reference field="0" count="1" selected="0">
            <x v="15"/>
          </reference>
        </references>
      </pivotArea>
    </chartFormat>
    <chartFormat chart="3" format="54">
      <pivotArea type="data" outline="0" fieldPosition="0">
        <references count="2">
          <reference field="4294967294" count="1" selected="0">
            <x v="5"/>
          </reference>
          <reference field="0" count="1" selected="0">
            <x v="15"/>
          </reference>
        </references>
      </pivotArea>
    </chartFormat>
    <chartFormat chart="3" format="55">
      <pivotArea type="data" outline="0" fieldPosition="0">
        <references count="2">
          <reference field="4294967294" count="1" selected="0">
            <x v="6"/>
          </reference>
          <reference field="0" count="1" selected="0">
            <x v="15"/>
          </reference>
        </references>
      </pivotArea>
    </chartFormat>
    <chartFormat chart="3" format="56">
      <pivotArea type="data" outline="0" fieldPosition="0">
        <references count="2">
          <reference field="4294967294" count="1" selected="0">
            <x v="7"/>
          </reference>
          <reference field="0" count="1" selected="0">
            <x v="15"/>
          </reference>
        </references>
      </pivotArea>
    </chartFormat>
    <chartFormat chart="3" format="57">
      <pivotArea type="data" outline="0" fieldPosition="0">
        <references count="2">
          <reference field="4294967294" count="1" selected="0">
            <x v="8"/>
          </reference>
          <reference field="0" count="1" selected="0">
            <x v="15"/>
          </reference>
        </references>
      </pivotArea>
    </chartFormat>
    <chartFormat chart="3" format="58">
      <pivotArea type="data" outline="0" fieldPosition="0">
        <references count="2">
          <reference field="4294967294" count="1" selected="0">
            <x v="9"/>
          </reference>
          <reference field="0" count="1" selected="0">
            <x v="15"/>
          </reference>
        </references>
      </pivotArea>
    </chartFormat>
    <chartFormat chart="3" format="59">
      <pivotArea type="data" outline="0" fieldPosition="0">
        <references count="2">
          <reference field="4294967294" count="1" selected="0">
            <x v="10"/>
          </reference>
          <reference field="0" count="1" selected="0">
            <x v="15"/>
          </reference>
        </references>
      </pivotArea>
    </chartFormat>
    <chartFormat chart="3" format="60">
      <pivotArea type="data" outline="0" fieldPosition="0">
        <references count="2">
          <reference field="4294967294" count="1" selected="0">
            <x v="11"/>
          </reference>
          <reference field="0" count="1" selected="0">
            <x v="15"/>
          </reference>
        </references>
      </pivotArea>
    </chartFormat>
    <chartFormat chart="3" format="61">
      <pivotArea type="data" outline="0" fieldPosition="0">
        <references count="2">
          <reference field="4294967294" count="1" selected="0">
            <x v="12"/>
          </reference>
          <reference field="0" count="1" selected="0">
            <x v="15"/>
          </reference>
        </references>
      </pivotArea>
    </chartFormat>
    <chartFormat chart="3" format="62" series="1">
      <pivotArea type="data" outline="0" fieldPosition="0">
        <references count="2">
          <reference field="4294967294" count="1" selected="0">
            <x v="0"/>
          </reference>
          <reference field="0" count="1" selected="0">
            <x v="5"/>
          </reference>
        </references>
      </pivotArea>
    </chartFormat>
    <chartFormat chart="3" format="63" series="1">
      <pivotArea type="data" outline="0" fieldPosition="0">
        <references count="2">
          <reference field="4294967294" count="1" selected="0">
            <x v="0"/>
          </reference>
          <reference field="0" count="1" selected="0">
            <x v="11"/>
          </reference>
        </references>
      </pivotArea>
    </chartFormat>
    <chartFormat chart="3" format="64" series="1">
      <pivotArea type="data" outline="0" fieldPosition="0">
        <references count="2">
          <reference field="4294967294" count="1" selected="0">
            <x v="0"/>
          </reference>
          <reference field="0" count="1" selected="0">
            <x v="2"/>
          </reference>
        </references>
      </pivotArea>
    </chartFormat>
    <chartFormat chart="3" format="65" series="1">
      <pivotArea type="data" outline="0" fieldPosition="0">
        <references count="2">
          <reference field="4294967294" count="1" selected="0">
            <x v="0"/>
          </reference>
          <reference field="0" count="1" selected="0">
            <x v="9"/>
          </reference>
        </references>
      </pivotArea>
    </chartFormat>
    <chartFormat chart="3" format="66" series="1">
      <pivotArea type="data" outline="0" fieldPosition="0">
        <references count="2">
          <reference field="4294967294" count="1" selected="0">
            <x v="0"/>
          </reference>
          <reference field="0" count="1" selected="0">
            <x v="16"/>
          </reference>
        </references>
      </pivotArea>
    </chartFormat>
    <chartFormat chart="3" format="67" series="1">
      <pivotArea type="data" outline="0" fieldPosition="0">
        <references count="2">
          <reference field="4294967294" count="1" selected="0">
            <x v="0"/>
          </reference>
          <reference field="0" count="1" selected="0">
            <x v="20"/>
          </reference>
        </references>
      </pivotArea>
    </chartFormat>
    <chartFormat chart="3" format="68" series="1">
      <pivotArea type="data" outline="0" fieldPosition="0">
        <references count="2">
          <reference field="4294967294" count="1" selected="0">
            <x v="0"/>
          </reference>
          <reference field="0" count="1" selected="0">
            <x v="14"/>
          </reference>
        </references>
      </pivotArea>
    </chartFormat>
    <chartFormat chart="3" format="69" series="1">
      <pivotArea type="data" outline="0" fieldPosition="0">
        <references count="2">
          <reference field="4294967294" count="1" selected="0">
            <x v="0"/>
          </reference>
          <reference field="0" count="1" selected="0">
            <x v="0"/>
          </reference>
        </references>
      </pivotArea>
    </chartFormat>
    <chartFormat chart="3" format="70" series="1">
      <pivotArea type="data" outline="0" fieldPosition="0">
        <references count="2">
          <reference field="4294967294" count="1" selected="0">
            <x v="0"/>
          </reference>
          <reference field="0" count="1" selected="0">
            <x v="3"/>
          </reference>
        </references>
      </pivotArea>
    </chartFormat>
    <chartFormat chart="3" format="71" series="1">
      <pivotArea type="data" outline="0" fieldPosition="0">
        <references count="2">
          <reference field="4294967294" count="1" selected="0">
            <x v="0"/>
          </reference>
          <reference field="0" count="1" selected="0">
            <x v="10"/>
          </reference>
        </references>
      </pivotArea>
    </chartFormat>
    <chartFormat chart="3" format="72" series="1">
      <pivotArea type="data" outline="0" fieldPosition="0">
        <references count="2">
          <reference field="4294967294" count="1" selected="0">
            <x v="0"/>
          </reference>
          <reference field="0" count="1" selected="0">
            <x v="17"/>
          </reference>
        </references>
      </pivotArea>
    </chartFormat>
    <chartFormat chart="3" format="73" series="1">
      <pivotArea type="data" outline="0" fieldPosition="0">
        <references count="2">
          <reference field="4294967294" count="1" selected="0">
            <x v="0"/>
          </reference>
          <reference field="0" count="1" selected="0">
            <x v="7"/>
          </reference>
        </references>
      </pivotArea>
    </chartFormat>
    <chartFormat chart="3" format="74" series="1">
      <pivotArea type="data" outline="0" fieldPosition="0">
        <references count="2">
          <reference field="4294967294" count="1" selected="0">
            <x v="0"/>
          </reference>
          <reference field="0" count="1" selected="0">
            <x v="19"/>
          </reference>
        </references>
      </pivotArea>
    </chartFormat>
    <chartFormat chart="3" format="75" series="1">
      <pivotArea type="data" outline="0" fieldPosition="0">
        <references count="2">
          <reference field="4294967294" count="1" selected="0">
            <x v="0"/>
          </reference>
          <reference field="0" count="1" selected="0">
            <x v="12"/>
          </reference>
        </references>
      </pivotArea>
    </chartFormat>
    <chartFormat chart="3" format="76" series="1">
      <pivotArea type="data" outline="0" fieldPosition="0">
        <references count="2">
          <reference field="4294967294" count="1" selected="0">
            <x v="0"/>
          </reference>
          <reference field="0" count="1" selected="0">
            <x v="4"/>
          </reference>
        </references>
      </pivotArea>
    </chartFormat>
    <chartFormat chart="3" format="77" series="1">
      <pivotArea type="data" outline="0" fieldPosition="0">
        <references count="2">
          <reference field="4294967294" count="1" selected="0">
            <x v="0"/>
          </reference>
          <reference field="0" count="1" selected="0">
            <x v="1"/>
          </reference>
        </references>
      </pivotArea>
    </chartFormat>
    <chartFormat chart="3" format="78" series="1">
      <pivotArea type="data" outline="0" fieldPosition="0">
        <references count="2">
          <reference field="4294967294" count="1" selected="0">
            <x v="0"/>
          </reference>
          <reference field="0" count="1" selected="0">
            <x v="13"/>
          </reference>
        </references>
      </pivotArea>
    </chartFormat>
    <chartFormat chart="3" format="79" series="1">
      <pivotArea type="data" outline="0" fieldPosition="0">
        <references count="2">
          <reference field="4294967294" count="1" selected="0">
            <x v="0"/>
          </reference>
          <reference field="0" count="1" selected="0">
            <x v="8"/>
          </reference>
        </references>
      </pivotArea>
    </chartFormat>
    <chartFormat chart="3" format="80" series="1">
      <pivotArea type="data" outline="0" fieldPosition="0">
        <references count="2">
          <reference field="4294967294" count="1" selected="0">
            <x v="0"/>
          </reference>
          <reference field="0" count="1" selected="0">
            <x v="18"/>
          </reference>
        </references>
      </pivotArea>
    </chartFormat>
    <chartFormat chart="3" format="81" series="1">
      <pivotArea type="data" outline="0" fieldPosition="0">
        <references count="2">
          <reference field="4294967294" count="1" selected="0">
            <x v="0"/>
          </reference>
          <reference field="0" count="1" selected="0">
            <x v="6"/>
          </reference>
        </references>
      </pivotArea>
    </chartFormat>
    <chartFormat chart="7" format="96" series="1">
      <pivotArea type="data" outline="0" fieldPosition="0">
        <references count="2">
          <reference field="4294967294" count="1" selected="0">
            <x v="0"/>
          </reference>
          <reference field="0" count="1" selected="0">
            <x v="0"/>
          </reference>
        </references>
      </pivotArea>
    </chartFormat>
    <chartFormat chart="7" format="97">
      <pivotArea type="data" outline="0" fieldPosition="0">
        <references count="2">
          <reference field="4294967294" count="1" selected="0">
            <x v="0"/>
          </reference>
          <reference field="0" count="1" selected="0">
            <x v="0"/>
          </reference>
        </references>
      </pivotArea>
    </chartFormat>
    <chartFormat chart="7" format="98">
      <pivotArea type="data" outline="0" fieldPosition="0">
        <references count="2">
          <reference field="4294967294" count="1" selected="0">
            <x v="1"/>
          </reference>
          <reference field="0" count="1" selected="0">
            <x v="0"/>
          </reference>
        </references>
      </pivotArea>
    </chartFormat>
    <chartFormat chart="7" format="99">
      <pivotArea type="data" outline="0" fieldPosition="0">
        <references count="2">
          <reference field="4294967294" count="1" selected="0">
            <x v="2"/>
          </reference>
          <reference field="0" count="1" selected="0">
            <x v="0"/>
          </reference>
        </references>
      </pivotArea>
    </chartFormat>
    <chartFormat chart="7" format="100">
      <pivotArea type="data" outline="0" fieldPosition="0">
        <references count="2">
          <reference field="4294967294" count="1" selected="0">
            <x v="3"/>
          </reference>
          <reference field="0" count="1" selected="0">
            <x v="0"/>
          </reference>
        </references>
      </pivotArea>
    </chartFormat>
    <chartFormat chart="7" format="101">
      <pivotArea type="data" outline="0" fieldPosition="0">
        <references count="2">
          <reference field="4294967294" count="1" selected="0">
            <x v="4"/>
          </reference>
          <reference field="0" count="1" selected="0">
            <x v="0"/>
          </reference>
        </references>
      </pivotArea>
    </chartFormat>
    <chartFormat chart="7" format="102">
      <pivotArea type="data" outline="0" fieldPosition="0">
        <references count="2">
          <reference field="4294967294" count="1" selected="0">
            <x v="5"/>
          </reference>
          <reference field="0" count="1" selected="0">
            <x v="0"/>
          </reference>
        </references>
      </pivotArea>
    </chartFormat>
    <chartFormat chart="7" format="103">
      <pivotArea type="data" outline="0" fieldPosition="0">
        <references count="2">
          <reference field="4294967294" count="1" selected="0">
            <x v="6"/>
          </reference>
          <reference field="0" count="1" selected="0">
            <x v="0"/>
          </reference>
        </references>
      </pivotArea>
    </chartFormat>
    <chartFormat chart="7" format="104">
      <pivotArea type="data" outline="0" fieldPosition="0">
        <references count="2">
          <reference field="4294967294" count="1" selected="0">
            <x v="7"/>
          </reference>
          <reference field="0" count="1" selected="0">
            <x v="0"/>
          </reference>
        </references>
      </pivotArea>
    </chartFormat>
    <chartFormat chart="7" format="105">
      <pivotArea type="data" outline="0" fieldPosition="0">
        <references count="2">
          <reference field="4294967294" count="1" selected="0">
            <x v="8"/>
          </reference>
          <reference field="0" count="1" selected="0">
            <x v="0"/>
          </reference>
        </references>
      </pivotArea>
    </chartFormat>
    <chartFormat chart="7" format="106">
      <pivotArea type="data" outline="0" fieldPosition="0">
        <references count="2">
          <reference field="4294967294" count="1" selected="0">
            <x v="9"/>
          </reference>
          <reference field="0" count="1" selected="0">
            <x v="0"/>
          </reference>
        </references>
      </pivotArea>
    </chartFormat>
    <chartFormat chart="7" format="107">
      <pivotArea type="data" outline="0" fieldPosition="0">
        <references count="2">
          <reference field="4294967294" count="1" selected="0">
            <x v="10"/>
          </reference>
          <reference field="0" count="1" selected="0">
            <x v="0"/>
          </reference>
        </references>
      </pivotArea>
    </chartFormat>
    <chartFormat chart="7" format="108">
      <pivotArea type="data" outline="0" fieldPosition="0">
        <references count="2">
          <reference field="4294967294" count="1" selected="0">
            <x v="11"/>
          </reference>
          <reference field="0" count="1" selected="0">
            <x v="0"/>
          </reference>
        </references>
      </pivotArea>
    </chartFormat>
    <chartFormat chart="7" format="109">
      <pivotArea type="data" outline="0" fieldPosition="0">
        <references count="2">
          <reference field="4294967294" count="1" selected="0">
            <x v="12"/>
          </reference>
          <reference field="0" count="1" selected="0">
            <x v="0"/>
          </reference>
        </references>
      </pivotArea>
    </chartFormat>
    <chartFormat chart="7" format="110" series="1">
      <pivotArea type="data" outline="0" fieldPosition="0">
        <references count="2">
          <reference field="4294967294" count="1" selected="0">
            <x v="0"/>
          </reference>
          <reference field="0" count="1" selected="0">
            <x v="11"/>
          </reference>
        </references>
      </pivotArea>
    </chartFormat>
    <chartFormat chart="7" format="111" series="1">
      <pivotArea type="data" outline="0" fieldPosition="0">
        <references count="2">
          <reference field="4294967294" count="1" selected="0">
            <x v="0"/>
          </reference>
          <reference field="0" count="1" selected="0">
            <x v="12"/>
          </reference>
        </references>
      </pivotArea>
    </chartFormat>
    <chartFormat chart="7" format="112" series="1">
      <pivotArea type="data" outline="0" fieldPosition="0">
        <references count="2">
          <reference field="4294967294" count="1" selected="0">
            <x v="0"/>
          </reference>
          <reference field="0" count="1" selected="0">
            <x v="5"/>
          </reference>
        </references>
      </pivotArea>
    </chartFormat>
    <chartFormat chart="7" format="113" series="1">
      <pivotArea type="data" outline="0" fieldPosition="0">
        <references count="2">
          <reference field="4294967294" count="1" selected="0">
            <x v="0"/>
          </reference>
          <reference field="0" count="1" selected="0">
            <x v="3"/>
          </reference>
        </references>
      </pivotArea>
    </chartFormat>
    <chartFormat chart="7" format="114" series="1">
      <pivotArea type="data" outline="0" fieldPosition="0">
        <references count="2">
          <reference field="4294967294" count="1" selected="0">
            <x v="0"/>
          </reference>
          <reference field="0" count="1" selected="0">
            <x v="2"/>
          </reference>
        </references>
      </pivotArea>
    </chartFormat>
    <chartFormat chart="7" format="115" series="1">
      <pivotArea type="data" outline="0" fieldPosition="0">
        <references count="2">
          <reference field="4294967294" count="1" selected="0">
            <x v="0"/>
          </reference>
          <reference field="0" count="1" selected="0">
            <x v="13"/>
          </reference>
        </references>
      </pivotArea>
    </chartFormat>
    <chartFormat chart="7" format="116" series="1">
      <pivotArea type="data" outline="0" fieldPosition="0">
        <references count="2">
          <reference field="4294967294" count="1" selected="0">
            <x v="0"/>
          </reference>
          <reference field="0" count="1" selected="0">
            <x v="17"/>
          </reference>
        </references>
      </pivotArea>
    </chartFormat>
    <chartFormat chart="7" format="117" series="1">
      <pivotArea type="data" outline="0" fieldPosition="0">
        <references count="2">
          <reference field="4294967294" count="1" selected="0">
            <x v="0"/>
          </reference>
          <reference field="0" count="1" selected="0">
            <x v="16"/>
          </reference>
        </references>
      </pivotArea>
    </chartFormat>
    <chartFormat chart="7" format="118" series="1">
      <pivotArea type="data" outline="0" fieldPosition="0">
        <references count="2">
          <reference field="4294967294" count="1" selected="0">
            <x v="0"/>
          </reference>
          <reference field="0" count="1" selected="0">
            <x v="4"/>
          </reference>
        </references>
      </pivotArea>
    </chartFormat>
    <chartFormat chart="3" format="82">
      <pivotArea type="data" outline="0" fieldPosition="0">
        <references count="2">
          <reference field="4294967294" count="1" selected="0">
            <x v="0"/>
          </reference>
          <reference field="0" count="1" selected="0">
            <x v="2"/>
          </reference>
        </references>
      </pivotArea>
    </chartFormat>
    <chartFormat chart="3" format="83">
      <pivotArea type="data" outline="0" fieldPosition="0">
        <references count="2">
          <reference field="4294967294" count="1" selected="0">
            <x v="1"/>
          </reference>
          <reference field="0" count="1" selected="0">
            <x v="2"/>
          </reference>
        </references>
      </pivotArea>
    </chartFormat>
    <chartFormat chart="3" format="84">
      <pivotArea type="data" outline="0" fieldPosition="0">
        <references count="2">
          <reference field="4294967294" count="1" selected="0">
            <x v="2"/>
          </reference>
          <reference field="0" count="1" selected="0">
            <x v="2"/>
          </reference>
        </references>
      </pivotArea>
    </chartFormat>
    <chartFormat chart="3" format="85">
      <pivotArea type="data" outline="0" fieldPosition="0">
        <references count="2">
          <reference field="4294967294" count="1" selected="0">
            <x v="3"/>
          </reference>
          <reference field="0" count="1" selected="0">
            <x v="2"/>
          </reference>
        </references>
      </pivotArea>
    </chartFormat>
    <chartFormat chart="3" format="86">
      <pivotArea type="data" outline="0" fieldPosition="0">
        <references count="2">
          <reference field="4294967294" count="1" selected="0">
            <x v="4"/>
          </reference>
          <reference field="0" count="1" selected="0">
            <x v="2"/>
          </reference>
        </references>
      </pivotArea>
    </chartFormat>
    <chartFormat chart="3" format="87">
      <pivotArea type="data" outline="0" fieldPosition="0">
        <references count="2">
          <reference field="4294967294" count="1" selected="0">
            <x v="5"/>
          </reference>
          <reference field="0" count="1" selected="0">
            <x v="2"/>
          </reference>
        </references>
      </pivotArea>
    </chartFormat>
    <chartFormat chart="3" format="88">
      <pivotArea type="data" outline="0" fieldPosition="0">
        <references count="2">
          <reference field="4294967294" count="1" selected="0">
            <x v="6"/>
          </reference>
          <reference field="0" count="1" selected="0">
            <x v="2"/>
          </reference>
        </references>
      </pivotArea>
    </chartFormat>
    <chartFormat chart="3" format="89">
      <pivotArea type="data" outline="0" fieldPosition="0">
        <references count="2">
          <reference field="4294967294" count="1" selected="0">
            <x v="7"/>
          </reference>
          <reference field="0" count="1" selected="0">
            <x v="2"/>
          </reference>
        </references>
      </pivotArea>
    </chartFormat>
    <chartFormat chart="3" format="90">
      <pivotArea type="data" outline="0" fieldPosition="0">
        <references count="2">
          <reference field="4294967294" count="1" selected="0">
            <x v="8"/>
          </reference>
          <reference field="0" count="1" selected="0">
            <x v="2"/>
          </reference>
        </references>
      </pivotArea>
    </chartFormat>
    <chartFormat chart="3" format="91">
      <pivotArea type="data" outline="0" fieldPosition="0">
        <references count="2">
          <reference field="4294967294" count="1" selected="0">
            <x v="9"/>
          </reference>
          <reference field="0" count="1" selected="0">
            <x v="2"/>
          </reference>
        </references>
      </pivotArea>
    </chartFormat>
    <chartFormat chart="3" format="92">
      <pivotArea type="data" outline="0" fieldPosition="0">
        <references count="2">
          <reference field="4294967294" count="1" selected="0">
            <x v="10"/>
          </reference>
          <reference field="0" count="1" selected="0">
            <x v="2"/>
          </reference>
        </references>
      </pivotArea>
    </chartFormat>
    <chartFormat chart="3" format="93">
      <pivotArea type="data" outline="0" fieldPosition="0">
        <references count="2">
          <reference field="4294967294" count="1" selected="0">
            <x v="11"/>
          </reference>
          <reference field="0" count="1" selected="0">
            <x v="2"/>
          </reference>
        </references>
      </pivotArea>
    </chartFormat>
    <chartFormat chart="3" format="94">
      <pivotArea type="data" outline="0" fieldPosition="0">
        <references count="2">
          <reference field="4294967294" count="1" selected="0">
            <x v="12"/>
          </reference>
          <reference field="0" count="1" selected="0">
            <x v="2"/>
          </reference>
        </references>
      </pivotArea>
    </chartFormat>
    <chartFormat chart="7" format="119" series="1">
      <pivotArea type="data" outline="0" fieldPosition="0">
        <references count="2">
          <reference field="4294967294" count="1" selected="0">
            <x v="0"/>
          </reference>
          <reference field="0" count="1" selected="0">
            <x v="14"/>
          </reference>
        </references>
      </pivotArea>
    </chartFormat>
    <chartFormat chart="7" format="120" series="1">
      <pivotArea type="data" outline="0" fieldPosition="0">
        <references count="2">
          <reference field="4294967294" count="1" selected="0">
            <x v="0"/>
          </reference>
          <reference field="0" count="1" selected="0">
            <x v="15"/>
          </reference>
        </references>
      </pivotArea>
    </chartFormat>
    <chartFormat chart="7" format="121" series="1">
      <pivotArea type="data" outline="0" fieldPosition="0">
        <references count="2">
          <reference field="4294967294" count="1" selected="0">
            <x v="0"/>
          </reference>
          <reference field="0" count="1" selected="0">
            <x v="1"/>
          </reference>
        </references>
      </pivotArea>
    </chartFormat>
    <chartFormat chart="7" format="122" series="1">
      <pivotArea type="data" outline="0" fieldPosition="0">
        <references count="2">
          <reference field="4294967294" count="1" selected="0">
            <x v="0"/>
          </reference>
          <reference field="0" count="1" selected="0">
            <x v="10"/>
          </reference>
        </references>
      </pivotArea>
    </chartFormat>
    <chartFormat chart="7" format="123" series="1">
      <pivotArea type="data" outline="0" fieldPosition="0">
        <references count="2">
          <reference field="4294967294" count="1" selected="0">
            <x v="0"/>
          </reference>
          <reference field="0" count="1" selected="0">
            <x v="7"/>
          </reference>
        </references>
      </pivotArea>
    </chartFormat>
    <chartFormat chart="7" format="124" series="1">
      <pivotArea type="data" outline="0" fieldPosition="0">
        <references count="2">
          <reference field="4294967294" count="1" selected="0">
            <x v="0"/>
          </reference>
          <reference field="0" count="1" selected="0">
            <x v="9"/>
          </reference>
        </references>
      </pivotArea>
    </chartFormat>
    <chartFormat chart="7" format="125" series="1">
      <pivotArea type="data" outline="0" fieldPosition="0">
        <references count="2">
          <reference field="4294967294" count="1" selected="0">
            <x v="0"/>
          </reference>
          <reference field="0" count="1" selected="0">
            <x v="8"/>
          </reference>
        </references>
      </pivotArea>
    </chartFormat>
    <chartFormat chart="7" format="126" series="1">
      <pivotArea type="data" outline="0" fieldPosition="0">
        <references count="2">
          <reference field="4294967294" count="1" selected="0">
            <x v="0"/>
          </reference>
          <reference field="0" count="1" selected="0">
            <x v="6"/>
          </reference>
        </references>
      </pivotArea>
    </chartFormat>
  </chartFormats>
  <pivotHierarchies count="65">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rowHierarchiesUsage count="1">
    <rowHierarchyUsage hierarchyUsage="-2"/>
  </rowHierarchiesUsage>
  <colHierarchiesUsage count="1">
    <colHierarchyUsage hierarchyUsage="0"/>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Range]"/>
        <x15:activeTabTopLevelEntity name="[Table1]"/>
        <x15:activeTabTopLevelEntity name="[Table10]"/>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A3C6CCFE-4D78-4B51-9260-5792B83A5268}" name="Expenses_pvt" cacheId="0" dataOnRows="1" applyNumberFormats="0" applyBorderFormats="0" applyFontFormats="0" applyPatternFormats="0" applyAlignmentFormats="0" applyWidthHeightFormats="1" dataCaption="Values" showMissing="0" tag="ab3efde3-f846-4358-8e9d-764110d5be29" updatedVersion="8" minRefreshableVersion="3" useAutoFormatting="1" itemPrintTitles="1" createdVersion="5" indent="0" outline="1" outlineData="1" multipleFieldFilters="0" chartFormat="9">
  <location ref="B3:D16" firstHeaderRow="1" firstDataRow="2" firstDataCol="1"/>
  <pivotFields count="13">
    <pivotField axis="axisCol" allDrilled="1" subtotalTop="0" showAll="0" dataSourceSort="1" defaultSubtotal="0" defaultAttributeDrillState="1">
      <items count="18">
        <item s="1" x="0"/>
        <item x="1"/>
        <item x="2"/>
        <item x="3"/>
        <item x="4"/>
        <item x="5"/>
        <item x="6"/>
        <item x="7"/>
        <item x="8"/>
        <item x="9"/>
        <item x="10"/>
        <item x="11"/>
        <item x="12"/>
        <item x="13"/>
        <item x="14"/>
        <item x="15"/>
        <item x="16"/>
        <item x="17"/>
      </items>
    </pivotField>
    <pivotField dataField="1" subtotalTop="0" showAll="0" defaultSubtotal="0"/>
    <pivotField dataField="1" subtotalTop="0" showAll="0" defaultSubtotal="0"/>
    <pivotField dataField="1" subtotalTop="0" showAll="0" defaultSubtotal="0"/>
    <pivotField dataField="1" subtotalTop="0" showAll="0" defaultSubtotal="0"/>
    <pivotField dataField="1" subtotalTop="0" showAll="0" defaultSubtotal="0"/>
    <pivotField dataField="1" subtotalTop="0" showAll="0" defaultSubtotal="0"/>
    <pivotField dataField="1" subtotalTop="0" showAll="0" defaultSubtotal="0"/>
    <pivotField dataField="1" subtotalTop="0" showAll="0" defaultSubtotal="0"/>
    <pivotField dataField="1" subtotalTop="0" showAll="0" defaultSubtotal="0"/>
    <pivotField dataField="1" subtotalTop="0" showAll="0" defaultSubtotal="0"/>
    <pivotField dataField="1" subtotalTop="0" showAll="0" defaultSubtotal="0"/>
    <pivotField dataField="1" subtotalTop="0" showAll="0" defaultSubtotal="0"/>
  </pivotFields>
  <rowFields count="1">
    <field x="-2"/>
  </rowFields>
  <rowItems count="12">
    <i>
      <x/>
    </i>
    <i i="1">
      <x v="1"/>
    </i>
    <i i="2">
      <x v="2"/>
    </i>
    <i i="3">
      <x v="3"/>
    </i>
    <i i="4">
      <x v="4"/>
    </i>
    <i i="5">
      <x v="5"/>
    </i>
    <i i="6">
      <x v="6"/>
    </i>
    <i i="7">
      <x v="7"/>
    </i>
    <i i="8">
      <x v="8"/>
    </i>
    <i i="9">
      <x v="9"/>
    </i>
    <i i="10">
      <x v="10"/>
    </i>
    <i i="11">
      <x v="11"/>
    </i>
  </rowItems>
  <colFields count="1">
    <field x="0"/>
  </colFields>
  <colItems count="2">
    <i>
      <x/>
    </i>
    <i t="grand">
      <x/>
    </i>
  </colItems>
  <dataFields count="12">
    <dataField name=" January" fld="1" baseField="0" baseItem="0"/>
    <dataField name="February" fld="2" baseField="0" baseItem="0"/>
    <dataField name="March" fld="3" baseField="0" baseItem="0"/>
    <dataField name="April" fld="4" baseField="0" baseItem="0"/>
    <dataField name="May" fld="5" baseField="0" baseItem="0"/>
    <dataField name="June" fld="6" baseField="0" baseItem="0"/>
    <dataField name="July" fld="7" baseField="0" baseItem="0"/>
    <dataField name="August" fld="8" baseField="0" baseItem="0"/>
    <dataField name="September" fld="9" baseField="0" baseItem="0"/>
    <dataField name=" October" fld="10" baseField="0" baseItem="0"/>
    <dataField name="November" fld="11" baseField="0" baseItem="0"/>
    <dataField name=" December" fld="12" baseField="0" baseItem="0"/>
  </dataFields>
  <pivotHierarchies count="65">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caption=" January"/>
    <pivotHierarchy dragToData="1" caption="February"/>
    <pivotHierarchy dragToData="1" caption="March"/>
    <pivotHierarchy dragToData="1" caption="April"/>
    <pivotHierarchy dragToData="1" caption="May"/>
    <pivotHierarchy dragToData="1" caption="June"/>
    <pivotHierarchy dragToData="1" caption="July"/>
    <pivotHierarchy dragToData="1" caption="August"/>
    <pivotHierarchy dragToData="1" caption="September"/>
    <pivotHierarchy dragToData="1" caption=" October"/>
    <pivotHierarchy dragToData="1" caption="November"/>
    <pivotHierarchy dragToData="1" caption=" December"/>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rowHierarchiesUsage count="1">
    <rowHierarchyUsage hierarchyUsage="-2"/>
  </rowHierarchiesUsage>
  <colHierarchiesUsage count="1">
    <colHierarchyUsage hierarchyUsage="19"/>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Table1]"/>
        <x15:activeTabTopLevelEntity name="[Table10]"/>
      </x15:pivotTableUISettings>
    </ext>
    <ext xmlns:xpdl="http://schemas.microsoft.com/office/spreadsheetml/2016/pivotdefaultlayout" uri="{747A6164-185A-40DC-8AA5-F01512510D54}">
      <xpdl:pivotTableDefinition16 EnabledSubtotalsDefault="0" SubtotalsOnTopDefault="0"/>
    </ext>
  </extLst>
</pivotTableDefinition>
</file>

<file path=xl/richData/_rels/richValueRel.xml.rels><?xml version="1.0" encoding="UTF-8" standalone="yes"?>
<Relationships xmlns="http://schemas.openxmlformats.org/package/2006/relationships"><Relationship Id="rId2" Type="http://schemas.openxmlformats.org/officeDocument/2006/relationships/image" Target="../media/image4.jpeg"/><Relationship Id="rId1" Type="http://schemas.openxmlformats.org/officeDocument/2006/relationships/image" Target="../media/image3.jpeg"/></Relationships>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rvTypesInfo>
</file>

<file path=xl/richData/rdrichvalue.xml><?xml version="1.0" encoding="utf-8"?>
<rvData xmlns="http://schemas.microsoft.com/office/spreadsheetml/2017/richdata" count="2">
  <rv s="0">
    <v>0</v>
    <v>5</v>
  </rv>
  <rv s="0">
    <v>1</v>
    <v>5</v>
  </rv>
</rvData>
</file>

<file path=xl/richData/rdrichvaluestructure.xml><?xml version="1.0" encoding="utf-8"?>
<rvStructures xmlns="http://schemas.microsoft.com/office/spreadsheetml/2017/richdata" count="1">
  <s t="_localImage">
    <k n="_rvRel:LocalImageIdentifier" t="i"/>
    <k n="CalcOrigin" t="i"/>
  </s>
</rvStructures>
</file>

<file path=xl/richData/richValueRel.xml><?xml version="1.0" encoding="utf-8"?>
<richValueRels xmlns="http://schemas.microsoft.com/office/spreadsheetml/2022/richvaluerel" xmlns:r="http://schemas.openxmlformats.org/officeDocument/2006/relationships">
  <rel r:id="rId1"/>
  <rel r:id="rId2"/>
</richValueRels>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Expenses1" xr10:uid="{6D9BF1D6-AC06-489B-8BDA-3C996A9ABA31}" sourceName="[Range].[Expenses]">
  <pivotTables>
    <pivotTable tabId="19" name="ExpensesChart"/>
  </pivotTables>
  <data>
    <olap pivotCacheId="810801373">
      <levels count="2">
        <level uniqueName="[Range].[Expenses].[(All)]" sourceCaption="(All)" count="0"/>
        <level uniqueName="[Range].[Expenses].[Expenses]" sourceCaption="Expenses" count="21">
          <ranges>
            <range startItem="0">
              <i n="[Range].[Expenses].&amp;[      Car insurance]" c="      Car insurance"/>
              <i n="[Range].[Expenses].&amp;[      Clothing]" c="      Clothing"/>
              <i n="[Range].[Expenses].&amp;[      Credit and Store Card Debt]" c="      Credit and Store Card Debt"/>
              <i n="[Range].[Expenses].&amp;[      Donations]" c="      Donations"/>
              <i n="[Range].[Expenses].&amp;[      Eating out - Takeout]" c="      Eating out - Takeout"/>
              <i n="[Range].[Expenses].&amp;[      Entertainment]" c="      Entertainment"/>
              <i n="[Range].[Expenses].&amp;[      Groceries &amp; Household suplies]" c="      Groceries &amp; Household suplies"/>
              <i n="[Range].[Expenses].&amp;[      Medical Debt | Perescriptions]" c="      Medical Debt | Perescriptions"/>
              <i n="[Range].[Expenses].&amp;[      Mortgage Payment]" c="      Mortgage Payment"/>
              <i n="[Range].[Expenses].&amp;[      Other food expense]" c="      Other food expense"/>
              <i n="[Range].[Expenses].&amp;[      Other home related expense]" c="      Other home related expense"/>
              <i n="[Range].[Expenses].&amp;[      Other Investments]" c="      Other Investments"/>
              <i n="[Range].[Expenses].&amp;[      Other Personal Costs]" c="      Other Personal Costs"/>
              <i n="[Range].[Expenses].&amp;[      Other transportation expenses]" c="      Other transportation expenses"/>
              <i n="[Range].[Expenses].&amp;[      Other Unsecured Debt]" c="      Other Unsecured Debt"/>
              <i n="[Range].[Expenses].&amp;[      Savings]" c="      Savings"/>
              <i n="[Range].[Expenses].&amp;[      Transportation]" c="      Transportation"/>
              <i n="[Range].[Expenses].&amp;[      Utilities]" c="      Utilities"/>
              <i n="[Range].[Expenses].&amp;[Difference between Monthly income and monthly expendatures]" c="Difference between Monthly income and monthly expendatures"/>
              <i n="[Range].[Expenses].&amp;[Percentage of Monthly Expendatures]" c="Percentage of Monthly Expendatures"/>
              <i n="[Range].[Expenses].&amp;[Total Expenses]" c="Total Expenses"/>
            </range>
          </ranges>
        </level>
      </levels>
      <selections count="1">
        <selection n="[Range].[Expenses].&amp;[      Clothing]"/>
      </selections>
    </olap>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Expenses 1" xr10:uid="{3BC2A9BD-98DD-4F83-BBCD-8E1AB4C1E6B4}" cache="Slicer_Expenses1" caption="Expenses" columnCount="2" level="1" style="SlicerStyleDark4" rowHeight="222250"/>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6748214A-01B6-4052-B841-7EB1DAF0608C}" name="Table1" displayName="Table1" ref="L2:O15" totalsRowShown="0" headerRowDxfId="57" dataDxfId="55" headerRowBorderDxfId="56" tableBorderDxfId="54">
  <tableColumns count="4">
    <tableColumn id="1" xr3:uid="{23BDE352-5BCA-401F-8B05-230178E19EC0}" name="Month" dataDxfId="53"/>
    <tableColumn id="2" xr3:uid="{F50C9C99-8C45-4518-8B43-1B5AF8BE8EF0}" name="Income" dataDxfId="52"/>
    <tableColumn id="3" xr3:uid="{08CF47F7-9D88-4F96-9BD4-421B5E589921}" name="Exepenses" dataDxfId="51"/>
    <tableColumn id="4" xr3:uid="{894C354B-DEDA-4A69-98B1-58B94AFF9431}" name="Sub Total" dataDxfId="50"/>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0192EC60-54AF-4119-AFD8-D3B7C737E866}" name="Table9" displayName="Table9" ref="B1:O4" totalsRowShown="0" headerRowDxfId="41" dataDxfId="39" headerRowBorderDxfId="40">
  <autoFilter ref="B1:O4" xr:uid="{0192EC60-54AF-4119-AFD8-D3B7C737E866}"/>
  <tableColumns count="14">
    <tableColumn id="1" xr3:uid="{717DE4F9-14A2-40AE-8E2A-F5177EE3D3E3}" name="Income" dataDxfId="38"/>
    <tableColumn id="2" xr3:uid="{B95188EE-7239-403D-8689-0F78C26195C0}" name="Entered Date" dataDxfId="37"/>
    <tableColumn id="3" xr3:uid="{1C8244EC-783A-4E26-BA1C-7044D36F177B}" name="January" dataDxfId="36"/>
    <tableColumn id="4" xr3:uid="{EF34178A-A2B9-4BB4-ABB1-BFA2675CF53B}" name="February" dataDxfId="35"/>
    <tableColumn id="5" xr3:uid="{29FD9684-808D-4C48-8FB4-270195D724FA}" name="March" dataDxfId="34"/>
    <tableColumn id="6" xr3:uid="{F6E3DBBB-D960-4384-B248-337D95AE3470}" name="April" dataDxfId="33"/>
    <tableColumn id="7" xr3:uid="{3F94FED1-EEEE-4857-9E89-DB8343063444}" name="May" dataDxfId="32"/>
    <tableColumn id="8" xr3:uid="{D86F553C-D0A1-47C5-B15C-E0D0035CA615}" name="June" dataDxfId="31"/>
    <tableColumn id="9" xr3:uid="{F87506BA-98D1-4265-AF15-F87F8737BE10}" name="July" dataDxfId="30"/>
    <tableColumn id="10" xr3:uid="{68EDF594-2176-4847-85C9-784DA527C02A}" name="August" dataDxfId="29"/>
    <tableColumn id="11" xr3:uid="{E05C1683-30F1-4141-B34B-5E0A2F17BE89}" name="September" dataDxfId="28"/>
    <tableColumn id="12" xr3:uid="{09F99883-9164-42D9-B60E-2F8171BE40DF}" name="October" dataDxfId="27"/>
    <tableColumn id="13" xr3:uid="{F1294730-DC9D-4592-B41D-6D3AFAA2B471}" name="November" dataDxfId="26"/>
    <tableColumn id="14" xr3:uid="{6DF71E89-5245-42CB-B64D-D1ECB87B6E4D}" name="December" dataDxfId="25"/>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A284034A-9617-45EC-A19D-B04EB3A5FDE3}" name="Table10" displayName="Table10" ref="B6:O24" totalsRowShown="0" headerRowDxfId="24" dataDxfId="22" headerRowBorderDxfId="23">
  <autoFilter ref="B6:O24" xr:uid="{A284034A-9617-45EC-A19D-B04EB3A5FDE3}"/>
  <tableColumns count="14">
    <tableColumn id="1" xr3:uid="{D0DA79D6-010F-408C-9FA1-6877E32ABE58}" name="Expenses" dataDxfId="21"/>
    <tableColumn id="2" xr3:uid="{FA3EECF8-5482-4421-8DFD-18C7F9BF1F06}" name="Entered Date" dataDxfId="20"/>
    <tableColumn id="3" xr3:uid="{B275D45D-D87D-45C2-8AE4-27941845DB1F}" name="January" dataDxfId="19"/>
    <tableColumn id="4" xr3:uid="{301ADDB3-9ABC-4096-B8E1-62BFC5DD2314}" name="February" dataDxfId="18"/>
    <tableColumn id="5" xr3:uid="{68520BDF-A3BA-49EA-9ADF-E1B9B8D5C3F6}" name="March" dataDxfId="17"/>
    <tableColumn id="6" xr3:uid="{D7EBBD4F-0989-455D-8DE9-6FC0878B5D05}" name="April" dataDxfId="16"/>
    <tableColumn id="7" xr3:uid="{3ED4746E-4190-4042-8432-B5B3A71A0922}" name="May" dataDxfId="15"/>
    <tableColumn id="8" xr3:uid="{21D7BDD6-DD0C-4335-98EE-A92824E439E0}" name="June" dataDxfId="14"/>
    <tableColumn id="9" xr3:uid="{9CD1DB5E-9E50-4A4F-85FA-AA4AF780148E}" name="July" dataDxfId="13"/>
    <tableColumn id="10" xr3:uid="{A0D60D6B-0339-4E99-9D71-B9E4E2514E24}" name="August" dataDxfId="12"/>
    <tableColumn id="11" xr3:uid="{B03503E8-2167-457C-AABB-B05CCF504D82}" name="September" dataDxfId="11"/>
    <tableColumn id="12" xr3:uid="{C63C8172-DE06-4EBF-925B-4725628A4598}" name="October" dataDxfId="10"/>
    <tableColumn id="13" xr3:uid="{7928892B-B658-4C0A-A3A8-386E45B64E88}" name="November" dataDxfId="1"/>
    <tableColumn id="14" xr3:uid="{1FD6D0AF-8700-4827-BE6F-F82123154E09}" name="December" dataDxfId="0"/>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FD935FEC-1126-48FB-9A7F-948B08F15E20}" name="Table11" displayName="Table11" ref="B29:F54" totalsRowShown="0" headerRowDxfId="9" dataDxfId="7" headerRowBorderDxfId="8">
  <tableColumns count="5">
    <tableColumn id="1" xr3:uid="{66C15C9B-B764-46F2-B778-F59B5330E410}" name="Donations Details" dataDxfId="6"/>
    <tableColumn id="2" xr3:uid="{75F1CFA8-C16D-4004-A2D8-1CF4D3A1180F}" name="Entered Date" dataDxfId="5"/>
    <tableColumn id="3" xr3:uid="{109B2F5B-EF9B-4FAA-AD17-07EF661F4861}" name="Donation Amount" dataDxfId="4"/>
    <tableColumn id="4" xr3:uid="{AAFE1B5F-F453-4118-A889-CFCDFC9CA3E8}" name="Comment" dataDxfId="3"/>
    <tableColumn id="5" xr3:uid="{E6184F38-6409-4AF3-954C-78294F47E1D5}" name=" " dataDxfId="2"/>
  </tableColumns>
  <tableStyleInfo name="TableStyleMedium2" showFirstColumn="0" showLastColumn="0" showRowStripes="1" showColumnStripes="0"/>
</table>
</file>

<file path=xl/theme/_rels/theme1.xml.rels><?xml version="1.0" encoding="UTF-8" standalone="yes"?>
<Relationships xmlns="http://schemas.openxmlformats.org/package/2006/relationships"><Relationship Id="rId2" Type="http://schemas.openxmlformats.org/officeDocument/2006/relationships/image" Target="../media/image2.jpeg"/><Relationship Id="rId1" Type="http://schemas.openxmlformats.org/officeDocument/2006/relationships/image" Target="../media/image1.jpeg"/></Relationships>
</file>

<file path=xl/theme/theme1.xml><?xml version="1.0" encoding="utf-8"?>
<a:theme xmlns:a="http://schemas.openxmlformats.org/drawingml/2006/main" name="Organic">
  <a:themeElements>
    <a:clrScheme name="Organic">
      <a:dk1>
        <a:sysClr val="windowText" lastClr="000000"/>
      </a:dk1>
      <a:lt1>
        <a:sysClr val="window" lastClr="FFFFFF"/>
      </a:lt1>
      <a:dk2>
        <a:srgbClr val="212121"/>
      </a:dk2>
      <a:lt2>
        <a:srgbClr val="DADADA"/>
      </a:lt2>
      <a:accent1>
        <a:srgbClr val="83992A"/>
      </a:accent1>
      <a:accent2>
        <a:srgbClr val="3C9770"/>
      </a:accent2>
      <a:accent3>
        <a:srgbClr val="44709D"/>
      </a:accent3>
      <a:accent4>
        <a:srgbClr val="A23C33"/>
      </a:accent4>
      <a:accent5>
        <a:srgbClr val="D97828"/>
      </a:accent5>
      <a:accent6>
        <a:srgbClr val="DEB340"/>
      </a:accent6>
      <a:hlink>
        <a:srgbClr val="A8BF4D"/>
      </a:hlink>
      <a:folHlink>
        <a:srgbClr val="B4CA80"/>
      </a:folHlink>
    </a:clrScheme>
    <a:fontScheme name="Organic">
      <a:majorFont>
        <a:latin typeface="Garamond" panose="02020404030301010803"/>
        <a:ea typeface=""/>
        <a:cs typeface=""/>
        <a:font script="Jpan" typeface="ＭＳ Ｐゴシック"/>
        <a:font script="Hang" typeface="돋움"/>
        <a:font script="Hans" typeface="方正舒体"/>
        <a:font script="Hant" typeface="微軟正黑體"/>
        <a:font script="Arab" typeface="Arial"/>
        <a:font script="Hebr" typeface="Arial"/>
        <a:font script="Thai" typeface="Cordia New"/>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ajorFont>
      <a:minorFont>
        <a:latin typeface="Garamond" panose="02020404030301010803"/>
        <a:ea typeface=""/>
        <a:cs typeface=""/>
        <a:font script="Jpan" typeface="ＭＳ Ｐ明朝"/>
        <a:font script="Hang" typeface="바탕"/>
        <a:font script="Hans" typeface="方正舒体"/>
        <a:font script="Hant" typeface="新細明體"/>
        <a:font script="Arab" typeface="Times New Roman"/>
        <a:font script="Hebr" typeface="Times New Roman"/>
        <a:font script="Thai" typeface="Angsana New"/>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inorFont>
    </a:fontScheme>
    <a:fmtScheme name="Organic">
      <a:fillStyleLst>
        <a:solidFill>
          <a:schemeClr val="phClr"/>
        </a:solidFill>
        <a:gradFill rotWithShape="1">
          <a:gsLst>
            <a:gs pos="0">
              <a:schemeClr val="phClr">
                <a:tint val="60000"/>
                <a:lumMod val="110000"/>
              </a:schemeClr>
            </a:gs>
            <a:gs pos="100000">
              <a:schemeClr val="phClr">
                <a:tint val="82000"/>
              </a:schemeClr>
            </a:gs>
          </a:gsLst>
          <a:lin ang="5400000" scaled="0"/>
        </a:gradFill>
        <a:blipFill>
          <a:blip xmlns:r="http://schemas.openxmlformats.org/officeDocument/2006/relationships" r:embed="rId1">
            <a:duotone>
              <a:schemeClr val="phClr">
                <a:shade val="74000"/>
                <a:satMod val="130000"/>
                <a:lumMod val="90000"/>
              </a:schemeClr>
              <a:schemeClr val="phClr">
                <a:tint val="94000"/>
                <a:satMod val="120000"/>
                <a:lumMod val="104000"/>
              </a:schemeClr>
            </a:duotone>
          </a:blip>
          <a:tile tx="0" ty="0" sx="100000" sy="100000" flip="none" algn="tl"/>
        </a:blipFill>
      </a:fillStyleLst>
      <a:lnStyleLst>
        <a:ln w="9525" cap="flat" cmpd="sng" algn="ctr">
          <a:solidFill>
            <a:schemeClr val="phClr"/>
          </a:solidFill>
          <a:prstDash val="solid"/>
        </a:ln>
        <a:ln w="15875" cap="flat" cmpd="sng" algn="ctr">
          <a:solidFill>
            <a:schemeClr val="phClr"/>
          </a:solidFill>
          <a:prstDash val="solid"/>
        </a:ln>
        <a:ln w="25400" cap="flat" cmpd="sng" algn="ctr">
          <a:solidFill>
            <a:schemeClr val="phClr"/>
          </a:solidFill>
          <a:prstDash val="solid"/>
        </a:ln>
      </a:lnStyleLst>
      <a:effectStyleLst>
        <a:effectStyle>
          <a:effectLst/>
        </a:effectStyle>
        <a:effectStyle>
          <a:effectLst>
            <a:innerShdw blurRad="25400" dist="12700" dir="13500000">
              <a:srgbClr val="000000">
                <a:alpha val="45000"/>
              </a:srgbClr>
            </a:innerShdw>
          </a:effectLst>
        </a:effectStyle>
        <a:effectStyle>
          <a:effectLst>
            <a:outerShdw blurRad="38100" dist="25400" dir="5400000" rotWithShape="0">
              <a:srgbClr val="000000">
                <a:alpha val="60000"/>
              </a:srgbClr>
            </a:outerShdw>
          </a:effectLst>
        </a:effectStyle>
      </a:effectStyleLst>
      <a:bgFillStyleLst>
        <a:solidFill>
          <a:schemeClr val="phClr"/>
        </a:solidFill>
        <a:gradFill rotWithShape="1">
          <a:gsLst>
            <a:gs pos="0">
              <a:schemeClr val="phClr">
                <a:tint val="90000"/>
                <a:lumMod val="110000"/>
              </a:schemeClr>
            </a:gs>
            <a:gs pos="100000">
              <a:schemeClr val="phClr">
                <a:shade val="88000"/>
                <a:lumMod val="98000"/>
              </a:schemeClr>
            </a:gs>
          </a:gsLst>
          <a:lin ang="5400000" scaled="0"/>
        </a:gradFill>
        <a:blipFill>
          <a:blip xmlns:r="http://schemas.openxmlformats.org/officeDocument/2006/relationships" r:embed="rId2"/>
          <a:stretch/>
        </a:blipFill>
      </a:bgFillStyleLst>
    </a:fmtScheme>
  </a:themeElements>
  <a:objectDefaults/>
  <a:extraClrSchemeLst/>
  <a:extLst>
    <a:ext uri="{05A4C25C-085E-4340-85A3-A5531E510DB2}">
      <thm15:themeFamily xmlns:thm15="http://schemas.microsoft.com/office/thememl/2012/main" name="Organic" id="{28CDC826-8792-45C0-861B-85EB3ADEDA33}" vid="{7DAC20F1-423D-49E2-BD0B-50532748BAD0}"/>
    </a:ext>
  </a:extLst>
</a:theme>
</file>

<file path=xl/webextensions/_rels/taskpanes.xml.rels><?xml version="1.0" encoding="UTF-8" standalone="yes"?>
<Relationships xmlns="http://schemas.openxmlformats.org/package/2006/relationships"><Relationship Id="rId8" Type="http://schemas.microsoft.com/office/2011/relationships/webextension" Target="webextension8.xml"/><Relationship Id="rId3" Type="http://schemas.microsoft.com/office/2011/relationships/webextension" Target="webextension3.xml"/><Relationship Id="rId7" Type="http://schemas.microsoft.com/office/2011/relationships/webextension" Target="webextension7.xml"/><Relationship Id="rId2" Type="http://schemas.microsoft.com/office/2011/relationships/webextension" Target="webextension2.xml"/><Relationship Id="rId1" Type="http://schemas.microsoft.com/office/2011/relationships/webextension" Target="webextension1.xml"/><Relationship Id="rId6" Type="http://schemas.microsoft.com/office/2011/relationships/webextension" Target="webextension6.xml"/><Relationship Id="rId5" Type="http://schemas.microsoft.com/office/2011/relationships/webextension" Target="webextension5.xml"/><Relationship Id="rId10" Type="http://schemas.microsoft.com/office/2011/relationships/webextension" Target="webextension10.xml"/><Relationship Id="rId4" Type="http://schemas.microsoft.com/office/2011/relationships/webextension" Target="webextension4.xml"/><Relationship Id="rId9" Type="http://schemas.microsoft.com/office/2011/relationships/webextension" Target="webextension9.xml"/></Relationships>
</file>

<file path=xl/webextensions/taskpanes.xml><?xml version="1.0" encoding="utf-8"?>
<wetp:taskpanes xmlns:wetp="http://schemas.microsoft.com/office/webextensions/taskpanes/2010/11">
  <wetp:taskpane dockstate="right" visibility="0" width="525" row="7">
    <wetp:webextensionref xmlns:r="http://schemas.openxmlformats.org/officeDocument/2006/relationships" r:id="rId1"/>
  </wetp:taskpane>
  <wetp:taskpane dockstate="right" visibility="0" width="525" row="7">
    <wetp:webextensionref xmlns:r="http://schemas.openxmlformats.org/officeDocument/2006/relationships" r:id="rId2"/>
  </wetp:taskpane>
  <wetp:taskpane dockstate="right" visibility="0" width="438" row="1">
    <wetp:webextensionref xmlns:r="http://schemas.openxmlformats.org/officeDocument/2006/relationships" r:id="rId3"/>
  </wetp:taskpane>
  <wetp:taskpane dockstate="right" visibility="0" width="525" row="8">
    <wetp:webextensionref xmlns:r="http://schemas.openxmlformats.org/officeDocument/2006/relationships" r:id="rId4"/>
  </wetp:taskpane>
  <wetp:taskpane dockstate="right" visibility="0" width="524" row="5">
    <wetp:webextensionref xmlns:r="http://schemas.openxmlformats.org/officeDocument/2006/relationships" r:id="rId5"/>
  </wetp:taskpane>
  <wetp:taskpane dockstate="right" visibility="0" width="525" row="7">
    <wetp:webextensionref xmlns:r="http://schemas.openxmlformats.org/officeDocument/2006/relationships" r:id="rId6"/>
  </wetp:taskpane>
  <wetp:taskpane dockstate="right" visibility="0" width="525" row="8">
    <wetp:webextensionref xmlns:r="http://schemas.openxmlformats.org/officeDocument/2006/relationships" r:id="rId7"/>
  </wetp:taskpane>
  <wetp:taskpane dockstate="right" visibility="0" width="525" row="5">
    <wetp:webextensionref xmlns:r="http://schemas.openxmlformats.org/officeDocument/2006/relationships" r:id="rId8"/>
  </wetp:taskpane>
  <wetp:taskpane dockstate="right" visibility="0" width="525" row="6">
    <wetp:webextensionref xmlns:r="http://schemas.openxmlformats.org/officeDocument/2006/relationships" r:id="rId9"/>
  </wetp:taskpane>
  <wetp:taskpane dockstate="right" visibility="0" width="525" row="9">
    <wetp:webextensionref xmlns:r="http://schemas.openxmlformats.org/officeDocument/2006/relationships" r:id="rId10"/>
  </wetp:taskpane>
</wetp:taskpanes>
</file>

<file path=xl/webextensions/webextension1.xml><?xml version="1.0" encoding="utf-8"?>
<we:webextension xmlns:we="http://schemas.microsoft.com/office/webextensions/webextension/2010/11" id="{11B4852E-BD62-48E8-AE18-EB58B9A9A7E8}">
  <we:reference id="wa200005669" version="2.0.0.0" store="en-US" storeType="OMEX"/>
  <we:alternateReferences>
    <we:reference id="wa200005669" version="2.0.0.0" store="wa200005669" storeType="OMEX"/>
  </we:alternateReferences>
  <we:properties/>
  <we:bindings/>
  <we:snapshot xmlns:r="http://schemas.openxmlformats.org/officeDocument/2006/relationships"/>
</we:webextension>
</file>

<file path=xl/webextensions/webextension2.xml><?xml version="1.0" encoding="utf-8"?>
<we:webextension xmlns:we="http://schemas.microsoft.com/office/webextensions/webextension/2010/11" id="{07769B5D-7C44-4188-83D5-04B5490FDDF7}">
  <we:reference id="wa104380955" version="3.16.2.1" store="en-US" storeType="OMEX"/>
  <we:alternateReferences>
    <we:reference id="wa104380955" version="3.16.2.1" store="WA104380955" storeType="OMEX"/>
  </we:alternateReferences>
  <we:properties/>
  <we:bindings/>
  <we:snapshot xmlns:r="http://schemas.openxmlformats.org/officeDocument/2006/relationships"/>
</we:webextension>
</file>

<file path=xl/webextensions/webextension3.xml><?xml version="1.0" encoding="utf-8"?>
<we:webextension xmlns:we="http://schemas.microsoft.com/office/webextensions/webextension/2010/11" id="{C6E550C8-7376-4A8F-9711-24A3BE642303}">
  <we:reference id="wa200003101" version="1.0.0.7" store="en-US" storeType="OMEX"/>
  <we:alternateReferences>
    <we:reference id="wa200003101" version="1.0.0.7" store="WA200003101" storeType="OMEX"/>
  </we:alternateReferences>
  <we:properties/>
  <we:bindings/>
  <we:snapshot xmlns:r="http://schemas.openxmlformats.org/officeDocument/2006/relationships"/>
</we:webextension>
</file>

<file path=xl/webextensions/webextension4.xml><?xml version="1.0" encoding="utf-8"?>
<we:webextension xmlns:we="http://schemas.microsoft.com/office/webextensions/webextension/2010/11" id="{6BE233EC-F7DD-488F-B175-D342E318ACA9}">
  <we:reference id="wa200005186" version="1.0.0.0" store="en-US" storeType="OMEX"/>
  <we:alternateReferences>
    <we:reference id="WA200005186" version="1.0.0.0" store="WA200005186" storeType="OMEX"/>
  </we:alternateReferences>
  <we:properties>
    <we:property name="EditorSaveData" value="&quot;{\&quot;editor\&quot;:\&quot;ds\&quot;,\&quot;xml\&quot;:\&quot;&lt;xml xmlns=\\\&quot;https:\/\/developers.google.com\/blockly\/xml\\\&quot;&gt;&lt;\/xml&gt;\&quot;,\&quot;json\&quot;:{\&quot;variables\&quot;:[],\&quot;blocks\&quot;:[]}}&quot;"/>
  </we:properties>
  <we:bindings/>
  <we:snapshot xmlns:r="http://schemas.openxmlformats.org/officeDocument/2006/relationships"/>
</we:webextension>
</file>

<file path=xl/webextensions/webextension5.xml><?xml version="1.0" encoding="utf-8"?>
<we:webextension xmlns:we="http://schemas.microsoft.com/office/webextensions/webextension/2010/11" id="{BAE2BB89-9A16-48BB-8347-A02E20D36D1B}">
  <we:reference id="wa200007447" version="1.0.0.0" store="en-US" storeType="OMEX"/>
  <we:alternateReferences>
    <we:reference id="wa200007447" version="1.0.0.0" store="wa200007447" storeType="OMEX"/>
  </we:alternateReferences>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_xldudf_BOARDFLARE_RUNPY</we:customFunctionIds>
        <we:customFunctionIds>_xldudf_BOARDFLARE_EXEC</we:customFunctionIds>
      </we:customFunctionIdList>
    </a:ext>
  </we:extLst>
</we:webextension>
</file>

<file path=xl/webextensions/webextension6.xml><?xml version="1.0" encoding="utf-8"?>
<we:webextension xmlns:we="http://schemas.microsoft.com/office/webextensions/webextension/2010/11" id="{3EB9E9A3-7989-4EA7-85AF-B0AEC31F58C4}">
  <we:reference id="wa104381807" version="1.0.0.5" store="en-US" storeType="OMEX"/>
  <we:alternateReferences>
    <we:reference id="wa104381807" version="1.0.0.5" store="wa104381807" storeType="OMEX"/>
  </we:alternateReferences>
  <we:properties/>
  <we:bindings/>
  <we:snapshot xmlns:r="http://schemas.openxmlformats.org/officeDocument/2006/relationships"/>
</we:webextension>
</file>

<file path=xl/webextensions/webextension7.xml><?xml version="1.0" encoding="utf-8"?>
<we:webextension xmlns:we="http://schemas.microsoft.com/office/webextensions/webextension/2010/11" id="{99520D45-2FDA-450F-A53B-630B3826AC63}">
  <we:reference id="wa104381701" version="1.0.0.4" store="en-US" storeType="OMEX"/>
  <we:alternateReferences>
    <we:reference id="wa104381701" version="1.0.0.4" store="wa104381701" storeType="OMEX"/>
  </we:alternateReferences>
  <we:properties/>
  <we:bindings/>
  <we:snapshot xmlns:r="http://schemas.openxmlformats.org/officeDocument/2006/relationships"/>
</we:webextension>
</file>

<file path=xl/webextensions/webextension8.xml><?xml version="1.0" encoding="utf-8"?>
<we:webextension xmlns:we="http://schemas.microsoft.com/office/webextensions/webextension/2010/11" id="{312162B3-CFE1-4298-AC0F-AC40B20493A9}">
  <we:reference id="wa200000113" version="1.0.0.0" store="en-US" storeType="OMEX"/>
  <we:alternateReferences>
    <we:reference id="wa200000113" version="1.0.0.0" store="wa200000113" storeType="OMEX"/>
  </we:alternateReferences>
  <we:properties/>
  <we:bindings/>
  <we:snapshot xmlns:r="http://schemas.openxmlformats.org/officeDocument/2006/relationships"/>
</we:webextension>
</file>

<file path=xl/webextensions/webextension9.xml><?xml version="1.0" encoding="utf-8"?>
<we:webextension xmlns:we="http://schemas.microsoft.com/office/webextensions/webextension/2010/11" id="{D10CD838-CB9F-4E73-AD0B-F3281E9B6D35}">
  <we:reference id="wa200000556" version="1.1.0.0" store="en-US" storeType="OMEX"/>
  <we:alternateReferences>
    <we:reference id="wa200000556" version="1.1.0.0" store="wa200000556" storeType="OMEX"/>
  </we:alternateReferences>
  <we:properties>
    <we:property name="Office.AutoShowTaskpaneWithDocument" value="true"/>
    <we:property name="documentId" value="&quot;f0dce792-9fbd-450a-9827-572834f119ec&quot;"/>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_xldudf_JIRA_JQL</we:customFunctionIds>
      </we:customFunctionIdList>
    </a:ext>
  </we:extLst>
</we:webextension>
</file>

<file path=xl/webextensions/webextension10.xml><?xml version="1.0" encoding="utf-8"?>
<we:webextension xmlns:we="http://schemas.microsoft.com/office/webextensions/webextension/2010/11" id="{04B50A7B-383F-4F38-9890-85DF0F2BF213}">
  <we:reference id="wa200000934" version="1.1.0.0" store="en-US" storeType="OMEX"/>
  <we:alternateReferences>
    <we:reference id="wa200000934" version="1.1.0.0" store="wa200000934" storeType="OMEX"/>
  </we:alternateReferences>
  <we:properties>
    <we:property name="tutorialPlayed" value="true"/>
  </we:properties>
  <we:bindings/>
  <we:snapshot xmlns:r="http://schemas.openxmlformats.org/officeDocument/2006/relationships"/>
</we:webextension>
</file>

<file path=xl/worksheets/_rels/sheet2.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drawing" Target="../drawings/drawing1.xml"/></Relationships>
</file>

<file path=xl/worksheets/_rels/sheet3.xml.rels><?xml version="1.0" encoding="UTF-8" standalone="yes"?>
<Relationships xmlns="http://schemas.openxmlformats.org/package/2006/relationships"><Relationship Id="rId2" Type="http://schemas.openxmlformats.org/officeDocument/2006/relationships/pivotTable" Target="../pivotTables/pivotTable2.xml"/><Relationship Id="rId1" Type="http://schemas.openxmlformats.org/officeDocument/2006/relationships/pivotTable" Target="../pivotTables/pivotTable1.xml"/></Relationships>
</file>

<file path=xl/worksheets/_rels/sheet4.xml.rels><?xml version="1.0" encoding="UTF-8" standalone="yes"?>
<Relationships xmlns="http://schemas.openxmlformats.org/package/2006/relationships"><Relationship Id="rId3" Type="http://schemas.openxmlformats.org/officeDocument/2006/relationships/table" Target="../tables/table3.xml"/><Relationship Id="rId2" Type="http://schemas.openxmlformats.org/officeDocument/2006/relationships/table" Target="../tables/table2.xml"/><Relationship Id="rId1" Type="http://schemas.openxmlformats.org/officeDocument/2006/relationships/printerSettings" Target="../printerSettings/printerSettings1.bin"/><Relationship Id="rId4" Type="http://schemas.openxmlformats.org/officeDocument/2006/relationships/table" Target="../tables/table4.xml"/></Relationships>
</file>

<file path=xl/worksheets/_rels/sheet8.xml.rels><?xml version="1.0" encoding="UTF-8" standalone="yes"?>
<Relationships xmlns="http://schemas.openxmlformats.org/package/2006/relationships"><Relationship Id="rId2" Type="http://schemas.microsoft.com/office/2007/relationships/slicer" Target="../slicers/slicer1.xml"/><Relationship Id="rId1" Type="http://schemas.openxmlformats.org/officeDocument/2006/relationships/drawing" Target="../drawings/drawing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C41D695-8210-40B8-9139-08CA09DD8496}">
  <sheetPr codeName="Sheet2"/>
  <dimension ref="A1:X85"/>
  <sheetViews>
    <sheetView workbookViewId="0"/>
  </sheetViews>
  <sheetFormatPr defaultRowHeight="14.4"/>
  <cols>
    <col min="1" max="1" width="37.375" bestFit="1" customWidth="1"/>
    <col min="2" max="2" width="19.25" bestFit="1" customWidth="1"/>
    <col min="3" max="4" width="11.625" customWidth="1"/>
    <col min="5" max="5" width="15" customWidth="1"/>
    <col min="6" max="6" width="41.375" customWidth="1"/>
    <col min="7" max="7" width="18" hidden="1" customWidth="1"/>
    <col min="8" max="8" width="36.375" hidden="1" customWidth="1"/>
    <col min="9" max="9" width="19.375" bestFit="1" customWidth="1"/>
    <col min="10" max="10" width="16.25" bestFit="1" customWidth="1"/>
    <col min="11" max="11" width="24.375" bestFit="1" customWidth="1"/>
    <col min="12" max="12" width="7.125" customWidth="1"/>
    <col min="13" max="13" width="53" bestFit="1" customWidth="1"/>
    <col min="14" max="14" width="21.125" customWidth="1"/>
    <col min="15" max="15" width="60.125" bestFit="1" customWidth="1"/>
    <col min="16" max="16" width="29.125" customWidth="1"/>
    <col min="17" max="17" width="51.5" customWidth="1"/>
    <col min="19" max="19" width="36" customWidth="1"/>
    <col min="24" max="24" width="195.25" bestFit="1" customWidth="1"/>
  </cols>
  <sheetData>
    <row r="1" spans="1:24" ht="18">
      <c r="A1" s="153" t="s">
        <v>547</v>
      </c>
      <c r="B1" s="166" t="s">
        <v>553</v>
      </c>
      <c r="E1" s="125" t="s">
        <v>39</v>
      </c>
      <c r="F1" s="125"/>
      <c r="G1" t="s">
        <v>41</v>
      </c>
      <c r="H1" t="s">
        <v>63</v>
      </c>
      <c r="K1" t="s">
        <v>105</v>
      </c>
      <c r="L1" t="str">
        <f>"ws..Budget.cell"&amp;" "&amp;H1&amp;" "&amp;".value"</f>
        <v>ws..Budget.cell D3 .value</v>
      </c>
      <c r="M1" t="str">
        <f>"ws.YearSpendatures.cell"&amp;" "&amp;K1&amp;" "&amp;".value"</f>
        <v>ws.YearSpendatures.cell B2 .value</v>
      </c>
      <c r="O1" t="str">
        <f>M1&amp;" "&amp;"="&amp;" "&amp;L1</f>
        <v>ws.YearSpendatures.cell B2 .value = ws..Budget.cell D3 .value</v>
      </c>
      <c r="X1" s="52" t="s">
        <v>173</v>
      </c>
    </row>
    <row r="2" spans="1:24">
      <c r="B2" s="167">
        <v>1.5</v>
      </c>
      <c r="E2" s="126" t="s">
        <v>40</v>
      </c>
      <c r="F2" s="127"/>
      <c r="G2" t="s">
        <v>42</v>
      </c>
      <c r="H2" t="s">
        <v>64</v>
      </c>
      <c r="K2" t="s">
        <v>106</v>
      </c>
      <c r="L2" t="str">
        <f t="shared" ref="L2:L28" si="0">"ws..Budget.cell"&amp;" "&amp;H2&amp;" "&amp;".value"</f>
        <v>ws..Budget.cell D4 .value</v>
      </c>
      <c r="M2" t="str">
        <f t="shared" ref="M2:M28" si="1">"ws.YearSpendatures.cell"&amp;" "&amp;K2&amp;" "&amp;".value"</f>
        <v>ws.YearSpendatures.cell B3 .value</v>
      </c>
      <c r="O2" t="str">
        <f t="shared" ref="O2:O28" si="2">M2&amp;" "&amp;"="&amp;" "&amp;L2</f>
        <v>ws.YearSpendatures.cell B3 .value = ws..Budget.cell D4 .value</v>
      </c>
      <c r="X2" s="53"/>
    </row>
    <row r="3" spans="1:24">
      <c r="A3" s="153" t="s">
        <v>554</v>
      </c>
      <c r="E3" s="124" t="s">
        <v>32</v>
      </c>
      <c r="F3" s="124"/>
      <c r="G3" t="s">
        <v>43</v>
      </c>
      <c r="H3" t="s">
        <v>65</v>
      </c>
      <c r="K3" t="s">
        <v>107</v>
      </c>
      <c r="L3" t="str">
        <f t="shared" si="0"/>
        <v>ws..Budget.cell D5 .value</v>
      </c>
      <c r="M3" t="str">
        <f t="shared" si="1"/>
        <v>ws.YearSpendatures.cell B4 .value</v>
      </c>
      <c r="O3" t="str">
        <f t="shared" si="2"/>
        <v>ws.YearSpendatures.cell B4 .value = ws..Budget.cell D5 .value</v>
      </c>
      <c r="X3" s="54" t="s">
        <v>174</v>
      </c>
    </row>
    <row r="4" spans="1:24">
      <c r="A4" s="153" t="s">
        <v>548</v>
      </c>
      <c r="E4" s="128" t="s">
        <v>2</v>
      </c>
      <c r="F4" s="128"/>
      <c r="X4" s="53"/>
    </row>
    <row r="5" spans="1:24">
      <c r="A5" s="76" t="s">
        <v>549</v>
      </c>
      <c r="E5" s="129" t="s">
        <v>3</v>
      </c>
      <c r="F5" s="129"/>
      <c r="X5" s="54" t="s">
        <v>175</v>
      </c>
    </row>
    <row r="6" spans="1:24">
      <c r="A6" t="s">
        <v>550</v>
      </c>
      <c r="E6" s="124" t="s">
        <v>33</v>
      </c>
      <c r="F6" s="124"/>
      <c r="G6" t="s">
        <v>44</v>
      </c>
      <c r="H6" t="s">
        <v>66</v>
      </c>
      <c r="K6" t="s">
        <v>108</v>
      </c>
      <c r="L6" t="str">
        <f t="shared" si="0"/>
        <v>ws..Budget.cell D8 .value</v>
      </c>
      <c r="M6" t="str">
        <f t="shared" si="1"/>
        <v>ws.YearSpendatures.cell B7 .value</v>
      </c>
      <c r="O6" t="str">
        <f t="shared" si="2"/>
        <v>ws.YearSpendatures.cell B7 .value = ws..Budget.cell D8 .value</v>
      </c>
      <c r="X6" s="53"/>
    </row>
    <row r="7" spans="1:24">
      <c r="A7" t="s">
        <v>551</v>
      </c>
      <c r="E7" s="124" t="s">
        <v>34</v>
      </c>
      <c r="F7" s="124"/>
      <c r="G7" t="s">
        <v>45</v>
      </c>
      <c r="H7" t="s">
        <v>67</v>
      </c>
      <c r="K7" t="s">
        <v>109</v>
      </c>
      <c r="L7" t="str">
        <f t="shared" si="0"/>
        <v>ws..Budget.cell D9 .value</v>
      </c>
      <c r="M7" t="str">
        <f t="shared" si="1"/>
        <v>ws.YearSpendatures.cell B8 .value</v>
      </c>
      <c r="O7" t="str">
        <f t="shared" si="2"/>
        <v>ws.YearSpendatures.cell B8 .value = ws..Budget.cell D9 .value</v>
      </c>
      <c r="X7" s="54" t="s">
        <v>176</v>
      </c>
    </row>
    <row r="8" spans="1:24">
      <c r="E8" s="124" t="s">
        <v>35</v>
      </c>
      <c r="F8" s="124"/>
      <c r="G8" t="s">
        <v>46</v>
      </c>
      <c r="H8" t="s">
        <v>68</v>
      </c>
      <c r="K8" t="s">
        <v>110</v>
      </c>
      <c r="L8" t="str">
        <f t="shared" si="0"/>
        <v>ws..Budget.cell D10 .value</v>
      </c>
      <c r="M8" t="str">
        <f t="shared" si="1"/>
        <v>ws.YearSpendatures.cell B9 .value</v>
      </c>
      <c r="O8" t="str">
        <f t="shared" si="2"/>
        <v>ws.YearSpendatures.cell B9 .value = ws..Budget.cell D10 .value</v>
      </c>
      <c r="X8" s="53"/>
    </row>
    <row r="9" spans="1:24">
      <c r="E9" s="1"/>
      <c r="F9" s="2"/>
      <c r="X9" s="54" t="s">
        <v>177</v>
      </c>
    </row>
    <row r="10" spans="1:24">
      <c r="E10" s="124" t="s">
        <v>4</v>
      </c>
      <c r="F10" s="124"/>
      <c r="G10" t="s">
        <v>47</v>
      </c>
      <c r="H10" t="s">
        <v>69</v>
      </c>
      <c r="K10" t="s">
        <v>111</v>
      </c>
      <c r="L10" t="str">
        <f t="shared" si="0"/>
        <v>ws..Budget.cell D12 .value</v>
      </c>
      <c r="M10" t="str">
        <f t="shared" si="1"/>
        <v>ws.YearSpendatures.cell B10 .value</v>
      </c>
      <c r="O10" t="str">
        <f t="shared" si="2"/>
        <v>ws.YearSpendatures.cell B10 .value = ws..Budget.cell D12 .value</v>
      </c>
    </row>
    <row r="11" spans="1:24" ht="18">
      <c r="E11" s="124" t="s">
        <v>5</v>
      </c>
      <c r="F11" s="124"/>
      <c r="G11" t="s">
        <v>48</v>
      </c>
      <c r="H11" t="s">
        <v>70</v>
      </c>
      <c r="K11" t="s">
        <v>112</v>
      </c>
      <c r="L11" t="str">
        <f t="shared" si="0"/>
        <v>ws..Budget.cell D13 .value</v>
      </c>
      <c r="M11" t="str">
        <f t="shared" si="1"/>
        <v>ws.YearSpendatures.cell B11 .value</v>
      </c>
      <c r="O11" t="str">
        <f t="shared" si="2"/>
        <v>ws.YearSpendatures.cell B11 .value = ws..Budget.cell D13 .value</v>
      </c>
      <c r="X11" s="52" t="s">
        <v>178</v>
      </c>
    </row>
    <row r="12" spans="1:24">
      <c r="E12" s="124" t="s">
        <v>36</v>
      </c>
      <c r="F12" s="124"/>
      <c r="G12" t="s">
        <v>49</v>
      </c>
      <c r="H12" t="s">
        <v>71</v>
      </c>
      <c r="K12" t="s">
        <v>113</v>
      </c>
      <c r="L12" t="str">
        <f t="shared" si="0"/>
        <v>ws..Budget.cell D14 .value</v>
      </c>
      <c r="M12" t="str">
        <f t="shared" si="1"/>
        <v>ws.YearSpendatures.cell B12 .value</v>
      </c>
      <c r="O12" t="str">
        <f t="shared" si="2"/>
        <v>ws.YearSpendatures.cell B12 .value = ws..Budget.cell D14 .value</v>
      </c>
    </row>
    <row r="13" spans="1:24">
      <c r="E13" s="3"/>
      <c r="F13" s="2"/>
      <c r="X13" t="s">
        <v>179</v>
      </c>
    </row>
    <row r="14" spans="1:24">
      <c r="E14" s="124" t="s">
        <v>37</v>
      </c>
      <c r="F14" s="124"/>
      <c r="G14" t="s">
        <v>50</v>
      </c>
      <c r="H14" t="s">
        <v>72</v>
      </c>
      <c r="K14" t="s">
        <v>114</v>
      </c>
      <c r="L14" t="str">
        <f t="shared" si="0"/>
        <v>ws..Budget.cell D16 .value</v>
      </c>
      <c r="M14" t="str">
        <f t="shared" si="1"/>
        <v>ws.YearSpendatures.cell B13 .value</v>
      </c>
      <c r="O14" t="str">
        <f t="shared" si="2"/>
        <v>ws.YearSpendatures.cell B13 .value = ws..Budget.cell D16 .value</v>
      </c>
    </row>
    <row r="15" spans="1:24" ht="15.6">
      <c r="E15" s="124" t="s">
        <v>9</v>
      </c>
      <c r="F15" s="124"/>
      <c r="G15" t="s">
        <v>51</v>
      </c>
      <c r="H15" t="s">
        <v>73</v>
      </c>
      <c r="K15" t="s">
        <v>115</v>
      </c>
      <c r="L15" t="str">
        <f t="shared" si="0"/>
        <v>ws..Budget.cell D17 .value</v>
      </c>
      <c r="M15" t="str">
        <f t="shared" si="1"/>
        <v>ws.YearSpendatures.cell B14 .value</v>
      </c>
      <c r="O15" t="str">
        <f t="shared" si="2"/>
        <v>ws.YearSpendatures.cell B14 .value = ws..Budget.cell D17 .value</v>
      </c>
      <c r="X15" s="55" t="s">
        <v>180</v>
      </c>
    </row>
    <row r="16" spans="1:24">
      <c r="E16" s="124" t="s">
        <v>38</v>
      </c>
      <c r="F16" s="124"/>
      <c r="G16" t="s">
        <v>52</v>
      </c>
      <c r="H16" t="s">
        <v>74</v>
      </c>
      <c r="K16" t="s">
        <v>116</v>
      </c>
      <c r="L16" t="str">
        <f t="shared" si="0"/>
        <v>ws..Budget.cell D18 .value</v>
      </c>
      <c r="M16" t="str">
        <f t="shared" si="1"/>
        <v>ws.YearSpendatures.cell B15 .value</v>
      </c>
      <c r="O16" t="str">
        <f t="shared" si="2"/>
        <v>ws.YearSpendatures.cell B15 .value = ws..Budget.cell D18 .value</v>
      </c>
      <c r="X16" s="53"/>
    </row>
    <row r="17" spans="5:24">
      <c r="E17" s="122"/>
      <c r="F17" s="123"/>
      <c r="X17" s="54" t="s">
        <v>181</v>
      </c>
    </row>
    <row r="18" spans="5:24">
      <c r="E18" s="124" t="s">
        <v>6</v>
      </c>
      <c r="F18" s="124"/>
      <c r="G18" t="s">
        <v>53</v>
      </c>
      <c r="H18" t="s">
        <v>75</v>
      </c>
      <c r="K18" t="s">
        <v>117</v>
      </c>
      <c r="L18" t="str">
        <f t="shared" si="0"/>
        <v>ws..Budget.cell D20 .value</v>
      </c>
      <c r="M18" t="str">
        <f t="shared" si="1"/>
        <v>ws.YearSpendatures.cell B16 .value</v>
      </c>
      <c r="O18" t="str">
        <f t="shared" si="2"/>
        <v>ws.YearSpendatures.cell B16 .value = ws..Budget.cell D20 .value</v>
      </c>
      <c r="X18" s="53"/>
    </row>
    <row r="19" spans="5:24">
      <c r="E19" s="124" t="s">
        <v>7</v>
      </c>
      <c r="F19" s="124"/>
      <c r="G19" t="s">
        <v>54</v>
      </c>
      <c r="H19" t="s">
        <v>76</v>
      </c>
      <c r="K19" t="s">
        <v>118</v>
      </c>
      <c r="L19" t="str">
        <f t="shared" si="0"/>
        <v>ws..Budget.cell D21 .value</v>
      </c>
      <c r="M19" t="str">
        <f t="shared" si="1"/>
        <v>ws.YearSpendatures.cell B17 .value</v>
      </c>
      <c r="O19" t="str">
        <f t="shared" si="2"/>
        <v>ws.YearSpendatures.cell B17 .value = ws..Budget.cell D21 .value</v>
      </c>
      <c r="X19" s="54" t="s">
        <v>182</v>
      </c>
    </row>
    <row r="20" spans="5:24">
      <c r="E20" s="124" t="s">
        <v>8</v>
      </c>
      <c r="F20" s="124"/>
      <c r="G20" t="s">
        <v>55</v>
      </c>
      <c r="H20" t="s">
        <v>77</v>
      </c>
      <c r="K20" t="s">
        <v>119</v>
      </c>
      <c r="L20" t="str">
        <f t="shared" si="0"/>
        <v>ws..Budget.cell D22 .value</v>
      </c>
      <c r="M20" t="str">
        <f t="shared" si="1"/>
        <v>ws.YearSpendatures.cell B18 .value</v>
      </c>
      <c r="O20" t="str">
        <f t="shared" si="2"/>
        <v>ws.YearSpendatures.cell B18 .value = ws..Budget.cell D22 .value</v>
      </c>
      <c r="X20" s="53"/>
    </row>
    <row r="21" spans="5:24">
      <c r="E21" s="122"/>
      <c r="F21" s="123"/>
      <c r="X21" s="54" t="s">
        <v>183</v>
      </c>
    </row>
    <row r="22" spans="5:24">
      <c r="E22" s="124" t="s">
        <v>15</v>
      </c>
      <c r="F22" s="124"/>
      <c r="G22" t="s">
        <v>56</v>
      </c>
      <c r="H22" t="s">
        <v>78</v>
      </c>
      <c r="K22" t="s">
        <v>120</v>
      </c>
      <c r="L22" t="str">
        <f t="shared" si="0"/>
        <v>ws..Budget.cell D24 .value</v>
      </c>
      <c r="M22" t="str">
        <f t="shared" si="1"/>
        <v>ws.YearSpendatures.cell B19 .value</v>
      </c>
      <c r="O22" t="str">
        <f t="shared" si="2"/>
        <v>ws.YearSpendatures.cell B19 .value = ws..Budget.cell D24 .value</v>
      </c>
      <c r="X22" s="53"/>
    </row>
    <row r="23" spans="5:24">
      <c r="E23" s="124" t="s">
        <v>59</v>
      </c>
      <c r="F23" s="124"/>
      <c r="G23" t="s">
        <v>58</v>
      </c>
      <c r="H23" t="s">
        <v>79</v>
      </c>
      <c r="K23" t="s">
        <v>121</v>
      </c>
      <c r="L23" t="str">
        <f t="shared" si="0"/>
        <v>ws..Budget.cell D25 .value</v>
      </c>
      <c r="M23" t="str">
        <f t="shared" si="1"/>
        <v>ws.YearSpendatures.cell B20 .value</v>
      </c>
      <c r="O23" t="str">
        <f t="shared" si="2"/>
        <v>ws.YearSpendatures.cell B20 .value = ws..Budget.cell D25 .value</v>
      </c>
      <c r="X23" s="54" t="s">
        <v>184</v>
      </c>
    </row>
    <row r="24" spans="5:24">
      <c r="E24" s="124" t="s">
        <v>11</v>
      </c>
      <c r="F24" s="124"/>
      <c r="G24" t="s">
        <v>57</v>
      </c>
      <c r="H24" t="s">
        <v>80</v>
      </c>
      <c r="K24" t="s">
        <v>122</v>
      </c>
      <c r="L24" t="str">
        <f t="shared" si="0"/>
        <v>ws..Budget.cell D26 .value</v>
      </c>
      <c r="M24" t="str">
        <f t="shared" si="1"/>
        <v>ws.YearSpendatures.cell B21 .value</v>
      </c>
      <c r="O24" t="str">
        <f t="shared" si="2"/>
        <v>ws.YearSpendatures.cell B21 .value = ws..Budget.cell D26 .value</v>
      </c>
      <c r="X24" s="53"/>
    </row>
    <row r="25" spans="5:24">
      <c r="E25" s="122"/>
      <c r="F25" s="123"/>
      <c r="X25" s="54" t="s">
        <v>185</v>
      </c>
    </row>
    <row r="26" spans="5:24">
      <c r="E26" s="124" t="s">
        <v>12</v>
      </c>
      <c r="F26" s="124"/>
      <c r="G26" t="s">
        <v>60</v>
      </c>
      <c r="H26" t="s">
        <v>81</v>
      </c>
      <c r="K26" t="s">
        <v>123</v>
      </c>
      <c r="L26" t="str">
        <f t="shared" si="0"/>
        <v>ws..Budget.cell D28 .value</v>
      </c>
      <c r="M26" t="str">
        <f t="shared" si="1"/>
        <v>ws.YearSpendatures.cell B22 .value</v>
      </c>
      <c r="O26" t="str">
        <f t="shared" si="2"/>
        <v>ws.YearSpendatures.cell B22 .value = ws..Budget.cell D28 .value</v>
      </c>
      <c r="X26" s="53"/>
    </row>
    <row r="27" spans="5:24">
      <c r="E27" s="124" t="s">
        <v>13</v>
      </c>
      <c r="F27" s="124"/>
      <c r="G27" t="s">
        <v>61</v>
      </c>
      <c r="H27" t="s">
        <v>82</v>
      </c>
      <c r="K27" t="s">
        <v>124</v>
      </c>
      <c r="L27" t="str">
        <f t="shared" si="0"/>
        <v>ws..Budget.cell D29 .value</v>
      </c>
      <c r="M27" t="str">
        <f t="shared" si="1"/>
        <v>ws.YearSpendatures.cell B23 .value</v>
      </c>
      <c r="O27" t="str">
        <f t="shared" si="2"/>
        <v>ws.YearSpendatures.cell B23 .value = ws..Budget.cell D29 .value</v>
      </c>
      <c r="X27" s="54" t="s">
        <v>186</v>
      </c>
    </row>
    <row r="28" spans="5:24">
      <c r="E28" s="124" t="s">
        <v>14</v>
      </c>
      <c r="F28" s="124"/>
      <c r="G28" t="s">
        <v>62</v>
      </c>
      <c r="H28" t="s">
        <v>83</v>
      </c>
      <c r="K28" t="s">
        <v>125</v>
      </c>
      <c r="L28" t="str">
        <f t="shared" si="0"/>
        <v>ws..Budget.cell D30 .value</v>
      </c>
      <c r="M28" t="str">
        <f t="shared" si="1"/>
        <v>ws.YearSpendatures.cell B24 .value</v>
      </c>
      <c r="O28" t="str">
        <f t="shared" si="2"/>
        <v>ws.YearSpendatures.cell B24 .value = ws..Budget.cell D30 .value</v>
      </c>
    </row>
    <row r="29" spans="5:24" ht="15.6">
      <c r="E29" s="121" t="s">
        <v>16</v>
      </c>
      <c r="F29" s="121"/>
      <c r="X29" s="55" t="s">
        <v>187</v>
      </c>
    </row>
    <row r="30" spans="5:24">
      <c r="X30" s="53"/>
    </row>
    <row r="31" spans="5:24">
      <c r="X31" s="54" t="s">
        <v>188</v>
      </c>
    </row>
    <row r="32" spans="5:24">
      <c r="E32" t="s">
        <v>126</v>
      </c>
      <c r="F32" t="s">
        <v>127</v>
      </c>
      <c r="G32" t="s">
        <v>131</v>
      </c>
      <c r="H32" s="5" t="e" vm="1">
        <v>#VALUE!</v>
      </c>
      <c r="I32" s="5"/>
      <c r="J32" s="5"/>
      <c r="X32" s="53"/>
    </row>
    <row r="33" spans="5:24">
      <c r="E33" t="s">
        <v>129</v>
      </c>
      <c r="G33" t="s">
        <v>132</v>
      </c>
      <c r="H33" t="e" vm="2">
        <v>#VALUE!</v>
      </c>
      <c r="X33" s="54" t="s">
        <v>189</v>
      </c>
    </row>
    <row r="35" spans="5:24" ht="15.6">
      <c r="F35" t="s">
        <v>156</v>
      </c>
      <c r="L35" s="79"/>
      <c r="M35" s="79"/>
      <c r="X35" s="55" t="s">
        <v>190</v>
      </c>
    </row>
    <row r="36" spans="5:24">
      <c r="F36" t="s">
        <v>160</v>
      </c>
      <c r="L36" s="76"/>
      <c r="X36" s="53"/>
    </row>
    <row r="37" spans="5:24">
      <c r="F37" t="s">
        <v>162</v>
      </c>
      <c r="X37" s="54" t="s">
        <v>191</v>
      </c>
    </row>
    <row r="38" spans="5:24">
      <c r="F38" t="s">
        <v>157</v>
      </c>
      <c r="L38" s="76"/>
      <c r="X38" s="53"/>
    </row>
    <row r="39" spans="5:24">
      <c r="F39" t="s">
        <v>163</v>
      </c>
      <c r="X39" s="54" t="s">
        <v>192</v>
      </c>
    </row>
    <row r="40" spans="5:24">
      <c r="F40" t="s">
        <v>164</v>
      </c>
      <c r="L40" s="76"/>
    </row>
    <row r="41" spans="5:24" ht="15.6">
      <c r="F41" t="s">
        <v>165</v>
      </c>
      <c r="L41" s="53"/>
      <c r="X41" s="55" t="s">
        <v>193</v>
      </c>
    </row>
    <row r="42" spans="5:24">
      <c r="F42" t="s">
        <v>154</v>
      </c>
      <c r="L42" s="79"/>
      <c r="M42" s="79"/>
      <c r="X42" s="53"/>
    </row>
    <row r="43" spans="5:24">
      <c r="F43" t="s">
        <v>166</v>
      </c>
      <c r="L43" s="81"/>
      <c r="M43" s="80"/>
      <c r="X43" s="54" t="s">
        <v>194</v>
      </c>
    </row>
    <row r="44" spans="5:24">
      <c r="F44" t="s">
        <v>155</v>
      </c>
      <c r="L44" s="81"/>
      <c r="M44" s="80"/>
      <c r="X44" s="53"/>
    </row>
    <row r="45" spans="5:24">
      <c r="F45" t="s">
        <v>167</v>
      </c>
      <c r="L45" s="81"/>
      <c r="M45" s="82"/>
      <c r="X45" s="54" t="s">
        <v>195</v>
      </c>
    </row>
    <row r="46" spans="5:24">
      <c r="F46" t="s">
        <v>158</v>
      </c>
    </row>
    <row r="47" spans="5:24" ht="15.6">
      <c r="F47" t="s">
        <v>168</v>
      </c>
      <c r="X47" s="55" t="s">
        <v>196</v>
      </c>
    </row>
    <row r="48" spans="5:24">
      <c r="F48" t="s">
        <v>161</v>
      </c>
      <c r="X48" s="53"/>
    </row>
    <row r="49" spans="5:24">
      <c r="F49" t="s">
        <v>169</v>
      </c>
      <c r="X49" s="54" t="s">
        <v>197</v>
      </c>
    </row>
    <row r="50" spans="5:24">
      <c r="F50" t="s">
        <v>170</v>
      </c>
      <c r="X50" s="53"/>
    </row>
    <row r="51" spans="5:24">
      <c r="F51" t="s">
        <v>171</v>
      </c>
      <c r="X51" s="54" t="s">
        <v>198</v>
      </c>
    </row>
    <row r="52" spans="5:24">
      <c r="F52" t="s">
        <v>172</v>
      </c>
      <c r="X52" s="53"/>
    </row>
    <row r="53" spans="5:24">
      <c r="K53" t="s">
        <v>384</v>
      </c>
      <c r="X53" s="54" t="s">
        <v>199</v>
      </c>
    </row>
    <row r="54" spans="5:24">
      <c r="E54" t="s">
        <v>382</v>
      </c>
      <c r="F54" s="59" t="s">
        <v>350</v>
      </c>
      <c r="G54" t="s">
        <v>361</v>
      </c>
      <c r="H54" t="s">
        <v>383</v>
      </c>
      <c r="I54" t="s">
        <v>385</v>
      </c>
      <c r="J54" t="s">
        <v>386</v>
      </c>
      <c r="K54" t="str">
        <f>E54&amp;F54&amp;H54</f>
        <v>Me.cboMeatsFish.Clear</v>
      </c>
      <c r="M54" t="str">
        <f>E54&amp;F54&amp;I54</f>
        <v>Me.cboMeatsFish.AddItem Cell.Value</v>
      </c>
      <c r="O54" t="str">
        <f>E54&amp;F54&amp;J54</f>
        <v>Me.cboMeatsFish.Text = newItem</v>
      </c>
      <c r="P54" t="s">
        <v>393</v>
      </c>
      <c r="Q54" t="str">
        <f>P54&amp;E54&amp;F54&amp;".Text"</f>
        <v>ws.Cells(nextRow, 1).Value =Me.cboMeatsFish.Text</v>
      </c>
      <c r="R54" t="s">
        <v>407</v>
      </c>
      <c r="S54" t="str">
        <f>P54&amp;R54</f>
        <v>ws.Cells(nextRow, 1).Value =Now()</v>
      </c>
    </row>
    <row r="55" spans="5:24" ht="15.6">
      <c r="E55" t="s">
        <v>382</v>
      </c>
      <c r="F55" s="59" t="s">
        <v>351</v>
      </c>
      <c r="G55" t="s">
        <v>362</v>
      </c>
      <c r="H55" t="s">
        <v>383</v>
      </c>
      <c r="I55" t="s">
        <v>385</v>
      </c>
      <c r="J55" t="s">
        <v>386</v>
      </c>
      <c r="K55" t="str">
        <f t="shared" ref="K55:K64" si="3">E55&amp;F55&amp;H55</f>
        <v>Me.cboCannedVeg.Clear</v>
      </c>
      <c r="M55" t="str">
        <f t="shared" ref="M55:M64" si="4">E55&amp;F55&amp;I55</f>
        <v>Me.cboCannedVeg.AddItem Cell.Value</v>
      </c>
      <c r="O55" t="str">
        <f t="shared" ref="O55:O64" si="5">E55&amp;F55&amp;J55</f>
        <v>Me.cboCannedVeg.Text = newItem</v>
      </c>
      <c r="P55" t="s">
        <v>394</v>
      </c>
      <c r="Q55" t="str">
        <f t="shared" ref="Q55:Q67" si="6">P55&amp;E55&amp;F55&amp;".Text"</f>
        <v>ws.Cells(nextRow, 2).Value =Me.cboCannedVeg.Text</v>
      </c>
      <c r="R55" t="s">
        <v>407</v>
      </c>
      <c r="S55" t="str">
        <f t="shared" ref="S55:S67" si="7">P55&amp;R55</f>
        <v>ws.Cells(nextRow, 2).Value =Now()</v>
      </c>
      <c r="X55" s="55" t="s">
        <v>200</v>
      </c>
    </row>
    <row r="56" spans="5:24">
      <c r="E56" t="s">
        <v>382</v>
      </c>
      <c r="F56" s="59" t="s">
        <v>352</v>
      </c>
      <c r="G56" t="s">
        <v>363</v>
      </c>
      <c r="H56" t="s">
        <v>383</v>
      </c>
      <c r="I56" t="s">
        <v>385</v>
      </c>
      <c r="J56" t="s">
        <v>386</v>
      </c>
      <c r="K56" t="str">
        <f t="shared" si="3"/>
        <v>Me.cboCannedFruit.Clear</v>
      </c>
      <c r="M56" t="str">
        <f t="shared" si="4"/>
        <v>Me.cboCannedFruit.AddItem Cell.Value</v>
      </c>
      <c r="O56" t="str">
        <f t="shared" si="5"/>
        <v>Me.cboCannedFruit.Text = newItem</v>
      </c>
      <c r="P56" t="s">
        <v>395</v>
      </c>
      <c r="Q56" t="str">
        <f t="shared" si="6"/>
        <v>ws.Cells(nextRow, 3).Value =Me.cboCannedFruit.Text</v>
      </c>
      <c r="R56" t="s">
        <v>407</v>
      </c>
      <c r="S56" t="str">
        <f t="shared" si="7"/>
        <v>ws.Cells(nextRow, 3).Value =Now()</v>
      </c>
      <c r="X56" s="53"/>
    </row>
    <row r="57" spans="5:24">
      <c r="E57" t="s">
        <v>382</v>
      </c>
      <c r="F57" s="59" t="s">
        <v>353</v>
      </c>
      <c r="G57" t="s">
        <v>364</v>
      </c>
      <c r="H57" t="s">
        <v>383</v>
      </c>
      <c r="I57" t="s">
        <v>385</v>
      </c>
      <c r="J57" t="s">
        <v>386</v>
      </c>
      <c r="K57" t="str">
        <f t="shared" si="3"/>
        <v>Me.cboDriedFrozen.Clear</v>
      </c>
      <c r="M57" t="str">
        <f t="shared" si="4"/>
        <v>Me.cboDriedFrozen.AddItem Cell.Value</v>
      </c>
      <c r="O57" t="str">
        <f t="shared" si="5"/>
        <v>Me.cboDriedFrozen.Text = newItem</v>
      </c>
      <c r="P57" t="s">
        <v>396</v>
      </c>
      <c r="Q57" t="str">
        <f t="shared" si="6"/>
        <v>ws.Cells(nextRow, 4).Value =Me.cboDriedFrozen.Text</v>
      </c>
      <c r="R57" t="s">
        <v>407</v>
      </c>
      <c r="S57" t="str">
        <f t="shared" si="7"/>
        <v>ws.Cells(nextRow, 4).Value =Now()</v>
      </c>
      <c r="X57" s="54" t="s">
        <v>201</v>
      </c>
    </row>
    <row r="58" spans="5:24">
      <c r="E58" t="s">
        <v>382</v>
      </c>
      <c r="F58" s="59" t="s">
        <v>354</v>
      </c>
      <c r="G58" t="s">
        <v>365</v>
      </c>
      <c r="H58" t="s">
        <v>383</v>
      </c>
      <c r="I58" t="s">
        <v>385</v>
      </c>
      <c r="J58" t="s">
        <v>386</v>
      </c>
      <c r="K58" t="str">
        <f t="shared" si="3"/>
        <v>Me.cboSoups.Clear</v>
      </c>
      <c r="M58" t="str">
        <f t="shared" si="4"/>
        <v>Me.cboSoups.AddItem Cell.Value</v>
      </c>
      <c r="O58" t="str">
        <f t="shared" si="5"/>
        <v>Me.cboSoups.Text = newItem</v>
      </c>
      <c r="P58" t="s">
        <v>397</v>
      </c>
      <c r="Q58" t="str">
        <f t="shared" si="6"/>
        <v>ws.Cells(nextRow, 5).Value =Me.cboSoups.Text</v>
      </c>
      <c r="R58" t="s">
        <v>407</v>
      </c>
      <c r="S58" t="str">
        <f t="shared" si="7"/>
        <v>ws.Cells(nextRow, 5).Value =Now()</v>
      </c>
      <c r="X58" s="53"/>
    </row>
    <row r="59" spans="5:24">
      <c r="E59" t="s">
        <v>382</v>
      </c>
      <c r="F59" s="59" t="s">
        <v>355</v>
      </c>
      <c r="G59" t="s">
        <v>366</v>
      </c>
      <c r="H59" t="s">
        <v>383</v>
      </c>
      <c r="I59" t="s">
        <v>385</v>
      </c>
      <c r="J59" t="s">
        <v>386</v>
      </c>
      <c r="K59" t="str">
        <f t="shared" si="3"/>
        <v>Me.cboPasta.Clear</v>
      </c>
      <c r="M59" t="str">
        <f t="shared" si="4"/>
        <v>Me.cboPasta.AddItem Cell.Value</v>
      </c>
      <c r="O59" t="str">
        <f t="shared" si="5"/>
        <v>Me.cboPasta.Text = newItem</v>
      </c>
      <c r="P59" t="s">
        <v>398</v>
      </c>
      <c r="Q59" t="str">
        <f t="shared" si="6"/>
        <v>ws.Cells(nextRow, 6).Value =Me.cboPasta.Text</v>
      </c>
      <c r="R59" t="s">
        <v>407</v>
      </c>
      <c r="S59" t="str">
        <f t="shared" si="7"/>
        <v>ws.Cells(nextRow, 6).Value =Now()</v>
      </c>
      <c r="X59" s="54" t="s">
        <v>202</v>
      </c>
    </row>
    <row r="60" spans="5:24">
      <c r="E60" t="s">
        <v>382</v>
      </c>
      <c r="F60" s="59" t="s">
        <v>356</v>
      </c>
      <c r="G60" t="s">
        <v>367</v>
      </c>
      <c r="H60" t="s">
        <v>383</v>
      </c>
      <c r="I60" t="s">
        <v>385</v>
      </c>
      <c r="J60" t="s">
        <v>386</v>
      </c>
      <c r="K60" t="str">
        <f t="shared" si="3"/>
        <v>Me.cboLegumes.Clear</v>
      </c>
      <c r="M60" t="str">
        <f t="shared" si="4"/>
        <v>Me.cboLegumes.AddItem Cell.Value</v>
      </c>
      <c r="O60" t="str">
        <f t="shared" si="5"/>
        <v>Me.cboLegumes.Text = newItem</v>
      </c>
      <c r="P60" t="s">
        <v>399</v>
      </c>
      <c r="Q60" t="str">
        <f t="shared" si="6"/>
        <v>ws.Cells(nextRow, 7).Value =Me.cboLegumes.Text</v>
      </c>
      <c r="R60" t="s">
        <v>407</v>
      </c>
      <c r="S60" t="str">
        <f t="shared" si="7"/>
        <v>ws.Cells(nextRow, 7).Value =Now()</v>
      </c>
    </row>
    <row r="61" spans="5:24" ht="15.6">
      <c r="E61" t="s">
        <v>382</v>
      </c>
      <c r="F61" s="59" t="s">
        <v>357</v>
      </c>
      <c r="G61" t="s">
        <v>368</v>
      </c>
      <c r="H61" t="s">
        <v>383</v>
      </c>
      <c r="I61" t="s">
        <v>385</v>
      </c>
      <c r="J61" t="s">
        <v>386</v>
      </c>
      <c r="K61" t="str">
        <f t="shared" si="3"/>
        <v>Me.cboGrains.Clear</v>
      </c>
      <c r="M61" t="str">
        <f t="shared" si="4"/>
        <v>Me.cboGrains.AddItem Cell.Value</v>
      </c>
      <c r="O61" t="str">
        <f t="shared" si="5"/>
        <v>Me.cboGrains.Text = newItem</v>
      </c>
      <c r="P61" t="s">
        <v>400</v>
      </c>
      <c r="Q61" t="str">
        <f t="shared" si="6"/>
        <v>ws.Cells(nextRow, 8).Value =Me.cboGrains.Text</v>
      </c>
      <c r="R61" t="s">
        <v>407</v>
      </c>
      <c r="S61" t="str">
        <f t="shared" si="7"/>
        <v>ws.Cells(nextRow, 8).Value =Now()</v>
      </c>
      <c r="X61" s="55" t="s">
        <v>203</v>
      </c>
    </row>
    <row r="62" spans="5:24">
      <c r="E62" t="s">
        <v>382</v>
      </c>
      <c r="F62" s="59" t="s">
        <v>358</v>
      </c>
      <c r="G62" t="s">
        <v>369</v>
      </c>
      <c r="H62" t="s">
        <v>383</v>
      </c>
      <c r="I62" t="s">
        <v>385</v>
      </c>
      <c r="J62" t="s">
        <v>386</v>
      </c>
      <c r="K62" t="str">
        <f t="shared" si="3"/>
        <v>Me.cboOilsFats.Clear</v>
      </c>
      <c r="M62" t="str">
        <f t="shared" si="4"/>
        <v>Me.cboOilsFats.AddItem Cell.Value</v>
      </c>
      <c r="O62" t="str">
        <f t="shared" si="5"/>
        <v>Me.cboOilsFats.Text = newItem</v>
      </c>
      <c r="P62" t="s">
        <v>401</v>
      </c>
      <c r="Q62" t="str">
        <f t="shared" si="6"/>
        <v>ws.Cells(nextRow, 9).Value =Me.cboOilsFats.Text</v>
      </c>
      <c r="R62" t="s">
        <v>407</v>
      </c>
      <c r="S62" t="str">
        <f t="shared" si="7"/>
        <v>ws.Cells(nextRow, 9).Value =Now()</v>
      </c>
      <c r="X62" s="53"/>
    </row>
    <row r="63" spans="5:24">
      <c r="E63" t="s">
        <v>382</v>
      </c>
      <c r="F63" s="59" t="s">
        <v>359</v>
      </c>
      <c r="G63" t="s">
        <v>370</v>
      </c>
      <c r="H63" t="s">
        <v>383</v>
      </c>
      <c r="I63" t="s">
        <v>385</v>
      </c>
      <c r="J63" t="s">
        <v>386</v>
      </c>
      <c r="K63" t="str">
        <f t="shared" si="3"/>
        <v>Me.cboDairyAlt.Clear</v>
      </c>
      <c r="M63" t="str">
        <f t="shared" si="4"/>
        <v>Me.cboDairyAlt.AddItem Cell.Value</v>
      </c>
      <c r="O63" t="str">
        <f t="shared" si="5"/>
        <v>Me.cboDairyAlt.Text = newItem</v>
      </c>
      <c r="P63" t="s">
        <v>402</v>
      </c>
      <c r="Q63" t="str">
        <f t="shared" si="6"/>
        <v>ws.Cells(nextRow, 10).Value =Me.cboDairyAlt.Text</v>
      </c>
      <c r="R63" t="s">
        <v>407</v>
      </c>
      <c r="S63" t="str">
        <f t="shared" si="7"/>
        <v>ws.Cells(nextRow, 10).Value =Now()</v>
      </c>
      <c r="X63" s="54" t="s">
        <v>204</v>
      </c>
    </row>
    <row r="64" spans="5:24">
      <c r="E64" t="s">
        <v>382</v>
      </c>
      <c r="F64" s="22" t="s">
        <v>360</v>
      </c>
      <c r="G64" t="s">
        <v>371</v>
      </c>
      <c r="H64" t="s">
        <v>383</v>
      </c>
      <c r="I64" t="s">
        <v>385</v>
      </c>
      <c r="J64" t="s">
        <v>386</v>
      </c>
      <c r="K64" t="str">
        <f t="shared" si="3"/>
        <v>Me.cboBaking.Clear</v>
      </c>
      <c r="M64" t="str">
        <f t="shared" si="4"/>
        <v>Me.cboBaking.AddItem Cell.Value</v>
      </c>
      <c r="O64" t="str">
        <f t="shared" si="5"/>
        <v>Me.cboBaking.Text = newItem</v>
      </c>
      <c r="P64" t="s">
        <v>403</v>
      </c>
      <c r="Q64" t="str">
        <f t="shared" si="6"/>
        <v>ws.Cells(nextRow, 11).Value =Me.cboBaking.Text</v>
      </c>
      <c r="R64" t="s">
        <v>407</v>
      </c>
      <c r="S64" t="str">
        <f t="shared" si="7"/>
        <v>ws.Cells(nextRow, 11).Value =Now()</v>
      </c>
      <c r="X64" s="53"/>
    </row>
    <row r="65" spans="5:24">
      <c r="E65" t="s">
        <v>382</v>
      </c>
      <c r="F65" t="s">
        <v>387</v>
      </c>
      <c r="G65" t="s">
        <v>388</v>
      </c>
      <c r="H65" t="s">
        <v>383</v>
      </c>
      <c r="I65" t="s">
        <v>385</v>
      </c>
      <c r="J65" t="s">
        <v>386</v>
      </c>
      <c r="K65" t="str">
        <f t="shared" ref="K65:K67" si="8">E65&amp;F65&amp;H65</f>
        <v>Me.cboSnacks.Clear</v>
      </c>
      <c r="M65" t="str">
        <f t="shared" ref="M65:M67" si="9">E65&amp;F65&amp;I65</f>
        <v>Me.cboSnacks.AddItem Cell.Value</v>
      </c>
      <c r="O65" t="str">
        <f t="shared" ref="O65:O67" si="10">E65&amp;F65&amp;J65</f>
        <v>Me.cboSnacks.Text = newItem</v>
      </c>
      <c r="P65" t="s">
        <v>404</v>
      </c>
      <c r="Q65" t="str">
        <f t="shared" si="6"/>
        <v>ws.Cells(nextRow, 12).Value =Me.cboSnacks.Text</v>
      </c>
      <c r="R65" t="s">
        <v>407</v>
      </c>
      <c r="S65" t="str">
        <f t="shared" si="7"/>
        <v>ws.Cells(nextRow, 12).Value =Now()</v>
      </c>
      <c r="X65" s="54" t="s">
        <v>205</v>
      </c>
    </row>
    <row r="66" spans="5:24">
      <c r="E66" t="s">
        <v>382</v>
      </c>
      <c r="F66" t="s">
        <v>391</v>
      </c>
      <c r="G66" t="s">
        <v>389</v>
      </c>
      <c r="H66" t="s">
        <v>383</v>
      </c>
      <c r="I66" t="s">
        <v>385</v>
      </c>
      <c r="J66" t="s">
        <v>386</v>
      </c>
      <c r="K66" t="str">
        <f t="shared" si="8"/>
        <v>Me.cboBeverages.Clear</v>
      </c>
      <c r="M66" t="str">
        <f t="shared" si="9"/>
        <v>Me.cboBeverages.AddItem Cell.Value</v>
      </c>
      <c r="O66" t="str">
        <f t="shared" si="10"/>
        <v>Me.cboBeverages.Text = newItem</v>
      </c>
      <c r="P66" t="s">
        <v>405</v>
      </c>
      <c r="Q66" t="str">
        <f t="shared" si="6"/>
        <v>ws.Cells(nextRow, 13).Value =Me.cboBeverages.Text</v>
      </c>
      <c r="R66" t="s">
        <v>407</v>
      </c>
      <c r="S66" t="str">
        <f t="shared" si="7"/>
        <v>ws.Cells(nextRow, 13).Value =Now()</v>
      </c>
      <c r="X66" s="53"/>
    </row>
    <row r="67" spans="5:24">
      <c r="E67" t="s">
        <v>382</v>
      </c>
      <c r="F67" t="s">
        <v>392</v>
      </c>
      <c r="G67" t="s">
        <v>390</v>
      </c>
      <c r="H67" t="s">
        <v>383</v>
      </c>
      <c r="I67" t="s">
        <v>385</v>
      </c>
      <c r="J67" t="s">
        <v>386</v>
      </c>
      <c r="K67" t="str">
        <f t="shared" si="8"/>
        <v>Me.cboFrozen.Clear</v>
      </c>
      <c r="M67" t="str">
        <f t="shared" si="9"/>
        <v>Me.cboFrozen.AddItem Cell.Value</v>
      </c>
      <c r="O67" t="str">
        <f t="shared" si="10"/>
        <v>Me.cboFrozen.Text = newItem</v>
      </c>
      <c r="P67" t="s">
        <v>406</v>
      </c>
      <c r="Q67" t="str">
        <f t="shared" si="6"/>
        <v>ws.Cells(nextRow, 14).Value =Me.cboFrozen.Text</v>
      </c>
      <c r="R67" t="s">
        <v>407</v>
      </c>
      <c r="S67" t="str">
        <f t="shared" si="7"/>
        <v>ws.Cells(nextRow, 14).Value =Now()</v>
      </c>
      <c r="X67" s="54" t="s">
        <v>206</v>
      </c>
    </row>
    <row r="69" spans="5:24" ht="23.4">
      <c r="F69" t="s">
        <v>216</v>
      </c>
      <c r="G69" t="s">
        <v>218</v>
      </c>
      <c r="H69" t="s">
        <v>218</v>
      </c>
      <c r="I69" t="s">
        <v>453</v>
      </c>
      <c r="J69" t="s">
        <v>465</v>
      </c>
      <c r="K69" t="s">
        <v>451</v>
      </c>
      <c r="M69" s="107" t="s">
        <v>483</v>
      </c>
      <c r="X69" s="55" t="s">
        <v>207</v>
      </c>
    </row>
    <row r="70" spans="5:24">
      <c r="E70" t="s">
        <v>382</v>
      </c>
      <c r="F70" s="59" t="s">
        <v>350</v>
      </c>
      <c r="G70" t="s">
        <v>361</v>
      </c>
      <c r="H70" t="s">
        <v>409</v>
      </c>
      <c r="I70" t="s">
        <v>423</v>
      </c>
      <c r="J70" t="s">
        <v>466</v>
      </c>
      <c r="K70" t="s">
        <v>437</v>
      </c>
      <c r="M70" s="108"/>
      <c r="X70" s="53"/>
    </row>
    <row r="71" spans="5:24">
      <c r="E71" t="s">
        <v>382</v>
      </c>
      <c r="F71" s="59" t="s">
        <v>351</v>
      </c>
      <c r="G71" t="s">
        <v>362</v>
      </c>
      <c r="H71" t="s">
        <v>410</v>
      </c>
      <c r="I71" t="s">
        <v>424</v>
      </c>
      <c r="J71" t="s">
        <v>467</v>
      </c>
      <c r="K71" t="s">
        <v>438</v>
      </c>
      <c r="M71" s="79" t="s">
        <v>484</v>
      </c>
      <c r="N71" s="79" t="s">
        <v>485</v>
      </c>
      <c r="O71" s="79" t="s">
        <v>486</v>
      </c>
      <c r="X71" s="54" t="s">
        <v>208</v>
      </c>
    </row>
    <row r="72" spans="5:24">
      <c r="E72" t="s">
        <v>382</v>
      </c>
      <c r="F72" s="59" t="s">
        <v>352</v>
      </c>
      <c r="G72" t="s">
        <v>363</v>
      </c>
      <c r="H72" t="s">
        <v>411</v>
      </c>
      <c r="I72" t="s">
        <v>425</v>
      </c>
      <c r="J72" t="s">
        <v>468</v>
      </c>
      <c r="K72" t="s">
        <v>439</v>
      </c>
      <c r="M72" s="80" t="s">
        <v>350</v>
      </c>
      <c r="N72" s="80" t="s">
        <v>487</v>
      </c>
      <c r="O72" s="80" t="s">
        <v>488</v>
      </c>
      <c r="X72" s="53"/>
    </row>
    <row r="73" spans="5:24">
      <c r="E73" t="s">
        <v>382</v>
      </c>
      <c r="F73" s="59" t="s">
        <v>353</v>
      </c>
      <c r="G73" t="s">
        <v>364</v>
      </c>
      <c r="H73" t="s">
        <v>412</v>
      </c>
      <c r="I73" t="s">
        <v>426</v>
      </c>
      <c r="J73" t="s">
        <v>469</v>
      </c>
      <c r="K73" t="s">
        <v>440</v>
      </c>
      <c r="M73" s="80" t="s">
        <v>351</v>
      </c>
      <c r="N73" s="80" t="s">
        <v>489</v>
      </c>
      <c r="O73" s="80" t="s">
        <v>490</v>
      </c>
      <c r="X73" s="54" t="s">
        <v>209</v>
      </c>
    </row>
    <row r="74" spans="5:24">
      <c r="E74" t="s">
        <v>382</v>
      </c>
      <c r="F74" s="59" t="s">
        <v>354</v>
      </c>
      <c r="G74" t="s">
        <v>365</v>
      </c>
      <c r="H74" t="s">
        <v>413</v>
      </c>
      <c r="I74" t="s">
        <v>427</v>
      </c>
      <c r="J74" t="s">
        <v>470</v>
      </c>
      <c r="K74" t="s">
        <v>441</v>
      </c>
      <c r="M74" s="80" t="s">
        <v>352</v>
      </c>
      <c r="N74" s="80" t="s">
        <v>491</v>
      </c>
      <c r="O74" s="80" t="s">
        <v>492</v>
      </c>
      <c r="X74" s="53"/>
    </row>
    <row r="75" spans="5:24">
      <c r="E75" t="s">
        <v>382</v>
      </c>
      <c r="F75" s="59" t="s">
        <v>355</v>
      </c>
      <c r="G75" t="s">
        <v>366</v>
      </c>
      <c r="H75" t="s">
        <v>414</v>
      </c>
      <c r="I75" t="s">
        <v>428</v>
      </c>
      <c r="J75" t="s">
        <v>471</v>
      </c>
      <c r="K75" t="s">
        <v>442</v>
      </c>
      <c r="M75" s="80" t="s">
        <v>353</v>
      </c>
      <c r="N75" s="80" t="s">
        <v>493</v>
      </c>
      <c r="O75" s="80" t="s">
        <v>494</v>
      </c>
      <c r="X75" s="54" t="s">
        <v>210</v>
      </c>
    </row>
    <row r="76" spans="5:24">
      <c r="E76" t="s">
        <v>382</v>
      </c>
      <c r="F76" s="59" t="s">
        <v>356</v>
      </c>
      <c r="G76" t="s">
        <v>367</v>
      </c>
      <c r="H76" t="s">
        <v>415</v>
      </c>
      <c r="I76" t="s">
        <v>429</v>
      </c>
      <c r="J76" t="s">
        <v>472</v>
      </c>
      <c r="K76" t="s">
        <v>443</v>
      </c>
      <c r="M76" s="80" t="s">
        <v>354</v>
      </c>
      <c r="N76" s="80" t="s">
        <v>495</v>
      </c>
      <c r="O76" s="80" t="s">
        <v>496</v>
      </c>
      <c r="X76" s="53"/>
    </row>
    <row r="77" spans="5:24">
      <c r="E77" t="s">
        <v>382</v>
      </c>
      <c r="F77" s="59" t="s">
        <v>357</v>
      </c>
      <c r="G77" t="s">
        <v>368</v>
      </c>
      <c r="H77" t="s">
        <v>416</v>
      </c>
      <c r="I77" t="s">
        <v>430</v>
      </c>
      <c r="J77" t="s">
        <v>473</v>
      </c>
      <c r="K77" t="s">
        <v>444</v>
      </c>
      <c r="M77" s="80" t="s">
        <v>355</v>
      </c>
      <c r="N77" s="80" t="s">
        <v>497</v>
      </c>
      <c r="O77" s="80" t="s">
        <v>498</v>
      </c>
      <c r="X77" s="54" t="s">
        <v>211</v>
      </c>
    </row>
    <row r="78" spans="5:24">
      <c r="E78" t="s">
        <v>382</v>
      </c>
      <c r="F78" s="59" t="s">
        <v>358</v>
      </c>
      <c r="G78" t="s">
        <v>369</v>
      </c>
      <c r="H78" t="s">
        <v>417</v>
      </c>
      <c r="I78" t="s">
        <v>431</v>
      </c>
      <c r="J78" t="s">
        <v>474</v>
      </c>
      <c r="K78" t="s">
        <v>445</v>
      </c>
      <c r="M78" s="80" t="s">
        <v>356</v>
      </c>
      <c r="N78" s="80" t="s">
        <v>499</v>
      </c>
      <c r="O78" s="80" t="s">
        <v>500</v>
      </c>
      <c r="X78" s="53"/>
    </row>
    <row r="79" spans="5:24">
      <c r="E79" t="s">
        <v>382</v>
      </c>
      <c r="F79" s="59" t="s">
        <v>359</v>
      </c>
      <c r="G79" t="s">
        <v>370</v>
      </c>
      <c r="H79" t="s">
        <v>418</v>
      </c>
      <c r="I79" t="s">
        <v>432</v>
      </c>
      <c r="J79" t="s">
        <v>475</v>
      </c>
      <c r="K79" t="s">
        <v>446</v>
      </c>
      <c r="M79" s="80" t="s">
        <v>357</v>
      </c>
      <c r="N79" s="80" t="s">
        <v>501</v>
      </c>
      <c r="O79" s="80" t="s">
        <v>502</v>
      </c>
      <c r="X79" s="54" t="s">
        <v>212</v>
      </c>
    </row>
    <row r="80" spans="5:24">
      <c r="E80" t="s">
        <v>382</v>
      </c>
      <c r="F80" s="22" t="s">
        <v>360</v>
      </c>
      <c r="G80" t="s">
        <v>371</v>
      </c>
      <c r="H80" t="s">
        <v>419</v>
      </c>
      <c r="I80" t="s">
        <v>433</v>
      </c>
      <c r="J80" t="s">
        <v>476</v>
      </c>
      <c r="K80" t="s">
        <v>447</v>
      </c>
      <c r="M80" s="80" t="s">
        <v>503</v>
      </c>
      <c r="N80" s="80" t="s">
        <v>504</v>
      </c>
      <c r="O80" s="80" t="s">
        <v>505</v>
      </c>
      <c r="X80" s="53"/>
    </row>
    <row r="81" spans="5:24">
      <c r="E81" t="s">
        <v>382</v>
      </c>
      <c r="F81" s="22" t="s">
        <v>387</v>
      </c>
      <c r="G81" t="s">
        <v>388</v>
      </c>
      <c r="H81" t="s">
        <v>420</v>
      </c>
      <c r="I81" t="s">
        <v>434</v>
      </c>
      <c r="J81" t="s">
        <v>477</v>
      </c>
      <c r="K81" t="s">
        <v>448</v>
      </c>
      <c r="M81" s="80" t="s">
        <v>359</v>
      </c>
      <c r="N81" s="80" t="s">
        <v>506</v>
      </c>
      <c r="O81" s="80" t="s">
        <v>507</v>
      </c>
      <c r="X81" s="54" t="s">
        <v>213</v>
      </c>
    </row>
    <row r="82" spans="5:24">
      <c r="E82" t="s">
        <v>382</v>
      </c>
      <c r="F82" s="22" t="s">
        <v>391</v>
      </c>
      <c r="G82" t="s">
        <v>389</v>
      </c>
      <c r="H82" t="s">
        <v>421</v>
      </c>
      <c r="I82" t="s">
        <v>435</v>
      </c>
      <c r="J82" t="s">
        <v>478</v>
      </c>
      <c r="K82" t="s">
        <v>449</v>
      </c>
      <c r="M82" s="80" t="s">
        <v>360</v>
      </c>
      <c r="N82" s="80" t="s">
        <v>508</v>
      </c>
      <c r="O82" s="80" t="s">
        <v>509</v>
      </c>
      <c r="X82" s="53"/>
    </row>
    <row r="83" spans="5:24">
      <c r="E83" t="s">
        <v>382</v>
      </c>
      <c r="F83" s="22" t="s">
        <v>392</v>
      </c>
      <c r="G83" t="s">
        <v>390</v>
      </c>
      <c r="H83" t="s">
        <v>422</v>
      </c>
      <c r="I83" t="s">
        <v>436</v>
      </c>
      <c r="J83" t="s">
        <v>479</v>
      </c>
      <c r="K83" t="s">
        <v>450</v>
      </c>
      <c r="M83" s="80" t="s">
        <v>387</v>
      </c>
      <c r="N83" s="80" t="s">
        <v>510</v>
      </c>
      <c r="O83" s="80" t="s">
        <v>511</v>
      </c>
      <c r="X83" s="54" t="s">
        <v>214</v>
      </c>
    </row>
    <row r="84" spans="5:24">
      <c r="M84" s="80" t="s">
        <v>391</v>
      </c>
      <c r="N84" s="80" t="s">
        <v>512</v>
      </c>
      <c r="O84" s="80" t="s">
        <v>513</v>
      </c>
    </row>
    <row r="85" spans="5:24">
      <c r="M85" s="80" t="s">
        <v>392</v>
      </c>
      <c r="N85" s="80" t="s">
        <v>514</v>
      </c>
      <c r="O85" s="80" t="s">
        <v>515</v>
      </c>
      <c r="X85" t="s">
        <v>215</v>
      </c>
    </row>
  </sheetData>
  <mergeCells count="27">
    <mergeCell ref="E14:F14"/>
    <mergeCell ref="E1:F1"/>
    <mergeCell ref="E2:F2"/>
    <mergeCell ref="E3:F3"/>
    <mergeCell ref="E4:F4"/>
    <mergeCell ref="E5:F5"/>
    <mergeCell ref="E6:F6"/>
    <mergeCell ref="E7:F7"/>
    <mergeCell ref="E8:F8"/>
    <mergeCell ref="E10:F10"/>
    <mergeCell ref="E11:F11"/>
    <mergeCell ref="E12:F12"/>
    <mergeCell ref="E21:F21"/>
    <mergeCell ref="E22:F22"/>
    <mergeCell ref="E23:F23"/>
    <mergeCell ref="E24:F24"/>
    <mergeCell ref="E15:F15"/>
    <mergeCell ref="E16:F16"/>
    <mergeCell ref="E17:F17"/>
    <mergeCell ref="E18:F18"/>
    <mergeCell ref="E19:F19"/>
    <mergeCell ref="E20:F20"/>
    <mergeCell ref="E29:F29"/>
    <mergeCell ref="E25:F25"/>
    <mergeCell ref="E26:F26"/>
    <mergeCell ref="E27:F27"/>
    <mergeCell ref="E28:F28"/>
  </mergeCells>
  <phoneticPr fontId="2" type="noConversion"/>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98169CC-523C-4A85-84E8-3E864CA0A8CB}">
  <sheetPr codeName="Budget"/>
  <dimension ref="A1:DG112"/>
  <sheetViews>
    <sheetView showGridLines="0" tabSelected="1" workbookViewId="0"/>
  </sheetViews>
  <sheetFormatPr defaultRowHeight="10.199999999999999"/>
  <cols>
    <col min="1" max="1" width="12.875" style="7" customWidth="1"/>
    <col min="2" max="2" width="33.375" style="7" customWidth="1"/>
    <col min="3" max="3" width="3.375" style="7" customWidth="1"/>
    <col min="4" max="4" width="6.625" style="24" bestFit="1" customWidth="1"/>
    <col min="5" max="5" width="6.625" style="7" bestFit="1" customWidth="1"/>
    <col min="6" max="6" width="2.75" style="7" customWidth="1"/>
    <col min="7" max="7" width="2.625" style="7" customWidth="1"/>
    <col min="8" max="8" width="2.75" style="7" customWidth="1"/>
    <col min="9" max="11" width="0" style="7" hidden="1" customWidth="1"/>
    <col min="12" max="12" width="10.375" style="7" bestFit="1" customWidth="1"/>
    <col min="13" max="13" width="11" style="7" customWidth="1"/>
    <col min="14" max="14" width="8.625" style="7" bestFit="1" customWidth="1"/>
    <col min="15" max="15" width="10.75" style="7" customWidth="1"/>
    <col min="16" max="16" width="9" style="7" hidden="1" customWidth="1"/>
    <col min="17" max="17" width="9.875" style="7" hidden="1" customWidth="1"/>
    <col min="18" max="18" width="9" style="7" hidden="1" customWidth="1"/>
    <col min="19" max="22" width="9" style="7"/>
    <col min="23" max="23" width="12.625" style="7" customWidth="1"/>
    <col min="24" max="24" width="11" style="7" customWidth="1"/>
    <col min="25" max="16384" width="9" style="7"/>
  </cols>
  <sheetData>
    <row r="1" spans="1:111" ht="11.4" thickBot="1">
      <c r="A1" s="27" t="s">
        <v>30</v>
      </c>
      <c r="B1" s="28"/>
      <c r="C1" s="28"/>
      <c r="D1" s="28"/>
      <c r="E1" s="28"/>
      <c r="F1" s="28"/>
      <c r="G1" s="28"/>
      <c r="H1" s="28"/>
      <c r="I1" s="4" t="s">
        <v>23</v>
      </c>
      <c r="J1" s="7" t="s">
        <v>23</v>
      </c>
      <c r="L1" s="131" t="s">
        <v>31</v>
      </c>
      <c r="M1" s="132"/>
      <c r="N1" s="132"/>
      <c r="O1" s="133"/>
      <c r="P1" s="29">
        <v>7</v>
      </c>
      <c r="Q1" s="29">
        <f>MONTH(DATEVALUE(A1&amp;" 1"))</f>
        <v>12</v>
      </c>
      <c r="R1" s="29" t="str">
        <f>TEXT(A1,"mmm")</f>
        <v>December</v>
      </c>
      <c r="S1" s="28"/>
      <c r="T1" s="130"/>
      <c r="U1" s="130"/>
      <c r="V1" s="28"/>
      <c r="W1" s="28"/>
      <c r="X1" s="28"/>
      <c r="Y1" s="28"/>
      <c r="Z1" s="28"/>
      <c r="AA1" s="28"/>
      <c r="AB1" s="28"/>
      <c r="AC1" s="28"/>
      <c r="AD1" s="28"/>
      <c r="AE1" s="28"/>
      <c r="AF1" s="28"/>
      <c r="AG1" s="28"/>
      <c r="AH1" s="28"/>
      <c r="AI1" s="28"/>
      <c r="AJ1" s="28"/>
      <c r="AK1" s="28"/>
      <c r="AL1" s="28"/>
      <c r="AM1" s="28"/>
      <c r="AN1" s="28"/>
      <c r="AO1" s="28"/>
      <c r="AP1" s="28"/>
      <c r="AQ1" s="28"/>
      <c r="AR1" s="28"/>
      <c r="AS1" s="28"/>
      <c r="AT1" s="28"/>
      <c r="AU1" s="28"/>
      <c r="AV1" s="28"/>
      <c r="AW1" s="28"/>
      <c r="AX1" s="28"/>
      <c r="AY1" s="28"/>
      <c r="AZ1" s="28"/>
      <c r="BA1" s="28"/>
      <c r="BB1" s="28"/>
      <c r="BC1" s="28"/>
      <c r="BD1" s="28"/>
      <c r="BE1" s="28"/>
      <c r="BF1" s="28"/>
      <c r="BG1" s="28"/>
      <c r="BH1" s="28"/>
      <c r="BI1" s="28"/>
      <c r="BJ1" s="28"/>
      <c r="BK1" s="28"/>
      <c r="BL1" s="28"/>
      <c r="BM1" s="28"/>
      <c r="BN1" s="28"/>
      <c r="BO1" s="28"/>
      <c r="BP1" s="28"/>
      <c r="BQ1" s="28"/>
      <c r="BR1" s="28"/>
      <c r="BS1" s="28"/>
      <c r="BT1" s="28"/>
      <c r="BU1" s="28"/>
      <c r="BV1" s="28"/>
      <c r="BW1" s="28"/>
      <c r="BX1" s="28"/>
      <c r="BY1" s="28"/>
      <c r="BZ1" s="28"/>
      <c r="CA1" s="28"/>
      <c r="CB1" s="28"/>
      <c r="CC1" s="28"/>
      <c r="CD1" s="28"/>
      <c r="CE1" s="28"/>
      <c r="CF1" s="28"/>
      <c r="CG1" s="28"/>
      <c r="CH1" s="28"/>
      <c r="CI1" s="28"/>
      <c r="CJ1" s="28"/>
      <c r="CK1" s="28"/>
      <c r="CL1" s="28"/>
      <c r="CM1" s="28"/>
      <c r="CN1" s="28"/>
      <c r="CO1" s="28"/>
      <c r="CP1" s="28"/>
      <c r="CQ1" s="28"/>
      <c r="CR1" s="28"/>
      <c r="CS1" s="28"/>
      <c r="CT1" s="28"/>
      <c r="CU1" s="28"/>
      <c r="CV1" s="28"/>
      <c r="CW1" s="28"/>
      <c r="CX1" s="28"/>
      <c r="CY1" s="28"/>
      <c r="CZ1" s="28"/>
      <c r="DA1" s="28"/>
      <c r="DB1" s="28"/>
      <c r="DC1" s="28"/>
      <c r="DD1" s="28"/>
      <c r="DE1" s="28"/>
      <c r="DF1" s="28"/>
      <c r="DG1" s="28"/>
    </row>
    <row r="2" spans="1:111" ht="10.8" thickBot="1">
      <c r="A2" s="145" t="s">
        <v>0</v>
      </c>
      <c r="B2" s="146"/>
      <c r="C2" s="30"/>
      <c r="D2" s="146" t="s">
        <v>1</v>
      </c>
      <c r="E2" s="147"/>
      <c r="F2" s="28"/>
      <c r="G2" s="28"/>
      <c r="H2" s="28"/>
      <c r="L2" s="31" t="s">
        <v>143</v>
      </c>
      <c r="M2" s="31" t="s">
        <v>0</v>
      </c>
      <c r="N2" s="31" t="s">
        <v>17</v>
      </c>
      <c r="O2" s="31" t="s">
        <v>159</v>
      </c>
      <c r="P2" s="28"/>
      <c r="Q2" s="28"/>
      <c r="R2" s="28"/>
      <c r="S2" s="28"/>
      <c r="T2" s="28"/>
      <c r="U2" s="28"/>
      <c r="V2" s="28"/>
      <c r="W2" s="28"/>
      <c r="X2" s="28"/>
      <c r="Y2" s="28"/>
      <c r="Z2" s="28"/>
      <c r="AA2" s="28"/>
      <c r="AB2" s="28"/>
      <c r="AC2" s="28"/>
      <c r="AD2" s="28"/>
      <c r="AE2" s="28"/>
      <c r="AF2" s="28"/>
      <c r="AG2" s="28"/>
      <c r="AH2" s="28"/>
      <c r="AI2" s="28"/>
      <c r="AJ2" s="28"/>
      <c r="AK2" s="28"/>
      <c r="AL2" s="28"/>
      <c r="AM2" s="28"/>
      <c r="AN2" s="28"/>
      <c r="AO2" s="28"/>
      <c r="AP2" s="28"/>
      <c r="AQ2" s="28"/>
      <c r="AR2" s="28"/>
      <c r="AS2" s="28"/>
      <c r="AT2" s="28"/>
      <c r="AU2" s="28"/>
      <c r="AV2" s="28"/>
      <c r="AW2" s="28"/>
      <c r="AX2" s="28"/>
      <c r="AY2" s="28"/>
      <c r="AZ2" s="28"/>
      <c r="BA2" s="28"/>
      <c r="BB2" s="28"/>
      <c r="BC2" s="28"/>
      <c r="BD2" s="28"/>
      <c r="BE2" s="28"/>
      <c r="BF2" s="28"/>
      <c r="BG2" s="28"/>
      <c r="BH2" s="28"/>
      <c r="BI2" s="28"/>
      <c r="BJ2" s="28"/>
      <c r="BK2" s="28"/>
      <c r="BL2" s="28"/>
      <c r="BM2" s="28"/>
      <c r="BN2" s="28"/>
      <c r="BO2" s="28"/>
      <c r="BP2" s="28"/>
      <c r="BQ2" s="28"/>
      <c r="BR2" s="28"/>
      <c r="BS2" s="28"/>
      <c r="BT2" s="28"/>
      <c r="BU2" s="28"/>
      <c r="BV2" s="28"/>
      <c r="BW2" s="28"/>
      <c r="BX2" s="28"/>
      <c r="BY2" s="28"/>
      <c r="BZ2" s="28"/>
      <c r="CA2" s="28"/>
      <c r="CB2" s="28"/>
      <c r="CC2" s="28"/>
      <c r="CD2" s="28"/>
      <c r="CE2" s="28"/>
      <c r="CF2" s="28"/>
      <c r="CG2" s="28"/>
      <c r="CH2" s="28"/>
      <c r="CI2" s="28"/>
      <c r="CJ2" s="28"/>
      <c r="CK2" s="28"/>
      <c r="CL2" s="28"/>
      <c r="CM2" s="28"/>
      <c r="CN2" s="28"/>
      <c r="CO2" s="28"/>
      <c r="CP2" s="28"/>
      <c r="CQ2" s="28"/>
      <c r="CR2" s="28"/>
      <c r="CS2" s="28"/>
      <c r="CT2" s="28"/>
      <c r="CU2" s="28"/>
      <c r="CV2" s="28"/>
      <c r="CW2" s="28"/>
      <c r="CX2" s="28"/>
      <c r="CY2" s="28"/>
      <c r="CZ2" s="28"/>
      <c r="DA2" s="28"/>
      <c r="DB2" s="28"/>
      <c r="DC2" s="28"/>
      <c r="DD2" s="28"/>
      <c r="DE2" s="28"/>
      <c r="DF2" s="28"/>
      <c r="DG2" s="28"/>
    </row>
    <row r="3" spans="1:111">
      <c r="A3" s="143" t="s">
        <v>134</v>
      </c>
      <c r="B3" s="144"/>
      <c r="C3" s="28"/>
      <c r="D3" s="32">
        <v>4380</v>
      </c>
      <c r="E3" s="33"/>
      <c r="F3" s="28"/>
      <c r="G3" s="28"/>
      <c r="H3" s="28"/>
      <c r="L3" s="34" t="s">
        <v>19</v>
      </c>
      <c r="M3" s="35">
        <v>11200</v>
      </c>
      <c r="N3" s="35">
        <f>SUM(Table10[January])</f>
        <v>6324</v>
      </c>
      <c r="O3" s="35">
        <v>4876</v>
      </c>
      <c r="P3" s="28"/>
      <c r="Q3" s="28"/>
      <c r="R3" s="28"/>
      <c r="S3" s="28"/>
      <c r="T3" s="28"/>
      <c r="U3" s="28"/>
      <c r="V3" s="28"/>
      <c r="W3" s="28"/>
      <c r="X3" s="28"/>
      <c r="Y3" s="28"/>
      <c r="Z3" s="28"/>
      <c r="AA3" s="28"/>
      <c r="AB3" s="28"/>
      <c r="AC3" s="28"/>
      <c r="AD3" s="28"/>
      <c r="AE3" s="28"/>
      <c r="AF3" s="28"/>
      <c r="AG3" s="28"/>
      <c r="AH3" s="28"/>
      <c r="AI3" s="28"/>
      <c r="AJ3" s="28"/>
      <c r="AK3" s="28"/>
      <c r="AL3" s="28"/>
      <c r="AM3" s="28"/>
      <c r="AN3" s="28"/>
      <c r="AO3" s="28"/>
      <c r="AP3" s="28"/>
      <c r="AQ3" s="28"/>
      <c r="AR3" s="28"/>
      <c r="AS3" s="28"/>
      <c r="AT3" s="28"/>
      <c r="AU3" s="28"/>
      <c r="AV3" s="28"/>
      <c r="AW3" s="28"/>
      <c r="AX3" s="28"/>
      <c r="AY3" s="28"/>
      <c r="AZ3" s="28"/>
      <c r="BA3" s="28"/>
      <c r="BB3" s="28"/>
      <c r="BC3" s="28"/>
      <c r="BD3" s="28"/>
      <c r="BE3" s="28"/>
      <c r="BF3" s="28"/>
      <c r="BG3" s="28"/>
      <c r="BH3" s="28"/>
      <c r="BI3" s="28"/>
      <c r="BJ3" s="28"/>
      <c r="BK3" s="28"/>
      <c r="BL3" s="28"/>
      <c r="BM3" s="28"/>
      <c r="BN3" s="28"/>
      <c r="BO3" s="28"/>
      <c r="BP3" s="28"/>
      <c r="BQ3" s="28"/>
      <c r="BR3" s="28"/>
      <c r="BS3" s="28"/>
      <c r="BT3" s="28"/>
      <c r="BU3" s="28"/>
      <c r="BV3" s="28"/>
      <c r="BW3" s="28"/>
      <c r="BX3" s="28"/>
      <c r="BY3" s="28"/>
      <c r="BZ3" s="28"/>
      <c r="CA3" s="28"/>
      <c r="CB3" s="28"/>
      <c r="CC3" s="28"/>
      <c r="CD3" s="28"/>
      <c r="CE3" s="28"/>
      <c r="CF3" s="28"/>
      <c r="CG3" s="28"/>
      <c r="CH3" s="28"/>
      <c r="CI3" s="28"/>
      <c r="CJ3" s="28"/>
      <c r="CK3" s="28"/>
      <c r="CL3" s="28"/>
      <c r="CM3" s="28"/>
      <c r="CN3" s="28"/>
      <c r="CO3" s="28"/>
      <c r="CP3" s="28"/>
      <c r="CQ3" s="28"/>
      <c r="CR3" s="28"/>
      <c r="CS3" s="28"/>
      <c r="CT3" s="28"/>
      <c r="CU3" s="28"/>
      <c r="CV3" s="28"/>
      <c r="CW3" s="28"/>
      <c r="CX3" s="28"/>
      <c r="CY3" s="28"/>
      <c r="CZ3" s="28"/>
      <c r="DA3" s="28"/>
      <c r="DB3" s="28"/>
      <c r="DC3" s="28"/>
      <c r="DD3" s="28"/>
      <c r="DE3" s="28"/>
      <c r="DF3" s="28"/>
      <c r="DG3" s="28"/>
    </row>
    <row r="4" spans="1:111">
      <c r="A4" s="138" t="s">
        <v>135</v>
      </c>
      <c r="B4" s="139"/>
      <c r="C4" s="28"/>
      <c r="D4" s="32">
        <v>4120</v>
      </c>
      <c r="E4" s="33"/>
      <c r="F4" s="28"/>
      <c r="G4" s="28"/>
      <c r="H4" s="28"/>
      <c r="L4" s="34" t="s">
        <v>20</v>
      </c>
      <c r="M4" s="35">
        <v>11800</v>
      </c>
      <c r="N4" s="35">
        <f>SUM(Table10[February])</f>
        <v>6389</v>
      </c>
      <c r="O4" s="35">
        <v>5411</v>
      </c>
      <c r="P4" s="28"/>
      <c r="Q4" s="28"/>
      <c r="R4" s="28"/>
      <c r="S4" s="28"/>
      <c r="T4" s="28"/>
      <c r="U4" s="28"/>
      <c r="V4" s="28"/>
      <c r="W4" s="28"/>
      <c r="X4" s="28"/>
      <c r="Y4" s="28"/>
      <c r="Z4" s="28"/>
      <c r="AA4" s="28"/>
      <c r="AB4" s="28"/>
      <c r="AC4" s="28"/>
      <c r="AD4" s="28"/>
      <c r="AE4" s="28"/>
      <c r="AF4" s="28"/>
      <c r="AG4" s="28"/>
      <c r="AH4" s="28"/>
      <c r="AI4" s="28"/>
      <c r="AJ4" s="28"/>
      <c r="AK4" s="28"/>
      <c r="AL4" s="28"/>
      <c r="AM4" s="28"/>
      <c r="AN4" s="28"/>
      <c r="AO4" s="28"/>
      <c r="AP4" s="28"/>
      <c r="AQ4" s="28"/>
      <c r="AR4" s="28"/>
      <c r="AS4" s="28"/>
      <c r="AT4" s="28"/>
      <c r="AU4" s="28"/>
      <c r="AV4" s="28"/>
      <c r="AW4" s="28"/>
      <c r="AX4" s="28"/>
      <c r="AY4" s="28"/>
      <c r="AZ4" s="28"/>
      <c r="BA4" s="28"/>
      <c r="BB4" s="28"/>
      <c r="BC4" s="28"/>
      <c r="BD4" s="28"/>
      <c r="BE4" s="28"/>
      <c r="BF4" s="28"/>
      <c r="BG4" s="28"/>
      <c r="BH4" s="28"/>
      <c r="BI4" s="28"/>
      <c r="BJ4" s="28"/>
      <c r="BK4" s="28"/>
      <c r="BL4" s="28"/>
      <c r="BM4" s="28"/>
      <c r="BN4" s="28"/>
      <c r="BO4" s="28"/>
      <c r="BP4" s="28"/>
      <c r="BQ4" s="28"/>
      <c r="BR4" s="28"/>
      <c r="BS4" s="28"/>
      <c r="BT4" s="28"/>
      <c r="BU4" s="28"/>
      <c r="BV4" s="28"/>
      <c r="BW4" s="28"/>
      <c r="BX4" s="28"/>
      <c r="BY4" s="28"/>
      <c r="BZ4" s="28"/>
      <c r="CA4" s="28"/>
      <c r="CB4" s="28"/>
      <c r="CC4" s="28"/>
      <c r="CD4" s="28"/>
      <c r="CE4" s="28"/>
      <c r="CF4" s="28"/>
      <c r="CG4" s="28"/>
      <c r="CH4" s="28"/>
      <c r="CI4" s="28"/>
      <c r="CJ4" s="28"/>
      <c r="CK4" s="28"/>
      <c r="CL4" s="28"/>
      <c r="CM4" s="28"/>
      <c r="CN4" s="28"/>
      <c r="CO4" s="28"/>
      <c r="CP4" s="28"/>
      <c r="CQ4" s="28"/>
      <c r="CR4" s="28"/>
      <c r="CS4" s="28"/>
      <c r="CT4" s="28"/>
      <c r="CU4" s="28"/>
      <c r="CV4" s="28"/>
      <c r="CW4" s="28"/>
      <c r="CX4" s="28"/>
      <c r="CY4" s="28"/>
      <c r="CZ4" s="28"/>
      <c r="DA4" s="28"/>
      <c r="DB4" s="28"/>
      <c r="DC4" s="28"/>
      <c r="DD4" s="28"/>
      <c r="DE4" s="28"/>
      <c r="DF4" s="28"/>
      <c r="DG4" s="28"/>
    </row>
    <row r="5" spans="1:111">
      <c r="A5" s="138" t="s">
        <v>136</v>
      </c>
      <c r="B5" s="139"/>
      <c r="C5" s="28"/>
      <c r="D5" s="32">
        <v>310</v>
      </c>
      <c r="E5" s="33"/>
      <c r="F5" s="28"/>
      <c r="G5" s="28"/>
      <c r="H5" s="28"/>
      <c r="L5" s="34" t="s">
        <v>21</v>
      </c>
      <c r="M5" s="35">
        <f>SUM(Table9[March])</f>
        <v>8570</v>
      </c>
      <c r="N5" s="35">
        <f>SUM(Table10[March])</f>
        <v>5985</v>
      </c>
      <c r="O5" s="35">
        <v>2585</v>
      </c>
      <c r="P5" s="28"/>
      <c r="Q5" s="28"/>
      <c r="R5" s="28"/>
      <c r="S5" s="28"/>
      <c r="T5" s="28"/>
      <c r="U5" s="28"/>
      <c r="V5" s="28"/>
      <c r="W5" s="28"/>
      <c r="X5" s="28"/>
      <c r="Y5" s="28"/>
      <c r="Z5" s="28"/>
      <c r="AA5" s="28"/>
      <c r="AB5" s="28"/>
      <c r="AC5" s="28"/>
      <c r="AD5" s="28"/>
      <c r="AE5" s="28"/>
      <c r="AF5" s="28"/>
      <c r="AG5" s="28"/>
      <c r="AH5" s="28"/>
      <c r="AI5" s="28"/>
      <c r="AJ5" s="28"/>
      <c r="AK5" s="28"/>
      <c r="AL5" s="28"/>
      <c r="AM5" s="28"/>
      <c r="AN5" s="28"/>
      <c r="AO5" s="28"/>
      <c r="AP5" s="28"/>
      <c r="AQ5" s="28"/>
      <c r="AR5" s="28"/>
      <c r="AS5" s="28"/>
      <c r="AT5" s="28"/>
      <c r="AU5" s="28"/>
      <c r="AV5" s="28"/>
      <c r="AW5" s="28"/>
      <c r="AX5" s="28"/>
      <c r="AY5" s="28"/>
      <c r="AZ5" s="28"/>
      <c r="BA5" s="28"/>
      <c r="BB5" s="28"/>
      <c r="BC5" s="28"/>
      <c r="BD5" s="28"/>
      <c r="BE5" s="28"/>
      <c r="BF5" s="28"/>
      <c r="BG5" s="28"/>
      <c r="BH5" s="28"/>
      <c r="BI5" s="28"/>
      <c r="BJ5" s="28"/>
      <c r="BK5" s="28"/>
      <c r="BL5" s="28"/>
      <c r="BM5" s="28"/>
      <c r="BN5" s="28"/>
      <c r="BO5" s="28"/>
      <c r="BP5" s="28"/>
      <c r="BQ5" s="28"/>
      <c r="BR5" s="28"/>
      <c r="BS5" s="28"/>
      <c r="BT5" s="28"/>
      <c r="BU5" s="28"/>
      <c r="BV5" s="28"/>
      <c r="BW5" s="28"/>
      <c r="BX5" s="28"/>
      <c r="BY5" s="28"/>
      <c r="BZ5" s="28"/>
      <c r="CA5" s="28"/>
      <c r="CB5" s="28"/>
      <c r="CC5" s="28"/>
      <c r="CD5" s="28"/>
      <c r="CE5" s="28"/>
      <c r="CF5" s="28"/>
      <c r="CG5" s="28"/>
      <c r="CH5" s="28"/>
      <c r="CI5" s="28"/>
      <c r="CJ5" s="28"/>
      <c r="CK5" s="28"/>
      <c r="CL5" s="28"/>
      <c r="CM5" s="28"/>
      <c r="CN5" s="28"/>
      <c r="CO5" s="28"/>
      <c r="CP5" s="28"/>
      <c r="CQ5" s="28"/>
      <c r="CR5" s="28"/>
      <c r="CS5" s="28"/>
      <c r="CT5" s="28"/>
      <c r="CU5" s="28"/>
      <c r="CV5" s="28"/>
      <c r="CW5" s="28"/>
      <c r="CX5" s="28"/>
      <c r="CY5" s="28"/>
      <c r="CZ5" s="28"/>
      <c r="DA5" s="28"/>
      <c r="DB5" s="28"/>
      <c r="DC5" s="28"/>
      <c r="DD5" s="28"/>
      <c r="DE5" s="28"/>
      <c r="DF5" s="28"/>
      <c r="DG5" s="28"/>
    </row>
    <row r="6" spans="1:111">
      <c r="A6" s="138" t="s">
        <v>2</v>
      </c>
      <c r="B6" s="139"/>
      <c r="C6" s="28"/>
      <c r="D6" s="28"/>
      <c r="E6" s="33">
        <f>SUM(D3:D5)</f>
        <v>8810</v>
      </c>
      <c r="F6" s="28"/>
      <c r="G6" s="28"/>
      <c r="H6" s="28"/>
      <c r="L6" s="34" t="s">
        <v>22</v>
      </c>
      <c r="M6" s="35">
        <f>SUM(Table9[April])</f>
        <v>8030</v>
      </c>
      <c r="N6" s="35">
        <f>SUM(Table10[April])</f>
        <v>6212</v>
      </c>
      <c r="O6" s="35">
        <v>1818</v>
      </c>
      <c r="P6" s="28"/>
      <c r="Q6" s="28"/>
      <c r="R6" s="28"/>
      <c r="S6" s="28"/>
      <c r="T6" s="28"/>
      <c r="U6" s="28"/>
      <c r="V6" s="28"/>
      <c r="W6" s="28"/>
      <c r="X6" s="28"/>
      <c r="Y6" s="28"/>
      <c r="Z6" s="28"/>
      <c r="AA6" s="28"/>
      <c r="AB6" s="28"/>
      <c r="AC6" s="28"/>
      <c r="AD6" s="28"/>
      <c r="AE6" s="28"/>
      <c r="AF6" s="28"/>
      <c r="AG6" s="28"/>
      <c r="AH6" s="28"/>
      <c r="AI6" s="28"/>
      <c r="AJ6" s="28"/>
      <c r="AK6" s="28"/>
      <c r="AL6" s="28"/>
      <c r="AM6" s="28"/>
      <c r="AN6" s="28"/>
      <c r="AO6" s="28"/>
      <c r="AP6" s="28"/>
      <c r="AQ6" s="28"/>
      <c r="AR6" s="28"/>
      <c r="AS6" s="28"/>
      <c r="AT6" s="28"/>
      <c r="AU6" s="28"/>
      <c r="AV6" s="28"/>
      <c r="AW6" s="28"/>
      <c r="AX6" s="28"/>
      <c r="AY6" s="28"/>
      <c r="AZ6" s="28"/>
      <c r="BA6" s="28"/>
      <c r="BB6" s="28"/>
      <c r="BC6" s="28"/>
      <c r="BD6" s="28"/>
      <c r="BE6" s="28"/>
      <c r="BF6" s="28"/>
      <c r="BG6" s="28"/>
      <c r="BH6" s="28"/>
      <c r="BI6" s="28"/>
      <c r="BJ6" s="28"/>
      <c r="BK6" s="28"/>
      <c r="BL6" s="28"/>
      <c r="BM6" s="28"/>
      <c r="BN6" s="28"/>
      <c r="BO6" s="28"/>
      <c r="BP6" s="28"/>
      <c r="BQ6" s="28"/>
      <c r="BR6" s="28"/>
      <c r="BS6" s="28"/>
      <c r="BT6" s="28"/>
      <c r="BU6" s="28"/>
      <c r="BV6" s="28"/>
      <c r="BW6" s="28"/>
      <c r="BX6" s="28"/>
      <c r="BY6" s="28"/>
      <c r="BZ6" s="28"/>
      <c r="CA6" s="28"/>
      <c r="CB6" s="28"/>
      <c r="CC6" s="28"/>
      <c r="CD6" s="28"/>
      <c r="CE6" s="28"/>
      <c r="CF6" s="28"/>
      <c r="CG6" s="28"/>
      <c r="CH6" s="28"/>
      <c r="CI6" s="28"/>
      <c r="CJ6" s="28"/>
      <c r="CK6" s="28"/>
      <c r="CL6" s="28"/>
      <c r="CM6" s="28"/>
      <c r="CN6" s="28"/>
      <c r="CO6" s="28"/>
      <c r="CP6" s="28"/>
      <c r="CQ6" s="28"/>
      <c r="CR6" s="28"/>
      <c r="CS6" s="28"/>
      <c r="CT6" s="28"/>
      <c r="CU6" s="28"/>
      <c r="CV6" s="28"/>
      <c r="CW6" s="28"/>
      <c r="CX6" s="28"/>
      <c r="CY6" s="28"/>
      <c r="CZ6" s="28"/>
      <c r="DA6" s="28"/>
      <c r="DB6" s="28"/>
      <c r="DC6" s="28"/>
      <c r="DD6" s="28"/>
      <c r="DE6" s="28"/>
      <c r="DF6" s="28"/>
      <c r="DG6" s="28"/>
    </row>
    <row r="7" spans="1:111" ht="10.8" thickBot="1">
      <c r="A7" s="140" t="s">
        <v>3</v>
      </c>
      <c r="B7" s="141"/>
      <c r="C7" s="37"/>
      <c r="D7" s="141" t="s">
        <v>1</v>
      </c>
      <c r="E7" s="142"/>
      <c r="F7" s="28"/>
      <c r="G7" s="28"/>
      <c r="H7" s="28"/>
      <c r="L7" s="34" t="s">
        <v>23</v>
      </c>
      <c r="M7" s="35">
        <f>SUM(Table9[May])</f>
        <v>7630</v>
      </c>
      <c r="N7" s="35">
        <f>SUM(Table10[May])</f>
        <v>470</v>
      </c>
      <c r="O7" s="35">
        <v>7160</v>
      </c>
      <c r="P7" s="28"/>
      <c r="Q7" s="28"/>
      <c r="R7" s="28"/>
      <c r="S7" s="28"/>
      <c r="T7" s="28"/>
      <c r="U7" s="28"/>
      <c r="V7" s="28"/>
      <c r="W7" s="28"/>
      <c r="X7" s="28"/>
      <c r="Y7" s="28"/>
      <c r="Z7" s="28"/>
      <c r="AA7" s="28"/>
      <c r="AB7" s="28"/>
      <c r="AC7" s="28"/>
      <c r="AD7" s="28"/>
      <c r="AE7" s="28"/>
      <c r="AF7" s="28"/>
      <c r="AG7" s="28"/>
      <c r="AH7" s="28"/>
      <c r="AI7" s="28"/>
      <c r="AJ7" s="28"/>
      <c r="AK7" s="28"/>
      <c r="AL7" s="28"/>
      <c r="AM7" s="28"/>
      <c r="AN7" s="28"/>
      <c r="AO7" s="28"/>
      <c r="AP7" s="28"/>
      <c r="AQ7" s="28"/>
      <c r="AR7" s="28"/>
      <c r="AS7" s="28"/>
      <c r="AT7" s="28"/>
      <c r="AU7" s="28"/>
      <c r="AV7" s="28"/>
      <c r="AW7" s="28"/>
      <c r="AX7" s="28"/>
      <c r="AY7" s="28"/>
      <c r="AZ7" s="28"/>
      <c r="BA7" s="28"/>
      <c r="BB7" s="28"/>
      <c r="BC7" s="28"/>
      <c r="BD7" s="28"/>
      <c r="BE7" s="28"/>
      <c r="BF7" s="28"/>
      <c r="BG7" s="28"/>
      <c r="BH7" s="28"/>
      <c r="BI7" s="28"/>
      <c r="BJ7" s="28"/>
      <c r="BK7" s="28"/>
      <c r="BL7" s="28"/>
      <c r="BM7" s="28"/>
      <c r="BN7" s="28"/>
      <c r="BO7" s="28"/>
      <c r="BP7" s="28"/>
      <c r="BQ7" s="28"/>
      <c r="BR7" s="28"/>
      <c r="BS7" s="28"/>
      <c r="BT7" s="28"/>
      <c r="BU7" s="28"/>
      <c r="BV7" s="28"/>
      <c r="BW7" s="28"/>
      <c r="BX7" s="28"/>
      <c r="BY7" s="28"/>
      <c r="BZ7" s="28"/>
      <c r="CA7" s="28"/>
      <c r="CB7" s="28"/>
      <c r="CC7" s="28"/>
      <c r="CD7" s="28"/>
      <c r="CE7" s="28"/>
      <c r="CF7" s="28"/>
      <c r="CG7" s="28"/>
      <c r="CH7" s="28"/>
      <c r="CI7" s="28"/>
      <c r="CJ7" s="28"/>
      <c r="CK7" s="28"/>
      <c r="CL7" s="28"/>
      <c r="CM7" s="28"/>
      <c r="CN7" s="28"/>
      <c r="CO7" s="28"/>
      <c r="CP7" s="28"/>
      <c r="CQ7" s="28"/>
      <c r="CR7" s="28"/>
      <c r="CS7" s="28"/>
      <c r="CT7" s="28"/>
      <c r="CU7" s="28"/>
      <c r="CV7" s="28"/>
      <c r="CW7" s="28"/>
      <c r="CX7" s="28"/>
      <c r="CY7" s="28"/>
      <c r="CZ7" s="28"/>
      <c r="DA7" s="28"/>
      <c r="DB7" s="28"/>
      <c r="DC7" s="28"/>
      <c r="DD7" s="28"/>
      <c r="DE7" s="28"/>
      <c r="DF7" s="28"/>
      <c r="DG7" s="28"/>
    </row>
    <row r="8" spans="1:111">
      <c r="A8" s="143" t="s">
        <v>137</v>
      </c>
      <c r="B8" s="144"/>
      <c r="C8" s="28"/>
      <c r="D8" s="28">
        <v>160</v>
      </c>
      <c r="E8" s="33"/>
      <c r="F8" s="28"/>
      <c r="G8" s="28"/>
      <c r="H8" s="28"/>
      <c r="L8" s="34" t="s">
        <v>24</v>
      </c>
      <c r="M8" s="35">
        <f>SUM(Table9[June])</f>
        <v>8355</v>
      </c>
      <c r="N8" s="35">
        <f>SUM(Table10[June])</f>
        <v>1025</v>
      </c>
      <c r="O8" s="35">
        <v>7330</v>
      </c>
      <c r="P8" s="28"/>
      <c r="Q8" s="28"/>
      <c r="R8" s="28"/>
      <c r="S8" s="28"/>
      <c r="T8" s="28"/>
      <c r="U8" s="28"/>
      <c r="V8" s="28"/>
      <c r="W8" s="28"/>
      <c r="X8" s="28"/>
      <c r="Y8" s="28"/>
      <c r="Z8" s="28"/>
      <c r="AA8" s="28"/>
      <c r="AB8" s="28"/>
      <c r="AC8" s="28"/>
      <c r="AD8" s="28"/>
      <c r="AE8" s="28"/>
      <c r="AF8" s="28"/>
      <c r="AG8" s="28"/>
      <c r="AH8" s="28"/>
      <c r="AI8" s="28"/>
      <c r="AJ8" s="28"/>
      <c r="AK8" s="28"/>
      <c r="AL8" s="28"/>
      <c r="AM8" s="28"/>
      <c r="AN8" s="28"/>
      <c r="AO8" s="28"/>
      <c r="AP8" s="28"/>
      <c r="AQ8" s="28"/>
      <c r="AR8" s="28"/>
      <c r="AS8" s="28"/>
      <c r="AT8" s="28"/>
      <c r="AU8" s="28"/>
      <c r="AV8" s="28"/>
      <c r="AW8" s="28"/>
      <c r="AX8" s="28"/>
      <c r="AY8" s="28"/>
      <c r="AZ8" s="28"/>
      <c r="BA8" s="28"/>
      <c r="BB8" s="28"/>
      <c r="BC8" s="28"/>
      <c r="BD8" s="28"/>
      <c r="BE8" s="28"/>
      <c r="BF8" s="28"/>
      <c r="BG8" s="28"/>
      <c r="BH8" s="28"/>
      <c r="BI8" s="28"/>
      <c r="BJ8" s="28"/>
      <c r="BK8" s="28"/>
      <c r="BL8" s="28"/>
      <c r="BM8" s="28"/>
      <c r="BN8" s="28"/>
      <c r="BO8" s="28"/>
      <c r="BP8" s="28"/>
      <c r="BQ8" s="28"/>
      <c r="BR8" s="28"/>
      <c r="BS8" s="28"/>
      <c r="BT8" s="28"/>
      <c r="BU8" s="28"/>
      <c r="BV8" s="28"/>
      <c r="BW8" s="28"/>
      <c r="BX8" s="28"/>
      <c r="BY8" s="28"/>
      <c r="BZ8" s="28"/>
      <c r="CA8" s="28"/>
      <c r="CB8" s="28"/>
      <c r="CC8" s="28"/>
      <c r="CD8" s="28"/>
      <c r="CE8" s="28"/>
      <c r="CF8" s="28"/>
      <c r="CG8" s="28"/>
      <c r="CH8" s="28"/>
      <c r="CI8" s="28"/>
      <c r="CJ8" s="28"/>
      <c r="CK8" s="28"/>
      <c r="CL8" s="28"/>
      <c r="CM8" s="28"/>
      <c r="CN8" s="28"/>
      <c r="CO8" s="28"/>
      <c r="CP8" s="28"/>
      <c r="CQ8" s="28"/>
      <c r="CR8" s="28"/>
      <c r="CS8" s="28"/>
      <c r="CT8" s="28"/>
      <c r="CU8" s="28"/>
      <c r="CV8" s="28"/>
      <c r="CW8" s="28"/>
      <c r="CX8" s="28"/>
      <c r="CY8" s="28"/>
      <c r="CZ8" s="28"/>
      <c r="DA8" s="28"/>
      <c r="DB8" s="28"/>
      <c r="DC8" s="28"/>
      <c r="DD8" s="28"/>
      <c r="DE8" s="28"/>
      <c r="DF8" s="28"/>
      <c r="DG8" s="28"/>
    </row>
    <row r="9" spans="1:111">
      <c r="A9" s="138" t="s">
        <v>138</v>
      </c>
      <c r="B9" s="139"/>
      <c r="C9" s="28"/>
      <c r="D9" s="28">
        <v>80</v>
      </c>
      <c r="E9" s="33"/>
      <c r="F9" s="28"/>
      <c r="G9" s="28"/>
      <c r="H9" s="28"/>
      <c r="L9" s="34" t="s">
        <v>25</v>
      </c>
      <c r="M9" s="35">
        <f>SUM(Table9[July])</f>
        <v>8750</v>
      </c>
      <c r="N9" s="35">
        <f>SUM(Table10[July])</f>
        <v>1190</v>
      </c>
      <c r="O9" s="35">
        <v>7560</v>
      </c>
      <c r="P9" s="28"/>
      <c r="Q9" s="28"/>
      <c r="R9" s="28"/>
      <c r="S9" s="28"/>
      <c r="T9" s="28"/>
      <c r="U9" s="28"/>
      <c r="V9" s="28"/>
      <c r="W9" s="28"/>
      <c r="X9" s="28"/>
      <c r="Y9" s="28"/>
      <c r="Z9" s="28"/>
      <c r="AA9" s="28"/>
      <c r="AB9" s="28"/>
      <c r="AC9" s="28"/>
      <c r="AD9" s="28"/>
      <c r="AE9" s="28"/>
      <c r="AF9" s="28"/>
      <c r="AG9" s="28"/>
      <c r="AH9" s="28"/>
      <c r="AI9" s="28"/>
      <c r="AJ9" s="28"/>
      <c r="AK9" s="28"/>
      <c r="AL9" s="28"/>
      <c r="AM9" s="28"/>
      <c r="AN9" s="28"/>
      <c r="AO9" s="28"/>
      <c r="AP9" s="28"/>
      <c r="AQ9" s="28"/>
      <c r="AR9" s="28"/>
      <c r="AS9" s="28"/>
      <c r="AT9" s="28"/>
      <c r="AU9" s="28"/>
      <c r="AV9" s="28"/>
      <c r="AW9" s="28"/>
      <c r="AX9" s="28"/>
      <c r="AY9" s="28"/>
      <c r="AZ9" s="28"/>
      <c r="BA9" s="28"/>
      <c r="BB9" s="28"/>
      <c r="BC9" s="28"/>
      <c r="BD9" s="28"/>
      <c r="BE9" s="28"/>
      <c r="BF9" s="28"/>
      <c r="BG9" s="28"/>
      <c r="BH9" s="28"/>
      <c r="BI9" s="28"/>
      <c r="BJ9" s="28"/>
      <c r="BK9" s="28"/>
      <c r="BL9" s="28"/>
      <c r="BM9" s="28"/>
      <c r="BN9" s="28"/>
      <c r="BO9" s="28"/>
      <c r="BP9" s="28"/>
      <c r="BQ9" s="28"/>
      <c r="BR9" s="28"/>
      <c r="BS9" s="28"/>
      <c r="BT9" s="28"/>
      <c r="BU9" s="28"/>
      <c r="BV9" s="28"/>
      <c r="BW9" s="28"/>
      <c r="BX9" s="28"/>
      <c r="BY9" s="28"/>
      <c r="BZ9" s="28"/>
      <c r="CA9" s="28"/>
      <c r="CB9" s="28"/>
      <c r="CC9" s="28"/>
      <c r="CD9" s="28"/>
      <c r="CE9" s="28"/>
      <c r="CF9" s="28"/>
      <c r="CG9" s="28"/>
      <c r="CH9" s="28"/>
      <c r="CI9" s="28"/>
      <c r="CJ9" s="28"/>
      <c r="CK9" s="28"/>
      <c r="CL9" s="28"/>
      <c r="CM9" s="28"/>
      <c r="CN9" s="28"/>
      <c r="CO9" s="28"/>
      <c r="CP9" s="28"/>
      <c r="CQ9" s="28"/>
      <c r="CR9" s="28"/>
      <c r="CS9" s="28"/>
      <c r="CT9" s="28"/>
      <c r="CU9" s="28"/>
      <c r="CV9" s="28"/>
      <c r="CW9" s="28"/>
      <c r="CX9" s="28"/>
      <c r="CY9" s="28"/>
      <c r="CZ9" s="28"/>
      <c r="DA9" s="28"/>
      <c r="DB9" s="28"/>
      <c r="DC9" s="28"/>
      <c r="DD9" s="28"/>
      <c r="DE9" s="28"/>
      <c r="DF9" s="28"/>
      <c r="DG9" s="28"/>
    </row>
    <row r="10" spans="1:111">
      <c r="A10" s="138" t="s">
        <v>139</v>
      </c>
      <c r="B10" s="139"/>
      <c r="C10" s="28"/>
      <c r="D10" s="28">
        <v>40</v>
      </c>
      <c r="E10" s="33"/>
      <c r="F10" s="28"/>
      <c r="G10" s="28"/>
      <c r="H10" s="28"/>
      <c r="L10" s="34" t="s">
        <v>26</v>
      </c>
      <c r="M10" s="35">
        <f>SUM(Table9[August])</f>
        <v>8050</v>
      </c>
      <c r="N10" s="35">
        <f>SUM(Table10[August])</f>
        <v>6763</v>
      </c>
      <c r="O10" s="35">
        <v>1287</v>
      </c>
      <c r="P10" s="28"/>
      <c r="Q10" s="28"/>
      <c r="R10" s="28"/>
      <c r="S10" s="28"/>
      <c r="T10" s="28"/>
      <c r="U10" s="28"/>
      <c r="V10" s="28"/>
      <c r="W10" s="28"/>
      <c r="X10" s="28"/>
      <c r="Y10" s="28"/>
      <c r="Z10" s="28"/>
      <c r="AA10" s="28"/>
      <c r="AB10" s="28"/>
      <c r="AC10" s="28"/>
      <c r="AD10" s="28"/>
      <c r="AE10" s="28"/>
      <c r="AF10" s="28"/>
      <c r="AG10" s="28"/>
      <c r="AH10" s="28"/>
      <c r="AI10" s="28"/>
      <c r="AJ10" s="28"/>
      <c r="AK10" s="28"/>
      <c r="AL10" s="28"/>
      <c r="AM10" s="28"/>
      <c r="AN10" s="28"/>
      <c r="AO10" s="28"/>
      <c r="AP10" s="28"/>
      <c r="AQ10" s="28"/>
      <c r="AR10" s="28"/>
      <c r="AS10" s="28"/>
      <c r="AT10" s="28"/>
      <c r="AU10" s="28"/>
      <c r="AV10" s="28"/>
      <c r="AW10" s="28"/>
      <c r="AX10" s="28"/>
      <c r="AY10" s="28"/>
      <c r="AZ10" s="28"/>
      <c r="BA10" s="28"/>
      <c r="BB10" s="28"/>
      <c r="BC10" s="28"/>
      <c r="BD10" s="28"/>
      <c r="BE10" s="28"/>
      <c r="BF10" s="28"/>
      <c r="BG10" s="28"/>
      <c r="BH10" s="28"/>
      <c r="BI10" s="28"/>
      <c r="BJ10" s="28"/>
      <c r="BK10" s="28"/>
      <c r="BL10" s="28"/>
      <c r="BM10" s="28"/>
      <c r="BN10" s="28"/>
      <c r="BO10" s="28"/>
      <c r="BP10" s="28"/>
      <c r="BQ10" s="28"/>
      <c r="BR10" s="28"/>
      <c r="BS10" s="28"/>
      <c r="BT10" s="28"/>
      <c r="BU10" s="28"/>
      <c r="BV10" s="28"/>
      <c r="BW10" s="28"/>
      <c r="BX10" s="28"/>
      <c r="BY10" s="28"/>
      <c r="BZ10" s="28"/>
      <c r="CA10" s="28"/>
      <c r="CB10" s="28"/>
      <c r="CC10" s="28"/>
      <c r="CD10" s="28"/>
      <c r="CE10" s="28"/>
      <c r="CF10" s="28"/>
      <c r="CG10" s="28"/>
      <c r="CH10" s="28"/>
      <c r="CI10" s="28"/>
      <c r="CJ10" s="28"/>
      <c r="CK10" s="28"/>
      <c r="CL10" s="28"/>
      <c r="CM10" s="28"/>
      <c r="CN10" s="28"/>
      <c r="CO10" s="28"/>
      <c r="CP10" s="28"/>
      <c r="CQ10" s="28"/>
      <c r="CR10" s="28"/>
      <c r="CS10" s="28"/>
      <c r="CT10" s="28"/>
      <c r="CU10" s="28"/>
      <c r="CV10" s="28"/>
      <c r="CW10" s="28"/>
      <c r="CX10" s="28"/>
      <c r="CY10" s="28"/>
      <c r="CZ10" s="28"/>
      <c r="DA10" s="28"/>
      <c r="DB10" s="28"/>
      <c r="DC10" s="28"/>
      <c r="DD10" s="28"/>
      <c r="DE10" s="28"/>
      <c r="DF10" s="28"/>
      <c r="DG10" s="28"/>
    </row>
    <row r="11" spans="1:111" ht="10.8" thickBot="1">
      <c r="A11" s="38"/>
      <c r="B11" s="39"/>
      <c r="C11" s="39"/>
      <c r="D11" s="39"/>
      <c r="E11" s="40"/>
      <c r="F11" s="28"/>
      <c r="G11" s="28"/>
      <c r="H11" s="28"/>
      <c r="L11" s="34" t="s">
        <v>27</v>
      </c>
      <c r="M11" s="35">
        <f>SUM(Table9[September])</f>
        <v>8450</v>
      </c>
      <c r="N11" s="35">
        <f>SUM(Table10[September])</f>
        <v>6620</v>
      </c>
      <c r="O11" s="35">
        <v>1830</v>
      </c>
      <c r="P11" s="28"/>
      <c r="Q11" s="28"/>
      <c r="R11" s="28"/>
      <c r="S11" s="28"/>
      <c r="T11" s="28"/>
      <c r="U11" s="28"/>
      <c r="V11" s="28"/>
      <c r="W11" s="28"/>
      <c r="X11" s="28"/>
      <c r="Y11" s="28"/>
      <c r="Z11" s="28"/>
      <c r="AA11" s="28"/>
      <c r="AB11" s="28"/>
      <c r="AC11" s="28"/>
      <c r="AD11" s="28"/>
      <c r="AE11" s="28"/>
      <c r="AF11" s="28"/>
      <c r="AG11" s="28"/>
      <c r="AH11" s="28"/>
      <c r="AI11" s="28"/>
      <c r="AJ11" s="28"/>
      <c r="AK11" s="28"/>
      <c r="AL11" s="28"/>
      <c r="AM11" s="28"/>
      <c r="AN11" s="28"/>
      <c r="AO11" s="28"/>
      <c r="AP11" s="28"/>
      <c r="AQ11" s="28"/>
      <c r="AR11" s="28"/>
      <c r="AS11" s="28"/>
      <c r="AT11" s="28"/>
      <c r="AU11" s="28"/>
      <c r="AV11" s="28"/>
      <c r="AW11" s="28"/>
      <c r="AX11" s="28"/>
      <c r="AY11" s="28"/>
      <c r="AZ11" s="28"/>
      <c r="BA11" s="28"/>
      <c r="BB11" s="28"/>
      <c r="BC11" s="28"/>
      <c r="BD11" s="28"/>
      <c r="BE11" s="28"/>
      <c r="BF11" s="28"/>
      <c r="BG11" s="28"/>
      <c r="BH11" s="28"/>
      <c r="BI11" s="28"/>
      <c r="BJ11" s="28"/>
      <c r="BK11" s="28"/>
      <c r="BL11" s="28"/>
      <c r="BM11" s="28"/>
      <c r="BN11" s="28"/>
      <c r="BO11" s="28"/>
      <c r="BP11" s="28"/>
      <c r="BQ11" s="28"/>
      <c r="BR11" s="28"/>
      <c r="BS11" s="28"/>
      <c r="BT11" s="28"/>
      <c r="BU11" s="28"/>
      <c r="BV11" s="28"/>
      <c r="BW11" s="28"/>
      <c r="BX11" s="28"/>
      <c r="BY11" s="28"/>
      <c r="BZ11" s="28"/>
      <c r="CA11" s="28"/>
      <c r="CB11" s="28"/>
      <c r="CC11" s="28"/>
      <c r="CD11" s="28"/>
      <c r="CE11" s="28"/>
      <c r="CF11" s="28"/>
      <c r="CG11" s="28"/>
      <c r="CH11" s="28"/>
      <c r="CI11" s="28"/>
      <c r="CJ11" s="28"/>
      <c r="CK11" s="28"/>
      <c r="CL11" s="28"/>
      <c r="CM11" s="28"/>
      <c r="CN11" s="28"/>
      <c r="CO11" s="28"/>
      <c r="CP11" s="28"/>
      <c r="CQ11" s="28"/>
      <c r="CR11" s="28"/>
      <c r="CS11" s="28"/>
      <c r="CT11" s="28"/>
      <c r="CU11" s="28"/>
      <c r="CV11" s="28"/>
      <c r="CW11" s="28"/>
      <c r="CX11" s="28"/>
      <c r="CY11" s="28"/>
      <c r="CZ11" s="28"/>
      <c r="DA11" s="28"/>
      <c r="DB11" s="28"/>
      <c r="DC11" s="28"/>
      <c r="DD11" s="28"/>
      <c r="DE11" s="28"/>
      <c r="DF11" s="28"/>
      <c r="DG11" s="28"/>
    </row>
    <row r="12" spans="1:111">
      <c r="A12" s="138" t="s">
        <v>4</v>
      </c>
      <c r="B12" s="139"/>
      <c r="C12" s="28"/>
      <c r="D12" s="32">
        <v>4280</v>
      </c>
      <c r="E12" s="33"/>
      <c r="F12" s="28"/>
      <c r="G12" s="28"/>
      <c r="H12" s="28"/>
      <c r="L12" s="34" t="s">
        <v>28</v>
      </c>
      <c r="M12" s="35">
        <f>SUM(Table9[October])</f>
        <v>8630</v>
      </c>
      <c r="N12" s="35">
        <f>SUM(Table10[October])</f>
        <v>7480</v>
      </c>
      <c r="O12" s="35">
        <v>1150</v>
      </c>
      <c r="P12" s="28"/>
      <c r="Q12" s="28"/>
      <c r="R12" s="28"/>
      <c r="S12" s="28"/>
      <c r="T12" s="28"/>
      <c r="U12" s="28"/>
      <c r="V12" s="28"/>
      <c r="W12" s="28"/>
      <c r="X12" s="28"/>
      <c r="Y12" s="28"/>
      <c r="Z12" s="28"/>
      <c r="AA12" s="28"/>
      <c r="AB12" s="28"/>
      <c r="AC12" s="28"/>
      <c r="AD12" s="28"/>
      <c r="AE12" s="28"/>
      <c r="AF12" s="28"/>
      <c r="AG12" s="28"/>
      <c r="AH12" s="28"/>
      <c r="AI12" s="28"/>
      <c r="AJ12" s="28"/>
      <c r="AK12" s="28"/>
      <c r="AL12" s="28"/>
      <c r="AM12" s="28"/>
      <c r="AN12" s="28"/>
      <c r="AO12" s="28"/>
      <c r="AP12" s="28"/>
      <c r="AQ12" s="28"/>
      <c r="AR12" s="28"/>
      <c r="AS12" s="28"/>
      <c r="AT12" s="28"/>
      <c r="AU12" s="28"/>
      <c r="AV12" s="28"/>
      <c r="AW12" s="28"/>
      <c r="AX12" s="28"/>
      <c r="AY12" s="28"/>
      <c r="AZ12" s="28"/>
      <c r="BA12" s="28"/>
      <c r="BB12" s="28"/>
      <c r="BC12" s="28"/>
      <c r="BD12" s="28"/>
      <c r="BE12" s="28"/>
      <c r="BF12" s="28"/>
      <c r="BG12" s="28"/>
      <c r="BH12" s="28"/>
      <c r="BI12" s="28"/>
      <c r="BJ12" s="28"/>
      <c r="BK12" s="28"/>
      <c r="BL12" s="28"/>
      <c r="BM12" s="28"/>
      <c r="BN12" s="28"/>
      <c r="BO12" s="28"/>
      <c r="BP12" s="28"/>
      <c r="BQ12" s="28"/>
      <c r="BR12" s="28"/>
      <c r="BS12" s="28"/>
      <c r="BT12" s="28"/>
      <c r="BU12" s="28"/>
      <c r="BV12" s="28"/>
      <c r="BW12" s="28"/>
      <c r="BX12" s="28"/>
      <c r="BY12" s="28"/>
      <c r="BZ12" s="28"/>
      <c r="CA12" s="28"/>
      <c r="CB12" s="28"/>
      <c r="CC12" s="28"/>
      <c r="CD12" s="28"/>
      <c r="CE12" s="28"/>
      <c r="CF12" s="28"/>
      <c r="CG12" s="28"/>
      <c r="CH12" s="28"/>
      <c r="CI12" s="28"/>
      <c r="CJ12" s="28"/>
      <c r="CK12" s="28"/>
      <c r="CL12" s="28"/>
      <c r="CM12" s="28"/>
      <c r="CN12" s="28"/>
      <c r="CO12" s="28"/>
      <c r="CP12" s="28"/>
      <c r="CQ12" s="28"/>
      <c r="CR12" s="28"/>
      <c r="CS12" s="28"/>
      <c r="CT12" s="28"/>
      <c r="CU12" s="28"/>
      <c r="CV12" s="28"/>
      <c r="CW12" s="28"/>
      <c r="CX12" s="28"/>
      <c r="CY12" s="28"/>
      <c r="CZ12" s="28"/>
      <c r="DA12" s="28"/>
      <c r="DB12" s="28"/>
      <c r="DC12" s="28"/>
      <c r="DD12" s="28"/>
      <c r="DE12" s="28"/>
      <c r="DF12" s="28"/>
      <c r="DG12" s="28"/>
    </row>
    <row r="13" spans="1:111">
      <c r="A13" s="138" t="s">
        <v>5</v>
      </c>
      <c r="B13" s="139"/>
      <c r="C13" s="28"/>
      <c r="D13" s="32">
        <v>210</v>
      </c>
      <c r="E13" s="33"/>
      <c r="F13" s="28"/>
      <c r="G13" s="28"/>
      <c r="H13" s="28"/>
      <c r="L13" s="34" t="s">
        <v>29</v>
      </c>
      <c r="M13" s="35">
        <f>SUM(Table9[November])</f>
        <v>8148</v>
      </c>
      <c r="N13" s="35">
        <f>SUM(Table10[November])</f>
        <v>6214</v>
      </c>
      <c r="O13" s="35">
        <v>1934</v>
      </c>
      <c r="P13" s="28"/>
      <c r="Q13" s="28"/>
      <c r="R13" s="28"/>
      <c r="S13" s="28"/>
      <c r="T13" s="28"/>
      <c r="U13" s="28"/>
      <c r="V13" s="28"/>
      <c r="W13" s="28"/>
      <c r="X13" s="28"/>
      <c r="Y13" s="28"/>
      <c r="Z13" s="28"/>
      <c r="AA13" s="28"/>
      <c r="AB13" s="28"/>
      <c r="AC13" s="28"/>
      <c r="AD13" s="28"/>
      <c r="AE13" s="28"/>
      <c r="AF13" s="28"/>
      <c r="AG13" s="28"/>
      <c r="AH13" s="28"/>
      <c r="AI13" s="28"/>
      <c r="AJ13" s="28"/>
      <c r="AK13" s="28"/>
      <c r="AL13" s="28"/>
      <c r="AM13" s="28"/>
      <c r="AN13" s="28"/>
      <c r="AO13" s="28"/>
      <c r="AP13" s="28"/>
      <c r="AQ13" s="28"/>
      <c r="AR13" s="28"/>
      <c r="AS13" s="28"/>
      <c r="AT13" s="28"/>
      <c r="AU13" s="28"/>
      <c r="AV13" s="28"/>
      <c r="AW13" s="28"/>
      <c r="AX13" s="28"/>
      <c r="AY13" s="28"/>
      <c r="AZ13" s="28"/>
      <c r="BA13" s="28"/>
      <c r="BB13" s="28"/>
      <c r="BC13" s="28"/>
      <c r="BD13" s="28"/>
      <c r="BE13" s="28"/>
      <c r="BF13" s="28"/>
      <c r="BG13" s="28"/>
      <c r="BH13" s="28"/>
      <c r="BI13" s="28"/>
      <c r="BJ13" s="28"/>
      <c r="BK13" s="28"/>
      <c r="BL13" s="28"/>
      <c r="BM13" s="28"/>
      <c r="BN13" s="28"/>
      <c r="BO13" s="28"/>
      <c r="BP13" s="28"/>
      <c r="BQ13" s="28"/>
      <c r="BR13" s="28"/>
      <c r="BS13" s="28"/>
      <c r="BT13" s="28"/>
      <c r="BU13" s="28"/>
      <c r="BV13" s="28"/>
      <c r="BW13" s="28"/>
      <c r="BX13" s="28"/>
      <c r="BY13" s="28"/>
      <c r="BZ13" s="28"/>
      <c r="CA13" s="28"/>
      <c r="CB13" s="28"/>
      <c r="CC13" s="28"/>
      <c r="CD13" s="28"/>
      <c r="CE13" s="28"/>
      <c r="CF13" s="28"/>
      <c r="CG13" s="28"/>
      <c r="CH13" s="28"/>
      <c r="CI13" s="28"/>
      <c r="CJ13" s="28"/>
      <c r="CK13" s="28"/>
      <c r="CL13" s="28"/>
      <c r="CM13" s="28"/>
      <c r="CN13" s="28"/>
      <c r="CO13" s="28"/>
      <c r="CP13" s="28"/>
      <c r="CQ13" s="28"/>
      <c r="CR13" s="28"/>
      <c r="CS13" s="28"/>
      <c r="CT13" s="28"/>
      <c r="CU13" s="28"/>
      <c r="CV13" s="28"/>
      <c r="CW13" s="28"/>
      <c r="CX13" s="28"/>
      <c r="CY13" s="28"/>
      <c r="CZ13" s="28"/>
      <c r="DA13" s="28"/>
      <c r="DB13" s="28"/>
      <c r="DC13" s="28"/>
      <c r="DD13" s="28"/>
      <c r="DE13" s="28"/>
      <c r="DF13" s="28"/>
      <c r="DG13" s="28"/>
    </row>
    <row r="14" spans="1:111">
      <c r="A14" s="138" t="s">
        <v>140</v>
      </c>
      <c r="B14" s="139"/>
      <c r="C14" s="28"/>
      <c r="D14" s="32">
        <v>85</v>
      </c>
      <c r="E14" s="33"/>
      <c r="F14" s="28"/>
      <c r="G14" s="28"/>
      <c r="H14" s="28"/>
      <c r="L14" s="34" t="s">
        <v>30</v>
      </c>
      <c r="M14" s="35">
        <f>SUM(Table9[December])</f>
        <v>8810</v>
      </c>
      <c r="N14" s="35">
        <f>SUM(Table10[December])</f>
        <v>6530</v>
      </c>
      <c r="O14" s="35">
        <v>2280</v>
      </c>
      <c r="P14" s="28"/>
      <c r="Q14" s="28"/>
      <c r="R14" s="28"/>
      <c r="S14" s="28"/>
      <c r="T14" s="28"/>
      <c r="U14" s="28"/>
      <c r="V14" s="28"/>
      <c r="W14" s="28"/>
      <c r="X14" s="28"/>
      <c r="Y14" s="28"/>
      <c r="Z14" s="28"/>
      <c r="AA14" s="28"/>
      <c r="AB14" s="28"/>
      <c r="AC14" s="28"/>
      <c r="AD14" s="28"/>
      <c r="AE14" s="28"/>
      <c r="AF14" s="28"/>
      <c r="AG14" s="28"/>
      <c r="AH14" s="28"/>
      <c r="AI14" s="28"/>
      <c r="AJ14" s="28"/>
      <c r="AK14" s="28"/>
      <c r="AL14" s="28"/>
      <c r="AM14" s="28"/>
      <c r="AN14" s="28"/>
      <c r="AO14" s="28"/>
      <c r="AP14" s="28"/>
      <c r="AQ14" s="28"/>
      <c r="AR14" s="28"/>
      <c r="AS14" s="28"/>
      <c r="AT14" s="28"/>
      <c r="AU14" s="28"/>
      <c r="AV14" s="28"/>
      <c r="AW14" s="28"/>
      <c r="AX14" s="28"/>
      <c r="AY14" s="28"/>
      <c r="AZ14" s="28"/>
      <c r="BA14" s="28"/>
      <c r="BB14" s="28"/>
      <c r="BC14" s="28"/>
      <c r="BD14" s="28"/>
      <c r="BE14" s="28"/>
      <c r="BF14" s="28"/>
      <c r="BG14" s="28"/>
      <c r="BH14" s="28"/>
      <c r="BI14" s="28"/>
      <c r="BJ14" s="28"/>
      <c r="BK14" s="28"/>
      <c r="BL14" s="28"/>
      <c r="BM14" s="28"/>
      <c r="BN14" s="28"/>
      <c r="BO14" s="28"/>
      <c r="BP14" s="28"/>
      <c r="BQ14" s="28"/>
      <c r="BR14" s="28"/>
      <c r="BS14" s="28"/>
      <c r="BT14" s="28"/>
      <c r="BU14" s="28"/>
      <c r="BV14" s="28"/>
      <c r="BW14" s="28"/>
      <c r="BX14" s="28"/>
      <c r="BY14" s="28"/>
      <c r="BZ14" s="28"/>
      <c r="CA14" s="28"/>
      <c r="CB14" s="28"/>
      <c r="CC14" s="28"/>
      <c r="CD14" s="28"/>
      <c r="CE14" s="28"/>
      <c r="CF14" s="28"/>
      <c r="CG14" s="28"/>
      <c r="CH14" s="28"/>
      <c r="CI14" s="28"/>
      <c r="CJ14" s="28"/>
      <c r="CK14" s="28"/>
      <c r="CL14" s="28"/>
      <c r="CM14" s="28"/>
      <c r="CN14" s="28"/>
      <c r="CO14" s="28"/>
      <c r="CP14" s="28"/>
      <c r="CQ14" s="28"/>
      <c r="CR14" s="28"/>
      <c r="CS14" s="28"/>
      <c r="CT14" s="28"/>
      <c r="CU14" s="28"/>
      <c r="CV14" s="28"/>
      <c r="CW14" s="28"/>
      <c r="CX14" s="28"/>
      <c r="CY14" s="28"/>
      <c r="CZ14" s="28"/>
      <c r="DA14" s="28"/>
      <c r="DB14" s="28"/>
      <c r="DC14" s="28"/>
      <c r="DD14" s="28"/>
      <c r="DE14" s="28"/>
      <c r="DF14" s="28"/>
      <c r="DG14" s="28"/>
    </row>
    <row r="15" spans="1:111" ht="10.8" thickBot="1">
      <c r="A15" s="38"/>
      <c r="B15" s="39"/>
      <c r="C15" s="39"/>
      <c r="D15" s="39"/>
      <c r="E15" s="40"/>
      <c r="F15" s="28"/>
      <c r="G15" s="28"/>
      <c r="H15" s="28"/>
      <c r="L15" s="6" t="s">
        <v>18</v>
      </c>
      <c r="M15" s="154">
        <f>SUBTOTAL(109,M3:M14)</f>
        <v>106423</v>
      </c>
      <c r="N15" s="154">
        <f>SUBTOTAL(109,N3:N14)</f>
        <v>61202</v>
      </c>
      <c r="O15" s="154">
        <f>SUBTOTAL(109,O3:O14)</f>
        <v>45221</v>
      </c>
      <c r="P15" s="29"/>
      <c r="Q15" s="29"/>
      <c r="R15" s="29"/>
      <c r="S15" s="28"/>
      <c r="T15" s="28"/>
      <c r="U15" s="28"/>
      <c r="V15" s="28"/>
      <c r="W15" s="28"/>
      <c r="X15" s="28"/>
      <c r="Y15" s="28"/>
      <c r="Z15" s="28"/>
      <c r="AA15" s="28"/>
      <c r="AB15" s="28"/>
      <c r="AC15" s="28"/>
      <c r="AD15" s="28"/>
      <c r="AE15" s="28"/>
      <c r="AF15" s="28"/>
      <c r="AG15" s="28"/>
      <c r="AH15" s="28"/>
      <c r="AI15" s="28"/>
      <c r="AJ15" s="28"/>
      <c r="AK15" s="28"/>
      <c r="AL15" s="28"/>
      <c r="AM15" s="28"/>
      <c r="AN15" s="28"/>
      <c r="AO15" s="28"/>
      <c r="AP15" s="28"/>
      <c r="AQ15" s="28"/>
      <c r="AR15" s="28"/>
      <c r="AS15" s="28"/>
      <c r="AT15" s="28"/>
      <c r="AU15" s="28"/>
      <c r="AV15" s="28"/>
      <c r="AW15" s="28"/>
      <c r="AX15" s="28"/>
      <c r="AY15" s="28"/>
      <c r="AZ15" s="28"/>
      <c r="BA15" s="28"/>
      <c r="BB15" s="28"/>
      <c r="BC15" s="28"/>
      <c r="BD15" s="28"/>
      <c r="BE15" s="28"/>
      <c r="BF15" s="28"/>
      <c r="BG15" s="28"/>
      <c r="BH15" s="28"/>
      <c r="BI15" s="28"/>
      <c r="BJ15" s="28"/>
      <c r="BK15" s="28"/>
      <c r="BL15" s="28"/>
      <c r="BM15" s="28"/>
      <c r="BN15" s="28"/>
      <c r="BO15" s="28"/>
      <c r="BP15" s="28"/>
      <c r="BQ15" s="28"/>
      <c r="BR15" s="28"/>
      <c r="BS15" s="28"/>
      <c r="BT15" s="28"/>
      <c r="BU15" s="28"/>
      <c r="BV15" s="28"/>
      <c r="BW15" s="28"/>
      <c r="BX15" s="28"/>
      <c r="BY15" s="28"/>
      <c r="BZ15" s="28"/>
      <c r="CA15" s="28"/>
      <c r="CB15" s="28"/>
      <c r="CC15" s="28"/>
      <c r="CD15" s="28"/>
      <c r="CE15" s="28"/>
      <c r="CF15" s="28"/>
      <c r="CG15" s="28"/>
      <c r="CH15" s="28"/>
      <c r="CI15" s="28"/>
      <c r="CJ15" s="28"/>
      <c r="CK15" s="28"/>
      <c r="CL15" s="28"/>
      <c r="CM15" s="28"/>
      <c r="CN15" s="28"/>
      <c r="CO15" s="28"/>
      <c r="CP15" s="28"/>
      <c r="CQ15" s="28"/>
      <c r="CR15" s="28"/>
      <c r="CS15" s="28"/>
      <c r="CT15" s="28"/>
      <c r="CU15" s="28"/>
      <c r="CV15" s="28"/>
      <c r="CW15" s="28"/>
      <c r="CX15" s="28"/>
      <c r="CY15" s="28"/>
      <c r="CZ15" s="28"/>
      <c r="DA15" s="28"/>
      <c r="DB15" s="28"/>
      <c r="DC15" s="28"/>
      <c r="DD15" s="28"/>
      <c r="DE15" s="28"/>
      <c r="DF15" s="28"/>
      <c r="DG15" s="28"/>
    </row>
    <row r="16" spans="1:111">
      <c r="A16" s="138" t="s">
        <v>141</v>
      </c>
      <c r="B16" s="139"/>
      <c r="C16" s="28"/>
      <c r="D16" s="32">
        <v>330</v>
      </c>
      <c r="E16" s="33"/>
      <c r="F16" s="28"/>
      <c r="G16" s="28"/>
      <c r="H16" s="28"/>
      <c r="I16" s="28"/>
      <c r="J16" s="28"/>
      <c r="K16" s="28"/>
      <c r="L16" s="28"/>
      <c r="M16" s="28"/>
      <c r="N16" s="28"/>
      <c r="O16" s="28"/>
      <c r="P16" s="28"/>
      <c r="Q16" s="28"/>
      <c r="R16" s="28"/>
      <c r="S16" s="28"/>
      <c r="T16" s="28"/>
      <c r="U16" s="28"/>
      <c r="V16" s="28"/>
      <c r="W16" s="28"/>
      <c r="X16" s="28"/>
      <c r="Y16" s="28"/>
      <c r="Z16" s="28"/>
      <c r="AA16" s="28"/>
      <c r="AB16" s="28"/>
      <c r="AC16" s="28"/>
      <c r="AD16" s="28"/>
      <c r="AE16" s="28"/>
      <c r="AF16" s="28"/>
      <c r="AG16" s="28"/>
      <c r="AH16" s="28"/>
      <c r="AI16" s="28"/>
      <c r="AJ16" s="28"/>
      <c r="AK16" s="28"/>
      <c r="AL16" s="28"/>
      <c r="AM16" s="28"/>
      <c r="AN16" s="28"/>
      <c r="AO16" s="28"/>
      <c r="AP16" s="28"/>
      <c r="AQ16" s="28"/>
      <c r="AR16" s="28"/>
      <c r="AS16" s="28"/>
      <c r="AT16" s="28"/>
      <c r="AU16" s="28"/>
      <c r="AV16" s="28"/>
      <c r="AW16" s="28"/>
      <c r="AX16" s="28"/>
      <c r="AY16" s="28"/>
      <c r="AZ16" s="28"/>
      <c r="BA16" s="28"/>
      <c r="BB16" s="28"/>
      <c r="BC16" s="28"/>
      <c r="BD16" s="28"/>
      <c r="BE16" s="28"/>
      <c r="BF16" s="28"/>
      <c r="BG16" s="28"/>
      <c r="BH16" s="28"/>
      <c r="BI16" s="28"/>
      <c r="BJ16" s="28"/>
      <c r="BK16" s="28"/>
      <c r="BL16" s="28"/>
      <c r="BM16" s="28"/>
      <c r="BN16" s="28"/>
      <c r="BO16" s="28"/>
      <c r="BP16" s="28"/>
      <c r="BQ16" s="28"/>
      <c r="BR16" s="28"/>
      <c r="BS16" s="28"/>
      <c r="BT16" s="28"/>
      <c r="BU16" s="28"/>
      <c r="BV16" s="28"/>
      <c r="BW16" s="28"/>
      <c r="BX16" s="28"/>
      <c r="BY16" s="28"/>
      <c r="BZ16" s="28"/>
      <c r="CA16" s="28"/>
      <c r="CB16" s="28"/>
      <c r="CC16" s="28"/>
      <c r="CD16" s="28"/>
      <c r="CE16" s="28"/>
      <c r="CF16" s="28"/>
      <c r="CG16" s="28"/>
      <c r="CH16" s="28"/>
      <c r="CI16" s="28"/>
      <c r="CJ16" s="28"/>
      <c r="CK16" s="28"/>
      <c r="CL16" s="28"/>
      <c r="CM16" s="28"/>
      <c r="CN16" s="28"/>
      <c r="CO16" s="28"/>
      <c r="CP16" s="28"/>
      <c r="CQ16" s="28"/>
      <c r="CR16" s="28"/>
      <c r="CS16" s="28"/>
      <c r="CT16" s="28"/>
      <c r="CU16" s="28"/>
      <c r="CV16" s="28"/>
      <c r="CW16" s="28"/>
      <c r="CX16" s="28"/>
      <c r="CY16" s="28"/>
      <c r="CZ16" s="28"/>
      <c r="DA16" s="28"/>
      <c r="DB16" s="28"/>
      <c r="DC16" s="28"/>
      <c r="DD16" s="28"/>
      <c r="DE16" s="28"/>
      <c r="DF16" s="28"/>
      <c r="DG16" s="28"/>
    </row>
    <row r="17" spans="1:111" ht="10.8" thickBot="1">
      <c r="A17" s="138" t="s">
        <v>9</v>
      </c>
      <c r="B17" s="139"/>
      <c r="C17" s="28"/>
      <c r="D17" s="32">
        <v>290</v>
      </c>
      <c r="E17" s="33"/>
      <c r="F17" s="28"/>
      <c r="G17" s="28"/>
      <c r="H17" s="28"/>
      <c r="L17" s="36" t="s">
        <v>128</v>
      </c>
      <c r="M17" s="41">
        <v>2000</v>
      </c>
      <c r="N17" s="42">
        <f>YearSpendatures!P7</f>
        <v>2230</v>
      </c>
      <c r="O17" s="28"/>
      <c r="P17" s="28"/>
      <c r="Q17" s="28"/>
      <c r="R17" s="28"/>
      <c r="S17" s="28"/>
      <c r="T17" s="28"/>
      <c r="U17" s="28"/>
      <c r="V17" s="28"/>
      <c r="W17" s="28"/>
      <c r="X17" s="28"/>
      <c r="Y17" s="28"/>
      <c r="Z17" s="28"/>
      <c r="AA17" s="28"/>
      <c r="AB17" s="28"/>
      <c r="AC17" s="28"/>
      <c r="AD17" s="28"/>
      <c r="AE17" s="28"/>
      <c r="AF17" s="28"/>
      <c r="AG17" s="28"/>
      <c r="AH17" s="28"/>
      <c r="AI17" s="28"/>
      <c r="AJ17" s="28"/>
      <c r="AK17" s="28"/>
      <c r="AL17" s="28"/>
      <c r="AM17" s="28"/>
      <c r="AN17" s="28"/>
      <c r="AO17" s="28"/>
      <c r="AP17" s="28"/>
      <c r="AQ17" s="28"/>
      <c r="AR17" s="28"/>
      <c r="AS17" s="28"/>
      <c r="AT17" s="28"/>
      <c r="AU17" s="28"/>
      <c r="AV17" s="28"/>
      <c r="AW17" s="28"/>
      <c r="AX17" s="28"/>
      <c r="AY17" s="28"/>
      <c r="AZ17" s="28"/>
      <c r="BA17" s="28"/>
      <c r="BB17" s="28"/>
      <c r="BC17" s="28"/>
      <c r="BD17" s="28"/>
      <c r="BE17" s="28"/>
      <c r="BF17" s="28"/>
      <c r="BG17" s="28"/>
      <c r="BH17" s="28"/>
      <c r="BI17" s="28"/>
      <c r="BJ17" s="28"/>
      <c r="BK17" s="28"/>
      <c r="BL17" s="28"/>
      <c r="BM17" s="28"/>
      <c r="BN17" s="28"/>
      <c r="BO17" s="28"/>
      <c r="BP17" s="28"/>
      <c r="BQ17" s="28"/>
      <c r="BR17" s="28"/>
      <c r="BS17" s="28"/>
      <c r="BT17" s="28"/>
      <c r="BU17" s="28"/>
      <c r="BV17" s="28"/>
      <c r="BW17" s="28"/>
      <c r="BX17" s="28"/>
      <c r="BY17" s="28"/>
      <c r="BZ17" s="28"/>
      <c r="CA17" s="28"/>
      <c r="CB17" s="28"/>
      <c r="CC17" s="28"/>
      <c r="CD17" s="28"/>
      <c r="CE17" s="28"/>
      <c r="CF17" s="28"/>
      <c r="CG17" s="28"/>
      <c r="CH17" s="28"/>
      <c r="CI17" s="28"/>
      <c r="CJ17" s="28"/>
      <c r="CK17" s="28"/>
      <c r="CL17" s="28"/>
      <c r="CM17" s="28"/>
      <c r="CN17" s="28"/>
      <c r="CO17" s="28"/>
      <c r="CP17" s="28"/>
      <c r="CQ17" s="28"/>
      <c r="CR17" s="28"/>
      <c r="CS17" s="28"/>
      <c r="CT17" s="28"/>
      <c r="CU17" s="28"/>
      <c r="CV17" s="28"/>
      <c r="CW17" s="28"/>
      <c r="CX17" s="28"/>
      <c r="CY17" s="28"/>
      <c r="CZ17" s="28"/>
      <c r="DA17" s="28"/>
      <c r="DB17" s="28"/>
      <c r="DC17" s="28"/>
      <c r="DD17" s="28"/>
      <c r="DE17" s="28"/>
      <c r="DF17" s="28"/>
      <c r="DG17" s="28"/>
    </row>
    <row r="18" spans="1:111">
      <c r="A18" s="138" t="s">
        <v>142</v>
      </c>
      <c r="B18" s="139"/>
      <c r="C18" s="28"/>
      <c r="D18" s="32">
        <v>65</v>
      </c>
      <c r="E18" s="33"/>
      <c r="F18" s="28"/>
      <c r="G18" s="28"/>
      <c r="H18" s="28"/>
      <c r="L18" s="28"/>
      <c r="M18" s="28"/>
      <c r="N18" s="28"/>
      <c r="O18" s="28"/>
      <c r="P18" s="28"/>
      <c r="Q18" s="28"/>
      <c r="R18" s="28"/>
      <c r="S18" s="28"/>
      <c r="T18" s="28"/>
      <c r="U18" s="28"/>
      <c r="V18" s="28"/>
      <c r="W18" s="28"/>
      <c r="X18" s="28"/>
      <c r="Y18" s="28"/>
      <c r="Z18" s="28"/>
      <c r="AA18" s="28"/>
      <c r="AB18" s="28"/>
      <c r="AC18" s="28"/>
      <c r="AD18" s="28"/>
      <c r="AE18" s="28"/>
      <c r="AF18" s="28"/>
      <c r="AG18" s="28"/>
      <c r="AH18" s="28"/>
      <c r="AI18" s="28"/>
      <c r="AJ18" s="28"/>
      <c r="AK18" s="28"/>
      <c r="AL18" s="28"/>
      <c r="AM18" s="28"/>
      <c r="AN18" s="28"/>
      <c r="AO18" s="28"/>
      <c r="AP18" s="28"/>
      <c r="AQ18" s="28"/>
      <c r="AR18" s="28"/>
      <c r="AS18" s="28"/>
      <c r="AT18" s="28"/>
      <c r="AU18" s="28"/>
      <c r="AV18" s="28"/>
      <c r="AW18" s="28"/>
      <c r="AX18" s="28"/>
      <c r="AY18" s="28"/>
      <c r="AZ18" s="28"/>
      <c r="BA18" s="28"/>
      <c r="BB18" s="28"/>
      <c r="BC18" s="28"/>
      <c r="BD18" s="28"/>
      <c r="BE18" s="28"/>
      <c r="BF18" s="28"/>
      <c r="BG18" s="28"/>
      <c r="BH18" s="28"/>
      <c r="BI18" s="28"/>
      <c r="BJ18" s="28"/>
      <c r="BK18" s="28"/>
      <c r="BL18" s="28"/>
      <c r="BM18" s="28"/>
      <c r="BN18" s="28"/>
      <c r="BO18" s="28"/>
      <c r="BP18" s="28"/>
      <c r="BQ18" s="28"/>
      <c r="BR18" s="28"/>
      <c r="BS18" s="28"/>
      <c r="BT18" s="28"/>
      <c r="BU18" s="28"/>
      <c r="BV18" s="28"/>
      <c r="BW18" s="28"/>
      <c r="BX18" s="28"/>
      <c r="BY18" s="28"/>
      <c r="BZ18" s="28"/>
      <c r="CA18" s="28"/>
      <c r="CB18" s="28"/>
      <c r="CC18" s="28"/>
      <c r="CD18" s="28"/>
      <c r="CE18" s="28"/>
      <c r="CF18" s="28"/>
      <c r="CG18" s="28"/>
      <c r="CH18" s="28"/>
      <c r="CI18" s="28"/>
      <c r="CJ18" s="28"/>
      <c r="CK18" s="28"/>
      <c r="CL18" s="28"/>
      <c r="CM18" s="28"/>
      <c r="CN18" s="28"/>
      <c r="CO18" s="28"/>
      <c r="CP18" s="28"/>
      <c r="CQ18" s="28"/>
      <c r="CR18" s="28"/>
      <c r="CS18" s="28"/>
      <c r="CT18" s="28"/>
      <c r="CU18" s="28"/>
      <c r="CV18" s="28"/>
      <c r="CW18" s="28"/>
      <c r="CX18" s="28"/>
      <c r="CY18" s="28"/>
      <c r="CZ18" s="28"/>
      <c r="DA18" s="28"/>
      <c r="DB18" s="28"/>
      <c r="DC18" s="28"/>
      <c r="DD18" s="28"/>
      <c r="DE18" s="28"/>
      <c r="DF18" s="28"/>
      <c r="DG18" s="28"/>
    </row>
    <row r="19" spans="1:111" ht="10.8" thickBot="1">
      <c r="A19" s="136"/>
      <c r="B19" s="137"/>
      <c r="C19" s="39"/>
      <c r="D19" s="39"/>
      <c r="E19" s="40"/>
      <c r="F19" s="28"/>
      <c r="G19" s="28"/>
      <c r="H19" s="28"/>
      <c r="L19" s="28"/>
      <c r="M19" s="28"/>
      <c r="N19" s="28"/>
      <c r="O19" s="28"/>
      <c r="P19" s="28"/>
      <c r="Q19" s="28"/>
      <c r="R19" s="28"/>
      <c r="S19" s="28"/>
      <c r="T19" s="28"/>
      <c r="U19" s="28"/>
      <c r="V19" s="28"/>
      <c r="W19" s="28"/>
      <c r="X19" s="28"/>
      <c r="Y19" s="28"/>
      <c r="Z19" s="28"/>
      <c r="AA19" s="28"/>
      <c r="AB19" s="28"/>
      <c r="AC19" s="28"/>
      <c r="AD19" s="28"/>
      <c r="AE19" s="28"/>
      <c r="AF19" s="28"/>
      <c r="AG19" s="28"/>
      <c r="AH19" s="28"/>
      <c r="AI19" s="28"/>
      <c r="AJ19" s="28"/>
      <c r="AK19" s="28"/>
      <c r="AL19" s="28"/>
      <c r="AM19" s="28"/>
      <c r="AN19" s="28"/>
      <c r="AO19" s="28"/>
      <c r="AP19" s="28"/>
      <c r="AQ19" s="28"/>
      <c r="AR19" s="28"/>
      <c r="AS19" s="28"/>
      <c r="AT19" s="28"/>
      <c r="AU19" s="28"/>
      <c r="AV19" s="28"/>
      <c r="AW19" s="28"/>
      <c r="AX19" s="28"/>
      <c r="AY19" s="28"/>
      <c r="AZ19" s="28"/>
      <c r="BA19" s="28"/>
      <c r="BB19" s="28"/>
      <c r="BC19" s="28"/>
      <c r="BD19" s="28"/>
      <c r="BE19" s="28"/>
      <c r="BF19" s="28"/>
      <c r="BG19" s="28"/>
      <c r="BH19" s="28"/>
      <c r="BI19" s="28"/>
      <c r="BJ19" s="28"/>
      <c r="BK19" s="28"/>
      <c r="BL19" s="28"/>
      <c r="BM19" s="28"/>
      <c r="BN19" s="28"/>
      <c r="BO19" s="28"/>
      <c r="BP19" s="28"/>
      <c r="BQ19" s="28"/>
      <c r="BR19" s="28"/>
      <c r="BS19" s="28"/>
      <c r="BT19" s="28"/>
      <c r="BU19" s="28"/>
      <c r="BV19" s="28"/>
      <c r="BW19" s="28"/>
      <c r="BX19" s="28"/>
      <c r="BY19" s="28"/>
      <c r="BZ19" s="28"/>
      <c r="CA19" s="28"/>
      <c r="CB19" s="28"/>
      <c r="CC19" s="28"/>
      <c r="CD19" s="28"/>
      <c r="CE19" s="28"/>
      <c r="CF19" s="28"/>
      <c r="CG19" s="28"/>
      <c r="CH19" s="28"/>
      <c r="CI19" s="28"/>
      <c r="CJ19" s="28"/>
      <c r="CK19" s="28"/>
      <c r="CL19" s="28"/>
      <c r="CM19" s="28"/>
      <c r="CN19" s="28"/>
      <c r="CO19" s="28"/>
      <c r="CP19" s="28"/>
      <c r="CQ19" s="28"/>
      <c r="CR19" s="28"/>
      <c r="CS19" s="28"/>
      <c r="CT19" s="28"/>
      <c r="CU19" s="28"/>
      <c r="CV19" s="28"/>
      <c r="CW19" s="28"/>
      <c r="CX19" s="28"/>
      <c r="CY19" s="28"/>
      <c r="CZ19" s="28"/>
      <c r="DA19" s="28"/>
      <c r="DB19" s="28"/>
      <c r="DC19" s="28"/>
      <c r="DD19" s="28"/>
      <c r="DE19" s="28"/>
      <c r="DF19" s="28"/>
      <c r="DG19" s="28"/>
    </row>
    <row r="20" spans="1:111">
      <c r="A20" s="138" t="s">
        <v>6</v>
      </c>
      <c r="B20" s="139"/>
      <c r="C20" s="28"/>
      <c r="D20" s="32">
        <v>345</v>
      </c>
      <c r="E20" s="33"/>
      <c r="F20" s="28"/>
      <c r="G20" s="28"/>
      <c r="H20" s="28"/>
      <c r="L20" s="28"/>
      <c r="M20" s="28"/>
      <c r="N20" s="28"/>
      <c r="O20" s="28"/>
      <c r="P20" s="28"/>
      <c r="Q20" s="28"/>
      <c r="R20" s="28"/>
      <c r="S20" s="28"/>
      <c r="T20" s="28"/>
      <c r="U20" s="28"/>
      <c r="V20" s="28"/>
      <c r="W20" s="28"/>
      <c r="X20" s="28"/>
      <c r="Y20" s="28"/>
      <c r="Z20" s="28"/>
      <c r="AA20" s="28"/>
      <c r="AB20" s="28"/>
      <c r="AC20" s="28"/>
      <c r="AD20" s="28"/>
      <c r="AE20" s="28"/>
      <c r="AF20" s="28"/>
      <c r="AG20" s="28"/>
      <c r="AH20" s="28"/>
      <c r="AI20" s="28"/>
      <c r="AJ20" s="28"/>
      <c r="AK20" s="28"/>
      <c r="AL20" s="28"/>
      <c r="AM20" s="28"/>
      <c r="AN20" s="28"/>
      <c r="AO20" s="28"/>
      <c r="AP20" s="28"/>
      <c r="AQ20" s="28"/>
      <c r="AR20" s="28"/>
      <c r="AS20" s="28"/>
      <c r="AT20" s="28"/>
      <c r="AU20" s="28"/>
      <c r="AV20" s="28"/>
      <c r="AW20" s="28"/>
      <c r="AX20" s="28"/>
      <c r="AY20" s="28"/>
      <c r="AZ20" s="28"/>
      <c r="BA20" s="28"/>
      <c r="BB20" s="28"/>
      <c r="BC20" s="28"/>
      <c r="BD20" s="28"/>
      <c r="BE20" s="28"/>
      <c r="BF20" s="28"/>
      <c r="BG20" s="28"/>
      <c r="BH20" s="28"/>
      <c r="BI20" s="28"/>
      <c r="BJ20" s="28"/>
      <c r="BK20" s="28"/>
      <c r="BL20" s="28"/>
      <c r="BM20" s="28"/>
      <c r="BN20" s="28"/>
      <c r="BO20" s="28"/>
      <c r="BP20" s="28"/>
      <c r="BQ20" s="28"/>
      <c r="BR20" s="28"/>
      <c r="BS20" s="28"/>
      <c r="BT20" s="28"/>
      <c r="BU20" s="28"/>
      <c r="BV20" s="28"/>
      <c r="BW20" s="28"/>
      <c r="BX20" s="28"/>
      <c r="BY20" s="28"/>
      <c r="BZ20" s="28"/>
      <c r="CA20" s="28"/>
      <c r="CB20" s="28"/>
      <c r="CC20" s="28"/>
      <c r="CD20" s="28"/>
      <c r="CE20" s="28"/>
      <c r="CF20" s="28"/>
      <c r="CG20" s="28"/>
      <c r="CH20" s="28"/>
      <c r="CI20" s="28"/>
      <c r="CJ20" s="28"/>
      <c r="CK20" s="28"/>
      <c r="CL20" s="28"/>
      <c r="CM20" s="28"/>
      <c r="CN20" s="28"/>
      <c r="CO20" s="28"/>
      <c r="CP20" s="28"/>
      <c r="CQ20" s="28"/>
      <c r="CR20" s="28"/>
      <c r="CS20" s="28"/>
      <c r="CT20" s="28"/>
      <c r="CU20" s="28"/>
      <c r="CV20" s="28"/>
      <c r="CW20" s="28"/>
      <c r="CX20" s="28"/>
      <c r="CY20" s="28"/>
      <c r="CZ20" s="28"/>
      <c r="DA20" s="28"/>
      <c r="DB20" s="28"/>
      <c r="DC20" s="28"/>
      <c r="DD20" s="28"/>
      <c r="DE20" s="28"/>
      <c r="DF20" s="28"/>
      <c r="DG20" s="28"/>
    </row>
    <row r="21" spans="1:111">
      <c r="A21" s="138" t="s">
        <v>7</v>
      </c>
      <c r="B21" s="139"/>
      <c r="C21" s="28"/>
      <c r="D21" s="32">
        <v>0</v>
      </c>
      <c r="E21" s="33"/>
      <c r="F21" s="28"/>
      <c r="G21" s="28"/>
      <c r="H21" s="28"/>
      <c r="L21" s="28"/>
      <c r="M21" s="28"/>
      <c r="N21" s="28"/>
      <c r="O21" s="28"/>
      <c r="P21" s="28"/>
      <c r="Q21" s="28"/>
      <c r="R21" s="28"/>
      <c r="S21" s="28"/>
      <c r="T21" s="28"/>
      <c r="U21" s="28"/>
      <c r="V21" s="28"/>
      <c r="W21" s="28"/>
      <c r="X21" s="28"/>
      <c r="Y21" s="28"/>
      <c r="Z21" s="28"/>
      <c r="AA21" s="28"/>
      <c r="AB21" s="28"/>
      <c r="AC21" s="28"/>
      <c r="AD21" s="28"/>
      <c r="AE21" s="28"/>
      <c r="AF21" s="28"/>
      <c r="AG21" s="28"/>
      <c r="AH21" s="28"/>
      <c r="AI21" s="28"/>
      <c r="AJ21" s="28"/>
      <c r="AK21" s="28"/>
      <c r="AL21" s="28"/>
      <c r="AM21" s="28"/>
      <c r="AN21" s="28"/>
      <c r="AO21" s="28"/>
      <c r="AP21" s="28"/>
      <c r="AQ21" s="28"/>
      <c r="AR21" s="28"/>
      <c r="AS21" s="28"/>
      <c r="AT21" s="28"/>
      <c r="AU21" s="28"/>
      <c r="AV21" s="28"/>
      <c r="AW21" s="28"/>
      <c r="AX21" s="28"/>
      <c r="AY21" s="28"/>
      <c r="AZ21" s="28"/>
      <c r="BA21" s="28"/>
      <c r="BB21" s="28"/>
      <c r="BC21" s="28"/>
      <c r="BD21" s="28"/>
      <c r="BE21" s="28"/>
      <c r="BF21" s="28"/>
      <c r="BG21" s="28"/>
      <c r="BH21" s="28"/>
      <c r="BI21" s="28"/>
      <c r="BJ21" s="28"/>
      <c r="BK21" s="28"/>
      <c r="BL21" s="28"/>
      <c r="BM21" s="28"/>
      <c r="BN21" s="28"/>
      <c r="BO21" s="28"/>
      <c r="BP21" s="28"/>
      <c r="BQ21" s="28"/>
      <c r="BR21" s="28"/>
      <c r="BS21" s="28"/>
      <c r="BT21" s="28"/>
      <c r="BU21" s="28"/>
      <c r="BV21" s="28"/>
      <c r="BW21" s="28"/>
      <c r="BX21" s="28"/>
      <c r="BY21" s="28"/>
      <c r="BZ21" s="28"/>
      <c r="CA21" s="28"/>
      <c r="CB21" s="28"/>
      <c r="CC21" s="28"/>
      <c r="CD21" s="28"/>
      <c r="CE21" s="28"/>
      <c r="CF21" s="28"/>
      <c r="CG21" s="28"/>
      <c r="CH21" s="28"/>
      <c r="CI21" s="28"/>
      <c r="CJ21" s="28"/>
      <c r="CK21" s="28"/>
      <c r="CL21" s="28"/>
      <c r="CM21" s="28"/>
      <c r="CN21" s="28"/>
      <c r="CO21" s="28"/>
      <c r="CP21" s="28"/>
      <c r="CQ21" s="28"/>
      <c r="CR21" s="28"/>
      <c r="CS21" s="28"/>
      <c r="CT21" s="28"/>
      <c r="CU21" s="28"/>
      <c r="CV21" s="28"/>
      <c r="CW21" s="28"/>
      <c r="CX21" s="28"/>
      <c r="CY21" s="28"/>
      <c r="CZ21" s="28"/>
      <c r="DA21" s="28"/>
      <c r="DB21" s="28"/>
      <c r="DC21" s="28"/>
      <c r="DD21" s="28"/>
      <c r="DE21" s="28"/>
      <c r="DF21" s="28"/>
      <c r="DG21" s="28"/>
    </row>
    <row r="22" spans="1:111">
      <c r="A22" s="138" t="s">
        <v>8</v>
      </c>
      <c r="B22" s="139"/>
      <c r="C22" s="28"/>
      <c r="D22" s="32">
        <v>40</v>
      </c>
      <c r="E22" s="33"/>
      <c r="F22" s="28"/>
      <c r="G22" s="28"/>
      <c r="H22" s="28"/>
      <c r="L22" s="28"/>
      <c r="M22" s="28"/>
      <c r="N22" s="28"/>
      <c r="O22" s="28"/>
      <c r="P22" s="28"/>
      <c r="Q22" s="28"/>
      <c r="R22" s="28"/>
      <c r="S22" s="28"/>
      <c r="T22" s="28"/>
      <c r="U22" s="28"/>
      <c r="V22" s="28"/>
      <c r="W22" s="28"/>
      <c r="X22" s="28"/>
      <c r="Y22" s="28"/>
      <c r="Z22" s="28"/>
      <c r="AA22" s="28"/>
      <c r="AB22" s="28"/>
      <c r="AC22" s="28"/>
      <c r="AD22" s="28"/>
      <c r="AE22" s="28"/>
      <c r="AF22" s="28"/>
      <c r="AG22" s="28"/>
      <c r="AH22" s="28"/>
      <c r="AI22" s="28"/>
      <c r="AJ22" s="28"/>
      <c r="AK22" s="28"/>
      <c r="AL22" s="28"/>
      <c r="AM22" s="28"/>
      <c r="AN22" s="28"/>
      <c r="AO22" s="28"/>
      <c r="AP22" s="28"/>
      <c r="AQ22" s="28"/>
      <c r="AR22" s="28"/>
      <c r="AS22" s="28"/>
      <c r="AT22" s="28"/>
      <c r="AU22" s="28"/>
      <c r="AV22" s="28"/>
      <c r="AW22" s="28"/>
      <c r="AX22" s="28"/>
      <c r="AY22" s="28"/>
      <c r="AZ22" s="28"/>
      <c r="BA22" s="28"/>
      <c r="BB22" s="28"/>
      <c r="BC22" s="28"/>
      <c r="BD22" s="28"/>
      <c r="BE22" s="28"/>
      <c r="BF22" s="28"/>
      <c r="BG22" s="28"/>
      <c r="BH22" s="28"/>
      <c r="BI22" s="28"/>
      <c r="BJ22" s="28"/>
      <c r="BK22" s="28"/>
      <c r="BL22" s="28"/>
      <c r="BM22" s="28"/>
      <c r="BN22" s="28"/>
      <c r="BO22" s="28"/>
      <c r="BP22" s="28"/>
      <c r="BQ22" s="28"/>
      <c r="BR22" s="28"/>
      <c r="BS22" s="28"/>
      <c r="BT22" s="28"/>
      <c r="BU22" s="28"/>
      <c r="BV22" s="28"/>
      <c r="BW22" s="28"/>
      <c r="BX22" s="28"/>
      <c r="BY22" s="28"/>
      <c r="BZ22" s="28"/>
      <c r="CA22" s="28"/>
      <c r="CB22" s="28"/>
      <c r="CC22" s="28"/>
      <c r="CD22" s="28"/>
      <c r="CE22" s="28"/>
      <c r="CF22" s="28"/>
      <c r="CG22" s="28"/>
      <c r="CH22" s="28"/>
      <c r="CI22" s="28"/>
      <c r="CJ22" s="28"/>
      <c r="CK22" s="28"/>
      <c r="CL22" s="28"/>
      <c r="CM22" s="28"/>
      <c r="CN22" s="28"/>
      <c r="CO22" s="28"/>
      <c r="CP22" s="28"/>
      <c r="CQ22" s="28"/>
      <c r="CR22" s="28"/>
      <c r="CS22" s="28"/>
      <c r="CT22" s="28"/>
      <c r="CU22" s="28"/>
      <c r="CV22" s="28"/>
      <c r="CW22" s="28"/>
      <c r="CX22" s="28"/>
      <c r="CY22" s="28"/>
      <c r="CZ22" s="28"/>
      <c r="DA22" s="28"/>
      <c r="DB22" s="28"/>
      <c r="DC22" s="28"/>
      <c r="DD22" s="28"/>
      <c r="DE22" s="28"/>
      <c r="DF22" s="28"/>
      <c r="DG22" s="28"/>
    </row>
    <row r="23" spans="1:111" ht="10.8" thickBot="1">
      <c r="A23" s="136"/>
      <c r="B23" s="137"/>
      <c r="C23" s="39"/>
      <c r="D23" s="39"/>
      <c r="E23" s="40"/>
      <c r="F23" s="28"/>
      <c r="G23" s="28"/>
      <c r="H23" s="28"/>
      <c r="L23" s="28"/>
      <c r="M23" s="28"/>
      <c r="N23" s="28"/>
      <c r="O23" s="28"/>
      <c r="P23" s="28"/>
      <c r="Q23" s="28"/>
      <c r="R23" s="28"/>
      <c r="S23" s="28"/>
      <c r="T23" s="28"/>
      <c r="U23" s="28"/>
      <c r="V23" s="28"/>
      <c r="W23" s="28"/>
      <c r="X23" s="28"/>
      <c r="Y23" s="28"/>
      <c r="Z23" s="28"/>
      <c r="AA23" s="28"/>
      <c r="AB23" s="28"/>
      <c r="AC23" s="28"/>
      <c r="AD23" s="28"/>
      <c r="AE23" s="28"/>
      <c r="AF23" s="28"/>
      <c r="AG23" s="28"/>
      <c r="AH23" s="28"/>
      <c r="AI23" s="28"/>
      <c r="AJ23" s="28"/>
      <c r="AK23" s="28"/>
      <c r="AL23" s="28"/>
      <c r="AM23" s="28"/>
      <c r="AN23" s="28"/>
      <c r="AO23" s="28"/>
      <c r="AP23" s="28"/>
      <c r="AQ23" s="28"/>
      <c r="AR23" s="28"/>
      <c r="AS23" s="28"/>
      <c r="AT23" s="28"/>
      <c r="AU23" s="28"/>
      <c r="AV23" s="28"/>
      <c r="AW23" s="28"/>
      <c r="AX23" s="28"/>
      <c r="AY23" s="28"/>
      <c r="AZ23" s="28"/>
      <c r="BA23" s="28"/>
      <c r="BB23" s="28"/>
      <c r="BC23" s="28"/>
      <c r="BD23" s="28"/>
      <c r="BE23" s="28"/>
      <c r="BF23" s="28"/>
      <c r="BG23" s="28"/>
      <c r="BH23" s="28"/>
      <c r="BI23" s="28"/>
      <c r="BJ23" s="28"/>
      <c r="BK23" s="28"/>
      <c r="BL23" s="28"/>
      <c r="BM23" s="28"/>
      <c r="BN23" s="28"/>
      <c r="BO23" s="28"/>
      <c r="BP23" s="28"/>
      <c r="BQ23" s="28"/>
      <c r="BR23" s="28"/>
      <c r="BS23" s="28"/>
      <c r="BT23" s="28"/>
      <c r="BU23" s="28"/>
      <c r="BV23" s="28"/>
      <c r="BW23" s="28"/>
      <c r="BX23" s="28"/>
      <c r="BY23" s="28"/>
      <c r="BZ23" s="28"/>
      <c r="CA23" s="28"/>
      <c r="CB23" s="28"/>
      <c r="CC23" s="28"/>
      <c r="CD23" s="28"/>
      <c r="CE23" s="28"/>
      <c r="CF23" s="28"/>
      <c r="CG23" s="28"/>
      <c r="CH23" s="28"/>
      <c r="CI23" s="28"/>
      <c r="CJ23" s="28"/>
      <c r="CK23" s="28"/>
      <c r="CL23" s="28"/>
      <c r="CM23" s="28"/>
      <c r="CN23" s="28"/>
      <c r="CO23" s="28"/>
      <c r="CP23" s="28"/>
      <c r="CQ23" s="28"/>
      <c r="CR23" s="28"/>
      <c r="CS23" s="28"/>
      <c r="CT23" s="28"/>
      <c r="CU23" s="28"/>
      <c r="CV23" s="28"/>
      <c r="CW23" s="28"/>
      <c r="CX23" s="28"/>
      <c r="CY23" s="28"/>
      <c r="CZ23" s="28"/>
      <c r="DA23" s="28"/>
      <c r="DB23" s="28"/>
      <c r="DC23" s="28"/>
      <c r="DD23" s="28"/>
      <c r="DE23" s="28"/>
      <c r="DF23" s="28"/>
      <c r="DG23" s="28"/>
    </row>
    <row r="24" spans="1:111">
      <c r="A24" s="138" t="s">
        <v>15</v>
      </c>
      <c r="B24" s="139"/>
      <c r="C24" s="28"/>
      <c r="D24" s="32">
        <v>200</v>
      </c>
      <c r="E24" s="33"/>
      <c r="F24" s="28"/>
      <c r="G24" s="28"/>
      <c r="H24" s="28"/>
      <c r="L24" s="28"/>
      <c r="M24" s="28"/>
      <c r="N24" s="28"/>
      <c r="O24" s="28"/>
      <c r="P24" s="28"/>
      <c r="Q24" s="28"/>
      <c r="R24" s="28"/>
      <c r="S24" s="28"/>
      <c r="T24" s="28"/>
      <c r="U24" s="28"/>
      <c r="V24" s="28"/>
      <c r="W24" s="28"/>
      <c r="X24" s="28"/>
      <c r="Y24" s="28"/>
      <c r="Z24" s="28"/>
      <c r="AA24" s="28"/>
      <c r="AB24" s="28"/>
      <c r="AC24" s="28"/>
      <c r="AD24" s="28"/>
      <c r="AE24" s="28"/>
      <c r="AF24" s="28"/>
      <c r="AG24" s="28"/>
      <c r="AH24" s="28"/>
      <c r="AI24" s="28"/>
      <c r="AJ24" s="28"/>
      <c r="AK24" s="28"/>
      <c r="AL24" s="28"/>
      <c r="AM24" s="28"/>
      <c r="AN24" s="28"/>
      <c r="AO24" s="28"/>
      <c r="AP24" s="28"/>
      <c r="AQ24" s="28"/>
      <c r="AR24" s="28"/>
      <c r="AS24" s="28"/>
      <c r="AT24" s="28"/>
      <c r="AU24" s="28"/>
      <c r="AV24" s="28"/>
      <c r="AW24" s="28"/>
      <c r="AX24" s="28"/>
      <c r="AY24" s="28"/>
      <c r="AZ24" s="28"/>
      <c r="BA24" s="28"/>
      <c r="BB24" s="28"/>
      <c r="BC24" s="28"/>
      <c r="BD24" s="28"/>
      <c r="BE24" s="28"/>
      <c r="BF24" s="28"/>
      <c r="BG24" s="28"/>
      <c r="BH24" s="28"/>
      <c r="BI24" s="28"/>
      <c r="BJ24" s="28"/>
      <c r="BK24" s="28"/>
      <c r="BL24" s="28"/>
      <c r="BM24" s="28"/>
      <c r="BN24" s="28"/>
      <c r="BO24" s="28"/>
      <c r="BP24" s="28"/>
      <c r="BQ24" s="28"/>
      <c r="BR24" s="28"/>
      <c r="BS24" s="28"/>
      <c r="BT24" s="28"/>
      <c r="BU24" s="28"/>
      <c r="BV24" s="28"/>
      <c r="BW24" s="28"/>
      <c r="BX24" s="28"/>
      <c r="BY24" s="28"/>
      <c r="BZ24" s="28"/>
      <c r="CA24" s="28"/>
      <c r="CB24" s="28"/>
      <c r="CC24" s="28"/>
      <c r="CD24" s="28"/>
      <c r="CE24" s="28"/>
      <c r="CF24" s="28"/>
      <c r="CG24" s="28"/>
      <c r="CH24" s="28"/>
      <c r="CI24" s="28"/>
      <c r="CJ24" s="28"/>
      <c r="CK24" s="28"/>
      <c r="CL24" s="28"/>
      <c r="CM24" s="28"/>
      <c r="CN24" s="28"/>
      <c r="CO24" s="28"/>
      <c r="CP24" s="28"/>
      <c r="CQ24" s="28"/>
      <c r="CR24" s="28"/>
      <c r="CS24" s="28"/>
      <c r="CT24" s="28"/>
      <c r="CU24" s="28"/>
      <c r="CV24" s="28"/>
      <c r="CW24" s="28"/>
      <c r="CX24" s="28"/>
      <c r="CY24" s="28"/>
      <c r="CZ24" s="28"/>
      <c r="DA24" s="28"/>
      <c r="DB24" s="28"/>
      <c r="DC24" s="28"/>
      <c r="DD24" s="28"/>
      <c r="DE24" s="28"/>
      <c r="DF24" s="28"/>
      <c r="DG24" s="28"/>
    </row>
    <row r="25" spans="1:111">
      <c r="A25" s="138" t="s">
        <v>10</v>
      </c>
      <c r="B25" s="139"/>
      <c r="C25" s="28"/>
      <c r="D25" s="32">
        <v>55</v>
      </c>
      <c r="E25" s="33"/>
      <c r="F25" s="28"/>
      <c r="G25" s="28"/>
      <c r="H25" s="28"/>
      <c r="L25" s="28"/>
      <c r="M25" s="28"/>
      <c r="N25" s="28"/>
      <c r="O25" s="28"/>
      <c r="P25" s="28"/>
      <c r="Q25" s="28"/>
      <c r="R25" s="28"/>
      <c r="S25" s="28"/>
      <c r="T25" s="28"/>
      <c r="U25" s="28"/>
      <c r="V25" s="28"/>
      <c r="W25" s="28"/>
      <c r="X25" s="28"/>
      <c r="Y25" s="28"/>
      <c r="Z25" s="28"/>
      <c r="AA25" s="28"/>
      <c r="AB25" s="28"/>
      <c r="AC25" s="28"/>
      <c r="AD25" s="28"/>
      <c r="AE25" s="28"/>
      <c r="AF25" s="28"/>
      <c r="AG25" s="28"/>
      <c r="AH25" s="28"/>
      <c r="AI25" s="28"/>
      <c r="AJ25" s="28"/>
      <c r="AK25" s="28"/>
      <c r="AL25" s="28"/>
      <c r="AM25" s="28"/>
      <c r="AN25" s="28"/>
      <c r="AO25" s="28"/>
      <c r="AP25" s="28"/>
      <c r="AQ25" s="28"/>
      <c r="AR25" s="28"/>
      <c r="AS25" s="28"/>
      <c r="AT25" s="28"/>
      <c r="AU25" s="28"/>
      <c r="AV25" s="28"/>
      <c r="AW25" s="28"/>
      <c r="AX25" s="28"/>
      <c r="AY25" s="28"/>
      <c r="AZ25" s="28"/>
      <c r="BA25" s="28"/>
      <c r="BB25" s="28"/>
      <c r="BC25" s="28"/>
      <c r="BD25" s="28"/>
      <c r="BE25" s="28"/>
      <c r="BF25" s="28"/>
      <c r="BG25" s="28"/>
      <c r="BH25" s="28"/>
      <c r="BI25" s="28"/>
      <c r="BJ25" s="28"/>
      <c r="BK25" s="28"/>
      <c r="BL25" s="28"/>
      <c r="BM25" s="28"/>
      <c r="BN25" s="28"/>
      <c r="BO25" s="28"/>
      <c r="BP25" s="28"/>
      <c r="BQ25" s="28"/>
      <c r="BR25" s="28"/>
      <c r="BS25" s="28"/>
      <c r="BT25" s="28"/>
      <c r="BU25" s="28"/>
      <c r="BV25" s="28"/>
      <c r="BW25" s="28"/>
      <c r="BX25" s="28"/>
      <c r="BY25" s="28"/>
      <c r="BZ25" s="28"/>
      <c r="CA25" s="28"/>
      <c r="CB25" s="28"/>
      <c r="CC25" s="28"/>
      <c r="CD25" s="28"/>
      <c r="CE25" s="28"/>
      <c r="CF25" s="28"/>
      <c r="CG25" s="28"/>
      <c r="CH25" s="28"/>
      <c r="CI25" s="28"/>
      <c r="CJ25" s="28"/>
      <c r="CK25" s="28"/>
      <c r="CL25" s="28"/>
      <c r="CM25" s="28"/>
      <c r="CN25" s="28"/>
      <c r="CO25" s="28"/>
      <c r="CP25" s="28"/>
      <c r="CQ25" s="28"/>
      <c r="CR25" s="28"/>
      <c r="CS25" s="28"/>
      <c r="CT25" s="28"/>
      <c r="CU25" s="28"/>
      <c r="CV25" s="28"/>
      <c r="CW25" s="28"/>
      <c r="CX25" s="28"/>
      <c r="CY25" s="28"/>
      <c r="CZ25" s="28"/>
      <c r="DA25" s="28"/>
      <c r="DB25" s="28"/>
      <c r="DC25" s="28"/>
      <c r="DD25" s="28"/>
      <c r="DE25" s="28"/>
      <c r="DF25" s="28"/>
      <c r="DG25" s="28"/>
    </row>
    <row r="26" spans="1:111">
      <c r="A26" s="138" t="s">
        <v>11</v>
      </c>
      <c r="B26" s="139"/>
      <c r="C26" s="28"/>
      <c r="D26" s="32">
        <v>100</v>
      </c>
      <c r="E26" s="33"/>
      <c r="F26" s="28"/>
      <c r="G26" s="28"/>
      <c r="H26" s="28"/>
      <c r="L26" s="28"/>
      <c r="M26" s="35"/>
      <c r="N26" s="35"/>
      <c r="O26" s="35"/>
      <c r="P26" s="28"/>
      <c r="Q26" s="28"/>
      <c r="R26" s="28"/>
      <c r="S26" s="28"/>
      <c r="T26" s="28"/>
      <c r="U26" s="28"/>
      <c r="V26" s="28"/>
      <c r="W26" s="28"/>
      <c r="X26" s="28"/>
      <c r="Y26" s="28"/>
      <c r="Z26" s="28"/>
      <c r="AA26" s="28"/>
      <c r="AB26" s="28"/>
      <c r="AC26" s="28"/>
      <c r="AD26" s="28"/>
      <c r="AE26" s="28"/>
      <c r="AF26" s="28"/>
      <c r="AG26" s="28"/>
      <c r="AH26" s="28"/>
      <c r="AI26" s="28"/>
      <c r="AJ26" s="28"/>
      <c r="AK26" s="28"/>
      <c r="AL26" s="28"/>
      <c r="AM26" s="28"/>
      <c r="AN26" s="28"/>
      <c r="AO26" s="28"/>
      <c r="AP26" s="28"/>
      <c r="AQ26" s="28"/>
      <c r="AR26" s="28"/>
      <c r="AS26" s="28"/>
      <c r="AT26" s="28"/>
      <c r="AU26" s="28"/>
      <c r="AV26" s="28"/>
      <c r="AW26" s="28"/>
      <c r="AX26" s="28"/>
      <c r="AY26" s="28"/>
      <c r="AZ26" s="28"/>
      <c r="BA26" s="28"/>
      <c r="BB26" s="28"/>
      <c r="BC26" s="28"/>
      <c r="BD26" s="28"/>
      <c r="BE26" s="28"/>
      <c r="BF26" s="28"/>
      <c r="BG26" s="28"/>
      <c r="BH26" s="28"/>
      <c r="BI26" s="28"/>
      <c r="BJ26" s="28"/>
      <c r="BK26" s="28"/>
      <c r="BL26" s="28"/>
      <c r="BM26" s="28"/>
      <c r="BN26" s="28"/>
      <c r="BO26" s="28"/>
      <c r="BP26" s="28"/>
      <c r="BQ26" s="28"/>
      <c r="BR26" s="28"/>
      <c r="BS26" s="28"/>
      <c r="BT26" s="28"/>
      <c r="BU26" s="28"/>
      <c r="BV26" s="28"/>
      <c r="BW26" s="28"/>
      <c r="BX26" s="28"/>
      <c r="BY26" s="28"/>
      <c r="BZ26" s="28"/>
      <c r="CA26" s="28"/>
      <c r="CB26" s="28"/>
      <c r="CC26" s="28"/>
      <c r="CD26" s="28"/>
      <c r="CE26" s="28"/>
      <c r="CF26" s="28"/>
      <c r="CG26" s="28"/>
      <c r="CH26" s="28"/>
      <c r="CI26" s="28"/>
      <c r="CJ26" s="28"/>
      <c r="CK26" s="28"/>
      <c r="CL26" s="28"/>
      <c r="CM26" s="28"/>
      <c r="CN26" s="28"/>
      <c r="CO26" s="28"/>
      <c r="CP26" s="28"/>
      <c r="CQ26" s="28"/>
      <c r="CR26" s="28"/>
      <c r="CS26" s="28"/>
      <c r="CT26" s="28"/>
      <c r="CU26" s="28"/>
      <c r="CV26" s="28"/>
      <c r="CW26" s="28"/>
      <c r="CX26" s="28"/>
      <c r="CY26" s="28"/>
      <c r="CZ26" s="28"/>
      <c r="DA26" s="28"/>
      <c r="DB26" s="28"/>
      <c r="DC26" s="28"/>
      <c r="DD26" s="28"/>
      <c r="DE26" s="28"/>
      <c r="DF26" s="28"/>
      <c r="DG26" s="28"/>
    </row>
    <row r="27" spans="1:111" ht="10.8" thickBot="1">
      <c r="A27" s="136"/>
      <c r="B27" s="137"/>
      <c r="C27" s="39"/>
      <c r="D27" s="39"/>
      <c r="E27" s="40"/>
      <c r="F27" s="28"/>
      <c r="G27" s="28"/>
      <c r="H27" s="28"/>
      <c r="L27" s="28"/>
      <c r="M27" s="28"/>
      <c r="N27" s="28"/>
      <c r="O27" s="28"/>
      <c r="P27" s="28"/>
      <c r="Q27" s="28"/>
      <c r="R27" s="28"/>
      <c r="S27" s="28"/>
      <c r="T27" s="28"/>
      <c r="U27" s="28"/>
      <c r="V27" s="28"/>
      <c r="W27" s="28"/>
      <c r="X27" s="28"/>
      <c r="Y27" s="28"/>
      <c r="Z27" s="28"/>
      <c r="AA27" s="28"/>
      <c r="AB27" s="28"/>
      <c r="AC27" s="28"/>
      <c r="AD27" s="28"/>
      <c r="AE27" s="28"/>
      <c r="AF27" s="28"/>
      <c r="AG27" s="28"/>
      <c r="AH27" s="28"/>
      <c r="AI27" s="28"/>
      <c r="AJ27" s="28"/>
      <c r="AK27" s="28"/>
      <c r="AL27" s="28"/>
      <c r="AM27" s="28"/>
      <c r="AN27" s="28"/>
      <c r="AO27" s="28"/>
      <c r="AP27" s="28"/>
      <c r="AQ27" s="28"/>
      <c r="AR27" s="28"/>
      <c r="AS27" s="28"/>
      <c r="AT27" s="28"/>
      <c r="AU27" s="28"/>
      <c r="AV27" s="28"/>
      <c r="AW27" s="28"/>
      <c r="AX27" s="28"/>
      <c r="AY27" s="28"/>
      <c r="AZ27" s="28"/>
      <c r="BA27" s="28"/>
      <c r="BB27" s="28"/>
      <c r="BC27" s="28"/>
      <c r="BD27" s="28"/>
      <c r="BE27" s="28"/>
      <c r="BF27" s="28"/>
      <c r="BG27" s="28"/>
      <c r="BH27" s="28"/>
      <c r="BI27" s="28"/>
      <c r="BJ27" s="28"/>
      <c r="BK27" s="28"/>
      <c r="BL27" s="28"/>
      <c r="BM27" s="28"/>
      <c r="BN27" s="28"/>
      <c r="BO27" s="28"/>
      <c r="BP27" s="28"/>
      <c r="BQ27" s="28"/>
      <c r="BR27" s="28"/>
      <c r="BS27" s="28"/>
      <c r="BT27" s="28"/>
      <c r="BU27" s="28"/>
      <c r="BV27" s="28"/>
      <c r="BW27" s="28"/>
      <c r="BX27" s="28"/>
      <c r="BY27" s="28"/>
      <c r="BZ27" s="28"/>
      <c r="CA27" s="28"/>
      <c r="CB27" s="28"/>
      <c r="CC27" s="28"/>
      <c r="CD27" s="28"/>
      <c r="CE27" s="28"/>
      <c r="CF27" s="28"/>
      <c r="CG27" s="28"/>
      <c r="CH27" s="28"/>
      <c r="CI27" s="28"/>
      <c r="CJ27" s="28"/>
      <c r="CK27" s="28"/>
      <c r="CL27" s="28"/>
      <c r="CM27" s="28"/>
      <c r="CN27" s="28"/>
      <c r="CO27" s="28"/>
      <c r="CP27" s="28"/>
      <c r="CQ27" s="28"/>
      <c r="CR27" s="28"/>
      <c r="CS27" s="28"/>
      <c r="CT27" s="28"/>
      <c r="CU27" s="28"/>
      <c r="CV27" s="28"/>
      <c r="CW27" s="28"/>
      <c r="CX27" s="28"/>
      <c r="CY27" s="28"/>
      <c r="CZ27" s="28"/>
      <c r="DA27" s="28"/>
      <c r="DB27" s="28"/>
      <c r="DC27" s="28"/>
      <c r="DD27" s="28"/>
      <c r="DE27" s="28"/>
      <c r="DF27" s="28"/>
      <c r="DG27" s="28"/>
    </row>
    <row r="28" spans="1:111">
      <c r="A28" s="138" t="s">
        <v>12</v>
      </c>
      <c r="B28" s="139"/>
      <c r="C28" s="28"/>
      <c r="D28" s="32">
        <v>80</v>
      </c>
      <c r="E28" s="33"/>
      <c r="F28" s="28"/>
      <c r="G28" s="28"/>
      <c r="H28" s="28"/>
      <c r="L28" s="28"/>
      <c r="M28" s="28"/>
      <c r="N28" s="28"/>
      <c r="O28" s="28"/>
      <c r="P28" s="28"/>
      <c r="Q28" s="28"/>
      <c r="R28" s="28"/>
      <c r="S28" s="28"/>
      <c r="T28" s="28"/>
      <c r="U28" s="28"/>
      <c r="V28" s="28"/>
      <c r="W28" s="28"/>
      <c r="X28" s="28"/>
      <c r="Y28" s="28"/>
      <c r="Z28" s="28"/>
      <c r="AA28" s="28"/>
      <c r="AB28" s="28"/>
      <c r="AC28" s="28"/>
      <c r="AD28" s="28"/>
      <c r="AE28" s="28"/>
      <c r="AF28" s="28"/>
      <c r="AG28" s="28"/>
      <c r="AH28" s="28"/>
      <c r="AI28" s="28"/>
      <c r="AJ28" s="28"/>
      <c r="AK28" s="28"/>
      <c r="AL28" s="28"/>
      <c r="AM28" s="28"/>
      <c r="AN28" s="28"/>
      <c r="AO28" s="28"/>
      <c r="AP28" s="28"/>
      <c r="AQ28" s="28"/>
      <c r="AR28" s="28"/>
      <c r="AS28" s="28"/>
      <c r="AT28" s="28"/>
      <c r="AU28" s="28"/>
      <c r="AV28" s="28"/>
      <c r="AW28" s="28"/>
      <c r="AX28" s="28"/>
      <c r="AY28" s="28"/>
      <c r="AZ28" s="28"/>
      <c r="BA28" s="28"/>
      <c r="BB28" s="28"/>
      <c r="BC28" s="28"/>
      <c r="BD28" s="28"/>
      <c r="BE28" s="28"/>
      <c r="BF28" s="28"/>
      <c r="BG28" s="28"/>
      <c r="BH28" s="28"/>
      <c r="BI28" s="28"/>
      <c r="BJ28" s="28"/>
      <c r="BK28" s="28"/>
      <c r="BL28" s="28"/>
      <c r="BM28" s="28"/>
      <c r="BN28" s="28"/>
      <c r="BO28" s="28"/>
      <c r="BP28" s="28"/>
      <c r="BQ28" s="28"/>
      <c r="BR28" s="28"/>
      <c r="BS28" s="28"/>
      <c r="BT28" s="28"/>
      <c r="BU28" s="28"/>
      <c r="BV28" s="28"/>
      <c r="BW28" s="28"/>
      <c r="BX28" s="28"/>
      <c r="BY28" s="28"/>
      <c r="BZ28" s="28"/>
      <c r="CA28" s="28"/>
      <c r="CB28" s="28"/>
      <c r="CC28" s="28"/>
      <c r="CD28" s="28"/>
      <c r="CE28" s="28"/>
      <c r="CF28" s="28"/>
      <c r="CG28" s="28"/>
      <c r="CH28" s="28"/>
      <c r="CI28" s="28"/>
      <c r="CJ28" s="28"/>
      <c r="CK28" s="28"/>
      <c r="CL28" s="28"/>
      <c r="CM28" s="28"/>
      <c r="CN28" s="28"/>
      <c r="CO28" s="28"/>
      <c r="CP28" s="28"/>
      <c r="CQ28" s="28"/>
      <c r="CR28" s="28"/>
      <c r="CS28" s="28"/>
      <c r="CT28" s="28"/>
      <c r="CU28" s="28"/>
      <c r="CV28" s="28"/>
      <c r="CW28" s="28"/>
      <c r="CX28" s="28"/>
      <c r="CY28" s="28"/>
      <c r="CZ28" s="28"/>
      <c r="DA28" s="28"/>
      <c r="DB28" s="28"/>
      <c r="DC28" s="28"/>
      <c r="DD28" s="28"/>
      <c r="DE28" s="28"/>
      <c r="DF28" s="28"/>
      <c r="DG28" s="28"/>
    </row>
    <row r="29" spans="1:111">
      <c r="A29" s="138" t="s">
        <v>13</v>
      </c>
      <c r="B29" s="139"/>
      <c r="C29" s="28"/>
      <c r="D29" s="32">
        <v>110</v>
      </c>
      <c r="E29" s="33"/>
      <c r="F29" s="28"/>
      <c r="G29" s="28"/>
      <c r="H29" s="28"/>
      <c r="L29" s="28"/>
      <c r="M29" s="28"/>
      <c r="N29" s="28"/>
      <c r="O29" s="28"/>
      <c r="P29" s="28"/>
      <c r="Q29" s="28"/>
      <c r="R29" s="28"/>
      <c r="S29" s="28"/>
      <c r="T29" s="28"/>
      <c r="U29" s="28"/>
      <c r="V29" s="28"/>
      <c r="W29" s="28"/>
      <c r="X29" s="28"/>
      <c r="Y29" s="28"/>
      <c r="Z29" s="28"/>
      <c r="AA29" s="28"/>
      <c r="AB29" s="28"/>
      <c r="AC29" s="28"/>
      <c r="AD29" s="28"/>
      <c r="AE29" s="28"/>
      <c r="AF29" s="28"/>
      <c r="AG29" s="28"/>
      <c r="AH29" s="28"/>
      <c r="AI29" s="28"/>
      <c r="AJ29" s="28"/>
      <c r="AK29" s="28"/>
      <c r="AL29" s="28"/>
      <c r="AM29" s="28"/>
      <c r="AN29" s="28"/>
      <c r="AO29" s="28"/>
      <c r="AP29" s="28"/>
      <c r="AQ29" s="28"/>
      <c r="AR29" s="28"/>
      <c r="AS29" s="28"/>
      <c r="AT29" s="28"/>
      <c r="AU29" s="28"/>
      <c r="AV29" s="28"/>
      <c r="AW29" s="28"/>
      <c r="AX29" s="28"/>
      <c r="AY29" s="28"/>
      <c r="AZ29" s="28"/>
      <c r="BA29" s="28"/>
      <c r="BB29" s="28"/>
      <c r="BC29" s="28"/>
      <c r="BD29" s="28"/>
      <c r="BE29" s="28"/>
      <c r="BF29" s="28"/>
      <c r="BG29" s="28"/>
      <c r="BH29" s="28"/>
      <c r="BI29" s="28"/>
      <c r="BJ29" s="28"/>
      <c r="BK29" s="28"/>
      <c r="BL29" s="28"/>
      <c r="BM29" s="28"/>
      <c r="BN29" s="28"/>
      <c r="BO29" s="28"/>
      <c r="BP29" s="28"/>
      <c r="BQ29" s="28"/>
      <c r="BR29" s="28"/>
      <c r="BS29" s="28"/>
      <c r="BT29" s="28"/>
      <c r="BU29" s="28"/>
      <c r="BV29" s="28"/>
      <c r="BW29" s="28"/>
      <c r="BX29" s="28"/>
      <c r="BY29" s="28"/>
      <c r="BZ29" s="28"/>
      <c r="CA29" s="28"/>
      <c r="CB29" s="28"/>
      <c r="CC29" s="28"/>
      <c r="CD29" s="28"/>
      <c r="CE29" s="28"/>
      <c r="CF29" s="28"/>
      <c r="CG29" s="28"/>
      <c r="CH29" s="28"/>
      <c r="CI29" s="28"/>
      <c r="CJ29" s="28"/>
      <c r="CK29" s="28"/>
      <c r="CL29" s="28"/>
      <c r="CM29" s="28"/>
      <c r="CN29" s="28"/>
      <c r="CO29" s="28"/>
      <c r="CP29" s="28"/>
      <c r="CQ29" s="28"/>
      <c r="CR29" s="28"/>
      <c r="CS29" s="28"/>
      <c r="CT29" s="28"/>
      <c r="CU29" s="28"/>
      <c r="CV29" s="28"/>
      <c r="CW29" s="28"/>
      <c r="CX29" s="28"/>
      <c r="CY29" s="28"/>
      <c r="CZ29" s="28"/>
      <c r="DA29" s="28"/>
      <c r="DB29" s="28"/>
      <c r="DC29" s="28"/>
      <c r="DD29" s="28"/>
      <c r="DE29" s="28"/>
      <c r="DF29" s="28"/>
      <c r="DG29" s="28"/>
    </row>
    <row r="30" spans="1:111" ht="10.8" thickBot="1">
      <c r="A30" s="136" t="s">
        <v>14</v>
      </c>
      <c r="B30" s="137"/>
      <c r="C30" s="39"/>
      <c r="D30" s="43">
        <v>60</v>
      </c>
      <c r="E30" s="44"/>
      <c r="F30" s="28"/>
      <c r="G30" s="28"/>
      <c r="H30" s="28"/>
      <c r="L30" s="28"/>
      <c r="M30" s="28"/>
      <c r="N30" s="28"/>
      <c r="O30" s="28"/>
      <c r="P30" s="28"/>
      <c r="Q30" s="28"/>
      <c r="R30" s="28"/>
      <c r="S30" s="28"/>
      <c r="T30" s="28"/>
      <c r="U30" s="28"/>
      <c r="V30" s="28"/>
      <c r="W30" s="28"/>
      <c r="X30" s="28"/>
      <c r="Y30" s="28"/>
      <c r="Z30" s="28"/>
      <c r="AA30" s="28"/>
      <c r="AB30" s="28"/>
      <c r="AC30" s="28"/>
      <c r="AD30" s="28"/>
      <c r="AE30" s="28"/>
      <c r="AF30" s="28"/>
      <c r="AG30" s="28"/>
      <c r="AH30" s="28"/>
      <c r="AI30" s="28"/>
      <c r="AJ30" s="28"/>
      <c r="AK30" s="28"/>
      <c r="AL30" s="28"/>
      <c r="AM30" s="28"/>
      <c r="AN30" s="28"/>
      <c r="AO30" s="28"/>
      <c r="AP30" s="28"/>
      <c r="AQ30" s="28"/>
      <c r="AR30" s="28"/>
      <c r="AS30" s="28"/>
      <c r="AT30" s="28"/>
      <c r="AU30" s="28"/>
      <c r="AV30" s="28"/>
      <c r="AW30" s="28"/>
      <c r="AX30" s="28"/>
      <c r="AY30" s="28"/>
      <c r="AZ30" s="28"/>
      <c r="BA30" s="28"/>
      <c r="BB30" s="28"/>
      <c r="BC30" s="28"/>
      <c r="BD30" s="28"/>
      <c r="BE30" s="28"/>
      <c r="BF30" s="28"/>
      <c r="BG30" s="28"/>
      <c r="BH30" s="28"/>
      <c r="BI30" s="28"/>
      <c r="BJ30" s="28"/>
      <c r="BK30" s="28"/>
      <c r="BL30" s="28"/>
      <c r="BM30" s="28"/>
      <c r="BN30" s="28"/>
      <c r="BO30" s="28"/>
      <c r="BP30" s="28"/>
      <c r="BQ30" s="28"/>
      <c r="BR30" s="28"/>
      <c r="BS30" s="28"/>
      <c r="BT30" s="28"/>
      <c r="BU30" s="28"/>
      <c r="BV30" s="28"/>
      <c r="BW30" s="28"/>
      <c r="BX30" s="28"/>
      <c r="BY30" s="28"/>
      <c r="BZ30" s="28"/>
      <c r="CA30" s="28"/>
      <c r="CB30" s="28"/>
      <c r="CC30" s="28"/>
      <c r="CD30" s="28"/>
      <c r="CE30" s="28"/>
      <c r="CF30" s="28"/>
      <c r="CG30" s="28"/>
      <c r="CH30" s="28"/>
      <c r="CI30" s="28"/>
      <c r="CJ30" s="28"/>
      <c r="CK30" s="28"/>
      <c r="CL30" s="28"/>
      <c r="CM30" s="28"/>
      <c r="CN30" s="28"/>
      <c r="CO30" s="28"/>
      <c r="CP30" s="28"/>
      <c r="CQ30" s="28"/>
      <c r="CR30" s="28"/>
      <c r="CS30" s="28"/>
      <c r="CT30" s="28"/>
      <c r="CU30" s="28"/>
      <c r="CV30" s="28"/>
      <c r="CW30" s="28"/>
      <c r="CX30" s="28"/>
      <c r="CY30" s="28"/>
      <c r="CZ30" s="28"/>
      <c r="DA30" s="28"/>
      <c r="DB30" s="28"/>
      <c r="DC30" s="28"/>
      <c r="DD30" s="28"/>
      <c r="DE30" s="28"/>
      <c r="DF30" s="28"/>
      <c r="DG30" s="28"/>
    </row>
    <row r="31" spans="1:111" ht="10.8" thickBot="1">
      <c r="A31" s="134" t="s">
        <v>16</v>
      </c>
      <c r="B31" s="135"/>
      <c r="C31" s="45"/>
      <c r="D31" s="45"/>
      <c r="E31" s="46">
        <f>SUM(D8:D30)</f>
        <v>6530</v>
      </c>
      <c r="F31" s="28"/>
      <c r="G31" s="28"/>
      <c r="H31" s="28"/>
      <c r="L31" s="28"/>
      <c r="M31" s="28"/>
      <c r="N31" s="28"/>
      <c r="O31" s="28"/>
      <c r="P31" s="28"/>
      <c r="Q31" s="28"/>
      <c r="R31" s="28"/>
      <c r="S31" s="28"/>
      <c r="T31" s="28"/>
      <c r="U31" s="28"/>
      <c r="V31" s="28"/>
      <c r="W31" s="28"/>
      <c r="X31" s="28"/>
      <c r="Y31" s="28"/>
      <c r="Z31" s="28"/>
      <c r="AA31" s="28"/>
      <c r="AB31" s="28"/>
      <c r="AC31" s="28"/>
      <c r="AD31" s="28"/>
      <c r="AE31" s="28"/>
      <c r="AF31" s="28"/>
      <c r="AG31" s="28"/>
      <c r="AH31" s="28"/>
      <c r="AI31" s="28"/>
      <c r="AJ31" s="28"/>
      <c r="AK31" s="28"/>
      <c r="AL31" s="28"/>
      <c r="AM31" s="28"/>
      <c r="AN31" s="28"/>
      <c r="AO31" s="28"/>
      <c r="AP31" s="28"/>
      <c r="AQ31" s="28"/>
      <c r="AR31" s="28"/>
      <c r="AS31" s="28"/>
      <c r="AT31" s="28"/>
      <c r="AU31" s="28"/>
      <c r="AV31" s="28"/>
      <c r="AW31" s="28"/>
      <c r="AX31" s="28"/>
      <c r="AY31" s="28"/>
      <c r="AZ31" s="28"/>
      <c r="BA31" s="28"/>
      <c r="BB31" s="28"/>
      <c r="BC31" s="28"/>
      <c r="BD31" s="28"/>
      <c r="BE31" s="28"/>
      <c r="BF31" s="28"/>
      <c r="BG31" s="28"/>
      <c r="BH31" s="28"/>
      <c r="BI31" s="28"/>
      <c r="BJ31" s="28"/>
      <c r="BK31" s="28"/>
      <c r="BL31" s="28"/>
      <c r="BM31" s="28"/>
      <c r="BN31" s="28"/>
      <c r="BO31" s="28"/>
      <c r="BP31" s="28"/>
      <c r="BQ31" s="28"/>
      <c r="BR31" s="28"/>
      <c r="BS31" s="28"/>
      <c r="BT31" s="28"/>
      <c r="BU31" s="28"/>
      <c r="BV31" s="28"/>
      <c r="BW31" s="28"/>
      <c r="BX31" s="28"/>
      <c r="BY31" s="28"/>
      <c r="BZ31" s="28"/>
      <c r="CA31" s="28"/>
      <c r="CB31" s="28"/>
      <c r="CC31" s="28"/>
      <c r="CD31" s="28"/>
      <c r="CE31" s="28"/>
      <c r="CF31" s="28"/>
      <c r="CG31" s="28"/>
      <c r="CH31" s="28"/>
      <c r="CI31" s="28"/>
      <c r="CJ31" s="28"/>
      <c r="CK31" s="28"/>
      <c r="CL31" s="28"/>
      <c r="CM31" s="28"/>
      <c r="CN31" s="28"/>
      <c r="CO31" s="28"/>
      <c r="CP31" s="28"/>
      <c r="CQ31" s="28"/>
      <c r="CR31" s="28"/>
      <c r="CS31" s="28"/>
      <c r="CT31" s="28"/>
      <c r="CU31" s="28"/>
      <c r="CV31" s="28"/>
      <c r="CW31" s="28"/>
      <c r="CX31" s="28"/>
      <c r="CY31" s="28"/>
      <c r="CZ31" s="28"/>
      <c r="DA31" s="28"/>
      <c r="DB31" s="28"/>
      <c r="DC31" s="28"/>
      <c r="DD31" s="28"/>
      <c r="DE31" s="28"/>
      <c r="DF31" s="28"/>
      <c r="DG31" s="28"/>
    </row>
    <row r="32" spans="1:111">
      <c r="A32" s="28"/>
      <c r="B32" s="28"/>
      <c r="C32" s="28"/>
      <c r="D32" s="28"/>
      <c r="E32" s="28"/>
      <c r="F32" s="28"/>
      <c r="G32" s="28"/>
      <c r="H32" s="28"/>
      <c r="I32" s="28"/>
      <c r="J32" s="28"/>
      <c r="K32" s="28"/>
      <c r="L32" s="28"/>
      <c r="M32" s="28"/>
      <c r="N32" s="28"/>
      <c r="O32" s="28"/>
      <c r="P32" s="28"/>
      <c r="Q32" s="28"/>
      <c r="R32" s="28"/>
      <c r="S32" s="28"/>
      <c r="T32" s="28"/>
      <c r="U32" s="28"/>
      <c r="V32" s="28"/>
      <c r="W32" s="28"/>
      <c r="X32" s="28"/>
      <c r="Y32" s="28"/>
      <c r="Z32" s="28"/>
      <c r="AA32" s="28"/>
      <c r="AB32" s="28"/>
      <c r="AC32" s="28"/>
      <c r="AD32" s="28"/>
      <c r="AE32" s="28"/>
      <c r="AF32" s="28"/>
      <c r="AG32" s="28"/>
      <c r="AH32" s="28"/>
      <c r="AI32" s="28"/>
      <c r="AJ32" s="28"/>
      <c r="AK32" s="28"/>
      <c r="AL32" s="28"/>
      <c r="AM32" s="28"/>
      <c r="AN32" s="28"/>
      <c r="AO32" s="28"/>
      <c r="AP32" s="28"/>
      <c r="AQ32" s="28"/>
      <c r="AR32" s="28"/>
      <c r="AS32" s="28"/>
      <c r="AT32" s="28"/>
      <c r="AU32" s="28"/>
      <c r="AV32" s="28"/>
      <c r="AW32" s="28"/>
      <c r="AX32" s="28"/>
      <c r="AY32" s="28"/>
      <c r="AZ32" s="28"/>
      <c r="BA32" s="28"/>
      <c r="BB32" s="28"/>
      <c r="BC32" s="28"/>
      <c r="BD32" s="28"/>
      <c r="BE32" s="28"/>
      <c r="BF32" s="28"/>
      <c r="BG32" s="28"/>
      <c r="BH32" s="28"/>
      <c r="BI32" s="28"/>
      <c r="BJ32" s="28"/>
      <c r="BK32" s="28"/>
      <c r="BL32" s="28"/>
      <c r="BM32" s="28"/>
      <c r="BN32" s="28"/>
      <c r="BO32" s="28"/>
      <c r="BP32" s="28"/>
      <c r="BQ32" s="28"/>
      <c r="BR32" s="28"/>
      <c r="BS32" s="28"/>
      <c r="BT32" s="28"/>
      <c r="BU32" s="28"/>
      <c r="BV32" s="28"/>
      <c r="BW32" s="28"/>
      <c r="BX32" s="28"/>
      <c r="BY32" s="28"/>
      <c r="BZ32" s="28"/>
      <c r="CA32" s="28"/>
      <c r="CB32" s="28"/>
      <c r="CC32" s="28"/>
      <c r="CD32" s="28"/>
      <c r="CE32" s="28"/>
      <c r="CF32" s="28"/>
      <c r="CG32" s="28"/>
      <c r="CH32" s="28"/>
      <c r="CI32" s="28"/>
      <c r="CJ32" s="28"/>
      <c r="CK32" s="28"/>
      <c r="CL32" s="28"/>
      <c r="CM32" s="28"/>
      <c r="CN32" s="28"/>
      <c r="CO32" s="28"/>
      <c r="CP32" s="28"/>
      <c r="CQ32" s="28"/>
      <c r="CR32" s="28"/>
      <c r="CS32" s="28"/>
      <c r="CT32" s="28"/>
      <c r="CU32" s="28"/>
      <c r="CV32" s="28"/>
      <c r="CW32" s="28"/>
      <c r="CX32" s="28"/>
      <c r="CY32" s="28"/>
      <c r="CZ32" s="28"/>
      <c r="DA32" s="28"/>
      <c r="DB32" s="28"/>
      <c r="DC32" s="28"/>
      <c r="DD32" s="28"/>
      <c r="DE32" s="28"/>
      <c r="DF32" s="28"/>
      <c r="DG32" s="28"/>
    </row>
    <row r="33" spans="1:111">
      <c r="A33" s="28"/>
      <c r="B33" s="28"/>
      <c r="C33" s="28"/>
      <c r="D33" s="28"/>
      <c r="E33" s="28"/>
      <c r="F33" s="28"/>
      <c r="G33" s="28"/>
      <c r="H33" s="28"/>
      <c r="I33" s="28"/>
      <c r="J33" s="28"/>
      <c r="K33" s="28"/>
      <c r="L33" s="28"/>
      <c r="M33" s="28"/>
      <c r="N33" s="28"/>
      <c r="O33" s="28"/>
      <c r="P33" s="28"/>
      <c r="Q33" s="28"/>
      <c r="R33" s="28"/>
      <c r="S33" s="28"/>
      <c r="T33" s="28"/>
      <c r="U33" s="28"/>
      <c r="V33" s="28"/>
      <c r="W33" s="28"/>
      <c r="X33" s="28"/>
      <c r="Y33" s="28"/>
      <c r="Z33" s="28"/>
      <c r="AA33" s="28"/>
      <c r="AB33" s="28"/>
      <c r="AC33" s="28"/>
      <c r="AD33" s="28"/>
      <c r="AE33" s="28"/>
      <c r="AF33" s="28"/>
      <c r="AG33" s="28"/>
      <c r="AH33" s="28"/>
      <c r="AI33" s="28"/>
      <c r="AJ33" s="28"/>
      <c r="AK33" s="28"/>
      <c r="AL33" s="28"/>
      <c r="AM33" s="28"/>
      <c r="AN33" s="28"/>
      <c r="AO33" s="28"/>
      <c r="AP33" s="28"/>
      <c r="AQ33" s="28"/>
      <c r="AR33" s="28"/>
      <c r="AS33" s="28"/>
      <c r="AT33" s="28"/>
      <c r="AU33" s="28"/>
      <c r="AV33" s="28"/>
      <c r="AW33" s="28"/>
      <c r="AX33" s="28"/>
      <c r="AY33" s="28"/>
      <c r="AZ33" s="28"/>
      <c r="BA33" s="28"/>
      <c r="BB33" s="28"/>
      <c r="BC33" s="28"/>
      <c r="BD33" s="28"/>
      <c r="BE33" s="28"/>
      <c r="BF33" s="28"/>
      <c r="BG33" s="28"/>
      <c r="BH33" s="28"/>
      <c r="BI33" s="28"/>
      <c r="BJ33" s="28"/>
      <c r="BK33" s="28"/>
      <c r="BL33" s="28"/>
      <c r="BM33" s="28"/>
      <c r="BN33" s="28"/>
      <c r="BO33" s="28"/>
      <c r="BP33" s="28"/>
      <c r="BQ33" s="28"/>
      <c r="BR33" s="28"/>
      <c r="BS33" s="28"/>
      <c r="BT33" s="28"/>
      <c r="BU33" s="28"/>
      <c r="BV33" s="28"/>
      <c r="BW33" s="28"/>
      <c r="BX33" s="28"/>
      <c r="BY33" s="28"/>
      <c r="BZ33" s="28"/>
      <c r="CA33" s="28"/>
      <c r="CB33" s="28"/>
      <c r="CC33" s="28"/>
      <c r="CD33" s="28"/>
      <c r="CE33" s="28"/>
      <c r="CF33" s="28"/>
      <c r="CG33" s="28"/>
      <c r="CH33" s="28"/>
      <c r="CI33" s="28"/>
      <c r="CJ33" s="28"/>
      <c r="CK33" s="28"/>
      <c r="CL33" s="28"/>
      <c r="CM33" s="28"/>
      <c r="CN33" s="28"/>
      <c r="CO33" s="28"/>
      <c r="CP33" s="28"/>
      <c r="CQ33" s="28"/>
      <c r="CR33" s="28"/>
      <c r="CS33" s="28"/>
      <c r="CT33" s="28"/>
      <c r="CU33" s="28"/>
      <c r="CV33" s="28"/>
      <c r="CW33" s="28"/>
      <c r="CX33" s="28"/>
      <c r="CY33" s="28"/>
      <c r="CZ33" s="28"/>
      <c r="DA33" s="28"/>
      <c r="DB33" s="28"/>
      <c r="DC33" s="28"/>
      <c r="DD33" s="28"/>
      <c r="DE33" s="28"/>
      <c r="DF33" s="28"/>
      <c r="DG33" s="28"/>
    </row>
    <row r="34" spans="1:111">
      <c r="A34" s="28"/>
      <c r="B34" s="28"/>
      <c r="C34" s="28"/>
      <c r="D34" s="28"/>
      <c r="E34" s="28"/>
      <c r="F34" s="28"/>
      <c r="G34" s="28"/>
      <c r="H34" s="28"/>
      <c r="I34" s="28"/>
      <c r="J34" s="28"/>
      <c r="K34" s="28"/>
      <c r="L34" s="28"/>
      <c r="M34" s="28"/>
      <c r="N34" s="28"/>
      <c r="O34" s="28"/>
      <c r="P34" s="28"/>
      <c r="Q34" s="28"/>
      <c r="R34" s="28"/>
      <c r="S34" s="28"/>
      <c r="T34" s="28"/>
      <c r="U34" s="28"/>
      <c r="V34" s="28"/>
      <c r="W34" s="28"/>
      <c r="X34" s="28"/>
      <c r="Y34" s="28"/>
      <c r="Z34" s="28"/>
      <c r="AA34" s="28"/>
      <c r="AB34" s="28"/>
      <c r="AC34" s="28"/>
      <c r="AD34" s="28"/>
      <c r="AE34" s="28"/>
      <c r="AF34" s="28"/>
      <c r="AG34" s="28"/>
      <c r="AH34" s="28"/>
      <c r="AI34" s="28"/>
      <c r="AJ34" s="28"/>
      <c r="AK34" s="28"/>
      <c r="AL34" s="28"/>
      <c r="AM34" s="28"/>
      <c r="AN34" s="28"/>
      <c r="AO34" s="28"/>
      <c r="AP34" s="28"/>
      <c r="AQ34" s="28"/>
      <c r="AR34" s="28"/>
      <c r="AS34" s="28"/>
      <c r="AT34" s="28"/>
      <c r="AU34" s="28"/>
      <c r="AV34" s="28"/>
      <c r="AW34" s="28"/>
      <c r="AX34" s="28"/>
      <c r="AY34" s="28"/>
      <c r="AZ34" s="28"/>
      <c r="BA34" s="28"/>
      <c r="BB34" s="28"/>
      <c r="BC34" s="28"/>
      <c r="BD34" s="28"/>
      <c r="BE34" s="28"/>
      <c r="BF34" s="28"/>
      <c r="BG34" s="28"/>
      <c r="BH34" s="28"/>
      <c r="BI34" s="28"/>
      <c r="BJ34" s="28"/>
      <c r="BK34" s="28"/>
      <c r="BL34" s="28"/>
      <c r="BM34" s="28"/>
      <c r="BN34" s="28"/>
      <c r="BO34" s="28"/>
      <c r="BP34" s="28"/>
      <c r="BQ34" s="28"/>
      <c r="BR34" s="28"/>
      <c r="BS34" s="28"/>
      <c r="BT34" s="28"/>
      <c r="BU34" s="28"/>
      <c r="BV34" s="28"/>
      <c r="BW34" s="28"/>
      <c r="BX34" s="28"/>
      <c r="BY34" s="28"/>
      <c r="BZ34" s="28"/>
      <c r="CA34" s="28"/>
      <c r="CB34" s="28"/>
      <c r="CC34" s="28"/>
      <c r="CD34" s="28"/>
      <c r="CE34" s="28"/>
      <c r="CF34" s="28"/>
      <c r="CG34" s="28"/>
      <c r="CH34" s="28"/>
      <c r="CI34" s="28"/>
      <c r="CJ34" s="28"/>
      <c r="CK34" s="28"/>
      <c r="CL34" s="28"/>
      <c r="CM34" s="28"/>
      <c r="CN34" s="28"/>
      <c r="CO34" s="28"/>
      <c r="CP34" s="28"/>
      <c r="CQ34" s="28"/>
      <c r="CR34" s="28"/>
      <c r="CS34" s="28"/>
      <c r="CT34" s="28"/>
      <c r="CU34" s="28"/>
      <c r="CV34" s="28"/>
      <c r="CW34" s="28"/>
      <c r="CX34" s="28"/>
      <c r="CY34" s="28"/>
      <c r="CZ34" s="28"/>
      <c r="DA34" s="28"/>
      <c r="DB34" s="28"/>
      <c r="DC34" s="28"/>
      <c r="DD34" s="28"/>
      <c r="DE34" s="28"/>
      <c r="DF34" s="28"/>
      <c r="DG34" s="28"/>
    </row>
    <row r="35" spans="1:111">
      <c r="A35" s="28"/>
      <c r="B35" s="28"/>
      <c r="C35" s="28"/>
      <c r="D35" s="28"/>
      <c r="E35" s="28"/>
      <c r="F35" s="28"/>
      <c r="G35" s="28"/>
      <c r="H35" s="28"/>
      <c r="I35" s="28"/>
      <c r="J35" s="28"/>
      <c r="K35" s="28"/>
      <c r="L35" s="28"/>
      <c r="M35" s="28"/>
      <c r="N35" s="28"/>
      <c r="O35" s="28"/>
      <c r="P35" s="28"/>
      <c r="Q35" s="28"/>
      <c r="R35" s="28"/>
      <c r="S35" s="28"/>
      <c r="T35" s="28"/>
      <c r="U35" s="28"/>
      <c r="V35" s="28"/>
      <c r="W35" s="28"/>
      <c r="X35" s="28"/>
      <c r="Y35" s="28"/>
      <c r="Z35" s="28"/>
      <c r="AA35" s="28"/>
      <c r="AB35" s="28"/>
      <c r="AC35" s="28"/>
      <c r="AD35" s="28"/>
      <c r="AE35" s="28"/>
      <c r="AF35" s="28"/>
      <c r="AG35" s="28"/>
      <c r="AH35" s="28"/>
      <c r="AI35" s="28"/>
      <c r="AJ35" s="28"/>
      <c r="AK35" s="28"/>
      <c r="AL35" s="28"/>
      <c r="AM35" s="28"/>
      <c r="AN35" s="28"/>
      <c r="AO35" s="28"/>
      <c r="AP35" s="28"/>
      <c r="AQ35" s="28"/>
      <c r="AR35" s="28"/>
      <c r="AS35" s="28"/>
      <c r="AT35" s="28"/>
      <c r="AU35" s="28"/>
      <c r="AV35" s="28"/>
      <c r="AW35" s="28"/>
      <c r="AX35" s="28"/>
      <c r="AY35" s="28"/>
      <c r="AZ35" s="28"/>
      <c r="BA35" s="28"/>
      <c r="BB35" s="28"/>
      <c r="BC35" s="28"/>
      <c r="BD35" s="28"/>
      <c r="BE35" s="28"/>
      <c r="BF35" s="28"/>
      <c r="BG35" s="28"/>
      <c r="BH35" s="28"/>
      <c r="BI35" s="28"/>
      <c r="BJ35" s="28"/>
      <c r="BK35" s="28"/>
      <c r="BL35" s="28"/>
      <c r="BM35" s="28"/>
      <c r="BN35" s="28"/>
      <c r="BO35" s="28"/>
      <c r="BP35" s="28"/>
      <c r="BQ35" s="28"/>
      <c r="BR35" s="28"/>
      <c r="BS35" s="28"/>
      <c r="BT35" s="28"/>
      <c r="BU35" s="28"/>
      <c r="BV35" s="28"/>
      <c r="BW35" s="28"/>
      <c r="BX35" s="28"/>
      <c r="BY35" s="28"/>
      <c r="BZ35" s="28"/>
      <c r="CA35" s="28"/>
      <c r="CB35" s="28"/>
      <c r="CC35" s="28"/>
      <c r="CD35" s="28"/>
      <c r="CE35" s="28"/>
      <c r="CF35" s="28"/>
      <c r="CG35" s="28"/>
      <c r="CH35" s="28"/>
      <c r="CI35" s="28"/>
      <c r="CJ35" s="28"/>
      <c r="CK35" s="28"/>
      <c r="CL35" s="28"/>
      <c r="CM35" s="28"/>
      <c r="CN35" s="28"/>
      <c r="CO35" s="28"/>
      <c r="CP35" s="28"/>
      <c r="CQ35" s="28"/>
      <c r="CR35" s="28"/>
      <c r="CS35" s="28"/>
      <c r="CT35" s="28"/>
      <c r="CU35" s="28"/>
      <c r="CV35" s="28"/>
      <c r="CW35" s="28"/>
      <c r="CX35" s="28"/>
      <c r="CY35" s="28"/>
      <c r="CZ35" s="28"/>
      <c r="DA35" s="28"/>
      <c r="DB35" s="28"/>
      <c r="DC35" s="28"/>
      <c r="DD35" s="28"/>
      <c r="DE35" s="28"/>
      <c r="DF35" s="28"/>
      <c r="DG35" s="28"/>
    </row>
    <row r="36" spans="1:111">
      <c r="A36" s="28"/>
      <c r="B36" s="28"/>
      <c r="C36" s="28"/>
      <c r="D36" s="28"/>
      <c r="E36" s="28"/>
      <c r="F36" s="28"/>
      <c r="G36" s="28"/>
      <c r="H36" s="28"/>
      <c r="I36" s="28"/>
      <c r="J36" s="28"/>
      <c r="K36" s="28"/>
      <c r="L36" s="28"/>
      <c r="M36" s="28"/>
      <c r="N36" s="28"/>
      <c r="O36" s="28"/>
      <c r="P36" s="28"/>
      <c r="Q36" s="28"/>
      <c r="R36" s="28"/>
      <c r="S36" s="28"/>
      <c r="T36" s="28"/>
      <c r="U36" s="28"/>
      <c r="V36" s="28"/>
      <c r="W36" s="28"/>
      <c r="X36" s="28"/>
      <c r="Y36" s="28"/>
      <c r="Z36" s="28"/>
      <c r="AA36" s="28"/>
      <c r="AB36" s="28"/>
      <c r="AC36" s="28"/>
      <c r="AD36" s="28"/>
      <c r="AE36" s="28"/>
      <c r="AF36" s="28"/>
      <c r="AG36" s="28"/>
      <c r="AH36" s="28"/>
      <c r="AI36" s="28"/>
      <c r="AJ36" s="28"/>
      <c r="AK36" s="28"/>
      <c r="AL36" s="28"/>
      <c r="AM36" s="28"/>
      <c r="AN36" s="28"/>
      <c r="AO36" s="28"/>
      <c r="AP36" s="28"/>
      <c r="AQ36" s="28"/>
      <c r="AR36" s="28"/>
      <c r="AS36" s="28"/>
      <c r="AT36" s="28"/>
      <c r="AU36" s="28"/>
      <c r="AV36" s="28"/>
      <c r="AW36" s="28"/>
      <c r="AX36" s="28"/>
      <c r="AY36" s="28"/>
      <c r="AZ36" s="28"/>
      <c r="BA36" s="28"/>
      <c r="BB36" s="28"/>
      <c r="BC36" s="28"/>
      <c r="BD36" s="28"/>
      <c r="BE36" s="28"/>
      <c r="BF36" s="28"/>
      <c r="BG36" s="28"/>
      <c r="BH36" s="28"/>
      <c r="BI36" s="28"/>
      <c r="BJ36" s="28"/>
      <c r="BK36" s="28"/>
      <c r="BL36" s="28"/>
      <c r="BM36" s="28"/>
      <c r="BN36" s="28"/>
      <c r="BO36" s="28"/>
      <c r="BP36" s="28"/>
      <c r="BQ36" s="28"/>
      <c r="BR36" s="28"/>
      <c r="BS36" s="28"/>
      <c r="BT36" s="28"/>
      <c r="BU36" s="28"/>
      <c r="BV36" s="28"/>
      <c r="BW36" s="28"/>
      <c r="BX36" s="28"/>
      <c r="BY36" s="28"/>
      <c r="BZ36" s="28"/>
      <c r="CA36" s="28"/>
      <c r="CB36" s="28"/>
      <c r="CC36" s="28"/>
      <c r="CD36" s="28"/>
      <c r="CE36" s="28"/>
      <c r="CF36" s="28"/>
      <c r="CG36" s="28"/>
      <c r="CH36" s="28"/>
      <c r="CI36" s="28"/>
      <c r="CJ36" s="28"/>
      <c r="CK36" s="28"/>
      <c r="CL36" s="28"/>
      <c r="CM36" s="28"/>
      <c r="CN36" s="28"/>
      <c r="CO36" s="28"/>
      <c r="CP36" s="28"/>
      <c r="CQ36" s="28"/>
      <c r="CR36" s="28"/>
      <c r="CS36" s="28"/>
      <c r="CT36" s="28"/>
      <c r="CU36" s="28"/>
      <c r="CV36" s="28"/>
      <c r="CW36" s="28"/>
      <c r="CX36" s="28"/>
      <c r="CY36" s="28"/>
      <c r="CZ36" s="28"/>
      <c r="DA36" s="28"/>
      <c r="DB36" s="28"/>
      <c r="DC36" s="28"/>
      <c r="DD36" s="28"/>
      <c r="DE36" s="28"/>
      <c r="DF36" s="28"/>
      <c r="DG36" s="28"/>
    </row>
    <row r="37" spans="1:111">
      <c r="A37" s="28"/>
      <c r="B37" s="28"/>
      <c r="C37" s="28"/>
      <c r="D37" s="28"/>
      <c r="E37" s="28"/>
      <c r="F37" s="28"/>
      <c r="G37" s="28"/>
      <c r="H37" s="28"/>
      <c r="I37" s="28"/>
      <c r="J37" s="28"/>
      <c r="K37" s="28"/>
      <c r="L37" s="28"/>
      <c r="M37" s="28"/>
      <c r="N37" s="28"/>
      <c r="O37" s="28"/>
      <c r="P37" s="28"/>
      <c r="Q37" s="28"/>
      <c r="R37" s="28"/>
      <c r="S37" s="28"/>
      <c r="T37" s="28"/>
      <c r="U37" s="28"/>
      <c r="V37" s="28"/>
      <c r="W37" s="28"/>
      <c r="X37" s="28"/>
      <c r="Y37" s="28"/>
      <c r="Z37" s="28"/>
      <c r="AA37" s="28"/>
      <c r="AB37" s="28"/>
      <c r="AC37" s="28"/>
      <c r="AD37" s="28"/>
      <c r="AE37" s="28"/>
      <c r="AF37" s="28"/>
      <c r="AG37" s="28"/>
      <c r="AH37" s="28"/>
      <c r="AI37" s="28"/>
      <c r="AJ37" s="28"/>
      <c r="AK37" s="28"/>
      <c r="AL37" s="28"/>
      <c r="AM37" s="28"/>
      <c r="AN37" s="28"/>
      <c r="AO37" s="28"/>
      <c r="AP37" s="28"/>
      <c r="AQ37" s="28"/>
      <c r="AR37" s="28"/>
      <c r="AS37" s="28"/>
      <c r="AT37" s="28"/>
      <c r="AU37" s="28"/>
      <c r="AV37" s="28"/>
      <c r="AW37" s="28"/>
      <c r="AX37" s="28"/>
      <c r="AY37" s="28"/>
      <c r="AZ37" s="28"/>
      <c r="BA37" s="28"/>
      <c r="BB37" s="28"/>
      <c r="BC37" s="28"/>
      <c r="BD37" s="28"/>
      <c r="BE37" s="28"/>
      <c r="BF37" s="28"/>
      <c r="BG37" s="28"/>
      <c r="BH37" s="28"/>
      <c r="BI37" s="28"/>
      <c r="BJ37" s="28"/>
      <c r="BK37" s="28"/>
      <c r="BL37" s="28"/>
      <c r="BM37" s="28"/>
      <c r="BN37" s="28"/>
      <c r="BO37" s="28"/>
      <c r="BP37" s="28"/>
      <c r="BQ37" s="28"/>
      <c r="BR37" s="28"/>
      <c r="BS37" s="28"/>
      <c r="BT37" s="28"/>
      <c r="BU37" s="28"/>
      <c r="BV37" s="28"/>
      <c r="BW37" s="28"/>
      <c r="BX37" s="28"/>
      <c r="BY37" s="28"/>
      <c r="BZ37" s="28"/>
      <c r="CA37" s="28"/>
      <c r="CB37" s="28"/>
      <c r="CC37" s="28"/>
      <c r="CD37" s="28"/>
      <c r="CE37" s="28"/>
      <c r="CF37" s="28"/>
      <c r="CG37" s="28"/>
      <c r="CH37" s="28"/>
      <c r="CI37" s="28"/>
      <c r="CJ37" s="28"/>
      <c r="CK37" s="28"/>
      <c r="CL37" s="28"/>
      <c r="CM37" s="28"/>
      <c r="CN37" s="28"/>
      <c r="CO37" s="28"/>
      <c r="CP37" s="28"/>
      <c r="CQ37" s="28"/>
      <c r="CR37" s="28"/>
      <c r="CS37" s="28"/>
      <c r="CT37" s="28"/>
      <c r="CU37" s="28"/>
      <c r="CV37" s="28"/>
      <c r="CW37" s="28"/>
      <c r="CX37" s="28"/>
      <c r="CY37" s="28"/>
      <c r="CZ37" s="28"/>
      <c r="DA37" s="28"/>
      <c r="DB37" s="28"/>
      <c r="DC37" s="28"/>
      <c r="DD37" s="28"/>
      <c r="DE37" s="28"/>
      <c r="DF37" s="28"/>
      <c r="DG37" s="28"/>
    </row>
    <row r="38" spans="1:111">
      <c r="A38" s="28"/>
      <c r="B38" s="28"/>
      <c r="C38" s="28"/>
      <c r="D38" s="28"/>
      <c r="E38" s="28"/>
      <c r="F38" s="28"/>
      <c r="G38" s="28"/>
      <c r="H38" s="28"/>
      <c r="I38" s="28"/>
      <c r="J38" s="28"/>
      <c r="K38" s="28"/>
      <c r="L38" s="28"/>
      <c r="M38" s="28"/>
      <c r="N38" s="28"/>
      <c r="O38" s="28"/>
      <c r="P38" s="28"/>
      <c r="Q38" s="28"/>
      <c r="R38" s="28"/>
      <c r="S38" s="28"/>
      <c r="T38" s="28"/>
      <c r="U38" s="28"/>
      <c r="V38" s="28"/>
      <c r="W38" s="28"/>
      <c r="X38" s="28"/>
      <c r="Y38" s="28"/>
      <c r="Z38" s="28"/>
      <c r="AA38" s="28"/>
      <c r="AB38" s="28"/>
      <c r="AC38" s="28"/>
      <c r="AD38" s="28"/>
      <c r="AE38" s="28"/>
      <c r="AF38" s="28"/>
      <c r="AG38" s="28"/>
      <c r="AH38" s="28"/>
      <c r="AI38" s="28"/>
      <c r="AJ38" s="28"/>
      <c r="AK38" s="28"/>
      <c r="AL38" s="28"/>
      <c r="AM38" s="28"/>
      <c r="AN38" s="28"/>
      <c r="AO38" s="28"/>
      <c r="AP38" s="28"/>
      <c r="AQ38" s="28"/>
      <c r="AR38" s="28"/>
      <c r="AS38" s="28"/>
      <c r="AT38" s="28"/>
      <c r="AU38" s="28"/>
      <c r="AV38" s="28"/>
      <c r="AW38" s="28"/>
      <c r="AX38" s="28"/>
      <c r="AY38" s="28"/>
      <c r="AZ38" s="28"/>
      <c r="BA38" s="28"/>
      <c r="BB38" s="28"/>
      <c r="BC38" s="28"/>
      <c r="BD38" s="28"/>
      <c r="BE38" s="28"/>
      <c r="BF38" s="28"/>
      <c r="BG38" s="28"/>
      <c r="BH38" s="28"/>
      <c r="BI38" s="28"/>
      <c r="BJ38" s="28"/>
      <c r="BK38" s="28"/>
      <c r="BL38" s="28"/>
      <c r="BM38" s="28"/>
      <c r="BN38" s="28"/>
      <c r="BO38" s="28"/>
      <c r="BP38" s="28"/>
      <c r="BQ38" s="28"/>
      <c r="BR38" s="28"/>
      <c r="BS38" s="28"/>
      <c r="BT38" s="28"/>
      <c r="BU38" s="28"/>
      <c r="BV38" s="28"/>
      <c r="BW38" s="28"/>
      <c r="BX38" s="28"/>
      <c r="BY38" s="28"/>
      <c r="BZ38" s="28"/>
      <c r="CA38" s="28"/>
      <c r="CB38" s="28"/>
      <c r="CC38" s="28"/>
      <c r="CD38" s="28"/>
      <c r="CE38" s="28"/>
      <c r="CF38" s="28"/>
      <c r="CG38" s="28"/>
      <c r="CH38" s="28"/>
      <c r="CI38" s="28"/>
      <c r="CJ38" s="28"/>
      <c r="CK38" s="28"/>
      <c r="CL38" s="28"/>
      <c r="CM38" s="28"/>
      <c r="CN38" s="28"/>
      <c r="CO38" s="28"/>
      <c r="CP38" s="28"/>
      <c r="CQ38" s="28"/>
      <c r="CR38" s="28"/>
      <c r="CS38" s="28"/>
      <c r="CT38" s="28"/>
      <c r="CU38" s="28"/>
      <c r="CV38" s="28"/>
      <c r="CW38" s="28"/>
      <c r="CX38" s="28"/>
      <c r="CY38" s="28"/>
      <c r="CZ38" s="28"/>
      <c r="DA38" s="28"/>
      <c r="DB38" s="28"/>
      <c r="DC38" s="28"/>
      <c r="DD38" s="28"/>
      <c r="DE38" s="28"/>
      <c r="DF38" s="28"/>
      <c r="DG38" s="28"/>
    </row>
    <row r="39" spans="1:111">
      <c r="A39" s="28"/>
      <c r="B39" s="28"/>
      <c r="C39" s="28"/>
      <c r="D39" s="28"/>
      <c r="E39" s="28"/>
      <c r="F39" s="28"/>
      <c r="G39" s="28"/>
      <c r="H39" s="28"/>
      <c r="I39" s="28"/>
      <c r="J39" s="28"/>
      <c r="K39" s="28"/>
      <c r="L39" s="28"/>
      <c r="M39" s="28"/>
      <c r="N39" s="28"/>
      <c r="O39" s="28"/>
      <c r="P39" s="28"/>
      <c r="Q39" s="28"/>
      <c r="R39" s="28"/>
      <c r="S39" s="28"/>
      <c r="T39" s="28"/>
      <c r="U39" s="28"/>
      <c r="V39" s="28"/>
      <c r="W39" s="28"/>
      <c r="X39" s="28"/>
      <c r="Y39" s="28"/>
      <c r="Z39" s="28"/>
      <c r="AA39" s="28"/>
      <c r="AB39" s="28"/>
      <c r="AC39" s="28"/>
      <c r="AD39" s="28"/>
      <c r="AE39" s="28"/>
      <c r="AF39" s="28"/>
      <c r="AG39" s="28"/>
      <c r="AH39" s="28"/>
      <c r="AI39" s="28"/>
      <c r="AJ39" s="28"/>
      <c r="AK39" s="28"/>
      <c r="AL39" s="28"/>
      <c r="AM39" s="28"/>
      <c r="AN39" s="28"/>
      <c r="AO39" s="28"/>
      <c r="AP39" s="28"/>
      <c r="AQ39" s="28"/>
      <c r="AR39" s="28"/>
      <c r="AS39" s="28"/>
      <c r="AT39" s="28"/>
      <c r="AU39" s="28"/>
      <c r="AV39" s="28"/>
      <c r="AW39" s="28"/>
      <c r="AX39" s="28"/>
      <c r="AY39" s="28"/>
      <c r="AZ39" s="28"/>
      <c r="BA39" s="28"/>
      <c r="BB39" s="28"/>
      <c r="BC39" s="28"/>
      <c r="BD39" s="28"/>
      <c r="BE39" s="28"/>
      <c r="BF39" s="28"/>
      <c r="BG39" s="28"/>
      <c r="BH39" s="28"/>
      <c r="BI39" s="28"/>
      <c r="BJ39" s="28"/>
      <c r="BK39" s="28"/>
      <c r="BL39" s="28"/>
      <c r="BM39" s="28"/>
      <c r="BN39" s="28"/>
      <c r="BO39" s="28"/>
      <c r="BP39" s="28"/>
      <c r="BQ39" s="28"/>
      <c r="BR39" s="28"/>
      <c r="BS39" s="28"/>
      <c r="BT39" s="28"/>
      <c r="BU39" s="28"/>
      <c r="BV39" s="28"/>
      <c r="BW39" s="28"/>
      <c r="BX39" s="28"/>
      <c r="BY39" s="28"/>
      <c r="BZ39" s="28"/>
      <c r="CA39" s="28"/>
      <c r="CB39" s="28"/>
      <c r="CC39" s="28"/>
      <c r="CD39" s="28"/>
      <c r="CE39" s="28"/>
      <c r="CF39" s="28"/>
      <c r="CG39" s="28"/>
      <c r="CH39" s="28"/>
      <c r="CI39" s="28"/>
      <c r="CJ39" s="28"/>
      <c r="CK39" s="28"/>
      <c r="CL39" s="28"/>
      <c r="CM39" s="28"/>
      <c r="CN39" s="28"/>
      <c r="CO39" s="28"/>
      <c r="CP39" s="28"/>
      <c r="CQ39" s="28"/>
      <c r="CR39" s="28"/>
      <c r="CS39" s="28"/>
      <c r="CT39" s="28"/>
      <c r="CU39" s="28"/>
      <c r="CV39" s="28"/>
      <c r="CW39" s="28"/>
      <c r="CX39" s="28"/>
      <c r="CY39" s="28"/>
      <c r="CZ39" s="28"/>
      <c r="DA39" s="28"/>
      <c r="DB39" s="28"/>
      <c r="DC39" s="28"/>
      <c r="DD39" s="28"/>
      <c r="DE39" s="28"/>
      <c r="DF39" s="28"/>
      <c r="DG39" s="28"/>
    </row>
    <row r="40" spans="1:111">
      <c r="A40" s="28"/>
      <c r="B40" s="28"/>
      <c r="C40" s="28"/>
      <c r="D40" s="28"/>
      <c r="E40" s="28"/>
      <c r="F40" s="28"/>
      <c r="G40" s="28"/>
      <c r="H40" s="28"/>
      <c r="I40" s="28"/>
      <c r="J40" s="28"/>
      <c r="K40" s="28"/>
      <c r="L40" s="28"/>
      <c r="M40" s="28"/>
      <c r="N40" s="28"/>
      <c r="O40" s="28"/>
      <c r="P40" s="28"/>
      <c r="Q40" s="28"/>
      <c r="R40" s="28"/>
      <c r="S40" s="28"/>
      <c r="T40" s="28"/>
      <c r="U40" s="28"/>
      <c r="V40" s="28"/>
      <c r="W40" s="28"/>
      <c r="X40" s="28"/>
      <c r="Y40" s="28"/>
      <c r="Z40" s="28"/>
      <c r="AA40" s="28"/>
      <c r="AB40" s="28"/>
      <c r="AC40" s="28"/>
      <c r="AD40" s="28"/>
      <c r="AE40" s="28"/>
      <c r="AF40" s="28"/>
      <c r="AG40" s="28"/>
      <c r="AH40" s="28"/>
      <c r="AI40" s="28"/>
      <c r="AJ40" s="28"/>
      <c r="AK40" s="28"/>
      <c r="AL40" s="28"/>
      <c r="AM40" s="28"/>
      <c r="AN40" s="28"/>
      <c r="AO40" s="28"/>
      <c r="AP40" s="28"/>
      <c r="AQ40" s="28"/>
      <c r="AR40" s="28"/>
      <c r="AS40" s="28"/>
      <c r="AT40" s="28"/>
      <c r="AU40" s="28"/>
      <c r="AV40" s="28"/>
      <c r="AW40" s="28"/>
      <c r="AX40" s="28"/>
      <c r="AY40" s="28"/>
      <c r="AZ40" s="28"/>
      <c r="BA40" s="28"/>
      <c r="BB40" s="28"/>
      <c r="BC40" s="28"/>
      <c r="BD40" s="28"/>
      <c r="BE40" s="28"/>
      <c r="BF40" s="28"/>
      <c r="BG40" s="28"/>
      <c r="BH40" s="28"/>
      <c r="BI40" s="28"/>
      <c r="BJ40" s="28"/>
      <c r="BK40" s="28"/>
      <c r="BL40" s="28"/>
      <c r="BM40" s="28"/>
      <c r="BN40" s="28"/>
      <c r="BO40" s="28"/>
      <c r="BP40" s="28"/>
      <c r="BQ40" s="28"/>
      <c r="BR40" s="28"/>
      <c r="BS40" s="28"/>
      <c r="BT40" s="28"/>
      <c r="BU40" s="28"/>
      <c r="BV40" s="28"/>
      <c r="BW40" s="28"/>
      <c r="BX40" s="28"/>
      <c r="BY40" s="28"/>
      <c r="BZ40" s="28"/>
      <c r="CA40" s="28"/>
      <c r="CB40" s="28"/>
      <c r="CC40" s="28"/>
      <c r="CD40" s="28"/>
      <c r="CE40" s="28"/>
      <c r="CF40" s="28"/>
      <c r="CG40" s="28"/>
      <c r="CH40" s="28"/>
      <c r="CI40" s="28"/>
      <c r="CJ40" s="28"/>
      <c r="CK40" s="28"/>
      <c r="CL40" s="28"/>
      <c r="CM40" s="28"/>
      <c r="CN40" s="28"/>
      <c r="CO40" s="28"/>
      <c r="CP40" s="28"/>
      <c r="CQ40" s="28"/>
      <c r="CR40" s="28"/>
      <c r="CS40" s="28"/>
      <c r="CT40" s="28"/>
      <c r="CU40" s="28"/>
      <c r="CV40" s="28"/>
      <c r="CW40" s="28"/>
      <c r="CX40" s="28"/>
      <c r="CY40" s="28"/>
      <c r="CZ40" s="28"/>
      <c r="DA40" s="28"/>
      <c r="DB40" s="28"/>
      <c r="DC40" s="28"/>
      <c r="DD40" s="28"/>
      <c r="DE40" s="28"/>
      <c r="DF40" s="28"/>
      <c r="DG40" s="28"/>
    </row>
    <row r="41" spans="1:111">
      <c r="A41" s="28"/>
      <c r="B41" s="28"/>
      <c r="C41" s="28"/>
      <c r="D41" s="28"/>
      <c r="E41" s="28"/>
      <c r="F41" s="28"/>
      <c r="G41" s="28"/>
      <c r="H41" s="28"/>
      <c r="I41" s="28"/>
      <c r="J41" s="28"/>
      <c r="K41" s="28"/>
      <c r="L41" s="28"/>
      <c r="M41" s="28"/>
      <c r="N41" s="28"/>
      <c r="O41" s="28"/>
      <c r="P41" s="28"/>
      <c r="Q41" s="28"/>
      <c r="R41" s="28"/>
      <c r="S41" s="28"/>
      <c r="T41" s="28"/>
      <c r="U41" s="28"/>
      <c r="V41" s="28"/>
      <c r="W41" s="28"/>
      <c r="X41" s="28"/>
      <c r="Y41" s="28"/>
      <c r="Z41" s="28"/>
      <c r="AA41" s="28"/>
      <c r="AB41" s="28"/>
      <c r="AC41" s="28"/>
      <c r="AD41" s="28"/>
      <c r="AE41" s="28"/>
      <c r="AF41" s="28"/>
      <c r="AG41" s="28"/>
      <c r="AH41" s="28"/>
      <c r="AI41" s="28"/>
      <c r="AJ41" s="28"/>
      <c r="AK41" s="28"/>
      <c r="AL41" s="28"/>
      <c r="AM41" s="28"/>
      <c r="AN41" s="28"/>
      <c r="AO41" s="28"/>
      <c r="AP41" s="28"/>
      <c r="AQ41" s="28"/>
      <c r="AR41" s="28"/>
      <c r="AS41" s="28"/>
      <c r="AT41" s="28"/>
      <c r="AU41" s="28"/>
      <c r="AV41" s="28"/>
      <c r="AW41" s="28"/>
      <c r="AX41" s="28"/>
      <c r="AY41" s="28"/>
      <c r="AZ41" s="28"/>
      <c r="BA41" s="28"/>
      <c r="BB41" s="28"/>
      <c r="BC41" s="28"/>
      <c r="BD41" s="28"/>
      <c r="BE41" s="28"/>
      <c r="BF41" s="28"/>
      <c r="BG41" s="28"/>
      <c r="BH41" s="28"/>
      <c r="BI41" s="28"/>
      <c r="BJ41" s="28"/>
      <c r="BK41" s="28"/>
      <c r="BL41" s="28"/>
      <c r="BM41" s="28"/>
      <c r="BN41" s="28"/>
      <c r="BO41" s="28"/>
      <c r="BP41" s="28"/>
      <c r="BQ41" s="28"/>
      <c r="BR41" s="28"/>
      <c r="BS41" s="28"/>
      <c r="BT41" s="28"/>
      <c r="BU41" s="28"/>
      <c r="BV41" s="28"/>
      <c r="BW41" s="28"/>
      <c r="BX41" s="28"/>
      <c r="BY41" s="28"/>
      <c r="BZ41" s="28"/>
      <c r="CA41" s="28"/>
      <c r="CB41" s="28"/>
      <c r="CC41" s="28"/>
      <c r="CD41" s="28"/>
      <c r="CE41" s="28"/>
      <c r="CF41" s="28"/>
      <c r="CG41" s="28"/>
      <c r="CH41" s="28"/>
      <c r="CI41" s="28"/>
      <c r="CJ41" s="28"/>
      <c r="CK41" s="28"/>
      <c r="CL41" s="28"/>
      <c r="CM41" s="28"/>
      <c r="CN41" s="28"/>
      <c r="CO41" s="28"/>
      <c r="CP41" s="28"/>
      <c r="CQ41" s="28"/>
      <c r="CR41" s="28"/>
      <c r="CS41" s="28"/>
      <c r="CT41" s="28"/>
      <c r="CU41" s="28"/>
      <c r="CV41" s="28"/>
      <c r="CW41" s="28"/>
      <c r="CX41" s="28"/>
      <c r="CY41" s="28"/>
      <c r="CZ41" s="28"/>
      <c r="DA41" s="28"/>
      <c r="DB41" s="28"/>
      <c r="DC41" s="28"/>
      <c r="DD41" s="28"/>
      <c r="DE41" s="28"/>
      <c r="DF41" s="28"/>
      <c r="DG41" s="28"/>
    </row>
    <row r="42" spans="1:111">
      <c r="A42" s="28"/>
      <c r="B42" s="28"/>
      <c r="C42" s="28"/>
      <c r="D42" s="28"/>
      <c r="E42" s="28"/>
      <c r="F42" s="28"/>
      <c r="G42" s="28"/>
      <c r="H42" s="28"/>
      <c r="I42" s="28"/>
      <c r="J42" s="28"/>
      <c r="K42" s="28"/>
      <c r="L42" s="28"/>
      <c r="M42" s="28"/>
      <c r="N42" s="28"/>
      <c r="O42" s="28"/>
      <c r="P42" s="28"/>
      <c r="Q42" s="28"/>
      <c r="R42" s="28"/>
      <c r="S42" s="28"/>
      <c r="T42" s="28"/>
      <c r="U42" s="28"/>
      <c r="V42" s="28"/>
      <c r="W42" s="28"/>
      <c r="X42" s="28"/>
      <c r="Y42" s="28"/>
      <c r="Z42" s="28"/>
      <c r="AA42" s="28"/>
      <c r="AB42" s="28"/>
      <c r="AC42" s="28"/>
      <c r="AD42" s="28"/>
      <c r="AE42" s="28"/>
      <c r="AF42" s="28"/>
      <c r="AG42" s="28"/>
      <c r="AH42" s="28"/>
      <c r="AI42" s="28"/>
      <c r="AJ42" s="28"/>
      <c r="AK42" s="28"/>
      <c r="AL42" s="28"/>
      <c r="AM42" s="28"/>
      <c r="AN42" s="28"/>
      <c r="AO42" s="28"/>
      <c r="AP42" s="28"/>
      <c r="AQ42" s="28"/>
      <c r="AR42" s="28"/>
      <c r="AS42" s="28"/>
      <c r="AT42" s="28"/>
      <c r="AU42" s="28"/>
      <c r="AV42" s="28"/>
      <c r="AW42" s="28"/>
      <c r="AX42" s="28"/>
      <c r="AY42" s="28"/>
      <c r="AZ42" s="28"/>
      <c r="BA42" s="28"/>
      <c r="BB42" s="28"/>
      <c r="BC42" s="28"/>
      <c r="BD42" s="28"/>
      <c r="BE42" s="28"/>
      <c r="BF42" s="28"/>
      <c r="BG42" s="28"/>
      <c r="BH42" s="28"/>
      <c r="BI42" s="28"/>
      <c r="BJ42" s="28"/>
      <c r="BK42" s="28"/>
      <c r="BL42" s="28"/>
      <c r="BM42" s="28"/>
      <c r="BN42" s="28"/>
      <c r="BO42" s="28"/>
      <c r="BP42" s="28"/>
      <c r="BQ42" s="28"/>
      <c r="BR42" s="28"/>
      <c r="BS42" s="28"/>
      <c r="BT42" s="28"/>
      <c r="BU42" s="28"/>
      <c r="BV42" s="28"/>
      <c r="BW42" s="28"/>
      <c r="BX42" s="28"/>
      <c r="BY42" s="28"/>
      <c r="BZ42" s="28"/>
      <c r="CA42" s="28"/>
      <c r="CB42" s="28"/>
      <c r="CC42" s="28"/>
      <c r="CD42" s="28"/>
      <c r="CE42" s="28"/>
      <c r="CF42" s="28"/>
      <c r="CG42" s="28"/>
      <c r="CH42" s="28"/>
      <c r="CI42" s="28"/>
      <c r="CJ42" s="28"/>
      <c r="CK42" s="28"/>
      <c r="CL42" s="28"/>
      <c r="CM42" s="28"/>
      <c r="CN42" s="28"/>
      <c r="CO42" s="28"/>
      <c r="CP42" s="28"/>
      <c r="CQ42" s="28"/>
      <c r="CR42" s="28"/>
      <c r="CS42" s="28"/>
      <c r="CT42" s="28"/>
      <c r="CU42" s="28"/>
      <c r="CV42" s="28"/>
      <c r="CW42" s="28"/>
      <c r="CX42" s="28"/>
      <c r="CY42" s="28"/>
      <c r="CZ42" s="28"/>
      <c r="DA42" s="28"/>
      <c r="DB42" s="28"/>
      <c r="DC42" s="28"/>
      <c r="DD42" s="28"/>
      <c r="DE42" s="28"/>
      <c r="DF42" s="28"/>
      <c r="DG42" s="28"/>
    </row>
    <row r="43" spans="1:111">
      <c r="A43" s="28"/>
      <c r="B43" s="28"/>
      <c r="C43" s="28"/>
      <c r="D43" s="28"/>
      <c r="E43" s="28"/>
      <c r="F43" s="28"/>
      <c r="G43" s="28"/>
      <c r="H43" s="28"/>
      <c r="I43" s="28"/>
      <c r="J43" s="28"/>
      <c r="K43" s="28"/>
      <c r="L43" s="28"/>
      <c r="M43" s="28"/>
      <c r="N43" s="28"/>
      <c r="O43" s="28"/>
      <c r="P43" s="28"/>
      <c r="Q43" s="28"/>
      <c r="R43" s="28"/>
      <c r="S43" s="28"/>
      <c r="T43" s="28"/>
      <c r="U43" s="28"/>
      <c r="V43" s="28"/>
      <c r="W43" s="28"/>
      <c r="X43" s="28"/>
      <c r="Y43" s="28"/>
      <c r="Z43" s="28"/>
      <c r="AA43" s="28"/>
      <c r="AB43" s="28"/>
      <c r="AC43" s="28"/>
      <c r="AD43" s="28"/>
      <c r="AE43" s="28"/>
      <c r="AF43" s="28"/>
      <c r="AG43" s="28"/>
      <c r="AH43" s="28"/>
      <c r="AI43" s="28"/>
      <c r="AJ43" s="28"/>
      <c r="AK43" s="28"/>
      <c r="AL43" s="28"/>
      <c r="AM43" s="28"/>
      <c r="AN43" s="28"/>
      <c r="AO43" s="28"/>
      <c r="AP43" s="28"/>
      <c r="AQ43" s="28"/>
      <c r="AR43" s="28"/>
      <c r="AS43" s="28"/>
      <c r="AT43" s="28"/>
      <c r="AU43" s="28"/>
      <c r="AV43" s="28"/>
      <c r="AW43" s="28"/>
      <c r="AX43" s="28"/>
      <c r="AY43" s="28"/>
      <c r="AZ43" s="28"/>
      <c r="BA43" s="28"/>
      <c r="BB43" s="28"/>
      <c r="BC43" s="28"/>
      <c r="BD43" s="28"/>
      <c r="BE43" s="28"/>
      <c r="BF43" s="28"/>
      <c r="BG43" s="28"/>
      <c r="BH43" s="28"/>
      <c r="BI43" s="28"/>
      <c r="BJ43" s="28"/>
      <c r="BK43" s="28"/>
      <c r="BL43" s="28"/>
      <c r="BM43" s="28"/>
      <c r="BN43" s="28"/>
      <c r="BO43" s="28"/>
      <c r="BP43" s="28"/>
      <c r="BQ43" s="28"/>
      <c r="BR43" s="28"/>
      <c r="BS43" s="28"/>
      <c r="BT43" s="28"/>
      <c r="BU43" s="28"/>
      <c r="BV43" s="28"/>
      <c r="BW43" s="28"/>
      <c r="BX43" s="28"/>
      <c r="BY43" s="28"/>
      <c r="BZ43" s="28"/>
      <c r="CA43" s="28"/>
      <c r="CB43" s="28"/>
      <c r="CC43" s="28"/>
      <c r="CD43" s="28"/>
      <c r="CE43" s="28"/>
      <c r="CF43" s="28"/>
      <c r="CG43" s="28"/>
      <c r="CH43" s="28"/>
      <c r="CI43" s="28"/>
      <c r="CJ43" s="28"/>
      <c r="CK43" s="28"/>
      <c r="CL43" s="28"/>
      <c r="CM43" s="28"/>
      <c r="CN43" s="28"/>
      <c r="CO43" s="28"/>
      <c r="CP43" s="28"/>
      <c r="CQ43" s="28"/>
      <c r="CR43" s="28"/>
      <c r="CS43" s="28"/>
      <c r="CT43" s="28"/>
      <c r="CU43" s="28"/>
      <c r="CV43" s="28"/>
      <c r="CW43" s="28"/>
      <c r="CX43" s="28"/>
      <c r="CY43" s="28"/>
      <c r="CZ43" s="28"/>
      <c r="DA43" s="28"/>
      <c r="DB43" s="28"/>
      <c r="DC43" s="28"/>
      <c r="DD43" s="28"/>
      <c r="DE43" s="28"/>
      <c r="DF43" s="28"/>
      <c r="DG43" s="28"/>
    </row>
    <row r="44" spans="1:111">
      <c r="A44" s="28"/>
      <c r="B44" s="28"/>
      <c r="C44" s="28"/>
      <c r="D44" s="28"/>
      <c r="E44" s="28"/>
      <c r="F44" s="28"/>
      <c r="G44" s="28"/>
      <c r="H44" s="28"/>
      <c r="I44" s="28"/>
      <c r="J44" s="28"/>
      <c r="K44" s="28"/>
      <c r="L44" s="28"/>
      <c r="M44" s="28"/>
      <c r="N44" s="28"/>
      <c r="O44" s="28"/>
      <c r="P44" s="28"/>
      <c r="Q44" s="28"/>
      <c r="R44" s="28"/>
      <c r="S44" s="28"/>
      <c r="T44" s="28"/>
      <c r="U44" s="28"/>
      <c r="V44" s="28"/>
      <c r="W44" s="28"/>
      <c r="X44" s="28"/>
      <c r="Y44" s="28"/>
      <c r="Z44" s="28"/>
      <c r="AA44" s="28"/>
      <c r="AB44" s="28"/>
      <c r="AC44" s="28"/>
      <c r="AD44" s="28"/>
      <c r="AE44" s="28"/>
      <c r="AF44" s="28"/>
      <c r="AG44" s="28"/>
      <c r="AH44" s="28"/>
      <c r="AI44" s="28"/>
      <c r="AJ44" s="28"/>
      <c r="AK44" s="28"/>
      <c r="AL44" s="28"/>
      <c r="AM44" s="28"/>
      <c r="AN44" s="28"/>
      <c r="AO44" s="28"/>
      <c r="AP44" s="28"/>
      <c r="AQ44" s="28"/>
      <c r="AR44" s="28"/>
      <c r="AS44" s="28"/>
      <c r="AT44" s="28"/>
      <c r="AU44" s="28"/>
      <c r="AV44" s="28"/>
      <c r="AW44" s="28"/>
      <c r="AX44" s="28"/>
      <c r="AY44" s="28"/>
      <c r="AZ44" s="28"/>
      <c r="BA44" s="28"/>
      <c r="BB44" s="28"/>
      <c r="BC44" s="28"/>
      <c r="BD44" s="28"/>
      <c r="BE44" s="28"/>
      <c r="BF44" s="28"/>
      <c r="BG44" s="28"/>
      <c r="BH44" s="28"/>
      <c r="BI44" s="28"/>
      <c r="BJ44" s="28"/>
      <c r="BK44" s="28"/>
      <c r="BL44" s="28"/>
      <c r="BM44" s="28"/>
      <c r="BN44" s="28"/>
      <c r="BO44" s="28"/>
      <c r="BP44" s="28"/>
      <c r="BQ44" s="28"/>
      <c r="BR44" s="28"/>
      <c r="BS44" s="28"/>
      <c r="BT44" s="28"/>
      <c r="BU44" s="28"/>
      <c r="BV44" s="28"/>
      <c r="BW44" s="28"/>
      <c r="BX44" s="28"/>
      <c r="BY44" s="28"/>
      <c r="BZ44" s="28"/>
      <c r="CA44" s="28"/>
      <c r="CB44" s="28"/>
      <c r="CC44" s="28"/>
      <c r="CD44" s="28"/>
      <c r="CE44" s="28"/>
      <c r="CF44" s="28"/>
      <c r="CG44" s="28"/>
      <c r="CH44" s="28"/>
      <c r="CI44" s="28"/>
      <c r="CJ44" s="28"/>
      <c r="CK44" s="28"/>
      <c r="CL44" s="28"/>
      <c r="CM44" s="28"/>
      <c r="CN44" s="28"/>
      <c r="CO44" s="28"/>
      <c r="CP44" s="28"/>
      <c r="CQ44" s="28"/>
      <c r="CR44" s="28"/>
      <c r="CS44" s="28"/>
      <c r="CT44" s="28"/>
      <c r="CU44" s="28"/>
      <c r="CV44" s="28"/>
      <c r="CW44" s="28"/>
      <c r="CX44" s="28"/>
      <c r="CY44" s="28"/>
      <c r="CZ44" s="28"/>
      <c r="DA44" s="28"/>
      <c r="DB44" s="28"/>
      <c r="DC44" s="28"/>
      <c r="DD44" s="28"/>
      <c r="DE44" s="28"/>
      <c r="DF44" s="28"/>
      <c r="DG44" s="28"/>
    </row>
    <row r="45" spans="1:111">
      <c r="A45" s="28"/>
      <c r="B45" s="28"/>
      <c r="C45" s="28"/>
      <c r="D45" s="28"/>
      <c r="E45" s="28"/>
      <c r="F45" s="28"/>
      <c r="G45" s="28"/>
      <c r="H45" s="28"/>
      <c r="I45" s="28"/>
      <c r="J45" s="28"/>
      <c r="K45" s="28"/>
      <c r="L45" s="28"/>
      <c r="M45" s="28"/>
      <c r="N45" s="28"/>
      <c r="O45" s="28"/>
      <c r="P45" s="28"/>
      <c r="Q45" s="28"/>
      <c r="R45" s="28"/>
      <c r="S45" s="28"/>
      <c r="T45" s="28"/>
      <c r="U45" s="28"/>
      <c r="V45" s="28"/>
      <c r="W45" s="28"/>
      <c r="X45" s="28"/>
      <c r="Y45" s="28"/>
      <c r="Z45" s="28"/>
      <c r="AA45" s="28"/>
      <c r="AB45" s="28"/>
      <c r="AC45" s="28"/>
      <c r="AD45" s="28"/>
      <c r="AE45" s="28"/>
      <c r="AF45" s="28"/>
      <c r="AG45" s="28"/>
      <c r="AH45" s="28"/>
      <c r="AI45" s="28"/>
      <c r="AJ45" s="28"/>
      <c r="AK45" s="28"/>
      <c r="AL45" s="28"/>
      <c r="AM45" s="28"/>
      <c r="AN45" s="28"/>
      <c r="AO45" s="28"/>
      <c r="AP45" s="28"/>
      <c r="AQ45" s="28"/>
      <c r="AR45" s="28"/>
      <c r="AS45" s="28"/>
      <c r="AT45" s="28"/>
      <c r="AU45" s="28"/>
      <c r="AV45" s="28"/>
      <c r="AW45" s="28"/>
      <c r="AX45" s="28"/>
      <c r="AY45" s="28"/>
      <c r="AZ45" s="28"/>
      <c r="BA45" s="28"/>
      <c r="BB45" s="28"/>
      <c r="BC45" s="28"/>
      <c r="BD45" s="28"/>
      <c r="BE45" s="28"/>
      <c r="BF45" s="28"/>
      <c r="BG45" s="28"/>
      <c r="BH45" s="28"/>
      <c r="BI45" s="28"/>
      <c r="BJ45" s="28"/>
      <c r="BK45" s="28"/>
      <c r="BL45" s="28"/>
      <c r="BM45" s="28"/>
      <c r="BN45" s="28"/>
      <c r="BO45" s="28"/>
      <c r="BP45" s="28"/>
      <c r="BQ45" s="28"/>
      <c r="BR45" s="28"/>
      <c r="BS45" s="28"/>
      <c r="BT45" s="28"/>
      <c r="BU45" s="28"/>
      <c r="BV45" s="28"/>
      <c r="BW45" s="28"/>
      <c r="BX45" s="28"/>
      <c r="BY45" s="28"/>
      <c r="BZ45" s="28"/>
      <c r="CA45" s="28"/>
      <c r="CB45" s="28"/>
      <c r="CC45" s="28"/>
      <c r="CD45" s="28"/>
      <c r="CE45" s="28"/>
      <c r="CF45" s="28"/>
      <c r="CG45" s="28"/>
      <c r="CH45" s="28"/>
      <c r="CI45" s="28"/>
      <c r="CJ45" s="28"/>
      <c r="CK45" s="28"/>
      <c r="CL45" s="28"/>
      <c r="CM45" s="28"/>
      <c r="CN45" s="28"/>
      <c r="CO45" s="28"/>
      <c r="CP45" s="28"/>
      <c r="CQ45" s="28"/>
      <c r="CR45" s="28"/>
      <c r="CS45" s="28"/>
      <c r="CT45" s="28"/>
      <c r="CU45" s="28"/>
      <c r="CV45" s="28"/>
      <c r="CW45" s="28"/>
      <c r="CX45" s="28"/>
      <c r="CY45" s="28"/>
      <c r="CZ45" s="28"/>
      <c r="DA45" s="28"/>
      <c r="DB45" s="28"/>
      <c r="DC45" s="28"/>
      <c r="DD45" s="28"/>
      <c r="DE45" s="28"/>
      <c r="DF45" s="28"/>
      <c r="DG45" s="28"/>
    </row>
    <row r="46" spans="1:111">
      <c r="A46" s="28"/>
      <c r="B46" s="28"/>
      <c r="C46" s="28"/>
      <c r="D46" s="28"/>
      <c r="E46" s="28"/>
      <c r="F46" s="28"/>
      <c r="G46" s="28"/>
      <c r="H46" s="28"/>
      <c r="I46" s="28"/>
      <c r="J46" s="28"/>
      <c r="K46" s="28"/>
      <c r="L46" s="28"/>
      <c r="M46" s="28"/>
      <c r="N46" s="28"/>
      <c r="O46" s="28"/>
      <c r="P46" s="28"/>
      <c r="Q46" s="28"/>
      <c r="R46" s="28"/>
      <c r="S46" s="28"/>
      <c r="T46" s="28"/>
      <c r="U46" s="28"/>
      <c r="V46" s="28"/>
      <c r="W46" s="28"/>
      <c r="X46" s="28"/>
      <c r="Y46" s="28"/>
      <c r="Z46" s="28"/>
      <c r="AA46" s="28"/>
      <c r="AB46" s="28"/>
      <c r="AC46" s="28"/>
      <c r="AD46" s="28"/>
      <c r="AE46" s="28"/>
      <c r="AF46" s="28"/>
      <c r="AG46" s="28"/>
      <c r="AH46" s="28"/>
      <c r="AI46" s="28"/>
      <c r="AJ46" s="28"/>
      <c r="AK46" s="28"/>
      <c r="AL46" s="28"/>
      <c r="AM46" s="28"/>
      <c r="AN46" s="28"/>
      <c r="AO46" s="28"/>
      <c r="AP46" s="28"/>
      <c r="AQ46" s="28"/>
      <c r="AR46" s="28"/>
      <c r="AS46" s="28"/>
      <c r="AT46" s="28"/>
      <c r="AU46" s="28"/>
      <c r="AV46" s="28"/>
      <c r="AW46" s="28"/>
      <c r="AX46" s="28"/>
      <c r="AY46" s="28"/>
      <c r="AZ46" s="28"/>
      <c r="BA46" s="28"/>
      <c r="BB46" s="28"/>
      <c r="BC46" s="28"/>
      <c r="BD46" s="28"/>
      <c r="BE46" s="28"/>
      <c r="BF46" s="28"/>
      <c r="BG46" s="28"/>
      <c r="BH46" s="28"/>
      <c r="BI46" s="28"/>
      <c r="BJ46" s="28"/>
      <c r="BK46" s="28"/>
      <c r="BL46" s="28"/>
      <c r="BM46" s="28"/>
      <c r="BN46" s="28"/>
      <c r="BO46" s="28"/>
      <c r="BP46" s="28"/>
      <c r="BQ46" s="28"/>
      <c r="BR46" s="28"/>
      <c r="BS46" s="28"/>
      <c r="BT46" s="28"/>
      <c r="BU46" s="28"/>
      <c r="BV46" s="28"/>
      <c r="BW46" s="28"/>
      <c r="BX46" s="28"/>
      <c r="BY46" s="28"/>
      <c r="BZ46" s="28"/>
      <c r="CA46" s="28"/>
      <c r="CB46" s="28"/>
      <c r="CC46" s="28"/>
      <c r="CD46" s="28"/>
      <c r="CE46" s="28"/>
      <c r="CF46" s="28"/>
      <c r="CG46" s="28"/>
      <c r="CH46" s="28"/>
      <c r="CI46" s="28"/>
      <c r="CJ46" s="28"/>
      <c r="CK46" s="28"/>
      <c r="CL46" s="28"/>
      <c r="CM46" s="28"/>
      <c r="CN46" s="28"/>
      <c r="CO46" s="28"/>
      <c r="CP46" s="28"/>
      <c r="CQ46" s="28"/>
      <c r="CR46" s="28"/>
      <c r="CS46" s="28"/>
      <c r="CT46" s="28"/>
      <c r="CU46" s="28"/>
      <c r="CV46" s="28"/>
      <c r="CW46" s="28"/>
      <c r="CX46" s="28"/>
      <c r="CY46" s="28"/>
      <c r="CZ46" s="28"/>
      <c r="DA46" s="28"/>
      <c r="DB46" s="28"/>
      <c r="DC46" s="28"/>
      <c r="DD46" s="28"/>
      <c r="DE46" s="28"/>
      <c r="DF46" s="28"/>
      <c r="DG46" s="28"/>
    </row>
    <row r="47" spans="1:111">
      <c r="A47" s="28"/>
      <c r="B47" s="28"/>
      <c r="C47" s="28"/>
      <c r="D47" s="28"/>
      <c r="E47" s="28"/>
      <c r="F47" s="28"/>
      <c r="G47" s="28"/>
      <c r="H47" s="28"/>
      <c r="I47" s="28"/>
      <c r="J47" s="28"/>
      <c r="K47" s="28"/>
      <c r="L47" s="28"/>
      <c r="M47" s="28"/>
      <c r="N47" s="28"/>
      <c r="O47" s="28"/>
      <c r="P47" s="28"/>
      <c r="Q47" s="28"/>
      <c r="R47" s="28"/>
      <c r="S47" s="28"/>
      <c r="T47" s="28"/>
      <c r="U47" s="28"/>
      <c r="V47" s="28"/>
      <c r="W47" s="28"/>
      <c r="X47" s="28"/>
      <c r="Y47" s="28"/>
      <c r="Z47" s="28"/>
      <c r="AA47" s="28"/>
      <c r="AB47" s="28"/>
      <c r="AC47" s="28"/>
      <c r="AD47" s="28"/>
      <c r="AE47" s="28"/>
      <c r="AF47" s="28"/>
      <c r="AG47" s="28"/>
      <c r="AH47" s="28"/>
      <c r="AI47" s="28"/>
      <c r="AJ47" s="28"/>
      <c r="AK47" s="28"/>
      <c r="AL47" s="28"/>
      <c r="AM47" s="28"/>
      <c r="AN47" s="28"/>
      <c r="AO47" s="28"/>
      <c r="AP47" s="28"/>
      <c r="AQ47" s="28"/>
      <c r="AR47" s="28"/>
      <c r="AS47" s="28"/>
      <c r="AT47" s="28"/>
      <c r="AU47" s="28"/>
      <c r="AV47" s="28"/>
      <c r="AW47" s="28"/>
      <c r="AX47" s="28"/>
      <c r="AY47" s="28"/>
      <c r="AZ47" s="28"/>
      <c r="BA47" s="28"/>
      <c r="BB47" s="28"/>
      <c r="BC47" s="28"/>
      <c r="BD47" s="28"/>
      <c r="BE47" s="28"/>
      <c r="BF47" s="28"/>
      <c r="BG47" s="28"/>
      <c r="BH47" s="28"/>
      <c r="BI47" s="28"/>
      <c r="BJ47" s="28"/>
      <c r="BK47" s="28"/>
      <c r="BL47" s="28"/>
      <c r="BM47" s="28"/>
      <c r="BN47" s="28"/>
      <c r="BO47" s="28"/>
      <c r="BP47" s="28"/>
      <c r="BQ47" s="28"/>
      <c r="BR47" s="28"/>
      <c r="BS47" s="28"/>
      <c r="BT47" s="28"/>
      <c r="BU47" s="28"/>
      <c r="BV47" s="28"/>
      <c r="BW47" s="28"/>
      <c r="BX47" s="28"/>
      <c r="BY47" s="28"/>
      <c r="BZ47" s="28"/>
      <c r="CA47" s="28"/>
      <c r="CB47" s="28"/>
      <c r="CC47" s="28"/>
      <c r="CD47" s="28"/>
      <c r="CE47" s="28"/>
      <c r="CF47" s="28"/>
      <c r="CG47" s="28"/>
      <c r="CH47" s="28"/>
      <c r="CI47" s="28"/>
      <c r="CJ47" s="28"/>
      <c r="CK47" s="28"/>
      <c r="CL47" s="28"/>
      <c r="CM47" s="28"/>
      <c r="CN47" s="28"/>
      <c r="CO47" s="28"/>
      <c r="CP47" s="28"/>
      <c r="CQ47" s="28"/>
      <c r="CR47" s="28"/>
      <c r="CS47" s="28"/>
      <c r="CT47" s="28"/>
      <c r="CU47" s="28"/>
      <c r="CV47" s="28"/>
      <c r="CW47" s="28"/>
      <c r="CX47" s="28"/>
      <c r="CY47" s="28"/>
      <c r="CZ47" s="28"/>
      <c r="DA47" s="28"/>
      <c r="DB47" s="28"/>
      <c r="DC47" s="28"/>
      <c r="DD47" s="28"/>
      <c r="DE47" s="28"/>
      <c r="DF47" s="28"/>
      <c r="DG47" s="28"/>
    </row>
    <row r="48" spans="1:111">
      <c r="A48" s="28"/>
      <c r="B48" s="28"/>
      <c r="C48" s="28"/>
      <c r="D48" s="28"/>
      <c r="E48" s="28"/>
      <c r="F48" s="28"/>
      <c r="G48" s="28"/>
      <c r="H48" s="28"/>
      <c r="I48" s="28"/>
      <c r="J48" s="28"/>
      <c r="K48" s="28"/>
      <c r="L48" s="28"/>
      <c r="M48" s="28"/>
      <c r="N48" s="28"/>
      <c r="O48" s="28"/>
      <c r="P48" s="28"/>
      <c r="Q48" s="28"/>
      <c r="R48" s="28"/>
      <c r="S48" s="28"/>
      <c r="T48" s="28"/>
      <c r="U48" s="28"/>
      <c r="V48" s="28"/>
      <c r="W48" s="28"/>
      <c r="X48" s="28"/>
      <c r="Y48" s="28"/>
      <c r="Z48" s="28"/>
      <c r="AA48" s="28"/>
      <c r="AB48" s="28"/>
      <c r="AC48" s="28"/>
      <c r="AD48" s="28"/>
      <c r="AE48" s="28"/>
      <c r="AF48" s="28"/>
      <c r="AG48" s="28"/>
      <c r="AH48" s="28"/>
      <c r="AI48" s="28"/>
      <c r="AJ48" s="28"/>
      <c r="AK48" s="28"/>
      <c r="AL48" s="28"/>
      <c r="AM48" s="28"/>
      <c r="AN48" s="28"/>
      <c r="AO48" s="28"/>
      <c r="AP48" s="28"/>
      <c r="AQ48" s="28"/>
      <c r="AR48" s="28"/>
      <c r="AS48" s="28"/>
      <c r="AT48" s="28"/>
      <c r="AU48" s="28"/>
      <c r="AV48" s="28"/>
      <c r="AW48" s="28"/>
      <c r="AX48" s="28"/>
      <c r="AY48" s="28"/>
      <c r="AZ48" s="28"/>
      <c r="BA48" s="28"/>
      <c r="BB48" s="28"/>
      <c r="BC48" s="28"/>
      <c r="BD48" s="28"/>
      <c r="BE48" s="28"/>
      <c r="BF48" s="28"/>
      <c r="BG48" s="28"/>
      <c r="BH48" s="28"/>
      <c r="BI48" s="28"/>
      <c r="BJ48" s="28"/>
      <c r="BK48" s="28"/>
      <c r="BL48" s="28"/>
      <c r="BM48" s="28"/>
      <c r="BN48" s="28"/>
      <c r="BO48" s="28"/>
      <c r="BP48" s="28"/>
      <c r="BQ48" s="28"/>
      <c r="BR48" s="28"/>
      <c r="BS48" s="28"/>
      <c r="BT48" s="28"/>
      <c r="BU48" s="28"/>
      <c r="BV48" s="28"/>
      <c r="BW48" s="28"/>
      <c r="BX48" s="28"/>
      <c r="BY48" s="28"/>
      <c r="BZ48" s="28"/>
      <c r="CA48" s="28"/>
      <c r="CB48" s="28"/>
      <c r="CC48" s="28"/>
      <c r="CD48" s="28"/>
      <c r="CE48" s="28"/>
      <c r="CF48" s="28"/>
      <c r="CG48" s="28"/>
      <c r="CH48" s="28"/>
      <c r="CI48" s="28"/>
      <c r="CJ48" s="28"/>
      <c r="CK48" s="28"/>
      <c r="CL48" s="28"/>
      <c r="CM48" s="28"/>
      <c r="CN48" s="28"/>
      <c r="CO48" s="28"/>
      <c r="CP48" s="28"/>
      <c r="CQ48" s="28"/>
      <c r="CR48" s="28"/>
      <c r="CS48" s="28"/>
      <c r="CT48" s="28"/>
      <c r="CU48" s="28"/>
      <c r="CV48" s="28"/>
      <c r="CW48" s="28"/>
      <c r="CX48" s="28"/>
      <c r="CY48" s="28"/>
      <c r="CZ48" s="28"/>
      <c r="DA48" s="28"/>
      <c r="DB48" s="28"/>
      <c r="DC48" s="28"/>
      <c r="DD48" s="28"/>
      <c r="DE48" s="28"/>
      <c r="DF48" s="28"/>
      <c r="DG48" s="28"/>
    </row>
    <row r="49" spans="1:111">
      <c r="A49" s="28"/>
      <c r="B49" s="28"/>
      <c r="C49" s="28"/>
      <c r="D49" s="28"/>
      <c r="E49" s="28"/>
      <c r="F49" s="28"/>
      <c r="G49" s="28"/>
      <c r="H49" s="28"/>
      <c r="I49" s="28"/>
      <c r="J49" s="28"/>
      <c r="K49" s="28"/>
      <c r="L49" s="28"/>
      <c r="M49" s="28"/>
      <c r="N49" s="28"/>
      <c r="O49" s="28"/>
      <c r="P49" s="28"/>
      <c r="Q49" s="28"/>
      <c r="R49" s="28"/>
      <c r="S49" s="28"/>
      <c r="T49" s="28"/>
      <c r="U49" s="28"/>
      <c r="V49" s="28"/>
      <c r="W49" s="28"/>
      <c r="X49" s="28"/>
      <c r="Y49" s="28"/>
      <c r="Z49" s="28"/>
      <c r="AA49" s="28"/>
      <c r="AB49" s="28"/>
      <c r="AC49" s="28"/>
      <c r="AD49" s="28"/>
      <c r="AE49" s="28"/>
      <c r="AF49" s="28"/>
      <c r="AG49" s="28"/>
      <c r="AH49" s="28"/>
      <c r="AI49" s="28"/>
      <c r="AJ49" s="28"/>
      <c r="AK49" s="28"/>
      <c r="AL49" s="28"/>
      <c r="AM49" s="28"/>
      <c r="AN49" s="28"/>
      <c r="AO49" s="28"/>
      <c r="AP49" s="28"/>
      <c r="AQ49" s="28"/>
      <c r="AR49" s="28"/>
      <c r="AS49" s="28"/>
      <c r="AT49" s="28"/>
      <c r="AU49" s="28"/>
      <c r="AV49" s="28"/>
      <c r="AW49" s="28"/>
      <c r="AX49" s="28"/>
      <c r="AY49" s="28"/>
      <c r="AZ49" s="28"/>
      <c r="BA49" s="28"/>
      <c r="BB49" s="28"/>
      <c r="BC49" s="28"/>
      <c r="BD49" s="28"/>
      <c r="BE49" s="28"/>
      <c r="BF49" s="28"/>
      <c r="BG49" s="28"/>
      <c r="BH49" s="28"/>
      <c r="BI49" s="28"/>
      <c r="BJ49" s="28"/>
      <c r="BK49" s="28"/>
      <c r="BL49" s="28"/>
      <c r="BM49" s="28"/>
      <c r="BN49" s="28"/>
      <c r="BO49" s="28"/>
      <c r="BP49" s="28"/>
      <c r="BQ49" s="28"/>
      <c r="BR49" s="28"/>
      <c r="BS49" s="28"/>
      <c r="BT49" s="28"/>
      <c r="BU49" s="28"/>
      <c r="BV49" s="28"/>
      <c r="BW49" s="28"/>
      <c r="BX49" s="28"/>
      <c r="BY49" s="28"/>
      <c r="BZ49" s="28"/>
      <c r="CA49" s="28"/>
      <c r="CB49" s="28"/>
      <c r="CC49" s="28"/>
      <c r="CD49" s="28"/>
      <c r="CE49" s="28"/>
      <c r="CF49" s="28"/>
      <c r="CG49" s="28"/>
      <c r="CH49" s="28"/>
      <c r="CI49" s="28"/>
      <c r="CJ49" s="28"/>
      <c r="CK49" s="28"/>
      <c r="CL49" s="28"/>
      <c r="CM49" s="28"/>
      <c r="CN49" s="28"/>
      <c r="CO49" s="28"/>
      <c r="CP49" s="28"/>
      <c r="CQ49" s="28"/>
      <c r="CR49" s="28"/>
      <c r="CS49" s="28"/>
      <c r="CT49" s="28"/>
      <c r="CU49" s="28"/>
      <c r="CV49" s="28"/>
      <c r="CW49" s="28"/>
      <c r="CX49" s="28"/>
      <c r="CY49" s="28"/>
      <c r="CZ49" s="28"/>
      <c r="DA49" s="28"/>
      <c r="DB49" s="28"/>
      <c r="DC49" s="28"/>
      <c r="DD49" s="28"/>
      <c r="DE49" s="28"/>
      <c r="DF49" s="28"/>
      <c r="DG49" s="28"/>
    </row>
    <row r="50" spans="1:111">
      <c r="A50" s="28"/>
      <c r="B50" s="28"/>
      <c r="C50" s="28"/>
      <c r="D50" s="28"/>
      <c r="E50" s="28"/>
      <c r="F50" s="28"/>
      <c r="G50" s="28"/>
      <c r="H50" s="28"/>
      <c r="I50" s="28"/>
      <c r="J50" s="28"/>
      <c r="K50" s="28"/>
      <c r="L50" s="28"/>
      <c r="M50" s="28"/>
      <c r="N50" s="28"/>
      <c r="O50" s="28"/>
      <c r="P50" s="28"/>
      <c r="Q50" s="28"/>
      <c r="R50" s="28"/>
      <c r="S50" s="28"/>
      <c r="T50" s="28"/>
      <c r="U50" s="28"/>
      <c r="V50" s="28"/>
      <c r="W50" s="28"/>
      <c r="X50" s="28"/>
      <c r="Y50" s="28"/>
      <c r="Z50" s="28"/>
      <c r="AA50" s="28"/>
      <c r="AB50" s="28"/>
      <c r="AC50" s="28"/>
      <c r="AD50" s="28"/>
      <c r="AE50" s="28"/>
      <c r="AF50" s="28"/>
      <c r="AG50" s="28"/>
      <c r="AH50" s="28"/>
      <c r="AI50" s="28"/>
      <c r="AJ50" s="28"/>
      <c r="AK50" s="28"/>
      <c r="AL50" s="28"/>
      <c r="AM50" s="28"/>
      <c r="AN50" s="28"/>
      <c r="AO50" s="28"/>
      <c r="AP50" s="28"/>
      <c r="AQ50" s="28"/>
      <c r="AR50" s="28"/>
      <c r="AS50" s="28"/>
      <c r="AT50" s="28"/>
      <c r="AU50" s="28"/>
      <c r="AV50" s="28"/>
      <c r="AW50" s="28"/>
      <c r="AX50" s="28"/>
      <c r="AY50" s="28"/>
      <c r="AZ50" s="28"/>
      <c r="BA50" s="28"/>
      <c r="BB50" s="28"/>
      <c r="BC50" s="28"/>
      <c r="BD50" s="28"/>
      <c r="BE50" s="28"/>
      <c r="BF50" s="28"/>
      <c r="BG50" s="28"/>
      <c r="BH50" s="28"/>
      <c r="BI50" s="28"/>
      <c r="BJ50" s="28"/>
      <c r="BK50" s="28"/>
      <c r="BL50" s="28"/>
      <c r="BM50" s="28"/>
      <c r="BN50" s="28"/>
      <c r="BO50" s="28"/>
      <c r="BP50" s="28"/>
      <c r="BQ50" s="28"/>
      <c r="BR50" s="28"/>
      <c r="BS50" s="28"/>
      <c r="BT50" s="28"/>
      <c r="BU50" s="28"/>
      <c r="BV50" s="28"/>
      <c r="BW50" s="28"/>
      <c r="BX50" s="28"/>
      <c r="BY50" s="28"/>
      <c r="BZ50" s="28"/>
      <c r="CA50" s="28"/>
      <c r="CB50" s="28"/>
      <c r="CC50" s="28"/>
      <c r="CD50" s="28"/>
      <c r="CE50" s="28"/>
      <c r="CF50" s="28"/>
      <c r="CG50" s="28"/>
      <c r="CH50" s="28"/>
      <c r="CI50" s="28"/>
      <c r="CJ50" s="28"/>
      <c r="CK50" s="28"/>
      <c r="CL50" s="28"/>
      <c r="CM50" s="28"/>
      <c r="CN50" s="28"/>
      <c r="CO50" s="28"/>
      <c r="CP50" s="28"/>
      <c r="CQ50" s="28"/>
      <c r="CR50" s="28"/>
      <c r="CS50" s="28"/>
      <c r="CT50" s="28"/>
      <c r="CU50" s="28"/>
      <c r="CV50" s="28"/>
      <c r="CW50" s="28"/>
      <c r="CX50" s="28"/>
      <c r="CY50" s="28"/>
      <c r="CZ50" s="28"/>
      <c r="DA50" s="28"/>
      <c r="DB50" s="28"/>
      <c r="DC50" s="28"/>
      <c r="DD50" s="28"/>
      <c r="DE50" s="28"/>
      <c r="DF50" s="28"/>
      <c r="DG50" s="28"/>
    </row>
    <row r="51" spans="1:111">
      <c r="A51" s="28"/>
      <c r="B51" s="28"/>
      <c r="C51" s="28"/>
      <c r="D51" s="28"/>
      <c r="E51" s="28"/>
      <c r="F51" s="28"/>
      <c r="G51" s="28"/>
      <c r="H51" s="28"/>
      <c r="I51" s="28"/>
      <c r="J51" s="28"/>
      <c r="K51" s="28"/>
      <c r="L51" s="28"/>
      <c r="M51" s="28"/>
      <c r="N51" s="28"/>
      <c r="O51" s="28"/>
      <c r="P51" s="28"/>
      <c r="Q51" s="28"/>
      <c r="R51" s="28"/>
      <c r="S51" s="28"/>
      <c r="T51" s="28"/>
      <c r="U51" s="28"/>
      <c r="V51" s="28"/>
      <c r="W51" s="28"/>
      <c r="X51" s="28"/>
      <c r="Y51" s="28"/>
      <c r="Z51" s="28"/>
      <c r="AA51" s="28"/>
      <c r="AB51" s="28"/>
      <c r="AC51" s="28"/>
      <c r="AD51" s="28"/>
      <c r="AE51" s="28"/>
      <c r="AF51" s="28"/>
      <c r="AG51" s="28"/>
      <c r="AH51" s="28"/>
      <c r="AI51" s="28"/>
      <c r="AJ51" s="28"/>
      <c r="AK51" s="28"/>
      <c r="AL51" s="28"/>
      <c r="AM51" s="28"/>
      <c r="AN51" s="28"/>
      <c r="AO51" s="28"/>
      <c r="AP51" s="28"/>
      <c r="AQ51" s="28"/>
      <c r="AR51" s="28"/>
      <c r="AS51" s="28"/>
      <c r="AT51" s="28"/>
      <c r="AU51" s="28"/>
      <c r="AV51" s="28"/>
      <c r="AW51" s="28"/>
      <c r="AX51" s="28"/>
      <c r="AY51" s="28"/>
      <c r="AZ51" s="28"/>
      <c r="BA51" s="28"/>
      <c r="BB51" s="28"/>
      <c r="BC51" s="28"/>
      <c r="BD51" s="28"/>
      <c r="BE51" s="28"/>
      <c r="BF51" s="28"/>
      <c r="BG51" s="28"/>
      <c r="BH51" s="28"/>
      <c r="BI51" s="28"/>
      <c r="BJ51" s="28"/>
      <c r="BK51" s="28"/>
      <c r="BL51" s="28"/>
      <c r="BM51" s="28"/>
      <c r="BN51" s="28"/>
      <c r="BO51" s="28"/>
      <c r="BP51" s="28"/>
      <c r="BQ51" s="28"/>
      <c r="BR51" s="28"/>
      <c r="BS51" s="28"/>
      <c r="BT51" s="28"/>
      <c r="BU51" s="28"/>
      <c r="BV51" s="28"/>
      <c r="BW51" s="28"/>
      <c r="BX51" s="28"/>
      <c r="BY51" s="28"/>
      <c r="BZ51" s="28"/>
      <c r="CA51" s="28"/>
      <c r="CB51" s="28"/>
      <c r="CC51" s="28"/>
      <c r="CD51" s="28"/>
      <c r="CE51" s="28"/>
      <c r="CF51" s="28"/>
      <c r="CG51" s="28"/>
      <c r="CH51" s="28"/>
      <c r="CI51" s="28"/>
      <c r="CJ51" s="28"/>
      <c r="CK51" s="28"/>
      <c r="CL51" s="28"/>
      <c r="CM51" s="28"/>
      <c r="CN51" s="28"/>
      <c r="CO51" s="28"/>
      <c r="CP51" s="28"/>
      <c r="CQ51" s="28"/>
      <c r="CR51" s="28"/>
      <c r="CS51" s="28"/>
      <c r="CT51" s="28"/>
      <c r="CU51" s="28"/>
      <c r="CV51" s="28"/>
      <c r="CW51" s="28"/>
      <c r="CX51" s="28"/>
      <c r="CY51" s="28"/>
      <c r="CZ51" s="28"/>
      <c r="DA51" s="28"/>
      <c r="DB51" s="28"/>
      <c r="DC51" s="28"/>
      <c r="DD51" s="28"/>
      <c r="DE51" s="28"/>
      <c r="DF51" s="28"/>
      <c r="DG51" s="28"/>
    </row>
    <row r="52" spans="1:111">
      <c r="A52" s="28"/>
      <c r="B52" s="28"/>
      <c r="C52" s="28"/>
      <c r="D52" s="28"/>
      <c r="E52" s="28"/>
      <c r="F52" s="28"/>
      <c r="G52" s="28"/>
      <c r="H52" s="28"/>
      <c r="I52" s="28"/>
      <c r="J52" s="28"/>
      <c r="K52" s="28"/>
      <c r="L52" s="28"/>
      <c r="M52" s="28"/>
      <c r="N52" s="28"/>
      <c r="O52" s="28"/>
      <c r="P52" s="28"/>
      <c r="Q52" s="28"/>
      <c r="R52" s="28"/>
      <c r="S52" s="28"/>
      <c r="T52" s="28"/>
      <c r="U52" s="28"/>
      <c r="V52" s="28"/>
      <c r="W52" s="28"/>
      <c r="X52" s="28"/>
      <c r="Y52" s="28"/>
      <c r="Z52" s="28"/>
      <c r="AA52" s="28"/>
      <c r="AB52" s="28"/>
      <c r="AC52" s="28"/>
      <c r="AD52" s="28"/>
      <c r="AE52" s="28"/>
      <c r="AF52" s="28"/>
      <c r="AG52" s="28"/>
      <c r="AH52" s="28"/>
      <c r="AI52" s="28"/>
      <c r="AJ52" s="28"/>
      <c r="AK52" s="28"/>
      <c r="AL52" s="28"/>
      <c r="AM52" s="28"/>
      <c r="AN52" s="28"/>
      <c r="AO52" s="28"/>
      <c r="AP52" s="28"/>
      <c r="AQ52" s="28"/>
      <c r="AR52" s="28"/>
      <c r="AS52" s="28"/>
      <c r="AT52" s="28"/>
      <c r="AU52" s="28"/>
      <c r="AV52" s="28"/>
      <c r="AW52" s="28"/>
      <c r="AX52" s="28"/>
      <c r="AY52" s="28"/>
      <c r="AZ52" s="28"/>
      <c r="BA52" s="28"/>
      <c r="BB52" s="28"/>
      <c r="BC52" s="28"/>
      <c r="BD52" s="28"/>
      <c r="BE52" s="28"/>
      <c r="BF52" s="28"/>
      <c r="BG52" s="28"/>
      <c r="BH52" s="28"/>
      <c r="BI52" s="28"/>
      <c r="BJ52" s="28"/>
      <c r="BK52" s="28"/>
      <c r="BL52" s="28"/>
      <c r="BM52" s="28"/>
      <c r="BN52" s="28"/>
      <c r="BO52" s="28"/>
      <c r="BP52" s="28"/>
      <c r="BQ52" s="28"/>
      <c r="BR52" s="28"/>
      <c r="BS52" s="28"/>
      <c r="BT52" s="28"/>
      <c r="BU52" s="28"/>
      <c r="BV52" s="28"/>
      <c r="BW52" s="28"/>
      <c r="BX52" s="28"/>
      <c r="BY52" s="28"/>
      <c r="BZ52" s="28"/>
      <c r="CA52" s="28"/>
      <c r="CB52" s="28"/>
      <c r="CC52" s="28"/>
      <c r="CD52" s="28"/>
      <c r="CE52" s="28"/>
      <c r="CF52" s="28"/>
      <c r="CG52" s="28"/>
      <c r="CH52" s="28"/>
      <c r="CI52" s="28"/>
      <c r="CJ52" s="28"/>
      <c r="CK52" s="28"/>
      <c r="CL52" s="28"/>
      <c r="CM52" s="28"/>
      <c r="CN52" s="28"/>
      <c r="CO52" s="28"/>
      <c r="CP52" s="28"/>
      <c r="CQ52" s="28"/>
      <c r="CR52" s="28"/>
      <c r="CS52" s="28"/>
      <c r="CT52" s="28"/>
      <c r="CU52" s="28"/>
      <c r="CV52" s="28"/>
      <c r="CW52" s="28"/>
      <c r="CX52" s="28"/>
      <c r="CY52" s="28"/>
      <c r="CZ52" s="28"/>
      <c r="DA52" s="28"/>
      <c r="DB52" s="28"/>
      <c r="DC52" s="28"/>
      <c r="DD52" s="28"/>
      <c r="DE52" s="28"/>
      <c r="DF52" s="28"/>
      <c r="DG52" s="28"/>
    </row>
    <row r="53" spans="1:111">
      <c r="A53" s="28"/>
      <c r="B53" s="28"/>
      <c r="C53" s="28"/>
      <c r="D53" s="28"/>
      <c r="E53" s="28"/>
      <c r="F53" s="28"/>
      <c r="G53" s="28"/>
      <c r="H53" s="28"/>
      <c r="I53" s="28"/>
      <c r="J53" s="28"/>
      <c r="K53" s="28"/>
      <c r="L53" s="28"/>
      <c r="M53" s="28"/>
      <c r="N53" s="28"/>
      <c r="O53" s="28"/>
      <c r="P53" s="28"/>
      <c r="Q53" s="28"/>
      <c r="R53" s="28"/>
      <c r="S53" s="28"/>
      <c r="T53" s="28"/>
      <c r="U53" s="28"/>
      <c r="V53" s="28"/>
      <c r="W53" s="28"/>
      <c r="X53" s="28"/>
      <c r="Y53" s="28"/>
      <c r="Z53" s="28"/>
      <c r="AA53" s="28"/>
      <c r="AB53" s="28"/>
      <c r="AC53" s="28"/>
      <c r="AD53" s="28"/>
      <c r="AE53" s="28"/>
      <c r="AF53" s="28"/>
      <c r="AG53" s="28"/>
      <c r="AH53" s="28"/>
      <c r="AI53" s="28"/>
      <c r="AJ53" s="28"/>
      <c r="AK53" s="28"/>
      <c r="AL53" s="28"/>
      <c r="AM53" s="28"/>
      <c r="AN53" s="28"/>
      <c r="AO53" s="28"/>
      <c r="AP53" s="28"/>
      <c r="AQ53" s="28"/>
      <c r="AR53" s="28"/>
      <c r="AS53" s="28"/>
      <c r="AT53" s="28"/>
      <c r="AU53" s="28"/>
      <c r="AV53" s="28"/>
      <c r="AW53" s="28"/>
      <c r="AX53" s="28"/>
      <c r="AY53" s="28"/>
      <c r="AZ53" s="28"/>
      <c r="BA53" s="28"/>
      <c r="BB53" s="28"/>
      <c r="BC53" s="28"/>
      <c r="BD53" s="28"/>
      <c r="BE53" s="28"/>
      <c r="BF53" s="28"/>
      <c r="BG53" s="28"/>
      <c r="BH53" s="28"/>
      <c r="BI53" s="28"/>
      <c r="BJ53" s="28"/>
      <c r="BK53" s="28"/>
      <c r="BL53" s="28"/>
      <c r="BM53" s="28"/>
      <c r="BN53" s="28"/>
      <c r="BO53" s="28"/>
      <c r="BP53" s="28"/>
      <c r="BQ53" s="28"/>
      <c r="BR53" s="28"/>
      <c r="BS53" s="28"/>
      <c r="BT53" s="28"/>
      <c r="BU53" s="28"/>
      <c r="BV53" s="28"/>
      <c r="BW53" s="28"/>
      <c r="BX53" s="28"/>
      <c r="BY53" s="28"/>
      <c r="BZ53" s="28"/>
      <c r="CA53" s="28"/>
      <c r="CB53" s="28"/>
      <c r="CC53" s="28"/>
      <c r="CD53" s="28"/>
      <c r="CE53" s="28"/>
      <c r="CF53" s="28"/>
      <c r="CG53" s="28"/>
      <c r="CH53" s="28"/>
      <c r="CI53" s="28"/>
      <c r="CJ53" s="28"/>
      <c r="CK53" s="28"/>
      <c r="CL53" s="28"/>
      <c r="CM53" s="28"/>
      <c r="CN53" s="28"/>
      <c r="CO53" s="28"/>
      <c r="CP53" s="28"/>
      <c r="CQ53" s="28"/>
      <c r="CR53" s="28"/>
      <c r="CS53" s="28"/>
      <c r="CT53" s="28"/>
      <c r="CU53" s="28"/>
      <c r="CV53" s="28"/>
      <c r="CW53" s="28"/>
      <c r="CX53" s="28"/>
      <c r="CY53" s="28"/>
      <c r="CZ53" s="28"/>
      <c r="DA53" s="28"/>
      <c r="DB53" s="28"/>
      <c r="DC53" s="28"/>
      <c r="DD53" s="28"/>
      <c r="DE53" s="28"/>
      <c r="DF53" s="28"/>
      <c r="DG53" s="28"/>
    </row>
    <row r="54" spans="1:111">
      <c r="A54" s="28"/>
      <c r="B54" s="28"/>
      <c r="C54" s="28"/>
      <c r="D54" s="28"/>
      <c r="E54" s="28"/>
      <c r="F54" s="28"/>
      <c r="G54" s="28"/>
      <c r="H54" s="28"/>
      <c r="I54" s="28"/>
      <c r="J54" s="28"/>
      <c r="K54" s="28"/>
      <c r="L54" s="28"/>
      <c r="M54" s="28"/>
      <c r="N54" s="28"/>
      <c r="O54" s="28"/>
      <c r="P54" s="28"/>
      <c r="Q54" s="28"/>
      <c r="R54" s="28"/>
      <c r="S54" s="28"/>
      <c r="T54" s="28"/>
      <c r="U54" s="28"/>
      <c r="V54" s="28"/>
      <c r="W54" s="28"/>
      <c r="X54" s="28"/>
      <c r="Y54" s="28"/>
      <c r="Z54" s="28"/>
      <c r="AA54" s="28"/>
      <c r="AB54" s="28"/>
      <c r="AC54" s="28"/>
      <c r="AD54" s="28"/>
      <c r="AE54" s="28"/>
      <c r="AF54" s="28"/>
      <c r="AG54" s="28"/>
      <c r="AH54" s="28"/>
      <c r="AI54" s="28"/>
      <c r="AJ54" s="28"/>
      <c r="AK54" s="28"/>
      <c r="AL54" s="28"/>
      <c r="AM54" s="28"/>
      <c r="AN54" s="28"/>
      <c r="AO54" s="28"/>
      <c r="AP54" s="28"/>
      <c r="AQ54" s="28"/>
      <c r="AR54" s="28"/>
      <c r="AS54" s="28"/>
      <c r="AT54" s="28"/>
      <c r="AU54" s="28"/>
      <c r="AV54" s="28"/>
      <c r="AW54" s="28"/>
      <c r="AX54" s="28"/>
      <c r="AY54" s="28"/>
      <c r="AZ54" s="28"/>
      <c r="BA54" s="28"/>
      <c r="BB54" s="28"/>
      <c r="BC54" s="28"/>
      <c r="BD54" s="28"/>
      <c r="BE54" s="28"/>
      <c r="BF54" s="28"/>
      <c r="BG54" s="28"/>
      <c r="BH54" s="28"/>
      <c r="BI54" s="28"/>
      <c r="BJ54" s="28"/>
      <c r="BK54" s="28"/>
      <c r="BL54" s="28"/>
      <c r="BM54" s="28"/>
      <c r="BN54" s="28"/>
      <c r="BO54" s="28"/>
      <c r="BP54" s="28"/>
      <c r="BQ54" s="28"/>
      <c r="BR54" s="28"/>
      <c r="BS54" s="28"/>
      <c r="BT54" s="28"/>
      <c r="BU54" s="28"/>
      <c r="BV54" s="28"/>
      <c r="BW54" s="28"/>
      <c r="BX54" s="28"/>
      <c r="BY54" s="28"/>
      <c r="BZ54" s="28"/>
      <c r="CA54" s="28"/>
      <c r="CB54" s="28"/>
      <c r="CC54" s="28"/>
      <c r="CD54" s="28"/>
      <c r="CE54" s="28"/>
      <c r="CF54" s="28"/>
      <c r="CG54" s="28"/>
      <c r="CH54" s="28"/>
      <c r="CI54" s="28"/>
      <c r="CJ54" s="28"/>
      <c r="CK54" s="28"/>
      <c r="CL54" s="28"/>
      <c r="CM54" s="28"/>
      <c r="CN54" s="28"/>
      <c r="CO54" s="28"/>
      <c r="CP54" s="28"/>
      <c r="CQ54" s="28"/>
      <c r="CR54" s="28"/>
      <c r="CS54" s="28"/>
      <c r="CT54" s="28"/>
      <c r="CU54" s="28"/>
      <c r="CV54" s="28"/>
      <c r="CW54" s="28"/>
      <c r="CX54" s="28"/>
      <c r="CY54" s="28"/>
      <c r="CZ54" s="28"/>
      <c r="DA54" s="28"/>
      <c r="DB54" s="28"/>
      <c r="DC54" s="28"/>
      <c r="DD54" s="28"/>
      <c r="DE54" s="28"/>
      <c r="DF54" s="28"/>
      <c r="DG54" s="28"/>
    </row>
    <row r="55" spans="1:111">
      <c r="A55" s="28"/>
      <c r="B55" s="28"/>
      <c r="C55" s="28"/>
      <c r="D55" s="28"/>
      <c r="E55" s="28"/>
      <c r="F55" s="28"/>
      <c r="G55" s="28"/>
      <c r="H55" s="28"/>
      <c r="I55" s="28"/>
      <c r="J55" s="28"/>
      <c r="K55" s="28"/>
      <c r="L55" s="28"/>
      <c r="M55" s="28"/>
      <c r="N55" s="28"/>
      <c r="O55" s="28"/>
      <c r="P55" s="28"/>
      <c r="Q55" s="28"/>
      <c r="R55" s="28"/>
      <c r="S55" s="28"/>
      <c r="T55" s="28"/>
      <c r="U55" s="28"/>
      <c r="V55" s="28"/>
      <c r="W55" s="28"/>
      <c r="X55" s="28"/>
      <c r="Y55" s="28"/>
      <c r="Z55" s="28"/>
      <c r="AA55" s="28"/>
      <c r="AB55" s="28"/>
      <c r="AC55" s="28"/>
      <c r="AD55" s="28"/>
      <c r="AE55" s="28"/>
      <c r="AF55" s="28"/>
      <c r="AG55" s="28"/>
      <c r="AH55" s="28"/>
      <c r="AI55" s="28"/>
      <c r="AJ55" s="28"/>
      <c r="AK55" s="28"/>
      <c r="AL55" s="28"/>
      <c r="AM55" s="28"/>
      <c r="AN55" s="28"/>
      <c r="AO55" s="28"/>
      <c r="AP55" s="28"/>
      <c r="AQ55" s="28"/>
      <c r="AR55" s="28"/>
      <c r="AS55" s="28"/>
      <c r="AT55" s="28"/>
      <c r="AU55" s="28"/>
      <c r="AV55" s="28"/>
      <c r="AW55" s="28"/>
      <c r="AX55" s="28"/>
      <c r="AY55" s="28"/>
      <c r="AZ55" s="28"/>
      <c r="BA55" s="28"/>
      <c r="BB55" s="28"/>
      <c r="BC55" s="28"/>
      <c r="BD55" s="28"/>
      <c r="BE55" s="28"/>
      <c r="BF55" s="28"/>
      <c r="BG55" s="28"/>
      <c r="BH55" s="28"/>
      <c r="BI55" s="28"/>
      <c r="BJ55" s="28"/>
      <c r="BK55" s="28"/>
      <c r="BL55" s="28"/>
      <c r="BM55" s="28"/>
      <c r="BN55" s="28"/>
      <c r="BO55" s="28"/>
      <c r="BP55" s="28"/>
      <c r="BQ55" s="28"/>
      <c r="BR55" s="28"/>
      <c r="BS55" s="28"/>
      <c r="BT55" s="28"/>
      <c r="BU55" s="28"/>
      <c r="BV55" s="28"/>
      <c r="BW55" s="28"/>
      <c r="BX55" s="28"/>
      <c r="BY55" s="28"/>
      <c r="BZ55" s="28"/>
      <c r="CA55" s="28"/>
      <c r="CB55" s="28"/>
      <c r="CC55" s="28"/>
      <c r="CD55" s="28"/>
      <c r="CE55" s="28"/>
      <c r="CF55" s="28"/>
      <c r="CG55" s="28"/>
      <c r="CH55" s="28"/>
      <c r="CI55" s="28"/>
      <c r="CJ55" s="28"/>
      <c r="CK55" s="28"/>
      <c r="CL55" s="28"/>
      <c r="CM55" s="28"/>
      <c r="CN55" s="28"/>
      <c r="CO55" s="28"/>
      <c r="CP55" s="28"/>
      <c r="CQ55" s="28"/>
      <c r="CR55" s="28"/>
      <c r="CS55" s="28"/>
      <c r="CT55" s="28"/>
      <c r="CU55" s="28"/>
      <c r="CV55" s="28"/>
      <c r="CW55" s="28"/>
      <c r="CX55" s="28"/>
      <c r="CY55" s="28"/>
      <c r="CZ55" s="28"/>
      <c r="DA55" s="28"/>
      <c r="DB55" s="28"/>
      <c r="DC55" s="28"/>
      <c r="DD55" s="28"/>
      <c r="DE55" s="28"/>
      <c r="DF55" s="28"/>
      <c r="DG55" s="28"/>
    </row>
    <row r="56" spans="1:111">
      <c r="A56" s="28"/>
      <c r="B56" s="28"/>
      <c r="C56" s="28"/>
      <c r="D56" s="28"/>
      <c r="E56" s="28"/>
      <c r="F56" s="28"/>
      <c r="G56" s="28"/>
      <c r="H56" s="28"/>
      <c r="I56" s="28"/>
      <c r="J56" s="28"/>
      <c r="K56" s="28"/>
      <c r="L56" s="28"/>
      <c r="M56" s="28"/>
      <c r="N56" s="28"/>
      <c r="O56" s="28"/>
      <c r="P56" s="28"/>
      <c r="Q56" s="28"/>
      <c r="R56" s="28"/>
      <c r="S56" s="28"/>
      <c r="T56" s="28"/>
      <c r="U56" s="28"/>
      <c r="V56" s="28"/>
      <c r="W56" s="28"/>
      <c r="X56" s="28"/>
      <c r="Y56" s="28"/>
      <c r="Z56" s="28"/>
      <c r="AA56" s="28"/>
      <c r="AB56" s="28"/>
      <c r="AC56" s="28"/>
      <c r="AD56" s="28"/>
      <c r="AE56" s="28"/>
      <c r="AF56" s="28"/>
      <c r="AG56" s="28"/>
      <c r="AH56" s="28"/>
      <c r="AI56" s="28"/>
      <c r="AJ56" s="28"/>
      <c r="AK56" s="28"/>
      <c r="AL56" s="28"/>
      <c r="AM56" s="28"/>
      <c r="AN56" s="28"/>
      <c r="AO56" s="28"/>
      <c r="AP56" s="28"/>
      <c r="AQ56" s="28"/>
      <c r="AR56" s="28"/>
      <c r="AS56" s="28"/>
      <c r="AT56" s="28"/>
      <c r="AU56" s="28"/>
      <c r="AV56" s="28"/>
      <c r="AW56" s="28"/>
      <c r="AX56" s="28"/>
      <c r="AY56" s="28"/>
      <c r="AZ56" s="28"/>
      <c r="BA56" s="28"/>
      <c r="BB56" s="28"/>
      <c r="BC56" s="28"/>
      <c r="BD56" s="28"/>
      <c r="BE56" s="28"/>
      <c r="BF56" s="28"/>
      <c r="BG56" s="28"/>
      <c r="BH56" s="28"/>
      <c r="BI56" s="28"/>
      <c r="BJ56" s="28"/>
      <c r="BK56" s="28"/>
      <c r="BL56" s="28"/>
      <c r="BM56" s="28"/>
      <c r="BN56" s="28"/>
      <c r="BO56" s="28"/>
      <c r="BP56" s="28"/>
      <c r="BQ56" s="28"/>
      <c r="BR56" s="28"/>
      <c r="BS56" s="28"/>
      <c r="BT56" s="28"/>
      <c r="BU56" s="28"/>
      <c r="BV56" s="28"/>
      <c r="BW56" s="28"/>
      <c r="BX56" s="28"/>
      <c r="BY56" s="28"/>
      <c r="BZ56" s="28"/>
      <c r="CA56" s="28"/>
      <c r="CB56" s="28"/>
      <c r="CC56" s="28"/>
      <c r="CD56" s="28"/>
      <c r="CE56" s="28"/>
      <c r="CF56" s="28"/>
      <c r="CG56" s="28"/>
      <c r="CH56" s="28"/>
      <c r="CI56" s="28"/>
      <c r="CJ56" s="28"/>
      <c r="CK56" s="28"/>
      <c r="CL56" s="28"/>
      <c r="CM56" s="28"/>
      <c r="CN56" s="28"/>
      <c r="CO56" s="28"/>
      <c r="CP56" s="28"/>
      <c r="CQ56" s="28"/>
      <c r="CR56" s="28"/>
      <c r="CS56" s="28"/>
      <c r="CT56" s="28"/>
      <c r="CU56" s="28"/>
      <c r="CV56" s="28"/>
      <c r="CW56" s="28"/>
      <c r="CX56" s="28"/>
      <c r="CY56" s="28"/>
      <c r="CZ56" s="28"/>
      <c r="DA56" s="28"/>
      <c r="DB56" s="28"/>
      <c r="DC56" s="28"/>
      <c r="DD56" s="28"/>
      <c r="DE56" s="28"/>
      <c r="DF56" s="28"/>
      <c r="DG56" s="28"/>
    </row>
    <row r="57" spans="1:111">
      <c r="A57" s="28"/>
      <c r="B57" s="28"/>
      <c r="C57" s="28"/>
      <c r="D57" s="28"/>
      <c r="E57" s="28"/>
      <c r="F57" s="28"/>
      <c r="G57" s="28"/>
      <c r="H57" s="28"/>
      <c r="I57" s="28"/>
      <c r="J57" s="28"/>
      <c r="K57" s="28"/>
      <c r="L57" s="28"/>
      <c r="M57" s="28"/>
      <c r="N57" s="28"/>
      <c r="O57" s="28"/>
      <c r="P57" s="28"/>
      <c r="Q57" s="28"/>
      <c r="R57" s="28"/>
      <c r="S57" s="28"/>
      <c r="T57" s="28"/>
      <c r="U57" s="28"/>
      <c r="V57" s="28"/>
      <c r="W57" s="28"/>
      <c r="X57" s="28"/>
      <c r="Y57" s="28"/>
      <c r="Z57" s="28"/>
      <c r="AA57" s="28"/>
      <c r="AB57" s="28"/>
      <c r="AC57" s="28"/>
      <c r="AD57" s="28"/>
      <c r="AE57" s="28"/>
      <c r="AF57" s="28"/>
      <c r="AG57" s="28"/>
      <c r="AH57" s="28"/>
      <c r="AI57" s="28"/>
      <c r="AJ57" s="28"/>
      <c r="AK57" s="28"/>
      <c r="AL57" s="28"/>
      <c r="AM57" s="28"/>
      <c r="AN57" s="28"/>
      <c r="AO57" s="28"/>
      <c r="AP57" s="28"/>
      <c r="AQ57" s="28"/>
      <c r="AR57" s="28"/>
      <c r="AS57" s="28"/>
      <c r="AT57" s="28"/>
      <c r="AU57" s="28"/>
      <c r="AV57" s="28"/>
      <c r="AW57" s="28"/>
      <c r="AX57" s="28"/>
      <c r="AY57" s="28"/>
      <c r="AZ57" s="28"/>
      <c r="BA57" s="28"/>
      <c r="BB57" s="28"/>
      <c r="BC57" s="28"/>
      <c r="BD57" s="28"/>
      <c r="BE57" s="28"/>
      <c r="BF57" s="28"/>
      <c r="BG57" s="28"/>
      <c r="BH57" s="28"/>
      <c r="BI57" s="28"/>
      <c r="BJ57" s="28"/>
      <c r="BK57" s="28"/>
      <c r="BL57" s="28"/>
      <c r="BM57" s="28"/>
      <c r="BN57" s="28"/>
      <c r="BO57" s="28"/>
      <c r="BP57" s="28"/>
      <c r="BQ57" s="28"/>
      <c r="BR57" s="28"/>
      <c r="BS57" s="28"/>
      <c r="BT57" s="28"/>
      <c r="BU57" s="28"/>
      <c r="BV57" s="28"/>
      <c r="BW57" s="28"/>
      <c r="BX57" s="28"/>
      <c r="BY57" s="28"/>
      <c r="BZ57" s="28"/>
      <c r="CA57" s="28"/>
      <c r="CB57" s="28"/>
      <c r="CC57" s="28"/>
      <c r="CD57" s="28"/>
      <c r="CE57" s="28"/>
      <c r="CF57" s="28"/>
      <c r="CG57" s="28"/>
      <c r="CH57" s="28"/>
      <c r="CI57" s="28"/>
      <c r="CJ57" s="28"/>
      <c r="CK57" s="28"/>
      <c r="CL57" s="28"/>
      <c r="CM57" s="28"/>
      <c r="CN57" s="28"/>
      <c r="CO57" s="28"/>
      <c r="CP57" s="28"/>
      <c r="CQ57" s="28"/>
      <c r="CR57" s="28"/>
      <c r="CS57" s="28"/>
      <c r="CT57" s="28"/>
      <c r="CU57" s="28"/>
      <c r="CV57" s="28"/>
      <c r="CW57" s="28"/>
      <c r="CX57" s="28"/>
      <c r="CY57" s="28"/>
      <c r="CZ57" s="28"/>
      <c r="DA57" s="28"/>
      <c r="DB57" s="28"/>
      <c r="DC57" s="28"/>
      <c r="DD57" s="28"/>
      <c r="DE57" s="28"/>
      <c r="DF57" s="28"/>
      <c r="DG57" s="28"/>
    </row>
    <row r="58" spans="1:111">
      <c r="A58" s="28"/>
      <c r="B58" s="28"/>
      <c r="C58" s="28"/>
      <c r="D58" s="28"/>
      <c r="E58" s="28"/>
      <c r="F58" s="28"/>
      <c r="G58" s="28"/>
      <c r="H58" s="28"/>
      <c r="I58" s="28"/>
      <c r="J58" s="28"/>
      <c r="K58" s="28"/>
      <c r="L58" s="28"/>
      <c r="M58" s="28"/>
      <c r="N58" s="28"/>
      <c r="O58" s="28"/>
      <c r="P58" s="28"/>
      <c r="Q58" s="28"/>
      <c r="R58" s="28"/>
      <c r="S58" s="28"/>
      <c r="T58" s="28"/>
      <c r="U58" s="28"/>
      <c r="V58" s="28"/>
      <c r="W58" s="28"/>
      <c r="X58" s="28"/>
      <c r="Y58" s="28"/>
      <c r="Z58" s="28"/>
      <c r="AA58" s="28"/>
      <c r="AB58" s="28"/>
      <c r="AC58" s="28"/>
      <c r="AD58" s="28"/>
      <c r="AE58" s="28"/>
      <c r="AF58" s="28"/>
      <c r="AG58" s="28"/>
      <c r="AH58" s="28"/>
      <c r="AI58" s="28"/>
      <c r="AJ58" s="28"/>
      <c r="AK58" s="28"/>
      <c r="AL58" s="28"/>
      <c r="AM58" s="28"/>
      <c r="AN58" s="28"/>
      <c r="AO58" s="28"/>
      <c r="AP58" s="28"/>
      <c r="AQ58" s="28"/>
      <c r="AR58" s="28"/>
      <c r="AS58" s="28"/>
      <c r="AT58" s="28"/>
      <c r="AU58" s="28"/>
      <c r="AV58" s="28"/>
      <c r="AW58" s="28"/>
      <c r="AX58" s="28"/>
      <c r="AY58" s="28"/>
      <c r="AZ58" s="28"/>
      <c r="BA58" s="28"/>
      <c r="BB58" s="28"/>
      <c r="BC58" s="28"/>
      <c r="BD58" s="28"/>
      <c r="BE58" s="28"/>
      <c r="BF58" s="28"/>
      <c r="BG58" s="28"/>
      <c r="BH58" s="28"/>
      <c r="BI58" s="28"/>
      <c r="BJ58" s="28"/>
      <c r="BK58" s="28"/>
      <c r="BL58" s="28"/>
      <c r="BM58" s="28"/>
      <c r="BN58" s="28"/>
      <c r="BO58" s="28"/>
      <c r="BP58" s="28"/>
      <c r="BQ58" s="28"/>
      <c r="BR58" s="28"/>
      <c r="BS58" s="28"/>
      <c r="BT58" s="28"/>
      <c r="BU58" s="28"/>
      <c r="BV58" s="28"/>
      <c r="BW58" s="28"/>
      <c r="BX58" s="28"/>
      <c r="BY58" s="28"/>
      <c r="BZ58" s="28"/>
      <c r="CA58" s="28"/>
      <c r="CB58" s="28"/>
      <c r="CC58" s="28"/>
      <c r="CD58" s="28"/>
      <c r="CE58" s="28"/>
      <c r="CF58" s="28"/>
      <c r="CG58" s="28"/>
      <c r="CH58" s="28"/>
      <c r="CI58" s="28"/>
      <c r="CJ58" s="28"/>
      <c r="CK58" s="28"/>
      <c r="CL58" s="28"/>
      <c r="CM58" s="28"/>
      <c r="CN58" s="28"/>
      <c r="CO58" s="28"/>
      <c r="CP58" s="28"/>
      <c r="CQ58" s="28"/>
      <c r="CR58" s="28"/>
      <c r="CS58" s="28"/>
      <c r="CT58" s="28"/>
      <c r="CU58" s="28"/>
      <c r="CV58" s="28"/>
      <c r="CW58" s="28"/>
      <c r="CX58" s="28"/>
      <c r="CY58" s="28"/>
      <c r="CZ58" s="28"/>
      <c r="DA58" s="28"/>
      <c r="DB58" s="28"/>
      <c r="DC58" s="28"/>
      <c r="DD58" s="28"/>
      <c r="DE58" s="28"/>
      <c r="DF58" s="28"/>
      <c r="DG58" s="28"/>
    </row>
    <row r="59" spans="1:111">
      <c r="A59" s="28"/>
      <c r="B59" s="28"/>
      <c r="C59" s="28"/>
      <c r="D59" s="28"/>
      <c r="E59" s="28"/>
      <c r="F59" s="28"/>
      <c r="G59" s="28"/>
      <c r="H59" s="28"/>
      <c r="I59" s="28"/>
      <c r="J59" s="28"/>
      <c r="K59" s="28"/>
      <c r="L59" s="28"/>
      <c r="M59" s="28"/>
      <c r="N59" s="28"/>
      <c r="O59" s="28"/>
      <c r="P59" s="28"/>
      <c r="Q59" s="28"/>
      <c r="R59" s="28"/>
      <c r="S59" s="28"/>
      <c r="T59" s="28"/>
      <c r="U59" s="28"/>
      <c r="V59" s="28"/>
      <c r="W59" s="28"/>
      <c r="X59" s="28"/>
      <c r="Y59" s="28"/>
      <c r="Z59" s="28"/>
      <c r="AA59" s="28"/>
      <c r="AB59" s="28"/>
      <c r="AC59" s="28"/>
      <c r="AD59" s="28"/>
      <c r="AE59" s="28"/>
      <c r="AF59" s="28"/>
      <c r="AG59" s="28"/>
      <c r="AH59" s="28"/>
      <c r="AI59" s="28"/>
      <c r="AJ59" s="28"/>
      <c r="AK59" s="28"/>
      <c r="AL59" s="28"/>
      <c r="AM59" s="28"/>
      <c r="AN59" s="28"/>
      <c r="AO59" s="28"/>
      <c r="AP59" s="28"/>
      <c r="AQ59" s="28"/>
      <c r="AR59" s="28"/>
      <c r="AS59" s="28"/>
      <c r="AT59" s="28"/>
      <c r="AU59" s="28"/>
      <c r="AV59" s="28"/>
      <c r="AW59" s="28"/>
      <c r="AX59" s="28"/>
      <c r="AY59" s="28"/>
      <c r="AZ59" s="28"/>
      <c r="BA59" s="28"/>
      <c r="BB59" s="28"/>
      <c r="BC59" s="28"/>
      <c r="BD59" s="28"/>
      <c r="BE59" s="28"/>
      <c r="BF59" s="28"/>
      <c r="BG59" s="28"/>
      <c r="BH59" s="28"/>
      <c r="BI59" s="28"/>
      <c r="BJ59" s="28"/>
      <c r="BK59" s="28"/>
      <c r="BL59" s="28"/>
      <c r="BM59" s="28"/>
      <c r="BN59" s="28"/>
      <c r="BO59" s="28"/>
      <c r="BP59" s="28"/>
      <c r="BQ59" s="28"/>
      <c r="BR59" s="28"/>
      <c r="BS59" s="28"/>
      <c r="BT59" s="28"/>
      <c r="BU59" s="28"/>
      <c r="BV59" s="28"/>
      <c r="BW59" s="28"/>
      <c r="BX59" s="28"/>
      <c r="BY59" s="28"/>
      <c r="BZ59" s="28"/>
      <c r="CA59" s="28"/>
      <c r="CB59" s="28"/>
      <c r="CC59" s="28"/>
      <c r="CD59" s="28"/>
      <c r="CE59" s="28"/>
      <c r="CF59" s="28"/>
      <c r="CG59" s="28"/>
      <c r="CH59" s="28"/>
      <c r="CI59" s="28"/>
      <c r="CJ59" s="28"/>
      <c r="CK59" s="28"/>
      <c r="CL59" s="28"/>
      <c r="CM59" s="28"/>
      <c r="CN59" s="28"/>
      <c r="CO59" s="28"/>
      <c r="CP59" s="28"/>
      <c r="CQ59" s="28"/>
      <c r="CR59" s="28"/>
      <c r="CS59" s="28"/>
      <c r="CT59" s="28"/>
      <c r="CU59" s="28"/>
      <c r="CV59" s="28"/>
      <c r="CW59" s="28"/>
      <c r="CX59" s="28"/>
      <c r="CY59" s="28"/>
      <c r="CZ59" s="28"/>
      <c r="DA59" s="28"/>
      <c r="DB59" s="28"/>
      <c r="DC59" s="28"/>
      <c r="DD59" s="28"/>
      <c r="DE59" s="28"/>
      <c r="DF59" s="28"/>
      <c r="DG59" s="28"/>
    </row>
    <row r="60" spans="1:111">
      <c r="A60" s="28"/>
      <c r="B60" s="28"/>
      <c r="C60" s="28"/>
      <c r="D60" s="28"/>
      <c r="E60" s="28"/>
      <c r="F60" s="28"/>
      <c r="G60" s="28"/>
      <c r="H60" s="28"/>
      <c r="I60" s="28"/>
      <c r="J60" s="28"/>
      <c r="K60" s="28"/>
      <c r="L60" s="28"/>
      <c r="M60" s="28"/>
      <c r="N60" s="28"/>
      <c r="O60" s="28"/>
      <c r="P60" s="28"/>
      <c r="Q60" s="28"/>
      <c r="R60" s="28"/>
      <c r="S60" s="28"/>
      <c r="T60" s="28"/>
      <c r="U60" s="28"/>
      <c r="V60" s="28"/>
      <c r="W60" s="28"/>
      <c r="X60" s="28"/>
      <c r="Y60" s="28"/>
      <c r="Z60" s="28"/>
      <c r="AA60" s="28"/>
      <c r="AB60" s="28"/>
      <c r="AC60" s="28"/>
      <c r="AD60" s="28"/>
      <c r="AE60" s="28"/>
      <c r="AF60" s="28"/>
      <c r="AG60" s="28"/>
      <c r="AH60" s="28"/>
      <c r="AI60" s="28"/>
      <c r="AJ60" s="28"/>
      <c r="AK60" s="28"/>
      <c r="AL60" s="28"/>
      <c r="AM60" s="28"/>
      <c r="AN60" s="28"/>
      <c r="AO60" s="28"/>
      <c r="AP60" s="28"/>
      <c r="AQ60" s="28"/>
      <c r="AR60" s="28"/>
      <c r="AS60" s="28"/>
      <c r="AT60" s="28"/>
      <c r="AU60" s="28"/>
      <c r="AV60" s="28"/>
      <c r="AW60" s="28"/>
      <c r="AX60" s="28"/>
      <c r="AY60" s="28"/>
      <c r="AZ60" s="28"/>
      <c r="BA60" s="28"/>
      <c r="BB60" s="28"/>
      <c r="BC60" s="28"/>
      <c r="BD60" s="28"/>
      <c r="BE60" s="28"/>
      <c r="BF60" s="28"/>
      <c r="BG60" s="28"/>
      <c r="BH60" s="28"/>
      <c r="BI60" s="28"/>
      <c r="BJ60" s="28"/>
      <c r="BK60" s="28"/>
      <c r="BL60" s="28"/>
      <c r="BM60" s="28"/>
      <c r="BN60" s="28"/>
      <c r="BO60" s="28"/>
      <c r="BP60" s="28"/>
      <c r="BQ60" s="28"/>
      <c r="BR60" s="28"/>
      <c r="BS60" s="28"/>
      <c r="BT60" s="28"/>
      <c r="BU60" s="28"/>
      <c r="BV60" s="28"/>
      <c r="BW60" s="28"/>
      <c r="BX60" s="28"/>
      <c r="BY60" s="28"/>
      <c r="BZ60" s="28"/>
      <c r="CA60" s="28"/>
      <c r="CB60" s="28"/>
      <c r="CC60" s="28"/>
      <c r="CD60" s="28"/>
      <c r="CE60" s="28"/>
      <c r="CF60" s="28"/>
      <c r="CG60" s="28"/>
      <c r="CH60" s="28"/>
      <c r="CI60" s="28"/>
      <c r="CJ60" s="28"/>
      <c r="CK60" s="28"/>
      <c r="CL60" s="28"/>
      <c r="CM60" s="28"/>
      <c r="CN60" s="28"/>
      <c r="CO60" s="28"/>
      <c r="CP60" s="28"/>
      <c r="CQ60" s="28"/>
      <c r="CR60" s="28"/>
      <c r="CS60" s="28"/>
      <c r="CT60" s="28"/>
      <c r="CU60" s="28"/>
      <c r="CV60" s="28"/>
      <c r="CW60" s="28"/>
      <c r="CX60" s="28"/>
      <c r="CY60" s="28"/>
      <c r="CZ60" s="28"/>
      <c r="DA60" s="28"/>
      <c r="DB60" s="28"/>
      <c r="DC60" s="28"/>
      <c r="DD60" s="28"/>
      <c r="DE60" s="28"/>
      <c r="DF60" s="28"/>
      <c r="DG60" s="28"/>
    </row>
    <row r="61" spans="1:111">
      <c r="A61" s="28"/>
      <c r="B61" s="28"/>
      <c r="C61" s="28"/>
      <c r="D61" s="28"/>
      <c r="E61" s="28"/>
      <c r="F61" s="28"/>
      <c r="G61" s="28"/>
      <c r="H61" s="28"/>
      <c r="I61" s="28"/>
      <c r="J61" s="28"/>
      <c r="K61" s="28"/>
      <c r="L61" s="28"/>
      <c r="M61" s="28"/>
      <c r="N61" s="28"/>
      <c r="O61" s="28"/>
      <c r="P61" s="28"/>
      <c r="Q61" s="28"/>
      <c r="R61" s="28"/>
      <c r="S61" s="28"/>
      <c r="T61" s="28"/>
      <c r="U61" s="28"/>
      <c r="V61" s="28"/>
      <c r="W61" s="28"/>
      <c r="X61" s="28"/>
      <c r="Y61" s="28"/>
      <c r="Z61" s="28"/>
      <c r="AA61" s="28"/>
      <c r="AB61" s="28"/>
      <c r="AC61" s="28"/>
      <c r="AD61" s="28"/>
      <c r="AE61" s="28"/>
      <c r="AF61" s="28"/>
      <c r="AG61" s="28"/>
      <c r="AH61" s="28"/>
      <c r="AI61" s="28"/>
      <c r="AJ61" s="28"/>
      <c r="AK61" s="28"/>
      <c r="AL61" s="28"/>
      <c r="AM61" s="28"/>
      <c r="AN61" s="28"/>
      <c r="AO61" s="28"/>
      <c r="AP61" s="28"/>
      <c r="AQ61" s="28"/>
      <c r="AR61" s="28"/>
      <c r="AS61" s="28"/>
      <c r="AT61" s="28"/>
      <c r="AU61" s="28"/>
      <c r="AV61" s="28"/>
      <c r="AW61" s="28"/>
      <c r="AX61" s="28"/>
      <c r="AY61" s="28"/>
      <c r="AZ61" s="28"/>
      <c r="BA61" s="28"/>
      <c r="BB61" s="28"/>
      <c r="BC61" s="28"/>
      <c r="BD61" s="28"/>
      <c r="BE61" s="28"/>
      <c r="BF61" s="28"/>
      <c r="BG61" s="28"/>
      <c r="BH61" s="28"/>
      <c r="BI61" s="28"/>
      <c r="BJ61" s="28"/>
      <c r="BK61" s="28"/>
      <c r="BL61" s="28"/>
      <c r="BM61" s="28"/>
      <c r="BN61" s="28"/>
      <c r="BO61" s="28"/>
      <c r="BP61" s="28"/>
      <c r="BQ61" s="28"/>
      <c r="BR61" s="28"/>
      <c r="BS61" s="28"/>
      <c r="BT61" s="28"/>
      <c r="BU61" s="28"/>
      <c r="BV61" s="28"/>
      <c r="BW61" s="28"/>
      <c r="BX61" s="28"/>
      <c r="BY61" s="28"/>
      <c r="BZ61" s="28"/>
      <c r="CA61" s="28"/>
      <c r="CB61" s="28"/>
      <c r="CC61" s="28"/>
      <c r="CD61" s="28"/>
      <c r="CE61" s="28"/>
      <c r="CF61" s="28"/>
      <c r="CG61" s="28"/>
      <c r="CH61" s="28"/>
      <c r="CI61" s="28"/>
      <c r="CJ61" s="28"/>
      <c r="CK61" s="28"/>
      <c r="CL61" s="28"/>
      <c r="CM61" s="28"/>
      <c r="CN61" s="28"/>
      <c r="CO61" s="28"/>
      <c r="CP61" s="28"/>
      <c r="CQ61" s="28"/>
      <c r="CR61" s="28"/>
      <c r="CS61" s="28"/>
      <c r="CT61" s="28"/>
      <c r="CU61" s="28"/>
      <c r="CV61" s="28"/>
      <c r="CW61" s="28"/>
      <c r="CX61" s="28"/>
      <c r="CY61" s="28"/>
      <c r="CZ61" s="28"/>
      <c r="DA61" s="28"/>
      <c r="DB61" s="28"/>
      <c r="DC61" s="28"/>
      <c r="DD61" s="28"/>
      <c r="DE61" s="28"/>
      <c r="DF61" s="28"/>
      <c r="DG61" s="28"/>
    </row>
    <row r="62" spans="1:111">
      <c r="D62" s="28"/>
      <c r="E62" s="28"/>
      <c r="F62" s="28"/>
      <c r="G62" s="28"/>
      <c r="H62" s="28"/>
      <c r="I62" s="28"/>
      <c r="J62" s="28"/>
      <c r="K62" s="28"/>
      <c r="L62" s="28"/>
      <c r="M62" s="28"/>
      <c r="N62" s="28"/>
      <c r="O62" s="28"/>
      <c r="P62" s="28"/>
      <c r="Q62" s="28"/>
      <c r="R62" s="28"/>
      <c r="S62" s="28"/>
      <c r="T62" s="28"/>
      <c r="U62" s="28"/>
      <c r="V62" s="28"/>
      <c r="W62" s="28"/>
      <c r="X62" s="28"/>
      <c r="Y62" s="28"/>
      <c r="Z62" s="28"/>
      <c r="AA62" s="28"/>
      <c r="AB62" s="28"/>
      <c r="AC62" s="28"/>
      <c r="AD62" s="28"/>
      <c r="AE62" s="28"/>
      <c r="AF62" s="28"/>
      <c r="AG62" s="28"/>
      <c r="AH62" s="28"/>
      <c r="AI62" s="28"/>
      <c r="AJ62" s="28"/>
      <c r="AK62" s="28"/>
      <c r="AL62" s="28"/>
      <c r="AM62" s="28"/>
      <c r="AN62" s="28"/>
      <c r="AO62" s="28"/>
      <c r="AP62" s="28"/>
      <c r="AQ62" s="28"/>
      <c r="AR62" s="28"/>
      <c r="AS62" s="28"/>
      <c r="AT62" s="28"/>
      <c r="AU62" s="28"/>
      <c r="AV62" s="28"/>
      <c r="AW62" s="28"/>
      <c r="AX62" s="28"/>
      <c r="AY62" s="28"/>
      <c r="AZ62" s="28"/>
      <c r="BA62" s="28"/>
      <c r="BB62" s="28"/>
      <c r="BC62" s="28"/>
      <c r="BD62" s="28"/>
      <c r="BE62" s="28"/>
      <c r="BF62" s="28"/>
      <c r="BG62" s="28"/>
      <c r="BH62" s="28"/>
      <c r="BI62" s="28"/>
      <c r="BJ62" s="28"/>
      <c r="BK62" s="28"/>
      <c r="BL62" s="28"/>
      <c r="BM62" s="28"/>
      <c r="BN62" s="28"/>
      <c r="BO62" s="28"/>
      <c r="BP62" s="28"/>
      <c r="BQ62" s="28"/>
      <c r="BR62" s="28"/>
      <c r="BS62" s="28"/>
      <c r="BT62" s="28"/>
      <c r="BU62" s="28"/>
      <c r="BV62" s="28"/>
      <c r="BW62" s="28"/>
      <c r="BX62" s="28"/>
      <c r="BY62" s="28"/>
      <c r="BZ62" s="28"/>
      <c r="CA62" s="28"/>
      <c r="CB62" s="28"/>
      <c r="CC62" s="28"/>
      <c r="CD62" s="28"/>
      <c r="CE62" s="28"/>
      <c r="CF62" s="28"/>
      <c r="CG62" s="28"/>
      <c r="CH62" s="28"/>
      <c r="CI62" s="28"/>
      <c r="CJ62" s="28"/>
      <c r="CK62" s="28"/>
      <c r="CL62" s="28"/>
      <c r="CM62" s="28"/>
      <c r="CN62" s="28"/>
      <c r="CO62" s="28"/>
      <c r="CP62" s="28"/>
      <c r="CQ62" s="28"/>
      <c r="CR62" s="28"/>
      <c r="CS62" s="28"/>
      <c r="CT62" s="28"/>
      <c r="CU62" s="28"/>
      <c r="CV62" s="28"/>
      <c r="CW62" s="28"/>
      <c r="CX62" s="28"/>
      <c r="CY62" s="28"/>
      <c r="CZ62" s="28"/>
      <c r="DA62" s="28"/>
      <c r="DB62" s="28"/>
      <c r="DC62" s="28"/>
      <c r="DD62" s="28"/>
      <c r="DE62" s="28"/>
      <c r="DF62" s="28"/>
      <c r="DG62" s="28"/>
    </row>
    <row r="63" spans="1:111">
      <c r="D63" s="28"/>
      <c r="E63" s="28"/>
      <c r="F63" s="28"/>
      <c r="G63" s="28"/>
      <c r="H63" s="28"/>
      <c r="I63" s="28"/>
      <c r="J63" s="28"/>
      <c r="K63" s="28"/>
      <c r="L63" s="28"/>
      <c r="M63" s="28"/>
      <c r="N63" s="28"/>
      <c r="O63" s="28"/>
      <c r="P63" s="28"/>
      <c r="Q63" s="28"/>
      <c r="R63" s="28"/>
      <c r="S63" s="28"/>
      <c r="T63" s="28"/>
      <c r="U63" s="28"/>
      <c r="V63" s="28"/>
      <c r="W63" s="28"/>
      <c r="X63" s="28"/>
      <c r="Y63" s="28"/>
      <c r="Z63" s="28"/>
      <c r="AA63" s="28"/>
      <c r="AB63" s="28"/>
      <c r="AC63" s="28"/>
      <c r="AD63" s="28"/>
      <c r="AE63" s="28"/>
      <c r="AF63" s="28"/>
      <c r="AG63" s="28"/>
      <c r="AH63" s="28"/>
      <c r="AI63" s="28"/>
      <c r="AJ63" s="28"/>
      <c r="AK63" s="28"/>
      <c r="AL63" s="28"/>
      <c r="AM63" s="28"/>
      <c r="AN63" s="28"/>
      <c r="AO63" s="28"/>
      <c r="AP63" s="28"/>
      <c r="AQ63" s="28"/>
      <c r="AR63" s="28"/>
      <c r="AS63" s="28"/>
      <c r="AT63" s="28"/>
      <c r="AU63" s="28"/>
      <c r="AV63" s="28"/>
      <c r="AW63" s="28"/>
      <c r="AX63" s="28"/>
      <c r="AY63" s="28"/>
      <c r="AZ63" s="28"/>
      <c r="BA63" s="28"/>
      <c r="BB63" s="28"/>
      <c r="BC63" s="28"/>
      <c r="BD63" s="28"/>
      <c r="BE63" s="28"/>
      <c r="BF63" s="28"/>
      <c r="BG63" s="28"/>
      <c r="BH63" s="28"/>
      <c r="BI63" s="28"/>
      <c r="BJ63" s="28"/>
      <c r="BK63" s="28"/>
      <c r="BL63" s="28"/>
      <c r="BM63" s="28"/>
      <c r="BN63" s="28"/>
      <c r="BO63" s="28"/>
      <c r="BP63" s="28"/>
      <c r="BQ63" s="28"/>
      <c r="BR63" s="28"/>
      <c r="BS63" s="28"/>
      <c r="BT63" s="28"/>
      <c r="BU63" s="28"/>
      <c r="BV63" s="28"/>
      <c r="BW63" s="28"/>
      <c r="BX63" s="28"/>
      <c r="BY63" s="28"/>
      <c r="BZ63" s="28"/>
      <c r="CA63" s="28"/>
      <c r="CB63" s="28"/>
      <c r="CC63" s="28"/>
      <c r="CD63" s="28"/>
      <c r="CE63" s="28"/>
      <c r="CF63" s="28"/>
      <c r="CG63" s="28"/>
      <c r="CH63" s="28"/>
      <c r="CI63" s="28"/>
      <c r="CJ63" s="28"/>
      <c r="CK63" s="28"/>
      <c r="CL63" s="28"/>
      <c r="CM63" s="28"/>
      <c r="CN63" s="28"/>
      <c r="CO63" s="28"/>
      <c r="CP63" s="28"/>
      <c r="CQ63" s="28"/>
      <c r="CR63" s="28"/>
      <c r="CS63" s="28"/>
      <c r="CT63" s="28"/>
      <c r="CU63" s="28"/>
      <c r="CV63" s="28"/>
      <c r="CW63" s="28"/>
      <c r="CX63" s="28"/>
      <c r="CY63" s="28"/>
      <c r="CZ63" s="28"/>
      <c r="DA63" s="28"/>
      <c r="DB63" s="28"/>
      <c r="DC63" s="28"/>
      <c r="DD63" s="28"/>
      <c r="DE63" s="28"/>
      <c r="DF63" s="28"/>
      <c r="DG63" s="28"/>
    </row>
    <row r="64" spans="1:111">
      <c r="D64" s="28"/>
      <c r="E64" s="28"/>
      <c r="F64" s="28"/>
      <c r="G64" s="28"/>
      <c r="H64" s="28"/>
      <c r="I64" s="28"/>
      <c r="J64" s="28"/>
      <c r="K64" s="28"/>
      <c r="L64" s="28"/>
      <c r="M64" s="28"/>
      <c r="N64" s="28"/>
      <c r="O64" s="28"/>
      <c r="P64" s="28"/>
      <c r="Q64" s="28"/>
      <c r="R64" s="28"/>
      <c r="S64" s="28"/>
      <c r="T64" s="28"/>
      <c r="U64" s="28"/>
      <c r="V64" s="28"/>
      <c r="W64" s="28"/>
      <c r="X64" s="28"/>
      <c r="Y64" s="28"/>
      <c r="Z64" s="28"/>
      <c r="AA64" s="28"/>
      <c r="AB64" s="28"/>
      <c r="AC64" s="28"/>
      <c r="AD64" s="28"/>
      <c r="AE64" s="28"/>
      <c r="AF64" s="28"/>
      <c r="AG64" s="28"/>
      <c r="AH64" s="28"/>
      <c r="AI64" s="28"/>
      <c r="AJ64" s="28"/>
      <c r="AK64" s="28"/>
      <c r="AL64" s="28"/>
      <c r="AM64" s="28"/>
      <c r="AN64" s="28"/>
      <c r="AO64" s="28"/>
      <c r="AP64" s="28"/>
      <c r="AQ64" s="28"/>
      <c r="AR64" s="28"/>
      <c r="AS64" s="28"/>
      <c r="AT64" s="28"/>
      <c r="AU64" s="28"/>
      <c r="AV64" s="28"/>
      <c r="AW64" s="28"/>
      <c r="AX64" s="28"/>
      <c r="AY64" s="28"/>
      <c r="AZ64" s="28"/>
      <c r="BA64" s="28"/>
      <c r="BB64" s="28"/>
      <c r="BC64" s="28"/>
      <c r="BD64" s="28"/>
      <c r="BE64" s="28"/>
      <c r="BF64" s="28"/>
      <c r="BG64" s="28"/>
      <c r="BH64" s="28"/>
      <c r="BI64" s="28"/>
      <c r="BJ64" s="28"/>
      <c r="BK64" s="28"/>
      <c r="BL64" s="28"/>
      <c r="BM64" s="28"/>
      <c r="BN64" s="28"/>
      <c r="BO64" s="28"/>
      <c r="BP64" s="28"/>
      <c r="BQ64" s="28"/>
      <c r="BR64" s="28"/>
      <c r="BS64" s="28"/>
      <c r="BT64" s="28"/>
      <c r="BU64" s="28"/>
      <c r="BV64" s="28"/>
      <c r="BW64" s="28"/>
      <c r="BX64" s="28"/>
      <c r="BY64" s="28"/>
      <c r="BZ64" s="28"/>
      <c r="CA64" s="28"/>
      <c r="CB64" s="28"/>
      <c r="CC64" s="28"/>
      <c r="CD64" s="28"/>
      <c r="CE64" s="28"/>
      <c r="CF64" s="28"/>
      <c r="CG64" s="28"/>
      <c r="CH64" s="28"/>
      <c r="CI64" s="28"/>
      <c r="CJ64" s="28"/>
      <c r="CK64" s="28"/>
      <c r="CL64" s="28"/>
      <c r="CM64" s="28"/>
      <c r="CN64" s="28"/>
      <c r="CO64" s="28"/>
      <c r="CP64" s="28"/>
      <c r="CQ64" s="28"/>
      <c r="CR64" s="28"/>
      <c r="CS64" s="28"/>
      <c r="CT64" s="28"/>
      <c r="CU64" s="28"/>
      <c r="CV64" s="28"/>
      <c r="CW64" s="28"/>
      <c r="CX64" s="28"/>
      <c r="CY64" s="28"/>
      <c r="CZ64" s="28"/>
      <c r="DA64" s="28"/>
      <c r="DB64" s="28"/>
      <c r="DC64" s="28"/>
      <c r="DD64" s="28"/>
      <c r="DE64" s="28"/>
      <c r="DF64" s="28"/>
      <c r="DG64" s="28"/>
    </row>
    <row r="65" spans="4:111">
      <c r="D65" s="28"/>
      <c r="E65" s="28"/>
      <c r="F65" s="28"/>
      <c r="G65" s="28"/>
      <c r="H65" s="28"/>
      <c r="I65" s="28"/>
      <c r="J65" s="28"/>
      <c r="K65" s="28"/>
      <c r="L65" s="28"/>
      <c r="M65" s="28"/>
      <c r="N65" s="28"/>
      <c r="O65" s="28"/>
      <c r="P65" s="28"/>
      <c r="Q65" s="28"/>
      <c r="R65" s="28"/>
      <c r="S65" s="28"/>
      <c r="T65" s="28"/>
      <c r="U65" s="28"/>
      <c r="V65" s="28"/>
      <c r="W65" s="28"/>
      <c r="X65" s="28"/>
      <c r="Y65" s="28"/>
      <c r="Z65" s="28"/>
      <c r="AA65" s="28"/>
      <c r="AB65" s="28"/>
      <c r="AC65" s="28"/>
      <c r="AD65" s="28"/>
      <c r="AE65" s="28"/>
      <c r="AF65" s="28"/>
      <c r="AG65" s="28"/>
      <c r="AH65" s="28"/>
      <c r="AI65" s="28"/>
      <c r="AJ65" s="28"/>
      <c r="AK65" s="28"/>
      <c r="AL65" s="28"/>
      <c r="AM65" s="28"/>
      <c r="AN65" s="28"/>
      <c r="AO65" s="28"/>
      <c r="AP65" s="28"/>
      <c r="AQ65" s="28"/>
      <c r="AR65" s="28"/>
      <c r="AS65" s="28"/>
      <c r="AT65" s="28"/>
      <c r="AU65" s="28"/>
      <c r="AV65" s="28"/>
      <c r="AW65" s="28"/>
      <c r="AX65" s="28"/>
      <c r="AY65" s="28"/>
      <c r="AZ65" s="28"/>
      <c r="BA65" s="28"/>
      <c r="BB65" s="28"/>
      <c r="BC65" s="28"/>
      <c r="BD65" s="28"/>
      <c r="BE65" s="28"/>
      <c r="BF65" s="28"/>
      <c r="BG65" s="28"/>
      <c r="BH65" s="28"/>
      <c r="BI65" s="28"/>
      <c r="BJ65" s="28"/>
      <c r="BK65" s="28"/>
      <c r="BL65" s="28"/>
      <c r="BM65" s="28"/>
      <c r="BN65" s="28"/>
      <c r="BO65" s="28"/>
      <c r="BP65" s="28"/>
      <c r="BQ65" s="28"/>
      <c r="BR65" s="28"/>
      <c r="BS65" s="28"/>
      <c r="BT65" s="28"/>
      <c r="BU65" s="28"/>
      <c r="BV65" s="28"/>
      <c r="BW65" s="28"/>
      <c r="BX65" s="28"/>
      <c r="BY65" s="28"/>
      <c r="BZ65" s="28"/>
      <c r="CA65" s="28"/>
      <c r="CB65" s="28"/>
      <c r="CC65" s="28"/>
      <c r="CD65" s="28"/>
      <c r="CE65" s="28"/>
      <c r="CF65" s="28"/>
      <c r="CG65" s="28"/>
      <c r="CH65" s="28"/>
      <c r="CI65" s="28"/>
      <c r="CJ65" s="28"/>
      <c r="CK65" s="28"/>
      <c r="CL65" s="28"/>
      <c r="CM65" s="28"/>
      <c r="CN65" s="28"/>
      <c r="CO65" s="28"/>
      <c r="CP65" s="28"/>
      <c r="CQ65" s="28"/>
      <c r="CR65" s="28"/>
      <c r="CS65" s="28"/>
      <c r="CT65" s="28"/>
      <c r="CU65" s="28"/>
      <c r="CV65" s="28"/>
      <c r="CW65" s="28"/>
      <c r="CX65" s="28"/>
      <c r="CY65" s="28"/>
      <c r="CZ65" s="28"/>
      <c r="DA65" s="28"/>
      <c r="DB65" s="28"/>
      <c r="DC65" s="28"/>
      <c r="DD65" s="28"/>
      <c r="DE65" s="28"/>
      <c r="DF65" s="28"/>
      <c r="DG65" s="28"/>
    </row>
    <row r="66" spans="4:111">
      <c r="D66" s="28"/>
      <c r="E66" s="28"/>
      <c r="F66" s="28"/>
      <c r="G66" s="28"/>
      <c r="H66" s="28"/>
      <c r="I66" s="28"/>
      <c r="J66" s="28"/>
      <c r="K66" s="28"/>
      <c r="L66" s="28"/>
      <c r="M66" s="28"/>
      <c r="N66" s="28"/>
      <c r="O66" s="28"/>
      <c r="P66" s="28"/>
      <c r="Q66" s="28"/>
      <c r="R66" s="28"/>
      <c r="S66" s="28"/>
      <c r="T66" s="28"/>
      <c r="U66" s="28"/>
      <c r="V66" s="28"/>
      <c r="W66" s="28"/>
      <c r="X66" s="28"/>
      <c r="Y66" s="28"/>
      <c r="Z66" s="28"/>
      <c r="AA66" s="28"/>
      <c r="AB66" s="28"/>
      <c r="AC66" s="28"/>
      <c r="AD66" s="28"/>
      <c r="AE66" s="28"/>
      <c r="AF66" s="28"/>
      <c r="AG66" s="28"/>
      <c r="AH66" s="28"/>
      <c r="AI66" s="28"/>
      <c r="AJ66" s="28"/>
      <c r="AK66" s="28"/>
      <c r="AL66" s="28"/>
      <c r="AM66" s="28"/>
      <c r="AN66" s="28"/>
      <c r="AO66" s="28"/>
      <c r="AP66" s="28"/>
      <c r="AQ66" s="28"/>
      <c r="AR66" s="28"/>
      <c r="AS66" s="28"/>
      <c r="AT66" s="28"/>
      <c r="AU66" s="28"/>
      <c r="AV66" s="28"/>
      <c r="AW66" s="28"/>
      <c r="AX66" s="28"/>
      <c r="AY66" s="28"/>
      <c r="AZ66" s="28"/>
      <c r="BA66" s="28"/>
      <c r="BB66" s="28"/>
      <c r="BC66" s="28"/>
      <c r="BD66" s="28"/>
      <c r="BE66" s="28"/>
      <c r="BF66" s="28"/>
      <c r="BG66" s="28"/>
      <c r="BH66" s="28"/>
      <c r="BI66" s="28"/>
      <c r="BJ66" s="28"/>
      <c r="BK66" s="28"/>
      <c r="BL66" s="28"/>
      <c r="BM66" s="28"/>
      <c r="BN66" s="28"/>
      <c r="BO66" s="28"/>
      <c r="BP66" s="28"/>
      <c r="BQ66" s="28"/>
      <c r="BR66" s="28"/>
      <c r="BS66" s="28"/>
      <c r="BT66" s="28"/>
      <c r="BU66" s="28"/>
      <c r="BV66" s="28"/>
      <c r="BW66" s="28"/>
      <c r="BX66" s="28"/>
      <c r="BY66" s="28"/>
      <c r="BZ66" s="28"/>
      <c r="CA66" s="28"/>
      <c r="CB66" s="28"/>
      <c r="CC66" s="28"/>
      <c r="CD66" s="28"/>
      <c r="CE66" s="28"/>
      <c r="CF66" s="28"/>
      <c r="CG66" s="28"/>
      <c r="CH66" s="28"/>
      <c r="CI66" s="28"/>
      <c r="CJ66" s="28"/>
      <c r="CK66" s="28"/>
      <c r="CL66" s="28"/>
      <c r="CM66" s="28"/>
      <c r="CN66" s="28"/>
      <c r="CO66" s="28"/>
      <c r="CP66" s="28"/>
      <c r="CQ66" s="28"/>
      <c r="CR66" s="28"/>
      <c r="CS66" s="28"/>
      <c r="CT66" s="28"/>
      <c r="CU66" s="28"/>
      <c r="CV66" s="28"/>
      <c r="CW66" s="28"/>
      <c r="CX66" s="28"/>
      <c r="CY66" s="28"/>
      <c r="CZ66" s="28"/>
      <c r="DA66" s="28"/>
      <c r="DB66" s="28"/>
      <c r="DC66" s="28"/>
      <c r="DD66" s="28"/>
      <c r="DE66" s="28"/>
      <c r="DF66" s="28"/>
      <c r="DG66" s="28"/>
    </row>
    <row r="67" spans="4:111">
      <c r="D67" s="28"/>
      <c r="E67" s="28"/>
      <c r="F67" s="28"/>
      <c r="G67" s="28"/>
      <c r="H67" s="28"/>
      <c r="I67" s="28"/>
      <c r="J67" s="28"/>
      <c r="K67" s="28"/>
      <c r="L67" s="28"/>
      <c r="M67" s="28"/>
      <c r="N67" s="28"/>
      <c r="O67" s="28"/>
      <c r="P67" s="28"/>
      <c r="Q67" s="28"/>
      <c r="R67" s="28"/>
      <c r="S67" s="28"/>
      <c r="T67" s="28"/>
      <c r="U67" s="28"/>
      <c r="V67" s="28"/>
      <c r="W67" s="28"/>
      <c r="X67" s="28"/>
      <c r="Y67" s="28"/>
      <c r="Z67" s="28"/>
      <c r="AA67" s="28"/>
      <c r="AB67" s="28"/>
      <c r="AC67" s="28"/>
      <c r="AD67" s="28"/>
      <c r="AE67" s="28"/>
      <c r="AF67" s="28"/>
      <c r="AG67" s="28"/>
      <c r="AH67" s="28"/>
      <c r="AI67" s="28"/>
      <c r="AJ67" s="28"/>
      <c r="AK67" s="28"/>
      <c r="AL67" s="28"/>
      <c r="AM67" s="28"/>
      <c r="AN67" s="28"/>
      <c r="AO67" s="28"/>
      <c r="AP67" s="28"/>
      <c r="AQ67" s="28"/>
      <c r="AR67" s="28"/>
      <c r="AS67" s="28"/>
      <c r="AT67" s="28"/>
      <c r="AU67" s="28"/>
      <c r="AV67" s="28"/>
      <c r="AW67" s="28"/>
      <c r="AX67" s="28"/>
      <c r="AY67" s="28"/>
      <c r="AZ67" s="28"/>
      <c r="BA67" s="28"/>
      <c r="BB67" s="28"/>
      <c r="BC67" s="28"/>
      <c r="BD67" s="28"/>
      <c r="BE67" s="28"/>
      <c r="BF67" s="28"/>
      <c r="BG67" s="28"/>
      <c r="BH67" s="28"/>
      <c r="BI67" s="28"/>
      <c r="BJ67" s="28"/>
      <c r="BK67" s="28"/>
      <c r="BL67" s="28"/>
      <c r="BM67" s="28"/>
      <c r="BN67" s="28"/>
      <c r="BO67" s="28"/>
      <c r="BP67" s="28"/>
      <c r="BQ67" s="28"/>
      <c r="BR67" s="28"/>
      <c r="BS67" s="28"/>
      <c r="BT67" s="28"/>
      <c r="BU67" s="28"/>
      <c r="BV67" s="28"/>
      <c r="BW67" s="28"/>
      <c r="BX67" s="28"/>
      <c r="BY67" s="28"/>
      <c r="BZ67" s="28"/>
      <c r="CA67" s="28"/>
      <c r="CB67" s="28"/>
      <c r="CC67" s="28"/>
      <c r="CD67" s="28"/>
      <c r="CE67" s="28"/>
      <c r="CF67" s="28"/>
      <c r="CG67" s="28"/>
      <c r="CH67" s="28"/>
      <c r="CI67" s="28"/>
      <c r="CJ67" s="28"/>
      <c r="CK67" s="28"/>
      <c r="CL67" s="28"/>
      <c r="CM67" s="28"/>
      <c r="CN67" s="28"/>
      <c r="CO67" s="28"/>
      <c r="CP67" s="28"/>
      <c r="CQ67" s="28"/>
      <c r="CR67" s="28"/>
      <c r="CS67" s="28"/>
      <c r="CT67" s="28"/>
      <c r="CU67" s="28"/>
      <c r="CV67" s="28"/>
      <c r="CW67" s="28"/>
      <c r="CX67" s="28"/>
      <c r="CY67" s="28"/>
      <c r="CZ67" s="28"/>
      <c r="DA67" s="28"/>
      <c r="DB67" s="28"/>
      <c r="DC67" s="28"/>
      <c r="DD67" s="28"/>
      <c r="DE67" s="28"/>
      <c r="DF67" s="28"/>
      <c r="DG67" s="28"/>
    </row>
    <row r="68" spans="4:111">
      <c r="D68" s="28"/>
      <c r="E68" s="28"/>
      <c r="F68" s="28"/>
      <c r="G68" s="28"/>
      <c r="H68" s="28"/>
      <c r="I68" s="28"/>
      <c r="J68" s="28"/>
      <c r="K68" s="28"/>
      <c r="L68" s="28"/>
      <c r="M68" s="28"/>
      <c r="N68" s="28"/>
      <c r="O68" s="28"/>
      <c r="P68" s="28"/>
      <c r="Q68" s="28"/>
      <c r="R68" s="28"/>
      <c r="S68" s="28"/>
      <c r="T68" s="28"/>
      <c r="U68" s="28"/>
      <c r="V68" s="28"/>
      <c r="W68" s="28"/>
      <c r="X68" s="28"/>
      <c r="Y68" s="28"/>
      <c r="Z68" s="28"/>
      <c r="AA68" s="28"/>
      <c r="AB68" s="28"/>
      <c r="AC68" s="28"/>
      <c r="AD68" s="28"/>
      <c r="AE68" s="28"/>
      <c r="AF68" s="28"/>
      <c r="AG68" s="28"/>
      <c r="AH68" s="28"/>
      <c r="AI68" s="28"/>
      <c r="AJ68" s="28"/>
      <c r="AK68" s="28"/>
      <c r="AL68" s="28"/>
      <c r="AM68" s="28"/>
      <c r="AN68" s="28"/>
      <c r="AO68" s="28"/>
      <c r="AP68" s="28"/>
      <c r="AQ68" s="28"/>
      <c r="AR68" s="28"/>
      <c r="AS68" s="28"/>
      <c r="AT68" s="28"/>
      <c r="AU68" s="28"/>
      <c r="AV68" s="28"/>
      <c r="AW68" s="28"/>
      <c r="AX68" s="28"/>
      <c r="AY68" s="28"/>
      <c r="AZ68" s="28"/>
      <c r="BA68" s="28"/>
      <c r="BB68" s="28"/>
      <c r="BC68" s="28"/>
      <c r="BD68" s="28"/>
      <c r="BE68" s="28"/>
      <c r="BF68" s="28"/>
      <c r="BG68" s="28"/>
      <c r="BH68" s="28"/>
      <c r="BI68" s="28"/>
      <c r="BJ68" s="28"/>
      <c r="BK68" s="28"/>
      <c r="BL68" s="28"/>
      <c r="BM68" s="28"/>
      <c r="BN68" s="28"/>
      <c r="BO68" s="28"/>
      <c r="BP68" s="28"/>
      <c r="BQ68" s="28"/>
      <c r="BR68" s="28"/>
      <c r="BS68" s="28"/>
      <c r="BT68" s="28"/>
      <c r="BU68" s="28"/>
      <c r="BV68" s="28"/>
      <c r="BW68" s="28"/>
      <c r="BX68" s="28"/>
      <c r="BY68" s="28"/>
      <c r="BZ68" s="28"/>
      <c r="CA68" s="28"/>
      <c r="CB68" s="28"/>
      <c r="CC68" s="28"/>
      <c r="CD68" s="28"/>
      <c r="CE68" s="28"/>
      <c r="CF68" s="28"/>
      <c r="CG68" s="28"/>
      <c r="CH68" s="28"/>
      <c r="CI68" s="28"/>
      <c r="CJ68" s="28"/>
      <c r="CK68" s="28"/>
      <c r="CL68" s="28"/>
      <c r="CM68" s="28"/>
      <c r="CN68" s="28"/>
      <c r="CO68" s="28"/>
      <c r="CP68" s="28"/>
      <c r="CQ68" s="28"/>
      <c r="CR68" s="28"/>
      <c r="CS68" s="28"/>
      <c r="CT68" s="28"/>
      <c r="CU68" s="28"/>
      <c r="CV68" s="28"/>
      <c r="CW68" s="28"/>
      <c r="CX68" s="28"/>
      <c r="CY68" s="28"/>
      <c r="CZ68" s="28"/>
      <c r="DA68" s="28"/>
      <c r="DB68" s="28"/>
      <c r="DC68" s="28"/>
      <c r="DD68" s="28"/>
      <c r="DE68" s="28"/>
      <c r="DF68" s="28"/>
      <c r="DG68" s="28"/>
    </row>
    <row r="69" spans="4:111">
      <c r="D69" s="28"/>
      <c r="E69" s="28"/>
      <c r="F69" s="28"/>
      <c r="G69" s="28"/>
      <c r="H69" s="28"/>
      <c r="I69" s="28"/>
      <c r="J69" s="28"/>
      <c r="K69" s="28"/>
      <c r="L69" s="28"/>
      <c r="M69" s="28"/>
      <c r="N69" s="28"/>
      <c r="O69" s="28"/>
      <c r="P69" s="28"/>
      <c r="Q69" s="28"/>
      <c r="R69" s="28"/>
      <c r="S69" s="28"/>
      <c r="T69" s="28"/>
      <c r="U69" s="28"/>
      <c r="V69" s="28"/>
      <c r="W69" s="28"/>
      <c r="X69" s="28"/>
      <c r="Y69" s="28"/>
      <c r="Z69" s="28"/>
      <c r="AA69" s="28"/>
      <c r="AB69" s="28"/>
      <c r="AC69" s="28"/>
      <c r="AD69" s="28"/>
      <c r="AE69" s="28"/>
      <c r="AF69" s="28"/>
      <c r="AG69" s="28"/>
      <c r="AH69" s="28"/>
      <c r="AI69" s="28"/>
      <c r="AJ69" s="28"/>
      <c r="AK69" s="28"/>
      <c r="AL69" s="28"/>
      <c r="AM69" s="28"/>
      <c r="AN69" s="28"/>
      <c r="AO69" s="28"/>
      <c r="AP69" s="28"/>
      <c r="AQ69" s="28"/>
      <c r="AR69" s="28"/>
      <c r="AS69" s="28"/>
      <c r="AT69" s="28"/>
      <c r="AU69" s="28"/>
      <c r="AV69" s="28"/>
      <c r="AW69" s="28"/>
      <c r="AX69" s="28"/>
      <c r="AY69" s="28"/>
      <c r="AZ69" s="28"/>
      <c r="BA69" s="28"/>
      <c r="BB69" s="28"/>
      <c r="BC69" s="28"/>
      <c r="BD69" s="28"/>
      <c r="BE69" s="28"/>
      <c r="BF69" s="28"/>
      <c r="BG69" s="28"/>
      <c r="BH69" s="28"/>
      <c r="BI69" s="28"/>
      <c r="BJ69" s="28"/>
      <c r="BK69" s="28"/>
      <c r="BL69" s="28"/>
      <c r="BM69" s="28"/>
      <c r="BN69" s="28"/>
      <c r="BO69" s="28"/>
      <c r="BP69" s="28"/>
      <c r="BQ69" s="28"/>
      <c r="BR69" s="28"/>
      <c r="BS69" s="28"/>
      <c r="BT69" s="28"/>
      <c r="BU69" s="28"/>
      <c r="BV69" s="28"/>
      <c r="BW69" s="28"/>
      <c r="BX69" s="28"/>
      <c r="BY69" s="28"/>
      <c r="BZ69" s="28"/>
      <c r="CA69" s="28"/>
      <c r="CB69" s="28"/>
      <c r="CC69" s="28"/>
      <c r="CD69" s="28"/>
      <c r="CE69" s="28"/>
      <c r="CF69" s="28"/>
      <c r="CG69" s="28"/>
      <c r="CH69" s="28"/>
      <c r="CI69" s="28"/>
      <c r="CJ69" s="28"/>
      <c r="CK69" s="28"/>
      <c r="CL69" s="28"/>
      <c r="CM69" s="28"/>
      <c r="CN69" s="28"/>
      <c r="CO69" s="28"/>
      <c r="CP69" s="28"/>
      <c r="CQ69" s="28"/>
      <c r="CR69" s="28"/>
      <c r="CS69" s="28"/>
      <c r="CT69" s="28"/>
      <c r="CU69" s="28"/>
      <c r="CV69" s="28"/>
      <c r="CW69" s="28"/>
      <c r="CX69" s="28"/>
      <c r="CY69" s="28"/>
      <c r="CZ69" s="28"/>
      <c r="DA69" s="28"/>
      <c r="DB69" s="28"/>
      <c r="DC69" s="28"/>
      <c r="DD69" s="28"/>
      <c r="DE69" s="28"/>
      <c r="DF69" s="28"/>
      <c r="DG69" s="28"/>
    </row>
    <row r="70" spans="4:111">
      <c r="D70" s="28"/>
      <c r="E70" s="28"/>
      <c r="F70" s="28"/>
      <c r="G70" s="28"/>
      <c r="H70" s="28"/>
      <c r="I70" s="28"/>
      <c r="J70" s="28"/>
      <c r="K70" s="28"/>
      <c r="L70" s="28"/>
      <c r="M70" s="28"/>
      <c r="N70" s="28"/>
      <c r="O70" s="28"/>
      <c r="P70" s="28"/>
      <c r="Q70" s="28"/>
      <c r="R70" s="28"/>
      <c r="S70" s="28"/>
      <c r="T70" s="28"/>
      <c r="U70" s="28"/>
      <c r="V70" s="28"/>
      <c r="W70" s="28"/>
      <c r="X70" s="28"/>
      <c r="Y70" s="28"/>
      <c r="Z70" s="28"/>
      <c r="AA70" s="28"/>
      <c r="AB70" s="28"/>
      <c r="AC70" s="28"/>
      <c r="AD70" s="28"/>
      <c r="AE70" s="28"/>
      <c r="AF70" s="28"/>
      <c r="AG70" s="28"/>
      <c r="AH70" s="28"/>
      <c r="AI70" s="28"/>
      <c r="AJ70" s="28"/>
      <c r="AK70" s="28"/>
      <c r="AL70" s="28"/>
      <c r="AM70" s="28"/>
      <c r="AN70" s="28"/>
      <c r="AO70" s="28"/>
      <c r="AP70" s="28"/>
      <c r="AQ70" s="28"/>
      <c r="AR70" s="28"/>
      <c r="AS70" s="28"/>
      <c r="AT70" s="28"/>
      <c r="AU70" s="28"/>
      <c r="AV70" s="28"/>
      <c r="AW70" s="28"/>
      <c r="AX70" s="28"/>
      <c r="AY70" s="28"/>
      <c r="AZ70" s="28"/>
      <c r="BA70" s="28"/>
      <c r="BB70" s="28"/>
      <c r="BC70" s="28"/>
      <c r="BD70" s="28"/>
      <c r="BE70" s="28"/>
      <c r="BF70" s="28"/>
      <c r="BG70" s="28"/>
      <c r="BH70" s="28"/>
      <c r="BI70" s="28"/>
      <c r="BJ70" s="28"/>
      <c r="BK70" s="28"/>
      <c r="BL70" s="28"/>
      <c r="BM70" s="28"/>
      <c r="BN70" s="28"/>
      <c r="BO70" s="28"/>
      <c r="BP70" s="28"/>
      <c r="BQ70" s="28"/>
      <c r="BR70" s="28"/>
      <c r="BS70" s="28"/>
      <c r="BT70" s="28"/>
      <c r="BU70" s="28"/>
      <c r="BV70" s="28"/>
      <c r="BW70" s="28"/>
      <c r="BX70" s="28"/>
      <c r="BY70" s="28"/>
      <c r="BZ70" s="28"/>
      <c r="CA70" s="28"/>
      <c r="CB70" s="28"/>
      <c r="CC70" s="28"/>
      <c r="CD70" s="28"/>
      <c r="CE70" s="28"/>
      <c r="CF70" s="28"/>
      <c r="CG70" s="28"/>
      <c r="CH70" s="28"/>
      <c r="CI70" s="28"/>
      <c r="CJ70" s="28"/>
      <c r="CK70" s="28"/>
      <c r="CL70" s="28"/>
      <c r="CM70" s="28"/>
      <c r="CN70" s="28"/>
      <c r="CO70" s="28"/>
      <c r="CP70" s="28"/>
      <c r="CQ70" s="28"/>
      <c r="CR70" s="28"/>
      <c r="CS70" s="28"/>
      <c r="CT70" s="28"/>
      <c r="CU70" s="28"/>
      <c r="CV70" s="28"/>
      <c r="CW70" s="28"/>
      <c r="CX70" s="28"/>
      <c r="CY70" s="28"/>
      <c r="CZ70" s="28"/>
      <c r="DA70" s="28"/>
      <c r="DB70" s="28"/>
      <c r="DC70" s="28"/>
      <c r="DD70" s="28"/>
      <c r="DE70" s="28"/>
      <c r="DF70" s="28"/>
      <c r="DG70" s="28"/>
    </row>
    <row r="71" spans="4:111">
      <c r="D71" s="28"/>
      <c r="E71" s="28"/>
      <c r="F71" s="28"/>
      <c r="G71" s="28"/>
      <c r="H71" s="28"/>
      <c r="I71" s="28"/>
      <c r="J71" s="28"/>
      <c r="K71" s="28"/>
      <c r="L71" s="28"/>
      <c r="M71" s="28"/>
      <c r="N71" s="28"/>
      <c r="O71" s="28"/>
      <c r="P71" s="28"/>
      <c r="Q71" s="28"/>
      <c r="R71" s="28"/>
      <c r="S71" s="28"/>
      <c r="T71" s="28"/>
      <c r="U71" s="28"/>
      <c r="V71" s="28"/>
      <c r="W71" s="28"/>
      <c r="X71" s="28"/>
      <c r="Y71" s="28"/>
      <c r="Z71" s="28"/>
      <c r="AA71" s="28"/>
      <c r="AB71" s="28"/>
      <c r="AC71" s="28"/>
      <c r="AD71" s="28"/>
      <c r="AE71" s="28"/>
      <c r="AF71" s="28"/>
      <c r="AG71" s="28"/>
      <c r="AH71" s="28"/>
      <c r="AI71" s="28"/>
      <c r="AJ71" s="28"/>
      <c r="AK71" s="28"/>
      <c r="AL71" s="28"/>
      <c r="AM71" s="28"/>
      <c r="AN71" s="28"/>
      <c r="AO71" s="28"/>
      <c r="AP71" s="28"/>
      <c r="AQ71" s="28"/>
      <c r="AR71" s="28"/>
      <c r="AS71" s="28"/>
      <c r="AT71" s="28"/>
      <c r="AU71" s="28"/>
      <c r="AV71" s="28"/>
      <c r="AW71" s="28"/>
      <c r="AX71" s="28"/>
      <c r="AY71" s="28"/>
      <c r="AZ71" s="28"/>
      <c r="BA71" s="28"/>
      <c r="BB71" s="28"/>
      <c r="BC71" s="28"/>
      <c r="BD71" s="28"/>
      <c r="BE71" s="28"/>
      <c r="BF71" s="28"/>
      <c r="BG71" s="28"/>
      <c r="BH71" s="28"/>
      <c r="BI71" s="28"/>
      <c r="BJ71" s="28"/>
      <c r="BK71" s="28"/>
      <c r="BL71" s="28"/>
      <c r="BM71" s="28"/>
      <c r="BN71" s="28"/>
      <c r="BO71" s="28"/>
      <c r="BP71" s="28"/>
      <c r="BQ71" s="28"/>
      <c r="BR71" s="28"/>
      <c r="BS71" s="28"/>
      <c r="BT71" s="28"/>
      <c r="BU71" s="28"/>
      <c r="BV71" s="28"/>
      <c r="BW71" s="28"/>
      <c r="BX71" s="28"/>
      <c r="BY71" s="28"/>
      <c r="BZ71" s="28"/>
      <c r="CA71" s="28"/>
      <c r="CB71" s="28"/>
      <c r="CC71" s="28"/>
      <c r="CD71" s="28"/>
      <c r="CE71" s="28"/>
      <c r="CF71" s="28"/>
      <c r="CG71" s="28"/>
      <c r="CH71" s="28"/>
      <c r="CI71" s="28"/>
      <c r="CJ71" s="28"/>
      <c r="CK71" s="28"/>
      <c r="CL71" s="28"/>
      <c r="CM71" s="28"/>
      <c r="CN71" s="28"/>
      <c r="CO71" s="28"/>
      <c r="CP71" s="28"/>
      <c r="CQ71" s="28"/>
      <c r="CR71" s="28"/>
      <c r="CS71" s="28"/>
      <c r="CT71" s="28"/>
      <c r="CU71" s="28"/>
      <c r="CV71" s="28"/>
      <c r="CW71" s="28"/>
      <c r="CX71" s="28"/>
      <c r="CY71" s="28"/>
      <c r="CZ71" s="28"/>
      <c r="DA71" s="28"/>
      <c r="DB71" s="28"/>
      <c r="DC71" s="28"/>
      <c r="DD71" s="28"/>
      <c r="DE71" s="28"/>
      <c r="DF71" s="28"/>
      <c r="DG71" s="28"/>
    </row>
    <row r="72" spans="4:111">
      <c r="D72" s="28"/>
      <c r="E72" s="28"/>
      <c r="F72" s="28"/>
      <c r="G72" s="28"/>
      <c r="H72" s="28"/>
      <c r="I72" s="28"/>
      <c r="J72" s="28"/>
      <c r="K72" s="28"/>
      <c r="L72" s="28"/>
      <c r="M72" s="28"/>
      <c r="N72" s="28"/>
      <c r="O72" s="28"/>
      <c r="P72" s="28"/>
      <c r="Q72" s="28"/>
      <c r="R72" s="28"/>
      <c r="S72" s="28"/>
      <c r="T72" s="28"/>
      <c r="U72" s="28"/>
      <c r="V72" s="28"/>
      <c r="W72" s="28"/>
      <c r="X72" s="28"/>
      <c r="Y72" s="28"/>
      <c r="Z72" s="28"/>
      <c r="AA72" s="28"/>
      <c r="AB72" s="28"/>
      <c r="AC72" s="28"/>
      <c r="AD72" s="28"/>
      <c r="AE72" s="28"/>
      <c r="AF72" s="28"/>
      <c r="AG72" s="28"/>
      <c r="AH72" s="28"/>
      <c r="AI72" s="28"/>
      <c r="AJ72" s="28"/>
      <c r="AK72" s="28"/>
      <c r="AL72" s="28"/>
      <c r="AM72" s="28"/>
      <c r="AN72" s="28"/>
      <c r="AO72" s="28"/>
      <c r="AP72" s="28"/>
      <c r="AQ72" s="28"/>
      <c r="AR72" s="28"/>
      <c r="AS72" s="28"/>
      <c r="AT72" s="28"/>
      <c r="AU72" s="28"/>
      <c r="AV72" s="28"/>
      <c r="AW72" s="28"/>
      <c r="AX72" s="28"/>
      <c r="AY72" s="28"/>
      <c r="AZ72" s="28"/>
      <c r="BA72" s="28"/>
      <c r="BB72" s="28"/>
      <c r="BC72" s="28"/>
      <c r="BD72" s="28"/>
      <c r="BE72" s="28"/>
      <c r="BF72" s="28"/>
      <c r="BG72" s="28"/>
      <c r="BH72" s="28"/>
      <c r="BI72" s="28"/>
      <c r="BJ72" s="28"/>
      <c r="BK72" s="28"/>
      <c r="BL72" s="28"/>
      <c r="BM72" s="28"/>
      <c r="BN72" s="28"/>
      <c r="BO72" s="28"/>
      <c r="BP72" s="28"/>
      <c r="BQ72" s="28"/>
      <c r="BR72" s="28"/>
      <c r="BS72" s="28"/>
      <c r="BT72" s="28"/>
      <c r="BU72" s="28"/>
      <c r="BV72" s="28"/>
      <c r="BW72" s="28"/>
      <c r="BX72" s="28"/>
      <c r="BY72" s="28"/>
      <c r="BZ72" s="28"/>
      <c r="CA72" s="28"/>
      <c r="CB72" s="28"/>
      <c r="CC72" s="28"/>
      <c r="CD72" s="28"/>
      <c r="CE72" s="28"/>
      <c r="CF72" s="28"/>
      <c r="CG72" s="28"/>
      <c r="CH72" s="28"/>
      <c r="CI72" s="28"/>
      <c r="CJ72" s="28"/>
      <c r="CK72" s="28"/>
      <c r="CL72" s="28"/>
      <c r="CM72" s="28"/>
      <c r="CN72" s="28"/>
      <c r="CO72" s="28"/>
      <c r="CP72" s="28"/>
      <c r="CQ72" s="28"/>
      <c r="CR72" s="28"/>
      <c r="CS72" s="28"/>
      <c r="CT72" s="28"/>
      <c r="CU72" s="28"/>
      <c r="CV72" s="28"/>
      <c r="CW72" s="28"/>
      <c r="CX72" s="28"/>
      <c r="CY72" s="28"/>
      <c r="CZ72" s="28"/>
      <c r="DA72" s="28"/>
      <c r="DB72" s="28"/>
      <c r="DC72" s="28"/>
      <c r="DD72" s="28"/>
      <c r="DE72" s="28"/>
      <c r="DF72" s="28"/>
      <c r="DG72" s="28"/>
    </row>
    <row r="73" spans="4:111">
      <c r="D73" s="28"/>
      <c r="E73" s="28"/>
      <c r="F73" s="28"/>
      <c r="G73" s="28"/>
      <c r="H73" s="28"/>
      <c r="I73" s="28"/>
      <c r="J73" s="28"/>
      <c r="K73" s="28"/>
      <c r="L73" s="28"/>
      <c r="M73" s="28"/>
      <c r="N73" s="28"/>
      <c r="O73" s="28"/>
      <c r="P73" s="28"/>
      <c r="Q73" s="28"/>
      <c r="R73" s="28"/>
      <c r="S73" s="28"/>
      <c r="T73" s="28"/>
      <c r="U73" s="28"/>
      <c r="V73" s="28"/>
      <c r="W73" s="28"/>
      <c r="X73" s="28"/>
      <c r="Y73" s="28"/>
      <c r="Z73" s="28"/>
      <c r="AA73" s="28"/>
      <c r="AB73" s="28"/>
      <c r="AC73" s="28"/>
      <c r="AD73" s="28"/>
      <c r="AE73" s="28"/>
      <c r="AF73" s="28"/>
      <c r="AG73" s="28"/>
      <c r="AH73" s="28"/>
      <c r="AI73" s="28"/>
      <c r="AJ73" s="28"/>
      <c r="AK73" s="28"/>
      <c r="AL73" s="28"/>
      <c r="AM73" s="28"/>
      <c r="AN73" s="28"/>
      <c r="AO73" s="28"/>
      <c r="AP73" s="28"/>
      <c r="AQ73" s="28"/>
      <c r="AR73" s="28"/>
      <c r="AS73" s="28"/>
      <c r="AT73" s="28"/>
      <c r="AU73" s="28"/>
      <c r="AV73" s="28"/>
      <c r="AW73" s="28"/>
      <c r="AX73" s="28"/>
      <c r="AY73" s="28"/>
      <c r="AZ73" s="28"/>
      <c r="BA73" s="28"/>
      <c r="BB73" s="28"/>
      <c r="BC73" s="28"/>
      <c r="BD73" s="28"/>
      <c r="BE73" s="28"/>
      <c r="BF73" s="28"/>
      <c r="BG73" s="28"/>
      <c r="BH73" s="28"/>
      <c r="BI73" s="28"/>
      <c r="BJ73" s="28"/>
      <c r="BK73" s="28"/>
      <c r="BL73" s="28"/>
      <c r="BM73" s="28"/>
      <c r="BN73" s="28"/>
      <c r="BO73" s="28"/>
      <c r="BP73" s="28"/>
      <c r="BQ73" s="28"/>
      <c r="BR73" s="28"/>
      <c r="BS73" s="28"/>
      <c r="BT73" s="28"/>
      <c r="BU73" s="28"/>
      <c r="BV73" s="28"/>
      <c r="BW73" s="28"/>
      <c r="BX73" s="28"/>
      <c r="BY73" s="28"/>
      <c r="BZ73" s="28"/>
      <c r="CA73" s="28"/>
      <c r="CB73" s="28"/>
      <c r="CC73" s="28"/>
      <c r="CD73" s="28"/>
      <c r="CE73" s="28"/>
      <c r="CF73" s="28"/>
      <c r="CG73" s="28"/>
      <c r="CH73" s="28"/>
      <c r="CI73" s="28"/>
      <c r="CJ73" s="28"/>
      <c r="CK73" s="28"/>
      <c r="CL73" s="28"/>
      <c r="CM73" s="28"/>
      <c r="CN73" s="28"/>
      <c r="CO73" s="28"/>
      <c r="CP73" s="28"/>
      <c r="CQ73" s="28"/>
      <c r="CR73" s="28"/>
      <c r="CS73" s="28"/>
      <c r="CT73" s="28"/>
      <c r="CU73" s="28"/>
      <c r="CV73" s="28"/>
      <c r="CW73" s="28"/>
      <c r="CX73" s="28"/>
      <c r="CY73" s="28"/>
      <c r="CZ73" s="28"/>
      <c r="DA73" s="28"/>
      <c r="DB73" s="28"/>
      <c r="DC73" s="28"/>
      <c r="DD73" s="28"/>
      <c r="DE73" s="28"/>
      <c r="DF73" s="28"/>
      <c r="DG73" s="28"/>
    </row>
    <row r="74" spans="4:111">
      <c r="D74" s="28"/>
      <c r="E74" s="28"/>
      <c r="F74" s="28"/>
      <c r="G74" s="28"/>
      <c r="H74" s="28"/>
      <c r="I74" s="28"/>
      <c r="J74" s="28"/>
      <c r="K74" s="28"/>
      <c r="L74" s="28"/>
      <c r="M74" s="28"/>
      <c r="N74" s="28"/>
      <c r="O74" s="28"/>
      <c r="P74" s="28"/>
      <c r="Q74" s="28"/>
      <c r="R74" s="28"/>
      <c r="S74" s="28"/>
      <c r="T74" s="28"/>
      <c r="U74" s="28"/>
      <c r="V74" s="28"/>
      <c r="W74" s="28"/>
      <c r="X74" s="28"/>
      <c r="Y74" s="28"/>
      <c r="Z74" s="28"/>
      <c r="AA74" s="28"/>
      <c r="AB74" s="28"/>
      <c r="AC74" s="28"/>
      <c r="AD74" s="28"/>
      <c r="AE74" s="28"/>
      <c r="AF74" s="28"/>
      <c r="AG74" s="28"/>
      <c r="AH74" s="28"/>
      <c r="AI74" s="28"/>
      <c r="AJ74" s="28"/>
      <c r="AK74" s="28"/>
      <c r="AL74" s="28"/>
      <c r="AM74" s="28"/>
      <c r="AN74" s="28"/>
      <c r="AO74" s="28"/>
      <c r="AP74" s="28"/>
      <c r="AQ74" s="28"/>
      <c r="AR74" s="28"/>
      <c r="AS74" s="28"/>
      <c r="AT74" s="28"/>
      <c r="AU74" s="28"/>
      <c r="AV74" s="28"/>
      <c r="AW74" s="28"/>
      <c r="AX74" s="28"/>
      <c r="AY74" s="28"/>
      <c r="AZ74" s="28"/>
      <c r="BA74" s="28"/>
      <c r="BB74" s="28"/>
      <c r="BC74" s="28"/>
      <c r="BD74" s="28"/>
      <c r="BE74" s="28"/>
      <c r="BF74" s="28"/>
      <c r="BG74" s="28"/>
      <c r="BH74" s="28"/>
      <c r="BI74" s="28"/>
      <c r="BJ74" s="28"/>
      <c r="BK74" s="28"/>
      <c r="BL74" s="28"/>
      <c r="BM74" s="28"/>
      <c r="BN74" s="28"/>
      <c r="BO74" s="28"/>
      <c r="BP74" s="28"/>
      <c r="BQ74" s="28"/>
      <c r="BR74" s="28"/>
      <c r="BS74" s="28"/>
      <c r="BT74" s="28"/>
      <c r="BU74" s="28"/>
      <c r="BV74" s="28"/>
      <c r="BW74" s="28"/>
      <c r="BX74" s="28"/>
      <c r="BY74" s="28"/>
      <c r="BZ74" s="28"/>
      <c r="CA74" s="28"/>
      <c r="CB74" s="28"/>
      <c r="CC74" s="28"/>
      <c r="CD74" s="28"/>
      <c r="CE74" s="28"/>
      <c r="CF74" s="28"/>
      <c r="CG74" s="28"/>
      <c r="CH74" s="28"/>
      <c r="CI74" s="28"/>
      <c r="CJ74" s="28"/>
      <c r="CK74" s="28"/>
      <c r="CL74" s="28"/>
      <c r="CM74" s="28"/>
      <c r="CN74" s="28"/>
      <c r="CO74" s="28"/>
      <c r="CP74" s="28"/>
      <c r="CQ74" s="28"/>
      <c r="CR74" s="28"/>
      <c r="CS74" s="28"/>
      <c r="CT74" s="28"/>
      <c r="CU74" s="28"/>
      <c r="CV74" s="28"/>
      <c r="CW74" s="28"/>
      <c r="CX74" s="28"/>
      <c r="CY74" s="28"/>
      <c r="CZ74" s="28"/>
      <c r="DA74" s="28"/>
      <c r="DB74" s="28"/>
      <c r="DC74" s="28"/>
      <c r="DD74" s="28"/>
      <c r="DE74" s="28"/>
      <c r="DF74" s="28"/>
      <c r="DG74" s="28"/>
    </row>
    <row r="75" spans="4:111">
      <c r="D75" s="28"/>
      <c r="E75" s="28"/>
      <c r="F75" s="28"/>
      <c r="G75" s="28"/>
      <c r="H75" s="28"/>
      <c r="I75" s="28"/>
      <c r="J75" s="28"/>
      <c r="K75" s="28"/>
      <c r="L75" s="28"/>
      <c r="M75" s="28"/>
      <c r="N75" s="28"/>
      <c r="O75" s="28"/>
      <c r="P75" s="28"/>
      <c r="Q75" s="28"/>
      <c r="R75" s="28"/>
      <c r="S75" s="28"/>
      <c r="T75" s="28"/>
      <c r="U75" s="28"/>
      <c r="V75" s="28"/>
      <c r="W75" s="28"/>
      <c r="X75" s="28"/>
      <c r="Y75" s="28"/>
      <c r="Z75" s="28"/>
      <c r="AA75" s="28"/>
      <c r="AB75" s="28"/>
      <c r="AC75" s="28"/>
      <c r="AD75" s="28"/>
      <c r="AE75" s="28"/>
      <c r="AF75" s="28"/>
      <c r="AG75" s="28"/>
      <c r="AH75" s="28"/>
      <c r="AI75" s="28"/>
      <c r="AJ75" s="28"/>
      <c r="AK75" s="28"/>
      <c r="AL75" s="28"/>
      <c r="AM75" s="28"/>
      <c r="AN75" s="28"/>
      <c r="AO75" s="28"/>
      <c r="AP75" s="28"/>
      <c r="AQ75" s="28"/>
      <c r="AR75" s="28"/>
      <c r="AS75" s="28"/>
      <c r="AT75" s="28"/>
      <c r="AU75" s="28"/>
      <c r="AV75" s="28"/>
      <c r="AW75" s="28"/>
      <c r="AX75" s="28"/>
      <c r="AY75" s="28"/>
      <c r="AZ75" s="28"/>
      <c r="BA75" s="28"/>
      <c r="BB75" s="28"/>
      <c r="BC75" s="28"/>
      <c r="BD75" s="28"/>
      <c r="BE75" s="28"/>
      <c r="BF75" s="28"/>
      <c r="BG75" s="28"/>
      <c r="BH75" s="28"/>
      <c r="BI75" s="28"/>
      <c r="BJ75" s="28"/>
      <c r="BK75" s="28"/>
      <c r="BL75" s="28"/>
      <c r="BM75" s="28"/>
      <c r="BN75" s="28"/>
      <c r="BO75" s="28"/>
      <c r="BP75" s="28"/>
      <c r="BQ75" s="28"/>
      <c r="BR75" s="28"/>
      <c r="BS75" s="28"/>
      <c r="BT75" s="28"/>
      <c r="BU75" s="28"/>
      <c r="BV75" s="28"/>
      <c r="BW75" s="28"/>
      <c r="BX75" s="28"/>
      <c r="BY75" s="28"/>
      <c r="BZ75" s="28"/>
      <c r="CA75" s="28"/>
      <c r="CB75" s="28"/>
      <c r="CC75" s="28"/>
      <c r="CD75" s="28"/>
      <c r="CE75" s="28"/>
      <c r="CF75" s="28"/>
      <c r="CG75" s="28"/>
      <c r="CH75" s="28"/>
      <c r="CI75" s="28"/>
      <c r="CJ75" s="28"/>
      <c r="CK75" s="28"/>
      <c r="CL75" s="28"/>
      <c r="CM75" s="28"/>
      <c r="CN75" s="28"/>
      <c r="CO75" s="28"/>
      <c r="CP75" s="28"/>
      <c r="CQ75" s="28"/>
      <c r="CR75" s="28"/>
      <c r="CS75" s="28"/>
      <c r="CT75" s="28"/>
      <c r="CU75" s="28"/>
      <c r="CV75" s="28"/>
      <c r="CW75" s="28"/>
      <c r="CX75" s="28"/>
      <c r="CY75" s="28"/>
      <c r="CZ75" s="28"/>
      <c r="DA75" s="28"/>
      <c r="DB75" s="28"/>
      <c r="DC75" s="28"/>
      <c r="DD75" s="28"/>
      <c r="DE75" s="28"/>
      <c r="DF75" s="28"/>
      <c r="DG75" s="28"/>
    </row>
    <row r="76" spans="4:111">
      <c r="D76" s="28"/>
      <c r="E76" s="28"/>
      <c r="F76" s="28"/>
      <c r="G76" s="28"/>
      <c r="H76" s="28"/>
      <c r="I76" s="28"/>
      <c r="J76" s="28"/>
      <c r="K76" s="28"/>
      <c r="L76" s="28"/>
      <c r="M76" s="28"/>
      <c r="N76" s="28"/>
      <c r="O76" s="28"/>
      <c r="P76" s="28"/>
      <c r="Q76" s="28"/>
      <c r="R76" s="28"/>
      <c r="S76" s="28"/>
      <c r="T76" s="28"/>
      <c r="U76" s="28"/>
      <c r="V76" s="28"/>
      <c r="W76" s="28"/>
      <c r="X76" s="28"/>
      <c r="Y76" s="28"/>
      <c r="Z76" s="28"/>
      <c r="AA76" s="28"/>
      <c r="AB76" s="28"/>
      <c r="AC76" s="28"/>
      <c r="AD76" s="28"/>
      <c r="AE76" s="28"/>
      <c r="AF76" s="28"/>
      <c r="AG76" s="28"/>
      <c r="AH76" s="28"/>
      <c r="AI76" s="28"/>
      <c r="AJ76" s="28"/>
      <c r="AK76" s="28"/>
      <c r="AL76" s="28"/>
      <c r="AM76" s="28"/>
      <c r="AN76" s="28"/>
      <c r="AO76" s="28"/>
      <c r="AP76" s="28"/>
      <c r="AQ76" s="28"/>
      <c r="AR76" s="28"/>
      <c r="AS76" s="28"/>
      <c r="AT76" s="28"/>
      <c r="AU76" s="28"/>
      <c r="AV76" s="28"/>
      <c r="AW76" s="28"/>
      <c r="AX76" s="28"/>
      <c r="AY76" s="28"/>
      <c r="AZ76" s="28"/>
      <c r="BA76" s="28"/>
      <c r="BB76" s="28"/>
      <c r="BC76" s="28"/>
      <c r="BD76" s="28"/>
      <c r="BE76" s="28"/>
      <c r="BF76" s="28"/>
      <c r="BG76" s="28"/>
      <c r="BH76" s="28"/>
      <c r="BI76" s="28"/>
      <c r="BJ76" s="28"/>
      <c r="BK76" s="28"/>
      <c r="BL76" s="28"/>
      <c r="BM76" s="28"/>
      <c r="BN76" s="28"/>
      <c r="BO76" s="28"/>
      <c r="BP76" s="28"/>
      <c r="BQ76" s="28"/>
      <c r="BR76" s="28"/>
      <c r="BS76" s="28"/>
      <c r="BT76" s="28"/>
      <c r="BU76" s="28"/>
      <c r="BV76" s="28"/>
      <c r="BW76" s="28"/>
      <c r="BX76" s="28"/>
      <c r="BY76" s="28"/>
      <c r="BZ76" s="28"/>
      <c r="CA76" s="28"/>
      <c r="CB76" s="28"/>
      <c r="CC76" s="28"/>
      <c r="CD76" s="28"/>
      <c r="CE76" s="28"/>
      <c r="CF76" s="28"/>
      <c r="CG76" s="28"/>
      <c r="CH76" s="28"/>
      <c r="CI76" s="28"/>
      <c r="CJ76" s="28"/>
      <c r="CK76" s="28"/>
      <c r="CL76" s="28"/>
      <c r="CM76" s="28"/>
      <c r="CN76" s="28"/>
      <c r="CO76" s="28"/>
      <c r="CP76" s="28"/>
      <c r="CQ76" s="28"/>
      <c r="CR76" s="28"/>
      <c r="CS76" s="28"/>
      <c r="CT76" s="28"/>
      <c r="CU76" s="28"/>
      <c r="CV76" s="28"/>
      <c r="CW76" s="28"/>
      <c r="CX76" s="28"/>
      <c r="CY76" s="28"/>
      <c r="CZ76" s="28"/>
      <c r="DA76" s="28"/>
      <c r="DB76" s="28"/>
      <c r="DC76" s="28"/>
      <c r="DD76" s="28"/>
      <c r="DE76" s="28"/>
      <c r="DF76" s="28"/>
      <c r="DG76" s="28"/>
    </row>
    <row r="77" spans="4:111">
      <c r="D77" s="28"/>
      <c r="E77" s="28"/>
      <c r="F77" s="28"/>
      <c r="G77" s="28"/>
      <c r="H77" s="28"/>
      <c r="I77" s="28"/>
      <c r="J77" s="28"/>
      <c r="K77" s="28"/>
      <c r="L77" s="28"/>
      <c r="M77" s="28"/>
      <c r="N77" s="28"/>
      <c r="O77" s="28"/>
      <c r="P77" s="28"/>
      <c r="Q77" s="28"/>
      <c r="R77" s="28"/>
      <c r="S77" s="28"/>
      <c r="T77" s="28"/>
      <c r="U77" s="28"/>
      <c r="V77" s="28"/>
      <c r="W77" s="28"/>
      <c r="X77" s="28"/>
      <c r="Y77" s="28"/>
      <c r="Z77" s="28"/>
      <c r="AA77" s="28"/>
      <c r="AB77" s="28"/>
      <c r="AC77" s="28"/>
      <c r="AD77" s="28"/>
      <c r="AE77" s="28"/>
      <c r="AF77" s="28"/>
      <c r="AG77" s="28"/>
      <c r="AH77" s="28"/>
      <c r="AI77" s="28"/>
      <c r="AJ77" s="28"/>
      <c r="AK77" s="28"/>
      <c r="AL77" s="28"/>
      <c r="AM77" s="28"/>
      <c r="AN77" s="28"/>
      <c r="AO77" s="28"/>
      <c r="AP77" s="28"/>
      <c r="AQ77" s="28"/>
      <c r="AR77" s="28"/>
      <c r="AS77" s="28"/>
      <c r="AT77" s="28"/>
      <c r="AU77" s="28"/>
      <c r="AV77" s="28"/>
      <c r="AW77" s="28"/>
      <c r="AX77" s="28"/>
      <c r="AY77" s="28"/>
      <c r="AZ77" s="28"/>
      <c r="BA77" s="28"/>
      <c r="BB77" s="28"/>
      <c r="BC77" s="28"/>
      <c r="BD77" s="28"/>
      <c r="BE77" s="28"/>
      <c r="BF77" s="28"/>
      <c r="BG77" s="28"/>
      <c r="BH77" s="28"/>
      <c r="BI77" s="28"/>
      <c r="BJ77" s="28"/>
      <c r="BK77" s="28"/>
      <c r="BL77" s="28"/>
      <c r="BM77" s="28"/>
      <c r="BN77" s="28"/>
      <c r="BO77" s="28"/>
      <c r="BP77" s="28"/>
      <c r="BQ77" s="28"/>
      <c r="BR77" s="28"/>
      <c r="BS77" s="28"/>
      <c r="BT77" s="28"/>
      <c r="BU77" s="28"/>
      <c r="BV77" s="28"/>
      <c r="BW77" s="28"/>
      <c r="BX77" s="28"/>
      <c r="BY77" s="28"/>
      <c r="BZ77" s="28"/>
      <c r="CA77" s="28"/>
      <c r="CB77" s="28"/>
      <c r="CC77" s="28"/>
      <c r="CD77" s="28"/>
      <c r="CE77" s="28"/>
      <c r="CF77" s="28"/>
      <c r="CG77" s="28"/>
      <c r="CH77" s="28"/>
      <c r="CI77" s="28"/>
      <c r="CJ77" s="28"/>
      <c r="CK77" s="28"/>
      <c r="CL77" s="28"/>
      <c r="CM77" s="28"/>
      <c r="CN77" s="28"/>
      <c r="CO77" s="28"/>
      <c r="CP77" s="28"/>
      <c r="CQ77" s="28"/>
      <c r="CR77" s="28"/>
      <c r="CS77" s="28"/>
      <c r="CT77" s="28"/>
      <c r="CU77" s="28"/>
      <c r="CV77" s="28"/>
      <c r="CW77" s="28"/>
      <c r="CX77" s="28"/>
      <c r="CY77" s="28"/>
      <c r="CZ77" s="28"/>
      <c r="DA77" s="28"/>
      <c r="DB77" s="28"/>
      <c r="DC77" s="28"/>
      <c r="DD77" s="28"/>
      <c r="DE77" s="28"/>
      <c r="DF77" s="28"/>
      <c r="DG77" s="28"/>
    </row>
    <row r="78" spans="4:111">
      <c r="D78" s="28"/>
      <c r="E78" s="28"/>
      <c r="F78" s="28"/>
      <c r="G78" s="28"/>
      <c r="H78" s="28"/>
      <c r="I78" s="28"/>
      <c r="J78" s="28"/>
      <c r="K78" s="28"/>
      <c r="L78" s="28"/>
      <c r="M78" s="28"/>
      <c r="N78" s="28"/>
      <c r="O78" s="28"/>
      <c r="P78" s="28"/>
      <c r="Q78" s="28"/>
      <c r="R78" s="28"/>
      <c r="S78" s="28"/>
      <c r="T78" s="28"/>
      <c r="U78" s="28"/>
      <c r="V78" s="28"/>
      <c r="W78" s="28"/>
      <c r="X78" s="28"/>
      <c r="Y78" s="28"/>
      <c r="Z78" s="28"/>
      <c r="AA78" s="28"/>
      <c r="AB78" s="28"/>
      <c r="AC78" s="28"/>
      <c r="AD78" s="28"/>
      <c r="AE78" s="28"/>
      <c r="AF78" s="28"/>
      <c r="AG78" s="28"/>
      <c r="AH78" s="28"/>
      <c r="AI78" s="28"/>
      <c r="AJ78" s="28"/>
      <c r="AK78" s="28"/>
      <c r="AL78" s="28"/>
      <c r="AM78" s="28"/>
      <c r="AN78" s="28"/>
      <c r="AO78" s="28"/>
      <c r="AP78" s="28"/>
      <c r="AQ78" s="28"/>
      <c r="AR78" s="28"/>
      <c r="AS78" s="28"/>
      <c r="AT78" s="28"/>
      <c r="AU78" s="28"/>
      <c r="AV78" s="28"/>
      <c r="AW78" s="28"/>
      <c r="AX78" s="28"/>
      <c r="AY78" s="28"/>
      <c r="AZ78" s="28"/>
      <c r="BA78" s="28"/>
      <c r="BB78" s="28"/>
      <c r="BC78" s="28"/>
      <c r="BD78" s="28"/>
      <c r="BE78" s="28"/>
      <c r="BF78" s="28"/>
      <c r="BG78" s="28"/>
      <c r="BH78" s="28"/>
      <c r="BI78" s="28"/>
      <c r="BJ78" s="28"/>
      <c r="BK78" s="28"/>
      <c r="BL78" s="28"/>
      <c r="BM78" s="28"/>
      <c r="BN78" s="28"/>
      <c r="BO78" s="28"/>
      <c r="BP78" s="28"/>
      <c r="BQ78" s="28"/>
      <c r="BR78" s="28"/>
      <c r="BS78" s="28"/>
      <c r="BT78" s="28"/>
      <c r="BU78" s="28"/>
      <c r="BV78" s="28"/>
      <c r="BW78" s="28"/>
      <c r="BX78" s="28"/>
      <c r="BY78" s="28"/>
      <c r="BZ78" s="28"/>
      <c r="CA78" s="28"/>
      <c r="CB78" s="28"/>
      <c r="CC78" s="28"/>
      <c r="CD78" s="28"/>
      <c r="CE78" s="28"/>
      <c r="CF78" s="28"/>
      <c r="CG78" s="28"/>
      <c r="CH78" s="28"/>
      <c r="CI78" s="28"/>
      <c r="CJ78" s="28"/>
      <c r="CK78" s="28"/>
      <c r="CL78" s="28"/>
      <c r="CM78" s="28"/>
      <c r="CN78" s="28"/>
      <c r="CO78" s="28"/>
      <c r="CP78" s="28"/>
      <c r="CQ78" s="28"/>
      <c r="CR78" s="28"/>
      <c r="CS78" s="28"/>
      <c r="CT78" s="28"/>
      <c r="CU78" s="28"/>
      <c r="CV78" s="28"/>
      <c r="CW78" s="28"/>
      <c r="CX78" s="28"/>
      <c r="CY78" s="28"/>
      <c r="CZ78" s="28"/>
      <c r="DA78" s="28"/>
      <c r="DB78" s="28"/>
      <c r="DC78" s="28"/>
      <c r="DD78" s="28"/>
      <c r="DE78" s="28"/>
      <c r="DF78" s="28"/>
      <c r="DG78" s="28"/>
    </row>
    <row r="79" spans="4:111">
      <c r="D79" s="28"/>
      <c r="E79" s="28"/>
      <c r="F79" s="28"/>
      <c r="G79" s="28"/>
      <c r="H79" s="28"/>
      <c r="I79" s="28"/>
      <c r="J79" s="28"/>
      <c r="K79" s="28"/>
      <c r="L79" s="28"/>
      <c r="M79" s="28"/>
      <c r="N79" s="28"/>
      <c r="O79" s="28"/>
      <c r="P79" s="28"/>
      <c r="Q79" s="28"/>
      <c r="R79" s="28"/>
      <c r="S79" s="28"/>
      <c r="T79" s="28"/>
      <c r="U79" s="28"/>
      <c r="V79" s="28"/>
      <c r="W79" s="28"/>
      <c r="X79" s="28"/>
      <c r="Y79" s="28"/>
      <c r="Z79" s="28"/>
      <c r="AA79" s="28"/>
      <c r="AB79" s="28"/>
      <c r="AC79" s="28"/>
      <c r="AD79" s="28"/>
      <c r="AE79" s="28"/>
      <c r="AF79" s="28"/>
      <c r="AG79" s="28"/>
      <c r="AH79" s="28"/>
      <c r="AI79" s="28"/>
      <c r="AJ79" s="28"/>
      <c r="AK79" s="28"/>
      <c r="AL79" s="28"/>
      <c r="AM79" s="28"/>
      <c r="AN79" s="28"/>
      <c r="AO79" s="28"/>
      <c r="AP79" s="28"/>
      <c r="AQ79" s="28"/>
      <c r="AR79" s="28"/>
      <c r="AS79" s="28"/>
      <c r="AT79" s="28"/>
      <c r="AU79" s="28"/>
      <c r="AV79" s="28"/>
      <c r="AW79" s="28"/>
      <c r="AX79" s="28"/>
      <c r="AY79" s="28"/>
      <c r="AZ79" s="28"/>
      <c r="BA79" s="28"/>
      <c r="BB79" s="28"/>
      <c r="BC79" s="28"/>
      <c r="BD79" s="28"/>
      <c r="BE79" s="28"/>
      <c r="BF79" s="28"/>
      <c r="BG79" s="28"/>
      <c r="BH79" s="28"/>
      <c r="BI79" s="28"/>
      <c r="BJ79" s="28"/>
      <c r="BK79" s="28"/>
      <c r="BL79" s="28"/>
      <c r="BM79" s="28"/>
      <c r="BN79" s="28"/>
      <c r="BO79" s="28"/>
      <c r="BP79" s="28"/>
      <c r="BQ79" s="28"/>
      <c r="BR79" s="28"/>
      <c r="BS79" s="28"/>
      <c r="BT79" s="28"/>
      <c r="BU79" s="28"/>
      <c r="BV79" s="28"/>
      <c r="BW79" s="28"/>
      <c r="BX79" s="28"/>
      <c r="BY79" s="28"/>
      <c r="BZ79" s="28"/>
      <c r="CA79" s="28"/>
      <c r="CB79" s="28"/>
      <c r="CC79" s="28"/>
      <c r="CD79" s="28"/>
      <c r="CE79" s="28"/>
      <c r="CF79" s="28"/>
      <c r="CG79" s="28"/>
      <c r="CH79" s="28"/>
      <c r="CI79" s="28"/>
      <c r="CJ79" s="28"/>
      <c r="CK79" s="28"/>
      <c r="CL79" s="28"/>
      <c r="CM79" s="28"/>
      <c r="CN79" s="28"/>
      <c r="CO79" s="28"/>
      <c r="CP79" s="28"/>
      <c r="CQ79" s="28"/>
      <c r="CR79" s="28"/>
      <c r="CS79" s="28"/>
      <c r="CT79" s="28"/>
      <c r="CU79" s="28"/>
      <c r="CV79" s="28"/>
      <c r="CW79" s="28"/>
      <c r="CX79" s="28"/>
      <c r="CY79" s="28"/>
      <c r="CZ79" s="28"/>
      <c r="DA79" s="28"/>
      <c r="DB79" s="28"/>
      <c r="DC79" s="28"/>
      <c r="DD79" s="28"/>
      <c r="DE79" s="28"/>
      <c r="DF79" s="28"/>
      <c r="DG79" s="28"/>
    </row>
    <row r="80" spans="4:111">
      <c r="D80" s="28"/>
      <c r="E80" s="28"/>
      <c r="F80" s="28"/>
      <c r="G80" s="28"/>
      <c r="H80" s="28"/>
      <c r="I80" s="28"/>
      <c r="J80" s="28"/>
      <c r="K80" s="28"/>
      <c r="L80" s="28"/>
      <c r="M80" s="28"/>
      <c r="N80" s="28"/>
      <c r="O80" s="28"/>
      <c r="P80" s="28"/>
      <c r="Q80" s="28"/>
      <c r="R80" s="28"/>
      <c r="S80" s="28"/>
      <c r="T80" s="28"/>
      <c r="U80" s="28"/>
      <c r="V80" s="28"/>
      <c r="W80" s="28"/>
      <c r="X80" s="28"/>
      <c r="Y80" s="28"/>
      <c r="Z80" s="28"/>
      <c r="AA80" s="28"/>
      <c r="AB80" s="28"/>
      <c r="AC80" s="28"/>
      <c r="AD80" s="28"/>
      <c r="AE80" s="28"/>
      <c r="AF80" s="28"/>
      <c r="AG80" s="28"/>
      <c r="AH80" s="28"/>
      <c r="AI80" s="28"/>
      <c r="AJ80" s="28"/>
      <c r="AK80" s="28"/>
      <c r="AL80" s="28"/>
      <c r="AM80" s="28"/>
      <c r="AN80" s="28"/>
      <c r="AO80" s="28"/>
      <c r="AP80" s="28"/>
      <c r="AQ80" s="28"/>
      <c r="AR80" s="28"/>
      <c r="AS80" s="28"/>
      <c r="AT80" s="28"/>
      <c r="AU80" s="28"/>
      <c r="AV80" s="28"/>
      <c r="AW80" s="28"/>
      <c r="AX80" s="28"/>
      <c r="AY80" s="28"/>
      <c r="AZ80" s="28"/>
      <c r="BA80" s="28"/>
      <c r="BB80" s="28"/>
      <c r="BC80" s="28"/>
      <c r="BD80" s="28"/>
      <c r="BE80" s="28"/>
      <c r="BF80" s="28"/>
      <c r="BG80" s="28"/>
      <c r="BH80" s="28"/>
      <c r="BI80" s="28"/>
      <c r="BJ80" s="28"/>
      <c r="BK80" s="28"/>
      <c r="BL80" s="28"/>
      <c r="BM80" s="28"/>
      <c r="BN80" s="28"/>
      <c r="BO80" s="28"/>
      <c r="BP80" s="28"/>
      <c r="BQ80" s="28"/>
      <c r="BR80" s="28"/>
      <c r="BS80" s="28"/>
      <c r="BT80" s="28"/>
      <c r="BU80" s="28"/>
      <c r="BV80" s="28"/>
      <c r="BW80" s="28"/>
      <c r="BX80" s="28"/>
      <c r="BY80" s="28"/>
      <c r="BZ80" s="28"/>
      <c r="CA80" s="28"/>
      <c r="CB80" s="28"/>
      <c r="CC80" s="28"/>
      <c r="CD80" s="28"/>
      <c r="CE80" s="28"/>
      <c r="CF80" s="28"/>
      <c r="CG80" s="28"/>
      <c r="CH80" s="28"/>
      <c r="CI80" s="28"/>
      <c r="CJ80" s="28"/>
      <c r="CK80" s="28"/>
      <c r="CL80" s="28"/>
      <c r="CM80" s="28"/>
      <c r="CN80" s="28"/>
      <c r="CO80" s="28"/>
      <c r="CP80" s="28"/>
      <c r="CQ80" s="28"/>
      <c r="CR80" s="28"/>
      <c r="CS80" s="28"/>
      <c r="CT80" s="28"/>
      <c r="CU80" s="28"/>
      <c r="CV80" s="28"/>
      <c r="CW80" s="28"/>
      <c r="CX80" s="28"/>
      <c r="CY80" s="28"/>
      <c r="CZ80" s="28"/>
      <c r="DA80" s="28"/>
      <c r="DB80" s="28"/>
      <c r="DC80" s="28"/>
      <c r="DD80" s="28"/>
      <c r="DE80" s="28"/>
      <c r="DF80" s="28"/>
      <c r="DG80" s="28"/>
    </row>
    <row r="81" spans="4:111">
      <c r="D81" s="28"/>
      <c r="E81" s="28"/>
      <c r="F81" s="28"/>
      <c r="G81" s="28"/>
      <c r="H81" s="28"/>
      <c r="I81" s="28"/>
      <c r="J81" s="28"/>
      <c r="K81" s="28"/>
      <c r="L81" s="28"/>
      <c r="M81" s="28"/>
      <c r="N81" s="28"/>
      <c r="O81" s="28"/>
      <c r="P81" s="28"/>
      <c r="Q81" s="28"/>
      <c r="R81" s="28"/>
      <c r="S81" s="28"/>
      <c r="T81" s="28"/>
      <c r="U81" s="28"/>
      <c r="V81" s="28"/>
      <c r="W81" s="28"/>
      <c r="X81" s="28"/>
      <c r="Y81" s="28"/>
      <c r="Z81" s="28"/>
      <c r="AA81" s="28"/>
      <c r="AB81" s="28"/>
      <c r="AC81" s="28"/>
      <c r="AD81" s="28"/>
      <c r="AE81" s="28"/>
      <c r="AF81" s="28"/>
      <c r="AG81" s="28"/>
      <c r="AH81" s="28"/>
      <c r="AI81" s="28"/>
      <c r="AJ81" s="28"/>
      <c r="AK81" s="28"/>
      <c r="AL81" s="28"/>
      <c r="AM81" s="28"/>
      <c r="AN81" s="28"/>
      <c r="AO81" s="28"/>
      <c r="AP81" s="28"/>
      <c r="AQ81" s="28"/>
      <c r="AR81" s="28"/>
      <c r="AS81" s="28"/>
      <c r="AT81" s="28"/>
      <c r="AU81" s="28"/>
      <c r="AV81" s="28"/>
      <c r="AW81" s="28"/>
      <c r="AX81" s="28"/>
      <c r="AY81" s="28"/>
      <c r="AZ81" s="28"/>
      <c r="BA81" s="28"/>
      <c r="BB81" s="28"/>
      <c r="BC81" s="28"/>
      <c r="BD81" s="28"/>
      <c r="BE81" s="28"/>
      <c r="BF81" s="28"/>
      <c r="BG81" s="28"/>
      <c r="BH81" s="28"/>
      <c r="BI81" s="28"/>
      <c r="BJ81" s="28"/>
      <c r="BK81" s="28"/>
      <c r="BL81" s="28"/>
      <c r="BM81" s="28"/>
      <c r="BN81" s="28"/>
      <c r="BO81" s="28"/>
      <c r="BP81" s="28"/>
      <c r="BQ81" s="28"/>
      <c r="BR81" s="28"/>
      <c r="BS81" s="28"/>
      <c r="BT81" s="28"/>
      <c r="BU81" s="28"/>
      <c r="BV81" s="28"/>
      <c r="BW81" s="28"/>
      <c r="BX81" s="28"/>
      <c r="BY81" s="28"/>
      <c r="BZ81" s="28"/>
      <c r="CA81" s="28"/>
      <c r="CB81" s="28"/>
      <c r="CC81" s="28"/>
      <c r="CD81" s="28"/>
      <c r="CE81" s="28"/>
      <c r="CF81" s="28"/>
      <c r="CG81" s="28"/>
      <c r="CH81" s="28"/>
      <c r="CI81" s="28"/>
      <c r="CJ81" s="28"/>
      <c r="CK81" s="28"/>
      <c r="CL81" s="28"/>
      <c r="CM81" s="28"/>
      <c r="CN81" s="28"/>
      <c r="CO81" s="28"/>
      <c r="CP81" s="28"/>
      <c r="CQ81" s="28"/>
      <c r="CR81" s="28"/>
      <c r="CS81" s="28"/>
      <c r="CT81" s="28"/>
      <c r="CU81" s="28"/>
      <c r="CV81" s="28"/>
      <c r="CW81" s="28"/>
      <c r="CX81" s="28"/>
      <c r="CY81" s="28"/>
      <c r="CZ81" s="28"/>
      <c r="DA81" s="28"/>
      <c r="DB81" s="28"/>
      <c r="DC81" s="28"/>
      <c r="DD81" s="28"/>
      <c r="DE81" s="28"/>
      <c r="DF81" s="28"/>
      <c r="DG81" s="28"/>
    </row>
    <row r="82" spans="4:111">
      <c r="D82" s="28"/>
      <c r="E82" s="28"/>
      <c r="F82" s="28"/>
      <c r="G82" s="28"/>
      <c r="H82" s="28"/>
      <c r="I82" s="28"/>
      <c r="J82" s="28"/>
      <c r="K82" s="28"/>
      <c r="L82" s="28"/>
      <c r="M82" s="28"/>
      <c r="N82" s="28"/>
      <c r="O82" s="28"/>
      <c r="P82" s="28"/>
      <c r="Q82" s="28"/>
      <c r="R82" s="28"/>
      <c r="S82" s="28"/>
      <c r="T82" s="28"/>
      <c r="U82" s="28"/>
      <c r="V82" s="28"/>
      <c r="W82" s="28"/>
      <c r="X82" s="28"/>
      <c r="Y82" s="28"/>
      <c r="Z82" s="28"/>
      <c r="AA82" s="28"/>
      <c r="AB82" s="28"/>
      <c r="AC82" s="28"/>
      <c r="AD82" s="28"/>
      <c r="AE82" s="28"/>
      <c r="AF82" s="28"/>
      <c r="AG82" s="28"/>
      <c r="AH82" s="28"/>
      <c r="AI82" s="28"/>
      <c r="AJ82" s="28"/>
      <c r="AK82" s="28"/>
      <c r="AL82" s="28"/>
      <c r="AM82" s="28"/>
      <c r="AN82" s="28"/>
      <c r="AO82" s="28"/>
      <c r="AP82" s="28"/>
      <c r="AQ82" s="28"/>
      <c r="AR82" s="28"/>
      <c r="AS82" s="28"/>
      <c r="AT82" s="28"/>
      <c r="AU82" s="28"/>
      <c r="AV82" s="28"/>
      <c r="AW82" s="28"/>
      <c r="AX82" s="28"/>
      <c r="AY82" s="28"/>
      <c r="AZ82" s="28"/>
      <c r="BA82" s="28"/>
      <c r="BB82" s="28"/>
      <c r="BC82" s="28"/>
      <c r="BD82" s="28"/>
      <c r="BE82" s="28"/>
      <c r="BF82" s="28"/>
      <c r="BG82" s="28"/>
      <c r="BH82" s="28"/>
      <c r="BI82" s="28"/>
      <c r="BJ82" s="28"/>
      <c r="BK82" s="28"/>
      <c r="BL82" s="28"/>
      <c r="BM82" s="28"/>
      <c r="BN82" s="28"/>
      <c r="BO82" s="28"/>
      <c r="BP82" s="28"/>
      <c r="BQ82" s="28"/>
      <c r="BR82" s="28"/>
      <c r="BS82" s="28"/>
      <c r="BT82" s="28"/>
      <c r="BU82" s="28"/>
      <c r="BV82" s="28"/>
      <c r="BW82" s="28"/>
      <c r="BX82" s="28"/>
      <c r="BY82" s="28"/>
      <c r="BZ82" s="28"/>
      <c r="CA82" s="28"/>
      <c r="CB82" s="28"/>
      <c r="CC82" s="28"/>
      <c r="CD82" s="28"/>
      <c r="CE82" s="28"/>
      <c r="CF82" s="28"/>
      <c r="CG82" s="28"/>
      <c r="CH82" s="28"/>
      <c r="CI82" s="28"/>
      <c r="CJ82" s="28"/>
      <c r="CK82" s="28"/>
      <c r="CL82" s="28"/>
      <c r="CM82" s="28"/>
      <c r="CN82" s="28"/>
      <c r="CO82" s="28"/>
      <c r="CP82" s="28"/>
      <c r="CQ82" s="28"/>
      <c r="CR82" s="28"/>
      <c r="CS82" s="28"/>
      <c r="CT82" s="28"/>
      <c r="CU82" s="28"/>
      <c r="CV82" s="28"/>
      <c r="CW82" s="28"/>
      <c r="CX82" s="28"/>
      <c r="CY82" s="28"/>
      <c r="CZ82" s="28"/>
      <c r="DA82" s="28"/>
      <c r="DB82" s="28"/>
      <c r="DC82" s="28"/>
      <c r="DD82" s="28"/>
      <c r="DE82" s="28"/>
      <c r="DF82" s="28"/>
      <c r="DG82" s="28"/>
    </row>
    <row r="83" spans="4:111">
      <c r="D83" s="28"/>
      <c r="E83" s="28"/>
      <c r="F83" s="28"/>
      <c r="G83" s="28"/>
      <c r="H83" s="28"/>
      <c r="I83" s="28"/>
      <c r="J83" s="28"/>
      <c r="K83" s="28"/>
      <c r="L83" s="28"/>
      <c r="M83" s="28"/>
      <c r="N83" s="28"/>
      <c r="O83" s="28"/>
      <c r="P83" s="28"/>
      <c r="Q83" s="28"/>
      <c r="R83" s="28"/>
      <c r="S83" s="28"/>
      <c r="T83" s="28"/>
      <c r="U83" s="28"/>
      <c r="V83" s="28"/>
      <c r="W83" s="28"/>
      <c r="X83" s="28"/>
      <c r="Y83" s="28"/>
      <c r="Z83" s="28"/>
      <c r="AA83" s="28"/>
      <c r="AB83" s="28"/>
      <c r="AC83" s="28"/>
      <c r="AD83" s="28"/>
      <c r="AE83" s="28"/>
      <c r="AF83" s="28"/>
      <c r="AG83" s="28"/>
      <c r="AH83" s="28"/>
      <c r="AI83" s="28"/>
      <c r="AJ83" s="28"/>
      <c r="AK83" s="28"/>
      <c r="AL83" s="28"/>
      <c r="AM83" s="28"/>
      <c r="AN83" s="28"/>
      <c r="AO83" s="28"/>
      <c r="AP83" s="28"/>
      <c r="AQ83" s="28"/>
      <c r="AR83" s="28"/>
      <c r="AS83" s="28"/>
      <c r="AT83" s="28"/>
      <c r="AU83" s="28"/>
      <c r="AV83" s="28"/>
      <c r="AW83" s="28"/>
      <c r="AX83" s="28"/>
      <c r="AY83" s="28"/>
      <c r="AZ83" s="28"/>
      <c r="BA83" s="28"/>
      <c r="BB83" s="28"/>
      <c r="BC83" s="28"/>
      <c r="BD83" s="28"/>
      <c r="BE83" s="28"/>
      <c r="BF83" s="28"/>
      <c r="BG83" s="28"/>
      <c r="BH83" s="28"/>
      <c r="BI83" s="28"/>
      <c r="BJ83" s="28"/>
      <c r="BK83" s="28"/>
      <c r="BL83" s="28"/>
      <c r="BM83" s="28"/>
      <c r="BN83" s="28"/>
      <c r="BO83" s="28"/>
      <c r="BP83" s="28"/>
      <c r="BQ83" s="28"/>
      <c r="BR83" s="28"/>
      <c r="BS83" s="28"/>
      <c r="BT83" s="28"/>
      <c r="BU83" s="28"/>
      <c r="BV83" s="28"/>
      <c r="BW83" s="28"/>
      <c r="BX83" s="28"/>
      <c r="BY83" s="28"/>
      <c r="BZ83" s="28"/>
      <c r="CA83" s="28"/>
      <c r="CB83" s="28"/>
      <c r="CC83" s="28"/>
      <c r="CD83" s="28"/>
      <c r="CE83" s="28"/>
      <c r="CF83" s="28"/>
      <c r="CG83" s="28"/>
      <c r="CH83" s="28"/>
      <c r="CI83" s="28"/>
      <c r="CJ83" s="28"/>
      <c r="CK83" s="28"/>
      <c r="CL83" s="28"/>
      <c r="CM83" s="28"/>
      <c r="CN83" s="28"/>
      <c r="CO83" s="28"/>
      <c r="CP83" s="28"/>
      <c r="CQ83" s="28"/>
      <c r="CR83" s="28"/>
      <c r="CS83" s="28"/>
      <c r="CT83" s="28"/>
      <c r="CU83" s="28"/>
      <c r="CV83" s="28"/>
      <c r="CW83" s="28"/>
      <c r="CX83" s="28"/>
      <c r="CY83" s="28"/>
      <c r="CZ83" s="28"/>
      <c r="DA83" s="28"/>
      <c r="DB83" s="28"/>
      <c r="DC83" s="28"/>
      <c r="DD83" s="28"/>
      <c r="DE83" s="28"/>
      <c r="DF83" s="28"/>
      <c r="DG83" s="28"/>
    </row>
    <row r="84" spans="4:111">
      <c r="D84" s="28"/>
      <c r="E84" s="28"/>
      <c r="F84" s="28"/>
      <c r="G84" s="28"/>
      <c r="H84" s="28"/>
      <c r="I84" s="28"/>
      <c r="J84" s="28"/>
      <c r="K84" s="28"/>
      <c r="L84" s="28"/>
      <c r="M84" s="28"/>
      <c r="N84" s="28"/>
      <c r="O84" s="28"/>
      <c r="P84" s="28"/>
      <c r="Q84" s="28"/>
      <c r="R84" s="28"/>
      <c r="S84" s="28"/>
      <c r="T84" s="28"/>
      <c r="U84" s="28"/>
      <c r="V84" s="28"/>
      <c r="W84" s="28"/>
      <c r="X84" s="28"/>
      <c r="Y84" s="28"/>
      <c r="Z84" s="28"/>
      <c r="AA84" s="28"/>
      <c r="AB84" s="28"/>
      <c r="AC84" s="28"/>
      <c r="AD84" s="28"/>
      <c r="AE84" s="28"/>
      <c r="AF84" s="28"/>
      <c r="AG84" s="28"/>
      <c r="AH84" s="28"/>
      <c r="AI84" s="28"/>
      <c r="AJ84" s="28"/>
      <c r="AK84" s="28"/>
      <c r="AL84" s="28"/>
      <c r="AM84" s="28"/>
      <c r="AN84" s="28"/>
      <c r="AO84" s="28"/>
      <c r="AP84" s="28"/>
      <c r="AQ84" s="28"/>
      <c r="AR84" s="28"/>
      <c r="AS84" s="28"/>
      <c r="AT84" s="28"/>
      <c r="AU84" s="28"/>
      <c r="AV84" s="28"/>
      <c r="AW84" s="28"/>
      <c r="AX84" s="28"/>
      <c r="AY84" s="28"/>
      <c r="AZ84" s="28"/>
      <c r="BA84" s="28"/>
      <c r="BB84" s="28"/>
      <c r="BC84" s="28"/>
      <c r="BD84" s="28"/>
      <c r="BE84" s="28"/>
      <c r="BF84" s="28"/>
      <c r="BG84" s="28"/>
      <c r="BH84" s="28"/>
      <c r="BI84" s="28"/>
      <c r="BJ84" s="28"/>
      <c r="BK84" s="28"/>
      <c r="BL84" s="28"/>
      <c r="BM84" s="28"/>
      <c r="BN84" s="28"/>
      <c r="BO84" s="28"/>
      <c r="BP84" s="28"/>
      <c r="BQ84" s="28"/>
      <c r="BR84" s="28"/>
      <c r="BS84" s="28"/>
      <c r="BT84" s="28"/>
      <c r="BU84" s="28"/>
      <c r="BV84" s="28"/>
      <c r="BW84" s="28"/>
      <c r="BX84" s="28"/>
      <c r="BY84" s="28"/>
      <c r="BZ84" s="28"/>
      <c r="CA84" s="28"/>
      <c r="CB84" s="28"/>
      <c r="CC84" s="28"/>
      <c r="CD84" s="28"/>
      <c r="CE84" s="28"/>
      <c r="CF84" s="28"/>
      <c r="CG84" s="28"/>
      <c r="CH84" s="28"/>
      <c r="CI84" s="28"/>
      <c r="CJ84" s="28"/>
      <c r="CK84" s="28"/>
      <c r="CL84" s="28"/>
      <c r="CM84" s="28"/>
      <c r="CN84" s="28"/>
      <c r="CO84" s="28"/>
      <c r="CP84" s="28"/>
      <c r="CQ84" s="28"/>
      <c r="CR84" s="28"/>
      <c r="CS84" s="28"/>
      <c r="CT84" s="28"/>
      <c r="CU84" s="28"/>
      <c r="CV84" s="28"/>
      <c r="CW84" s="28"/>
      <c r="CX84" s="28"/>
      <c r="CY84" s="28"/>
      <c r="CZ84" s="28"/>
      <c r="DA84" s="28"/>
      <c r="DB84" s="28"/>
      <c r="DC84" s="28"/>
      <c r="DD84" s="28"/>
      <c r="DE84" s="28"/>
      <c r="DF84" s="28"/>
      <c r="DG84" s="28"/>
    </row>
    <row r="85" spans="4:111">
      <c r="D85" s="28"/>
      <c r="E85" s="28"/>
      <c r="F85" s="28"/>
      <c r="G85" s="28"/>
      <c r="H85" s="28"/>
      <c r="I85" s="28"/>
      <c r="J85" s="28"/>
      <c r="K85" s="28"/>
      <c r="L85" s="28"/>
      <c r="M85" s="28"/>
      <c r="N85" s="28"/>
      <c r="O85" s="28"/>
      <c r="P85" s="28"/>
      <c r="Q85" s="28"/>
      <c r="R85" s="28"/>
      <c r="S85" s="28"/>
      <c r="T85" s="28"/>
      <c r="U85" s="28"/>
      <c r="V85" s="28"/>
      <c r="W85" s="28"/>
      <c r="X85" s="28"/>
      <c r="Y85" s="28"/>
      <c r="Z85" s="28"/>
      <c r="AA85" s="28"/>
      <c r="AB85" s="28"/>
      <c r="AC85" s="28"/>
      <c r="AD85" s="28"/>
      <c r="AE85" s="28"/>
      <c r="AF85" s="28"/>
      <c r="AG85" s="28"/>
      <c r="AH85" s="28"/>
      <c r="AI85" s="28"/>
      <c r="AJ85" s="28"/>
      <c r="AK85" s="28"/>
      <c r="AL85" s="28"/>
      <c r="AM85" s="28"/>
      <c r="AN85" s="28"/>
      <c r="AO85" s="28"/>
      <c r="AP85" s="28"/>
      <c r="AQ85" s="28"/>
      <c r="AR85" s="28"/>
      <c r="AS85" s="28"/>
      <c r="AT85" s="28"/>
      <c r="AU85" s="28"/>
      <c r="AV85" s="28"/>
      <c r="AW85" s="28"/>
      <c r="AX85" s="28"/>
      <c r="AY85" s="28"/>
      <c r="AZ85" s="28"/>
      <c r="BA85" s="28"/>
      <c r="BB85" s="28"/>
      <c r="BC85" s="28"/>
      <c r="BD85" s="28"/>
      <c r="BE85" s="28"/>
      <c r="BF85" s="28"/>
      <c r="BG85" s="28"/>
      <c r="BH85" s="28"/>
      <c r="BI85" s="28"/>
      <c r="BJ85" s="28"/>
      <c r="BK85" s="28"/>
      <c r="BL85" s="28"/>
      <c r="BM85" s="28"/>
      <c r="BN85" s="28"/>
      <c r="BO85" s="28"/>
      <c r="BP85" s="28"/>
      <c r="BQ85" s="28"/>
      <c r="BR85" s="28"/>
      <c r="BS85" s="28"/>
      <c r="BT85" s="28"/>
      <c r="BU85" s="28"/>
      <c r="BV85" s="28"/>
      <c r="BW85" s="28"/>
      <c r="BX85" s="28"/>
      <c r="BY85" s="28"/>
      <c r="BZ85" s="28"/>
      <c r="CA85" s="28"/>
      <c r="CB85" s="28"/>
      <c r="CC85" s="28"/>
      <c r="CD85" s="28"/>
      <c r="CE85" s="28"/>
      <c r="CF85" s="28"/>
      <c r="CG85" s="28"/>
      <c r="CH85" s="28"/>
      <c r="CI85" s="28"/>
      <c r="CJ85" s="28"/>
      <c r="CK85" s="28"/>
      <c r="CL85" s="28"/>
      <c r="CM85" s="28"/>
      <c r="CN85" s="28"/>
      <c r="CO85" s="28"/>
      <c r="CP85" s="28"/>
      <c r="CQ85" s="28"/>
      <c r="CR85" s="28"/>
      <c r="CS85" s="28"/>
      <c r="CT85" s="28"/>
      <c r="CU85" s="28"/>
      <c r="CV85" s="28"/>
      <c r="CW85" s="28"/>
      <c r="CX85" s="28"/>
      <c r="CY85" s="28"/>
      <c r="CZ85" s="28"/>
      <c r="DA85" s="28"/>
      <c r="DB85" s="28"/>
      <c r="DC85" s="28"/>
      <c r="DD85" s="28"/>
      <c r="DE85" s="28"/>
      <c r="DF85" s="28"/>
      <c r="DG85" s="28"/>
    </row>
    <row r="86" spans="4:111">
      <c r="D86" s="28"/>
      <c r="E86" s="28"/>
      <c r="F86" s="28"/>
      <c r="G86" s="28"/>
      <c r="H86" s="28"/>
      <c r="I86" s="28"/>
      <c r="J86" s="28"/>
      <c r="K86" s="28"/>
      <c r="L86" s="28"/>
      <c r="M86" s="28"/>
      <c r="N86" s="28"/>
      <c r="O86" s="28"/>
      <c r="P86" s="28"/>
      <c r="Q86" s="28"/>
      <c r="R86" s="28"/>
      <c r="S86" s="28"/>
      <c r="T86" s="28"/>
      <c r="U86" s="28"/>
      <c r="V86" s="28"/>
      <c r="W86" s="28"/>
      <c r="X86" s="28"/>
      <c r="Y86" s="28"/>
      <c r="Z86" s="28"/>
      <c r="AA86" s="28"/>
      <c r="AB86" s="28"/>
      <c r="AC86" s="28"/>
      <c r="AD86" s="28"/>
      <c r="AE86" s="28"/>
      <c r="AF86" s="28"/>
      <c r="AG86" s="28"/>
      <c r="AH86" s="28"/>
      <c r="AI86" s="28"/>
      <c r="AJ86" s="28"/>
      <c r="AK86" s="28"/>
      <c r="AL86" s="28"/>
      <c r="AM86" s="28"/>
      <c r="AN86" s="28"/>
      <c r="AO86" s="28"/>
      <c r="AP86" s="28"/>
      <c r="AQ86" s="28"/>
      <c r="AR86" s="28"/>
      <c r="AS86" s="28"/>
      <c r="AT86" s="28"/>
      <c r="AU86" s="28"/>
      <c r="AV86" s="28"/>
      <c r="AW86" s="28"/>
      <c r="AX86" s="28"/>
      <c r="AY86" s="28"/>
      <c r="AZ86" s="28"/>
      <c r="BA86" s="28"/>
      <c r="BB86" s="28"/>
      <c r="BC86" s="28"/>
      <c r="BD86" s="28"/>
      <c r="BE86" s="28"/>
      <c r="BF86" s="28"/>
      <c r="BG86" s="28"/>
      <c r="BH86" s="28"/>
      <c r="BI86" s="28"/>
      <c r="BJ86" s="28"/>
      <c r="BK86" s="28"/>
      <c r="BL86" s="28"/>
      <c r="BM86" s="28"/>
      <c r="BN86" s="28"/>
      <c r="BO86" s="28"/>
      <c r="BP86" s="28"/>
      <c r="BQ86" s="28"/>
      <c r="BR86" s="28"/>
      <c r="BS86" s="28"/>
      <c r="BT86" s="28"/>
      <c r="BU86" s="28"/>
      <c r="BV86" s="28"/>
      <c r="BW86" s="28"/>
      <c r="BX86" s="28"/>
      <c r="BY86" s="28"/>
      <c r="BZ86" s="28"/>
      <c r="CA86" s="28"/>
      <c r="CB86" s="28"/>
      <c r="CC86" s="28"/>
      <c r="CD86" s="28"/>
      <c r="CE86" s="28"/>
      <c r="CF86" s="28"/>
      <c r="CG86" s="28"/>
      <c r="CH86" s="28"/>
      <c r="CI86" s="28"/>
      <c r="CJ86" s="28"/>
      <c r="CK86" s="28"/>
      <c r="CL86" s="28"/>
      <c r="CM86" s="28"/>
      <c r="CN86" s="28"/>
      <c r="CO86" s="28"/>
      <c r="CP86" s="28"/>
      <c r="CQ86" s="28"/>
      <c r="CR86" s="28"/>
      <c r="CS86" s="28"/>
      <c r="CT86" s="28"/>
      <c r="CU86" s="28"/>
      <c r="CV86" s="28"/>
      <c r="CW86" s="28"/>
      <c r="CX86" s="28"/>
      <c r="CY86" s="28"/>
      <c r="CZ86" s="28"/>
      <c r="DA86" s="28"/>
      <c r="DB86" s="28"/>
      <c r="DC86" s="28"/>
      <c r="DD86" s="28"/>
      <c r="DE86" s="28"/>
      <c r="DF86" s="28"/>
      <c r="DG86" s="28"/>
    </row>
    <row r="87" spans="4:111">
      <c r="D87" s="28"/>
      <c r="E87" s="28"/>
      <c r="F87" s="28"/>
      <c r="G87" s="28"/>
      <c r="H87" s="28"/>
      <c r="I87" s="28"/>
      <c r="J87" s="28"/>
      <c r="K87" s="28"/>
      <c r="L87" s="28"/>
      <c r="M87" s="28"/>
      <c r="N87" s="28"/>
      <c r="O87" s="28"/>
      <c r="P87" s="28"/>
      <c r="Q87" s="28"/>
      <c r="R87" s="28"/>
      <c r="S87" s="28"/>
      <c r="T87" s="28"/>
      <c r="U87" s="28"/>
      <c r="V87" s="28"/>
      <c r="W87" s="28"/>
      <c r="X87" s="28"/>
      <c r="Y87" s="28"/>
      <c r="Z87" s="28"/>
      <c r="AA87" s="28"/>
      <c r="AB87" s="28"/>
      <c r="AC87" s="28"/>
      <c r="AD87" s="28"/>
      <c r="AE87" s="28"/>
      <c r="AF87" s="28"/>
      <c r="AG87" s="28"/>
      <c r="AH87" s="28"/>
      <c r="AI87" s="28"/>
      <c r="AJ87" s="28"/>
      <c r="AK87" s="28"/>
      <c r="AL87" s="28"/>
      <c r="AM87" s="28"/>
      <c r="AN87" s="28"/>
      <c r="AO87" s="28"/>
      <c r="AP87" s="28"/>
      <c r="AQ87" s="28"/>
      <c r="AR87" s="28"/>
      <c r="AS87" s="28"/>
      <c r="AT87" s="28"/>
      <c r="AU87" s="28"/>
      <c r="AV87" s="28"/>
      <c r="AW87" s="28"/>
      <c r="AX87" s="28"/>
      <c r="AY87" s="28"/>
      <c r="AZ87" s="28"/>
      <c r="BA87" s="28"/>
      <c r="BB87" s="28"/>
      <c r="BC87" s="28"/>
      <c r="BD87" s="28"/>
      <c r="BE87" s="28"/>
      <c r="BF87" s="28"/>
      <c r="BG87" s="28"/>
      <c r="BH87" s="28"/>
      <c r="BI87" s="28"/>
      <c r="BJ87" s="28"/>
      <c r="BK87" s="28"/>
      <c r="BL87" s="28"/>
      <c r="BM87" s="28"/>
      <c r="BN87" s="28"/>
      <c r="BO87" s="28"/>
      <c r="BP87" s="28"/>
      <c r="BQ87" s="28"/>
      <c r="BR87" s="28"/>
      <c r="BS87" s="28"/>
      <c r="BT87" s="28"/>
      <c r="BU87" s="28"/>
      <c r="BV87" s="28"/>
      <c r="BW87" s="28"/>
      <c r="BX87" s="28"/>
      <c r="BY87" s="28"/>
      <c r="BZ87" s="28"/>
      <c r="CA87" s="28"/>
      <c r="CB87" s="28"/>
      <c r="CC87" s="28"/>
      <c r="CD87" s="28"/>
      <c r="CE87" s="28"/>
      <c r="CF87" s="28"/>
      <c r="CG87" s="28"/>
      <c r="CH87" s="28"/>
      <c r="CI87" s="28"/>
      <c r="CJ87" s="28"/>
      <c r="CK87" s="28"/>
      <c r="CL87" s="28"/>
      <c r="CM87" s="28"/>
      <c r="CN87" s="28"/>
      <c r="CO87" s="28"/>
      <c r="CP87" s="28"/>
      <c r="CQ87" s="28"/>
      <c r="CR87" s="28"/>
      <c r="CS87" s="28"/>
      <c r="CT87" s="28"/>
      <c r="CU87" s="28"/>
      <c r="CV87" s="28"/>
      <c r="CW87" s="28"/>
      <c r="CX87" s="28"/>
      <c r="CY87" s="28"/>
      <c r="CZ87" s="28"/>
      <c r="DA87" s="28"/>
      <c r="DB87" s="28"/>
      <c r="DC87" s="28"/>
      <c r="DD87" s="28"/>
      <c r="DE87" s="28"/>
      <c r="DF87" s="28"/>
      <c r="DG87" s="28"/>
    </row>
    <row r="88" spans="4:111">
      <c r="D88" s="28"/>
      <c r="E88" s="28"/>
      <c r="F88" s="28"/>
      <c r="G88" s="28"/>
      <c r="H88" s="28"/>
      <c r="I88" s="28"/>
      <c r="J88" s="28"/>
      <c r="K88" s="28"/>
      <c r="L88" s="28"/>
      <c r="M88" s="28"/>
      <c r="N88" s="28"/>
      <c r="O88" s="28"/>
      <c r="P88" s="28"/>
      <c r="Q88" s="28"/>
      <c r="R88" s="28"/>
      <c r="S88" s="28"/>
      <c r="T88" s="28"/>
      <c r="U88" s="28"/>
      <c r="V88" s="28"/>
      <c r="W88" s="28"/>
      <c r="X88" s="28"/>
      <c r="Y88" s="28"/>
      <c r="Z88" s="28"/>
      <c r="AA88" s="28"/>
      <c r="AB88" s="28"/>
      <c r="AC88" s="28"/>
      <c r="AD88" s="28"/>
      <c r="AE88" s="28"/>
      <c r="AF88" s="28"/>
      <c r="AG88" s="28"/>
      <c r="AH88" s="28"/>
      <c r="AI88" s="28"/>
      <c r="AJ88" s="28"/>
      <c r="AK88" s="28"/>
      <c r="AL88" s="28"/>
      <c r="AM88" s="28"/>
      <c r="AN88" s="28"/>
      <c r="AO88" s="28"/>
      <c r="AP88" s="28"/>
      <c r="AQ88" s="28"/>
      <c r="AR88" s="28"/>
      <c r="AS88" s="28"/>
      <c r="AT88" s="28"/>
      <c r="AU88" s="28"/>
      <c r="AV88" s="28"/>
      <c r="AW88" s="28"/>
      <c r="AX88" s="28"/>
      <c r="AY88" s="28"/>
      <c r="AZ88" s="28"/>
      <c r="BA88" s="28"/>
      <c r="BB88" s="28"/>
      <c r="BC88" s="28"/>
      <c r="BD88" s="28"/>
      <c r="BE88" s="28"/>
      <c r="BF88" s="28"/>
      <c r="BG88" s="28"/>
      <c r="BH88" s="28"/>
      <c r="BI88" s="28"/>
      <c r="BJ88" s="28"/>
      <c r="BK88" s="28"/>
      <c r="BL88" s="28"/>
      <c r="BM88" s="28"/>
      <c r="BN88" s="28"/>
      <c r="BO88" s="28"/>
      <c r="BP88" s="28"/>
      <c r="BQ88" s="28"/>
      <c r="BR88" s="28"/>
      <c r="BS88" s="28"/>
      <c r="BT88" s="28"/>
      <c r="BU88" s="28"/>
      <c r="BV88" s="28"/>
      <c r="BW88" s="28"/>
      <c r="BX88" s="28"/>
      <c r="BY88" s="28"/>
      <c r="BZ88" s="28"/>
      <c r="CA88" s="28"/>
      <c r="CB88" s="28"/>
      <c r="CC88" s="28"/>
      <c r="CD88" s="28"/>
      <c r="CE88" s="28"/>
      <c r="CF88" s="28"/>
      <c r="CG88" s="28"/>
      <c r="CH88" s="28"/>
      <c r="CI88" s="28"/>
      <c r="CJ88" s="28"/>
      <c r="CK88" s="28"/>
      <c r="CL88" s="28"/>
      <c r="CM88" s="28"/>
      <c r="CN88" s="28"/>
      <c r="CO88" s="28"/>
      <c r="CP88" s="28"/>
      <c r="CQ88" s="28"/>
      <c r="CR88" s="28"/>
      <c r="CS88" s="28"/>
      <c r="CT88" s="28"/>
      <c r="CU88" s="28"/>
      <c r="CV88" s="28"/>
      <c r="CW88" s="28"/>
      <c r="CX88" s="28"/>
      <c r="CY88" s="28"/>
      <c r="CZ88" s="28"/>
      <c r="DA88" s="28"/>
      <c r="DB88" s="28"/>
      <c r="DC88" s="28"/>
      <c r="DD88" s="28"/>
      <c r="DE88" s="28"/>
      <c r="DF88" s="28"/>
      <c r="DG88" s="28"/>
    </row>
    <row r="89" spans="4:111">
      <c r="D89" s="28"/>
      <c r="E89" s="28"/>
      <c r="F89" s="28"/>
      <c r="G89" s="28"/>
      <c r="H89" s="28"/>
      <c r="I89" s="28"/>
      <c r="J89" s="28"/>
      <c r="K89" s="28"/>
      <c r="L89" s="28"/>
      <c r="M89" s="28"/>
      <c r="N89" s="28"/>
      <c r="O89" s="28"/>
      <c r="P89" s="28"/>
      <c r="Q89" s="28"/>
      <c r="R89" s="28"/>
      <c r="S89" s="28"/>
      <c r="T89" s="28"/>
      <c r="U89" s="28"/>
      <c r="V89" s="28"/>
      <c r="W89" s="28"/>
      <c r="X89" s="28"/>
      <c r="Y89" s="28"/>
      <c r="Z89" s="28"/>
      <c r="AA89" s="28"/>
      <c r="AB89" s="28"/>
      <c r="AC89" s="28"/>
      <c r="AD89" s="28"/>
      <c r="AE89" s="28"/>
      <c r="AF89" s="28"/>
      <c r="AG89" s="28"/>
      <c r="AH89" s="28"/>
      <c r="AI89" s="28"/>
      <c r="AJ89" s="28"/>
      <c r="AK89" s="28"/>
      <c r="AL89" s="28"/>
      <c r="AM89" s="28"/>
      <c r="AN89" s="28"/>
      <c r="AO89" s="28"/>
      <c r="AP89" s="28"/>
      <c r="AQ89" s="28"/>
      <c r="AR89" s="28"/>
      <c r="AS89" s="28"/>
      <c r="AT89" s="28"/>
      <c r="AU89" s="28"/>
      <c r="AV89" s="28"/>
      <c r="AW89" s="28"/>
      <c r="AX89" s="28"/>
      <c r="AY89" s="28"/>
      <c r="AZ89" s="28"/>
      <c r="BA89" s="28"/>
      <c r="BB89" s="28"/>
      <c r="BC89" s="28"/>
      <c r="BD89" s="28"/>
      <c r="BE89" s="28"/>
      <c r="BF89" s="28"/>
      <c r="BG89" s="28"/>
      <c r="BH89" s="28"/>
      <c r="BI89" s="28"/>
      <c r="BJ89" s="28"/>
      <c r="BK89" s="28"/>
      <c r="BL89" s="28"/>
      <c r="BM89" s="28"/>
      <c r="BN89" s="28"/>
      <c r="BO89" s="28"/>
      <c r="BP89" s="28"/>
      <c r="BQ89" s="28"/>
      <c r="BR89" s="28"/>
      <c r="BS89" s="28"/>
      <c r="BT89" s="28"/>
      <c r="BU89" s="28"/>
      <c r="BV89" s="28"/>
      <c r="BW89" s="28"/>
      <c r="BX89" s="28"/>
      <c r="BY89" s="28"/>
      <c r="BZ89" s="28"/>
      <c r="CA89" s="28"/>
      <c r="CB89" s="28"/>
      <c r="CC89" s="28"/>
      <c r="CD89" s="28"/>
      <c r="CE89" s="28"/>
      <c r="CF89" s="28"/>
      <c r="CG89" s="28"/>
      <c r="CH89" s="28"/>
      <c r="CI89" s="28"/>
      <c r="CJ89" s="28"/>
      <c r="CK89" s="28"/>
      <c r="CL89" s="28"/>
      <c r="CM89" s="28"/>
      <c r="CN89" s="28"/>
      <c r="CO89" s="28"/>
      <c r="CP89" s="28"/>
      <c r="CQ89" s="28"/>
      <c r="CR89" s="28"/>
      <c r="CS89" s="28"/>
      <c r="CT89" s="28"/>
      <c r="CU89" s="28"/>
      <c r="CV89" s="28"/>
      <c r="CW89" s="28"/>
      <c r="CX89" s="28"/>
      <c r="CY89" s="28"/>
      <c r="CZ89" s="28"/>
      <c r="DA89" s="28"/>
      <c r="DB89" s="28"/>
      <c r="DC89" s="28"/>
      <c r="DD89" s="28"/>
      <c r="DE89" s="28"/>
      <c r="DF89" s="28"/>
      <c r="DG89" s="28"/>
    </row>
    <row r="90" spans="4:111">
      <c r="D90" s="28"/>
      <c r="E90" s="28"/>
      <c r="F90" s="28"/>
      <c r="G90" s="28"/>
      <c r="H90" s="28"/>
      <c r="I90" s="28"/>
      <c r="J90" s="28"/>
      <c r="K90" s="28"/>
      <c r="L90" s="28"/>
      <c r="M90" s="28"/>
      <c r="N90" s="28"/>
      <c r="O90" s="28"/>
      <c r="P90" s="28"/>
      <c r="Q90" s="28"/>
      <c r="R90" s="28"/>
      <c r="S90" s="28"/>
      <c r="T90" s="28"/>
      <c r="U90" s="28"/>
      <c r="V90" s="28"/>
      <c r="W90" s="28"/>
      <c r="X90" s="28"/>
      <c r="Y90" s="28"/>
      <c r="Z90" s="28"/>
      <c r="AA90" s="28"/>
      <c r="AB90" s="28"/>
      <c r="AC90" s="28"/>
      <c r="AD90" s="28"/>
      <c r="AE90" s="28"/>
      <c r="AF90" s="28"/>
      <c r="AG90" s="28"/>
      <c r="AH90" s="28"/>
      <c r="AI90" s="28"/>
      <c r="AJ90" s="28"/>
      <c r="AK90" s="28"/>
      <c r="AL90" s="28"/>
      <c r="AM90" s="28"/>
      <c r="AN90" s="28"/>
      <c r="AO90" s="28"/>
      <c r="AP90" s="28"/>
      <c r="AQ90" s="28"/>
      <c r="AR90" s="28"/>
      <c r="AS90" s="28"/>
      <c r="AT90" s="28"/>
      <c r="AU90" s="28"/>
      <c r="AV90" s="28"/>
      <c r="AW90" s="28"/>
      <c r="AX90" s="28"/>
      <c r="AY90" s="28"/>
      <c r="AZ90" s="28"/>
      <c r="BA90" s="28"/>
      <c r="BB90" s="28"/>
      <c r="BC90" s="28"/>
      <c r="BD90" s="28"/>
      <c r="BE90" s="28"/>
      <c r="BF90" s="28"/>
      <c r="BG90" s="28"/>
      <c r="BH90" s="28"/>
      <c r="BI90" s="28"/>
      <c r="BJ90" s="28"/>
      <c r="BK90" s="28"/>
      <c r="BL90" s="28"/>
      <c r="BM90" s="28"/>
      <c r="BN90" s="28"/>
      <c r="BO90" s="28"/>
      <c r="BP90" s="28"/>
      <c r="BQ90" s="28"/>
      <c r="BR90" s="28"/>
      <c r="BS90" s="28"/>
      <c r="BT90" s="28"/>
      <c r="BU90" s="28"/>
      <c r="BV90" s="28"/>
      <c r="BW90" s="28"/>
      <c r="BX90" s="28"/>
      <c r="BY90" s="28"/>
      <c r="BZ90" s="28"/>
      <c r="CA90" s="28"/>
      <c r="CB90" s="28"/>
      <c r="CC90" s="28"/>
      <c r="CD90" s="28"/>
      <c r="CE90" s="28"/>
      <c r="CF90" s="28"/>
      <c r="CG90" s="28"/>
      <c r="CH90" s="28"/>
      <c r="CI90" s="28"/>
      <c r="CJ90" s="28"/>
      <c r="CK90" s="28"/>
      <c r="CL90" s="28"/>
      <c r="CM90" s="28"/>
      <c r="CN90" s="28"/>
      <c r="CO90" s="28"/>
      <c r="CP90" s="28"/>
      <c r="CQ90" s="28"/>
      <c r="CR90" s="28"/>
      <c r="CS90" s="28"/>
      <c r="CT90" s="28"/>
      <c r="CU90" s="28"/>
      <c r="CV90" s="28"/>
      <c r="CW90" s="28"/>
      <c r="CX90" s="28"/>
      <c r="CY90" s="28"/>
      <c r="CZ90" s="28"/>
      <c r="DA90" s="28"/>
      <c r="DB90" s="28"/>
      <c r="DC90" s="28"/>
      <c r="DD90" s="28"/>
      <c r="DE90" s="28"/>
      <c r="DF90" s="28"/>
      <c r="DG90" s="28"/>
    </row>
    <row r="91" spans="4:111">
      <c r="D91" s="28"/>
      <c r="E91" s="28"/>
      <c r="F91" s="28"/>
      <c r="G91" s="28"/>
      <c r="H91" s="28"/>
      <c r="I91" s="28"/>
      <c r="J91" s="28"/>
      <c r="K91" s="28"/>
      <c r="L91" s="28"/>
      <c r="M91" s="28"/>
      <c r="N91" s="28"/>
      <c r="O91" s="28"/>
      <c r="P91" s="28"/>
      <c r="Q91" s="28"/>
      <c r="R91" s="28"/>
      <c r="S91" s="28"/>
      <c r="T91" s="28"/>
      <c r="U91" s="28"/>
      <c r="V91" s="28"/>
      <c r="W91" s="28"/>
      <c r="X91" s="28"/>
      <c r="Y91" s="28"/>
      <c r="Z91" s="28"/>
      <c r="AA91" s="28"/>
      <c r="AB91" s="28"/>
      <c r="AC91" s="28"/>
      <c r="AD91" s="28"/>
      <c r="AE91" s="28"/>
      <c r="AF91" s="28"/>
      <c r="AG91" s="28"/>
      <c r="AH91" s="28"/>
      <c r="AI91" s="28"/>
      <c r="AJ91" s="28"/>
      <c r="AK91" s="28"/>
      <c r="AL91" s="28"/>
      <c r="AM91" s="28"/>
      <c r="AN91" s="28"/>
      <c r="AO91" s="28"/>
      <c r="AP91" s="28"/>
      <c r="AQ91" s="28"/>
      <c r="AR91" s="28"/>
      <c r="AS91" s="28"/>
      <c r="AT91" s="28"/>
      <c r="AU91" s="28"/>
      <c r="AV91" s="28"/>
      <c r="AW91" s="28"/>
      <c r="AX91" s="28"/>
      <c r="AY91" s="28"/>
      <c r="AZ91" s="28"/>
      <c r="BA91" s="28"/>
      <c r="BB91" s="28"/>
      <c r="BC91" s="28"/>
      <c r="BD91" s="28"/>
      <c r="BE91" s="28"/>
      <c r="BF91" s="28"/>
      <c r="BG91" s="28"/>
      <c r="BH91" s="28"/>
      <c r="BI91" s="28"/>
      <c r="BJ91" s="28"/>
      <c r="BK91" s="28"/>
      <c r="BL91" s="28"/>
      <c r="BM91" s="28"/>
      <c r="BN91" s="28"/>
      <c r="BO91" s="28"/>
      <c r="BP91" s="28"/>
      <c r="BQ91" s="28"/>
      <c r="BR91" s="28"/>
      <c r="BS91" s="28"/>
      <c r="BT91" s="28"/>
      <c r="BU91" s="28"/>
      <c r="BV91" s="28"/>
      <c r="BW91" s="28"/>
      <c r="BX91" s="28"/>
      <c r="BY91" s="28"/>
      <c r="BZ91" s="28"/>
      <c r="CA91" s="28"/>
      <c r="CB91" s="28"/>
      <c r="CC91" s="28"/>
      <c r="CD91" s="28"/>
      <c r="CE91" s="28"/>
      <c r="CF91" s="28"/>
      <c r="CG91" s="28"/>
      <c r="CH91" s="28"/>
      <c r="CI91" s="28"/>
      <c r="CJ91" s="28"/>
      <c r="CK91" s="28"/>
      <c r="CL91" s="28"/>
      <c r="CM91" s="28"/>
      <c r="CN91" s="28"/>
      <c r="CO91" s="28"/>
      <c r="CP91" s="28"/>
      <c r="CQ91" s="28"/>
      <c r="CR91" s="28"/>
      <c r="CS91" s="28"/>
      <c r="CT91" s="28"/>
      <c r="CU91" s="28"/>
      <c r="CV91" s="28"/>
      <c r="CW91" s="28"/>
      <c r="CX91" s="28"/>
      <c r="CY91" s="28"/>
      <c r="CZ91" s="28"/>
      <c r="DA91" s="28"/>
      <c r="DB91" s="28"/>
      <c r="DC91" s="28"/>
      <c r="DD91" s="28"/>
      <c r="DE91" s="28"/>
      <c r="DF91" s="28"/>
      <c r="DG91" s="28"/>
    </row>
    <row r="92" spans="4:111">
      <c r="D92" s="28"/>
      <c r="E92" s="28"/>
      <c r="F92" s="28"/>
      <c r="G92" s="28"/>
      <c r="H92" s="28"/>
      <c r="I92" s="28"/>
      <c r="J92" s="28"/>
      <c r="K92" s="28"/>
      <c r="L92" s="28"/>
      <c r="M92" s="28"/>
      <c r="N92" s="28"/>
      <c r="O92" s="28"/>
      <c r="P92" s="28"/>
      <c r="Q92" s="28"/>
      <c r="R92" s="28"/>
      <c r="S92" s="28"/>
      <c r="T92" s="28"/>
      <c r="U92" s="28"/>
      <c r="V92" s="28"/>
      <c r="W92" s="28"/>
      <c r="X92" s="28"/>
      <c r="Y92" s="28"/>
      <c r="Z92" s="28"/>
      <c r="AA92" s="28"/>
      <c r="AB92" s="28"/>
      <c r="AC92" s="28"/>
      <c r="AD92" s="28"/>
      <c r="AE92" s="28"/>
      <c r="AF92" s="28"/>
      <c r="AG92" s="28"/>
      <c r="AH92" s="28"/>
      <c r="AI92" s="28"/>
      <c r="AJ92" s="28"/>
      <c r="AK92" s="28"/>
      <c r="AL92" s="28"/>
      <c r="AM92" s="28"/>
      <c r="AN92" s="28"/>
      <c r="AO92" s="28"/>
      <c r="AP92" s="28"/>
      <c r="AQ92" s="28"/>
      <c r="AR92" s="28"/>
      <c r="AS92" s="28"/>
      <c r="AT92" s="28"/>
      <c r="AU92" s="28"/>
      <c r="AV92" s="28"/>
      <c r="AW92" s="28"/>
      <c r="AX92" s="28"/>
      <c r="AY92" s="28"/>
      <c r="AZ92" s="28"/>
      <c r="BA92" s="28"/>
      <c r="BB92" s="28"/>
      <c r="BC92" s="28"/>
      <c r="BD92" s="28"/>
      <c r="BE92" s="28"/>
      <c r="BF92" s="28"/>
      <c r="BG92" s="28"/>
      <c r="BH92" s="28"/>
      <c r="BI92" s="28"/>
      <c r="BJ92" s="28"/>
      <c r="BK92" s="28"/>
      <c r="BL92" s="28"/>
      <c r="BM92" s="28"/>
      <c r="BN92" s="28"/>
      <c r="BO92" s="28"/>
      <c r="BP92" s="28"/>
      <c r="BQ92" s="28"/>
      <c r="BR92" s="28"/>
      <c r="BS92" s="28"/>
      <c r="BT92" s="28"/>
      <c r="BU92" s="28"/>
      <c r="BV92" s="28"/>
      <c r="BW92" s="28"/>
      <c r="BX92" s="28"/>
      <c r="BY92" s="28"/>
      <c r="BZ92" s="28"/>
      <c r="CA92" s="28"/>
      <c r="CB92" s="28"/>
      <c r="CC92" s="28"/>
      <c r="CD92" s="28"/>
      <c r="CE92" s="28"/>
      <c r="CF92" s="28"/>
      <c r="CG92" s="28"/>
      <c r="CH92" s="28"/>
      <c r="CI92" s="28"/>
      <c r="CJ92" s="28"/>
      <c r="CK92" s="28"/>
      <c r="CL92" s="28"/>
      <c r="CM92" s="28"/>
      <c r="CN92" s="28"/>
      <c r="CO92" s="28"/>
      <c r="CP92" s="28"/>
      <c r="CQ92" s="28"/>
      <c r="CR92" s="28"/>
      <c r="CS92" s="28"/>
      <c r="CT92" s="28"/>
      <c r="CU92" s="28"/>
      <c r="CV92" s="28"/>
      <c r="CW92" s="28"/>
      <c r="CX92" s="28"/>
      <c r="CY92" s="28"/>
      <c r="CZ92" s="28"/>
      <c r="DA92" s="28"/>
      <c r="DB92" s="28"/>
      <c r="DC92" s="28"/>
      <c r="DD92" s="28"/>
      <c r="DE92" s="28"/>
      <c r="DF92" s="28"/>
      <c r="DG92" s="28"/>
    </row>
    <row r="93" spans="4:111">
      <c r="D93" s="28"/>
      <c r="E93" s="28"/>
      <c r="F93" s="28"/>
      <c r="G93" s="28"/>
      <c r="H93" s="28"/>
      <c r="I93" s="28"/>
      <c r="J93" s="28"/>
      <c r="K93" s="28"/>
      <c r="L93" s="28"/>
      <c r="M93" s="28"/>
      <c r="N93" s="28"/>
      <c r="O93" s="28"/>
      <c r="P93" s="28"/>
      <c r="Q93" s="28"/>
      <c r="R93" s="28"/>
      <c r="S93" s="28"/>
      <c r="T93" s="28"/>
      <c r="U93" s="28"/>
      <c r="V93" s="28"/>
      <c r="W93" s="28"/>
      <c r="X93" s="28"/>
      <c r="Y93" s="28"/>
      <c r="Z93" s="28"/>
      <c r="AA93" s="28"/>
      <c r="AB93" s="28"/>
      <c r="AC93" s="28"/>
      <c r="AD93" s="28"/>
      <c r="AE93" s="28"/>
      <c r="AF93" s="28"/>
      <c r="AG93" s="28"/>
      <c r="AH93" s="28"/>
      <c r="AI93" s="28"/>
      <c r="AJ93" s="28"/>
      <c r="AK93" s="28"/>
      <c r="AL93" s="28"/>
      <c r="AM93" s="28"/>
      <c r="AN93" s="28"/>
      <c r="AO93" s="28"/>
      <c r="AP93" s="28"/>
      <c r="AQ93" s="28"/>
      <c r="AR93" s="28"/>
      <c r="AS93" s="28"/>
      <c r="AT93" s="28"/>
      <c r="AU93" s="28"/>
      <c r="AV93" s="28"/>
      <c r="AW93" s="28"/>
      <c r="AX93" s="28"/>
      <c r="AY93" s="28"/>
      <c r="AZ93" s="28"/>
      <c r="BA93" s="28"/>
      <c r="BB93" s="28"/>
      <c r="BC93" s="28"/>
      <c r="BD93" s="28"/>
      <c r="BE93" s="28"/>
      <c r="BF93" s="28"/>
      <c r="BG93" s="28"/>
      <c r="BH93" s="28"/>
      <c r="BI93" s="28"/>
      <c r="BJ93" s="28"/>
      <c r="BK93" s="28"/>
      <c r="BL93" s="28"/>
      <c r="BM93" s="28"/>
      <c r="BN93" s="28"/>
      <c r="BO93" s="28"/>
      <c r="BP93" s="28"/>
      <c r="BQ93" s="28"/>
      <c r="BR93" s="28"/>
      <c r="BS93" s="28"/>
      <c r="BT93" s="28"/>
      <c r="BU93" s="28"/>
      <c r="BV93" s="28"/>
      <c r="BW93" s="28"/>
      <c r="BX93" s="28"/>
      <c r="BY93" s="28"/>
      <c r="BZ93" s="28"/>
      <c r="CA93" s="28"/>
      <c r="CB93" s="28"/>
      <c r="CC93" s="28"/>
      <c r="CD93" s="28"/>
      <c r="CE93" s="28"/>
      <c r="CF93" s="28"/>
      <c r="CG93" s="28"/>
      <c r="CH93" s="28"/>
      <c r="CI93" s="28"/>
      <c r="CJ93" s="28"/>
      <c r="CK93" s="28"/>
      <c r="CL93" s="28"/>
      <c r="CM93" s="28"/>
      <c r="CN93" s="28"/>
      <c r="CO93" s="28"/>
      <c r="CP93" s="28"/>
      <c r="CQ93" s="28"/>
      <c r="CR93" s="28"/>
      <c r="CS93" s="28"/>
      <c r="CT93" s="28"/>
      <c r="CU93" s="28"/>
      <c r="CV93" s="28"/>
      <c r="CW93" s="28"/>
      <c r="CX93" s="28"/>
      <c r="CY93" s="28"/>
      <c r="CZ93" s="28"/>
      <c r="DA93" s="28"/>
      <c r="DB93" s="28"/>
      <c r="DC93" s="28"/>
      <c r="DD93" s="28"/>
      <c r="DE93" s="28"/>
      <c r="DF93" s="28"/>
      <c r="DG93" s="28"/>
    </row>
    <row r="94" spans="4:111">
      <c r="D94" s="28"/>
      <c r="E94" s="28"/>
      <c r="F94" s="28"/>
      <c r="G94" s="28"/>
      <c r="H94" s="28"/>
      <c r="I94" s="28"/>
      <c r="J94" s="28"/>
      <c r="K94" s="28"/>
      <c r="L94" s="28"/>
      <c r="M94" s="28"/>
      <c r="N94" s="28"/>
      <c r="O94" s="28"/>
      <c r="P94" s="28"/>
      <c r="Q94" s="28"/>
      <c r="R94" s="28"/>
      <c r="S94" s="28"/>
      <c r="T94" s="28"/>
      <c r="U94" s="28"/>
      <c r="V94" s="28"/>
      <c r="W94" s="28"/>
      <c r="X94" s="28"/>
      <c r="Y94" s="28"/>
      <c r="Z94" s="28"/>
      <c r="AA94" s="28"/>
      <c r="AB94" s="28"/>
      <c r="AC94" s="28"/>
      <c r="AD94" s="28"/>
      <c r="AE94" s="28"/>
      <c r="AF94" s="28"/>
      <c r="AG94" s="28"/>
      <c r="AH94" s="28"/>
      <c r="AI94" s="28"/>
      <c r="AJ94" s="28"/>
      <c r="AK94" s="28"/>
      <c r="AL94" s="28"/>
      <c r="AM94" s="28"/>
      <c r="AN94" s="28"/>
      <c r="AO94" s="28"/>
      <c r="AP94" s="28"/>
      <c r="AQ94" s="28"/>
      <c r="AR94" s="28"/>
      <c r="AS94" s="28"/>
      <c r="AT94" s="28"/>
      <c r="AU94" s="28"/>
      <c r="AV94" s="28"/>
      <c r="AW94" s="28"/>
      <c r="AX94" s="28"/>
      <c r="AY94" s="28"/>
      <c r="AZ94" s="28"/>
      <c r="BA94" s="28"/>
      <c r="BB94" s="28"/>
      <c r="BC94" s="28"/>
      <c r="BD94" s="28"/>
      <c r="BE94" s="28"/>
      <c r="BF94" s="28"/>
      <c r="BG94" s="28"/>
      <c r="BH94" s="28"/>
      <c r="BI94" s="28"/>
      <c r="BJ94" s="28"/>
      <c r="BK94" s="28"/>
      <c r="BL94" s="28"/>
      <c r="BM94" s="28"/>
      <c r="BN94" s="28"/>
      <c r="BO94" s="28"/>
      <c r="BP94" s="28"/>
      <c r="BQ94" s="28"/>
      <c r="BR94" s="28"/>
      <c r="BS94" s="28"/>
      <c r="BT94" s="28"/>
      <c r="BU94" s="28"/>
      <c r="BV94" s="28"/>
      <c r="BW94" s="28"/>
      <c r="BX94" s="28"/>
      <c r="BY94" s="28"/>
      <c r="BZ94" s="28"/>
      <c r="CA94" s="28"/>
      <c r="CB94" s="28"/>
      <c r="CC94" s="28"/>
      <c r="CD94" s="28"/>
      <c r="CE94" s="28"/>
      <c r="CF94" s="28"/>
      <c r="CG94" s="28"/>
      <c r="CH94" s="28"/>
      <c r="CI94" s="28"/>
      <c r="CJ94" s="28"/>
      <c r="CK94" s="28"/>
      <c r="CL94" s="28"/>
      <c r="CM94" s="28"/>
      <c r="CN94" s="28"/>
      <c r="CO94" s="28"/>
      <c r="CP94" s="28"/>
      <c r="CQ94" s="28"/>
      <c r="CR94" s="28"/>
      <c r="CS94" s="28"/>
      <c r="CT94" s="28"/>
      <c r="CU94" s="28"/>
      <c r="CV94" s="28"/>
      <c r="CW94" s="28"/>
      <c r="CX94" s="28"/>
      <c r="CY94" s="28"/>
      <c r="CZ94" s="28"/>
      <c r="DA94" s="28"/>
      <c r="DB94" s="28"/>
      <c r="DC94" s="28"/>
      <c r="DD94" s="28"/>
      <c r="DE94" s="28"/>
      <c r="DF94" s="28"/>
      <c r="DG94" s="28"/>
    </row>
    <row r="95" spans="4:111">
      <c r="D95" s="28"/>
      <c r="E95" s="28"/>
      <c r="F95" s="28"/>
      <c r="G95" s="28"/>
      <c r="H95" s="28"/>
      <c r="I95" s="28"/>
      <c r="J95" s="28"/>
      <c r="K95" s="28"/>
      <c r="L95" s="28"/>
      <c r="M95" s="28"/>
      <c r="N95" s="28"/>
      <c r="O95" s="28"/>
      <c r="P95" s="28"/>
      <c r="Q95" s="28"/>
      <c r="R95" s="28"/>
      <c r="S95" s="28"/>
      <c r="T95" s="28"/>
      <c r="U95" s="28"/>
      <c r="V95" s="28"/>
      <c r="W95" s="28"/>
      <c r="X95" s="28"/>
      <c r="Y95" s="28"/>
      <c r="Z95" s="28"/>
      <c r="AA95" s="28"/>
      <c r="AB95" s="28"/>
      <c r="AC95" s="28"/>
      <c r="AD95" s="28"/>
      <c r="AE95" s="28"/>
      <c r="AF95" s="28"/>
      <c r="AG95" s="28"/>
      <c r="AH95" s="28"/>
      <c r="AI95" s="28"/>
      <c r="AJ95" s="28"/>
      <c r="AK95" s="28"/>
      <c r="AL95" s="28"/>
      <c r="AM95" s="28"/>
      <c r="AN95" s="28"/>
      <c r="AO95" s="28"/>
      <c r="AP95" s="28"/>
      <c r="AQ95" s="28"/>
      <c r="AR95" s="28"/>
      <c r="AS95" s="28"/>
      <c r="AT95" s="28"/>
      <c r="AU95" s="28"/>
      <c r="AV95" s="28"/>
      <c r="AW95" s="28"/>
      <c r="AX95" s="28"/>
      <c r="AY95" s="28"/>
      <c r="AZ95" s="28"/>
      <c r="BA95" s="28"/>
      <c r="BB95" s="28"/>
      <c r="BC95" s="28"/>
      <c r="BD95" s="28"/>
      <c r="BE95" s="28"/>
      <c r="BF95" s="28"/>
      <c r="BG95" s="28"/>
      <c r="BH95" s="28"/>
      <c r="BI95" s="28"/>
      <c r="BJ95" s="28"/>
      <c r="BK95" s="28"/>
      <c r="BL95" s="28"/>
      <c r="BM95" s="28"/>
      <c r="BN95" s="28"/>
      <c r="BO95" s="28"/>
      <c r="BP95" s="28"/>
      <c r="BQ95" s="28"/>
      <c r="BR95" s="28"/>
      <c r="BS95" s="28"/>
      <c r="BT95" s="28"/>
      <c r="BU95" s="28"/>
      <c r="BV95" s="28"/>
      <c r="BW95" s="28"/>
      <c r="BX95" s="28"/>
      <c r="BY95" s="28"/>
      <c r="BZ95" s="28"/>
      <c r="CA95" s="28"/>
      <c r="CB95" s="28"/>
      <c r="CC95" s="28"/>
      <c r="CD95" s="28"/>
      <c r="CE95" s="28"/>
      <c r="CF95" s="28"/>
      <c r="CG95" s="28"/>
      <c r="CH95" s="28"/>
      <c r="CI95" s="28"/>
      <c r="CJ95" s="28"/>
      <c r="CK95" s="28"/>
      <c r="CL95" s="28"/>
      <c r="CM95" s="28"/>
      <c r="CN95" s="28"/>
      <c r="CO95" s="28"/>
      <c r="CP95" s="28"/>
      <c r="CQ95" s="28"/>
      <c r="CR95" s="28"/>
      <c r="CS95" s="28"/>
      <c r="CT95" s="28"/>
      <c r="CU95" s="28"/>
      <c r="CV95" s="28"/>
      <c r="CW95" s="28"/>
      <c r="CX95" s="28"/>
      <c r="CY95" s="28"/>
      <c r="CZ95" s="28"/>
      <c r="DA95" s="28"/>
      <c r="DB95" s="28"/>
      <c r="DC95" s="28"/>
      <c r="DD95" s="28"/>
      <c r="DE95" s="28"/>
      <c r="DF95" s="28"/>
      <c r="DG95" s="28"/>
    </row>
    <row r="96" spans="4:111">
      <c r="D96" s="28"/>
      <c r="E96" s="28"/>
      <c r="F96" s="28"/>
      <c r="G96" s="28"/>
      <c r="H96" s="28"/>
      <c r="I96" s="28"/>
      <c r="J96" s="28"/>
      <c r="K96" s="28"/>
      <c r="L96" s="28"/>
      <c r="M96" s="28"/>
      <c r="N96" s="28"/>
      <c r="O96" s="28"/>
      <c r="P96" s="28"/>
      <c r="Q96" s="28"/>
      <c r="R96" s="28"/>
      <c r="S96" s="28"/>
      <c r="T96" s="28"/>
      <c r="U96" s="28"/>
      <c r="V96" s="28"/>
      <c r="W96" s="28"/>
      <c r="X96" s="28"/>
      <c r="Y96" s="28"/>
      <c r="Z96" s="28"/>
      <c r="AA96" s="28"/>
      <c r="AB96" s="28"/>
      <c r="AC96" s="28"/>
      <c r="AD96" s="28"/>
      <c r="AE96" s="28"/>
      <c r="AF96" s="28"/>
      <c r="AG96" s="28"/>
      <c r="AH96" s="28"/>
      <c r="AI96" s="28"/>
      <c r="AJ96" s="28"/>
      <c r="AK96" s="28"/>
      <c r="AL96" s="28"/>
      <c r="AM96" s="28"/>
      <c r="AN96" s="28"/>
      <c r="AO96" s="28"/>
      <c r="AP96" s="28"/>
      <c r="AQ96" s="28"/>
      <c r="AR96" s="28"/>
      <c r="AS96" s="28"/>
      <c r="AT96" s="28"/>
      <c r="AU96" s="28"/>
      <c r="AV96" s="28"/>
      <c r="AW96" s="28"/>
      <c r="AX96" s="28"/>
      <c r="AY96" s="28"/>
      <c r="AZ96" s="28"/>
      <c r="BA96" s="28"/>
      <c r="BB96" s="28"/>
      <c r="BC96" s="28"/>
      <c r="BD96" s="28"/>
      <c r="BE96" s="28"/>
      <c r="BF96" s="28"/>
      <c r="BG96" s="28"/>
      <c r="BH96" s="28"/>
      <c r="BI96" s="28"/>
      <c r="BJ96" s="28"/>
      <c r="BK96" s="28"/>
      <c r="BL96" s="28"/>
      <c r="BM96" s="28"/>
      <c r="BN96" s="28"/>
      <c r="BO96" s="28"/>
      <c r="BP96" s="28"/>
      <c r="BQ96" s="28"/>
      <c r="BR96" s="28"/>
      <c r="BS96" s="28"/>
      <c r="BT96" s="28"/>
      <c r="BU96" s="28"/>
      <c r="BV96" s="28"/>
      <c r="BW96" s="28"/>
      <c r="BX96" s="28"/>
      <c r="BY96" s="28"/>
      <c r="BZ96" s="28"/>
      <c r="CA96" s="28"/>
      <c r="CB96" s="28"/>
      <c r="CC96" s="28"/>
      <c r="CD96" s="28"/>
      <c r="CE96" s="28"/>
      <c r="CF96" s="28"/>
      <c r="CG96" s="28"/>
      <c r="CH96" s="28"/>
      <c r="CI96" s="28"/>
      <c r="CJ96" s="28"/>
      <c r="CK96" s="28"/>
      <c r="CL96" s="28"/>
      <c r="CM96" s="28"/>
      <c r="CN96" s="28"/>
      <c r="CO96" s="28"/>
      <c r="CP96" s="28"/>
      <c r="CQ96" s="28"/>
      <c r="CR96" s="28"/>
      <c r="CS96" s="28"/>
      <c r="CT96" s="28"/>
      <c r="CU96" s="28"/>
      <c r="CV96" s="28"/>
      <c r="CW96" s="28"/>
      <c r="CX96" s="28"/>
      <c r="CY96" s="28"/>
      <c r="CZ96" s="28"/>
      <c r="DA96" s="28"/>
      <c r="DB96" s="28"/>
      <c r="DC96" s="28"/>
      <c r="DD96" s="28"/>
      <c r="DE96" s="28"/>
      <c r="DF96" s="28"/>
      <c r="DG96" s="28"/>
    </row>
    <row r="97" spans="4:111">
      <c r="D97" s="28"/>
      <c r="E97" s="28"/>
      <c r="F97" s="28"/>
      <c r="G97" s="28"/>
      <c r="H97" s="28"/>
      <c r="I97" s="28"/>
      <c r="J97" s="28"/>
      <c r="K97" s="28"/>
      <c r="L97" s="28"/>
      <c r="M97" s="28"/>
      <c r="N97" s="28"/>
      <c r="O97" s="28"/>
      <c r="P97" s="28"/>
      <c r="Q97" s="28"/>
      <c r="R97" s="28"/>
      <c r="S97" s="28"/>
      <c r="T97" s="28"/>
      <c r="U97" s="28"/>
      <c r="V97" s="28"/>
      <c r="W97" s="28"/>
      <c r="X97" s="28"/>
      <c r="Y97" s="28"/>
      <c r="Z97" s="28"/>
      <c r="AA97" s="28"/>
      <c r="AB97" s="28"/>
      <c r="AC97" s="28"/>
      <c r="AD97" s="28"/>
      <c r="AE97" s="28"/>
      <c r="AF97" s="28"/>
      <c r="AG97" s="28"/>
      <c r="AH97" s="28"/>
      <c r="AI97" s="28"/>
      <c r="AJ97" s="28"/>
      <c r="AK97" s="28"/>
      <c r="AL97" s="28"/>
      <c r="AM97" s="28"/>
      <c r="AN97" s="28"/>
      <c r="AO97" s="28"/>
      <c r="AP97" s="28"/>
      <c r="AQ97" s="28"/>
      <c r="AR97" s="28"/>
      <c r="AS97" s="28"/>
      <c r="AT97" s="28"/>
      <c r="AU97" s="28"/>
      <c r="AV97" s="28"/>
      <c r="AW97" s="28"/>
      <c r="AX97" s="28"/>
      <c r="AY97" s="28"/>
      <c r="AZ97" s="28"/>
      <c r="BA97" s="28"/>
      <c r="BB97" s="28"/>
      <c r="BC97" s="28"/>
      <c r="BD97" s="28"/>
      <c r="BE97" s="28"/>
      <c r="BF97" s="28"/>
      <c r="BG97" s="28"/>
      <c r="BH97" s="28"/>
      <c r="BI97" s="28"/>
      <c r="BJ97" s="28"/>
      <c r="BK97" s="28"/>
      <c r="BL97" s="28"/>
      <c r="BM97" s="28"/>
      <c r="BN97" s="28"/>
      <c r="BO97" s="28"/>
      <c r="BP97" s="28"/>
      <c r="BQ97" s="28"/>
      <c r="BR97" s="28"/>
      <c r="BS97" s="28"/>
      <c r="BT97" s="28"/>
      <c r="BU97" s="28"/>
      <c r="BV97" s="28"/>
      <c r="BW97" s="28"/>
      <c r="BX97" s="28"/>
      <c r="BY97" s="28"/>
      <c r="BZ97" s="28"/>
      <c r="CA97" s="28"/>
      <c r="CB97" s="28"/>
      <c r="CC97" s="28"/>
      <c r="CD97" s="28"/>
      <c r="CE97" s="28"/>
      <c r="CF97" s="28"/>
      <c r="CG97" s="28"/>
      <c r="CH97" s="28"/>
      <c r="CI97" s="28"/>
      <c r="CJ97" s="28"/>
      <c r="CK97" s="28"/>
      <c r="CL97" s="28"/>
      <c r="CM97" s="28"/>
      <c r="CN97" s="28"/>
      <c r="CO97" s="28"/>
      <c r="CP97" s="28"/>
      <c r="CQ97" s="28"/>
      <c r="CR97" s="28"/>
      <c r="CS97" s="28"/>
      <c r="CT97" s="28"/>
      <c r="CU97" s="28"/>
      <c r="CV97" s="28"/>
      <c r="CW97" s="28"/>
      <c r="CX97" s="28"/>
      <c r="CY97" s="28"/>
      <c r="CZ97" s="28"/>
      <c r="DA97" s="28"/>
      <c r="DB97" s="28"/>
      <c r="DC97" s="28"/>
      <c r="DD97" s="28"/>
      <c r="DE97" s="28"/>
      <c r="DF97" s="28"/>
      <c r="DG97" s="28"/>
    </row>
    <row r="98" spans="4:111">
      <c r="D98" s="28"/>
      <c r="E98" s="28"/>
      <c r="F98" s="28"/>
      <c r="G98" s="28"/>
      <c r="H98" s="28"/>
      <c r="I98" s="28"/>
      <c r="J98" s="28"/>
      <c r="K98" s="28"/>
      <c r="L98" s="28"/>
      <c r="M98" s="28"/>
      <c r="N98" s="28"/>
      <c r="O98" s="28"/>
      <c r="P98" s="28"/>
      <c r="Q98" s="28"/>
      <c r="R98" s="28"/>
      <c r="S98" s="28"/>
      <c r="T98" s="28"/>
      <c r="U98" s="28"/>
      <c r="V98" s="28"/>
      <c r="W98" s="28"/>
      <c r="X98" s="28"/>
      <c r="Y98" s="28"/>
      <c r="Z98" s="28"/>
      <c r="AA98" s="28"/>
      <c r="AB98" s="28"/>
      <c r="AC98" s="28"/>
      <c r="AD98" s="28"/>
      <c r="AE98" s="28"/>
      <c r="AF98" s="28"/>
      <c r="AG98" s="28"/>
      <c r="AH98" s="28"/>
      <c r="AI98" s="28"/>
      <c r="AJ98" s="28"/>
      <c r="AK98" s="28"/>
      <c r="AL98" s="28"/>
      <c r="AM98" s="28"/>
      <c r="AN98" s="28"/>
      <c r="AO98" s="28"/>
      <c r="AP98" s="28"/>
      <c r="AQ98" s="28"/>
      <c r="AR98" s="28"/>
      <c r="AS98" s="28"/>
      <c r="AT98" s="28"/>
      <c r="AU98" s="28"/>
      <c r="AV98" s="28"/>
      <c r="AW98" s="28"/>
      <c r="AX98" s="28"/>
      <c r="AY98" s="28"/>
      <c r="AZ98" s="28"/>
      <c r="BA98" s="28"/>
      <c r="BB98" s="28"/>
      <c r="BC98" s="28"/>
      <c r="BD98" s="28"/>
      <c r="BE98" s="28"/>
      <c r="BF98" s="28"/>
      <c r="BG98" s="28"/>
      <c r="BH98" s="28"/>
      <c r="BI98" s="28"/>
      <c r="BJ98" s="28"/>
      <c r="BK98" s="28"/>
      <c r="BL98" s="28"/>
      <c r="BM98" s="28"/>
      <c r="BN98" s="28"/>
      <c r="BO98" s="28"/>
      <c r="BP98" s="28"/>
      <c r="BQ98" s="28"/>
      <c r="BR98" s="28"/>
      <c r="BS98" s="28"/>
      <c r="BT98" s="28"/>
      <c r="BU98" s="28"/>
      <c r="BV98" s="28"/>
      <c r="BW98" s="28"/>
      <c r="BX98" s="28"/>
      <c r="BY98" s="28"/>
      <c r="BZ98" s="28"/>
      <c r="CA98" s="28"/>
      <c r="CB98" s="28"/>
      <c r="CC98" s="28"/>
      <c r="CD98" s="28"/>
      <c r="CE98" s="28"/>
      <c r="CF98" s="28"/>
      <c r="CG98" s="28"/>
      <c r="CH98" s="28"/>
      <c r="CI98" s="28"/>
      <c r="CJ98" s="28"/>
      <c r="CK98" s="28"/>
      <c r="CL98" s="28"/>
      <c r="CM98" s="28"/>
      <c r="CN98" s="28"/>
      <c r="CO98" s="28"/>
      <c r="CP98" s="28"/>
      <c r="CQ98" s="28"/>
      <c r="CR98" s="28"/>
      <c r="CS98" s="28"/>
      <c r="CT98" s="28"/>
      <c r="CU98" s="28"/>
      <c r="CV98" s="28"/>
      <c r="CW98" s="28"/>
      <c r="CX98" s="28"/>
      <c r="CY98" s="28"/>
      <c r="CZ98" s="28"/>
      <c r="DA98" s="28"/>
      <c r="DB98" s="28"/>
      <c r="DC98" s="28"/>
      <c r="DD98" s="28"/>
      <c r="DE98" s="28"/>
      <c r="DF98" s="28"/>
      <c r="DG98" s="28"/>
    </row>
    <row r="99" spans="4:111">
      <c r="D99" s="28"/>
      <c r="E99" s="28"/>
      <c r="F99" s="28"/>
      <c r="G99" s="28"/>
      <c r="H99" s="28"/>
      <c r="I99" s="28"/>
      <c r="J99" s="28"/>
      <c r="K99" s="28"/>
      <c r="L99" s="28"/>
      <c r="M99" s="28"/>
      <c r="N99" s="28"/>
      <c r="O99" s="28"/>
      <c r="P99" s="28"/>
      <c r="Q99" s="28"/>
      <c r="R99" s="28"/>
      <c r="S99" s="28"/>
      <c r="T99" s="28"/>
      <c r="U99" s="28"/>
      <c r="V99" s="28"/>
      <c r="W99" s="28"/>
      <c r="X99" s="28"/>
      <c r="Y99" s="28"/>
      <c r="Z99" s="28"/>
      <c r="AA99" s="28"/>
      <c r="AB99" s="28"/>
      <c r="AC99" s="28"/>
      <c r="AD99" s="28"/>
      <c r="AE99" s="28"/>
      <c r="AF99" s="28"/>
      <c r="AG99" s="28"/>
      <c r="AH99" s="28"/>
      <c r="AI99" s="28"/>
      <c r="AJ99" s="28"/>
      <c r="AK99" s="28"/>
      <c r="AL99" s="28"/>
      <c r="AM99" s="28"/>
      <c r="AN99" s="28"/>
      <c r="AO99" s="28"/>
      <c r="AP99" s="28"/>
      <c r="AQ99" s="28"/>
      <c r="AR99" s="28"/>
      <c r="AS99" s="28"/>
      <c r="AT99" s="28"/>
      <c r="AU99" s="28"/>
      <c r="AV99" s="28"/>
      <c r="AW99" s="28"/>
      <c r="AX99" s="28"/>
      <c r="AY99" s="28"/>
      <c r="AZ99" s="28"/>
      <c r="BA99" s="28"/>
      <c r="BB99" s="28"/>
      <c r="BC99" s="28"/>
      <c r="BD99" s="28"/>
      <c r="BE99" s="28"/>
      <c r="BF99" s="28"/>
      <c r="BG99" s="28"/>
      <c r="BH99" s="28"/>
      <c r="BI99" s="28"/>
      <c r="BJ99" s="28"/>
      <c r="BK99" s="28"/>
      <c r="BL99" s="28"/>
      <c r="BM99" s="28"/>
      <c r="BN99" s="28"/>
      <c r="BO99" s="28"/>
      <c r="BP99" s="28"/>
      <c r="BQ99" s="28"/>
      <c r="BR99" s="28"/>
      <c r="BS99" s="28"/>
      <c r="BT99" s="28"/>
      <c r="BU99" s="28"/>
      <c r="BV99" s="28"/>
      <c r="BW99" s="28"/>
      <c r="BX99" s="28"/>
      <c r="BY99" s="28"/>
      <c r="BZ99" s="28"/>
      <c r="CA99" s="28"/>
      <c r="CB99" s="28"/>
      <c r="CC99" s="28"/>
      <c r="CD99" s="28"/>
      <c r="CE99" s="28"/>
      <c r="CF99" s="28"/>
      <c r="CG99" s="28"/>
      <c r="CH99" s="28"/>
      <c r="CI99" s="28"/>
      <c r="CJ99" s="28"/>
      <c r="CK99" s="28"/>
      <c r="CL99" s="28"/>
      <c r="CM99" s="28"/>
      <c r="CN99" s="28"/>
      <c r="CO99" s="28"/>
      <c r="CP99" s="28"/>
      <c r="CQ99" s="28"/>
      <c r="CR99" s="28"/>
      <c r="CS99" s="28"/>
      <c r="CT99" s="28"/>
      <c r="CU99" s="28"/>
      <c r="CV99" s="28"/>
      <c r="CW99" s="28"/>
      <c r="CX99" s="28"/>
      <c r="CY99" s="28"/>
      <c r="CZ99" s="28"/>
      <c r="DA99" s="28"/>
      <c r="DB99" s="28"/>
      <c r="DC99" s="28"/>
      <c r="DD99" s="28"/>
      <c r="DE99" s="28"/>
      <c r="DF99" s="28"/>
      <c r="DG99" s="28"/>
    </row>
    <row r="100" spans="4:111">
      <c r="D100" s="28"/>
      <c r="E100" s="28"/>
      <c r="F100" s="28"/>
      <c r="G100" s="28"/>
      <c r="H100" s="28"/>
      <c r="I100" s="28"/>
      <c r="J100" s="28"/>
      <c r="K100" s="28"/>
      <c r="L100" s="28"/>
      <c r="M100" s="28"/>
      <c r="N100" s="28"/>
      <c r="O100" s="28"/>
      <c r="P100" s="28"/>
      <c r="Q100" s="28"/>
      <c r="R100" s="28"/>
      <c r="S100" s="28"/>
      <c r="T100" s="28"/>
      <c r="U100" s="28"/>
      <c r="V100" s="28"/>
      <c r="W100" s="28"/>
      <c r="X100" s="28"/>
      <c r="Y100" s="28"/>
      <c r="Z100" s="28"/>
      <c r="AA100" s="28"/>
      <c r="AB100" s="28"/>
      <c r="AC100" s="28"/>
      <c r="AD100" s="28"/>
      <c r="AE100" s="28"/>
      <c r="AF100" s="28"/>
      <c r="AG100" s="28"/>
      <c r="AH100" s="28"/>
      <c r="AI100" s="28"/>
      <c r="AJ100" s="28"/>
      <c r="AK100" s="28"/>
      <c r="AL100" s="28"/>
      <c r="AM100" s="28"/>
      <c r="AN100" s="28"/>
      <c r="AO100" s="28"/>
      <c r="AP100" s="28"/>
      <c r="AQ100" s="28"/>
      <c r="AR100" s="28"/>
      <c r="AS100" s="28"/>
      <c r="AT100" s="28"/>
      <c r="AU100" s="28"/>
      <c r="AV100" s="28"/>
      <c r="AW100" s="28"/>
      <c r="AX100" s="28"/>
      <c r="AY100" s="28"/>
      <c r="AZ100" s="28"/>
      <c r="BA100" s="28"/>
      <c r="BB100" s="28"/>
      <c r="BC100" s="28"/>
      <c r="BD100" s="28"/>
      <c r="BE100" s="28"/>
      <c r="BF100" s="28"/>
      <c r="BG100" s="28"/>
      <c r="BH100" s="28"/>
      <c r="BI100" s="28"/>
      <c r="BJ100" s="28"/>
      <c r="BK100" s="28"/>
      <c r="BL100" s="28"/>
      <c r="BM100" s="28"/>
      <c r="BN100" s="28"/>
      <c r="BO100" s="28"/>
      <c r="BP100" s="28"/>
      <c r="BQ100" s="28"/>
      <c r="BR100" s="28"/>
      <c r="BS100" s="28"/>
      <c r="BT100" s="28"/>
      <c r="BU100" s="28"/>
      <c r="BV100" s="28"/>
      <c r="BW100" s="28"/>
      <c r="BX100" s="28"/>
      <c r="BY100" s="28"/>
      <c r="BZ100" s="28"/>
      <c r="CA100" s="28"/>
      <c r="CB100" s="28"/>
      <c r="CC100" s="28"/>
      <c r="CD100" s="28"/>
      <c r="CE100" s="28"/>
      <c r="CF100" s="28"/>
      <c r="CG100" s="28"/>
      <c r="CH100" s="28"/>
      <c r="CI100" s="28"/>
      <c r="CJ100" s="28"/>
      <c r="CK100" s="28"/>
      <c r="CL100" s="28"/>
      <c r="CM100" s="28"/>
      <c r="CN100" s="28"/>
      <c r="CO100" s="28"/>
      <c r="CP100" s="28"/>
      <c r="CQ100" s="28"/>
      <c r="CR100" s="28"/>
      <c r="CS100" s="28"/>
      <c r="CT100" s="28"/>
      <c r="CU100" s="28"/>
      <c r="CV100" s="28"/>
      <c r="CW100" s="28"/>
      <c r="CX100" s="28"/>
      <c r="CY100" s="28"/>
      <c r="CZ100" s="28"/>
      <c r="DA100" s="28"/>
      <c r="DB100" s="28"/>
      <c r="DC100" s="28"/>
      <c r="DD100" s="28"/>
      <c r="DE100" s="28"/>
      <c r="DF100" s="28"/>
      <c r="DG100" s="28"/>
    </row>
    <row r="101" spans="4:111">
      <c r="D101" s="28"/>
      <c r="E101" s="28"/>
      <c r="F101" s="28"/>
      <c r="G101" s="28"/>
      <c r="H101" s="28"/>
      <c r="I101" s="28"/>
      <c r="J101" s="28"/>
      <c r="K101" s="28"/>
      <c r="L101" s="28"/>
      <c r="M101" s="28"/>
      <c r="N101" s="28"/>
      <c r="O101" s="28"/>
      <c r="P101" s="28"/>
      <c r="Q101" s="28"/>
      <c r="R101" s="28"/>
      <c r="S101" s="28"/>
      <c r="T101" s="28"/>
      <c r="U101" s="28"/>
      <c r="V101" s="28"/>
      <c r="W101" s="28"/>
      <c r="X101" s="28"/>
      <c r="Y101" s="28"/>
      <c r="Z101" s="28"/>
      <c r="AA101" s="28"/>
      <c r="AB101" s="28"/>
      <c r="AC101" s="28"/>
      <c r="AD101" s="28"/>
      <c r="AE101" s="28"/>
      <c r="AF101" s="28"/>
      <c r="AG101" s="28"/>
      <c r="AH101" s="28"/>
      <c r="AI101" s="28"/>
      <c r="AJ101" s="28"/>
      <c r="AK101" s="28"/>
      <c r="AL101" s="28"/>
      <c r="AM101" s="28"/>
      <c r="AN101" s="28"/>
      <c r="AO101" s="28"/>
      <c r="AP101" s="28"/>
      <c r="AQ101" s="28"/>
      <c r="AR101" s="28"/>
      <c r="AS101" s="28"/>
      <c r="AT101" s="28"/>
      <c r="AU101" s="28"/>
      <c r="AV101" s="28"/>
      <c r="AW101" s="28"/>
      <c r="AX101" s="28"/>
      <c r="AY101" s="28"/>
      <c r="AZ101" s="28"/>
      <c r="BA101" s="28"/>
      <c r="BB101" s="28"/>
      <c r="BC101" s="28"/>
      <c r="BD101" s="28"/>
      <c r="BE101" s="28"/>
      <c r="BF101" s="28"/>
      <c r="BG101" s="28"/>
      <c r="BH101" s="28"/>
      <c r="BI101" s="28"/>
      <c r="BJ101" s="28"/>
      <c r="BK101" s="28"/>
      <c r="BL101" s="28"/>
      <c r="BM101" s="28"/>
      <c r="BN101" s="28"/>
      <c r="BO101" s="28"/>
      <c r="BP101" s="28"/>
      <c r="BQ101" s="28"/>
      <c r="BR101" s="28"/>
      <c r="BS101" s="28"/>
      <c r="BT101" s="28"/>
      <c r="BU101" s="28"/>
      <c r="BV101" s="28"/>
      <c r="BW101" s="28"/>
      <c r="BX101" s="28"/>
      <c r="BY101" s="28"/>
      <c r="BZ101" s="28"/>
      <c r="CA101" s="28"/>
      <c r="CB101" s="28"/>
      <c r="CC101" s="28"/>
      <c r="CD101" s="28"/>
      <c r="CE101" s="28"/>
      <c r="CF101" s="28"/>
      <c r="CG101" s="28"/>
      <c r="CH101" s="28"/>
      <c r="CI101" s="28"/>
      <c r="CJ101" s="28"/>
      <c r="CK101" s="28"/>
      <c r="CL101" s="28"/>
      <c r="CM101" s="28"/>
      <c r="CN101" s="28"/>
      <c r="CO101" s="28"/>
      <c r="CP101" s="28"/>
      <c r="CQ101" s="28"/>
      <c r="CR101" s="28"/>
      <c r="CS101" s="28"/>
      <c r="CT101" s="28"/>
      <c r="CU101" s="28"/>
      <c r="CV101" s="28"/>
      <c r="CW101" s="28"/>
      <c r="CX101" s="28"/>
      <c r="CY101" s="28"/>
      <c r="CZ101" s="28"/>
      <c r="DA101" s="28"/>
      <c r="DB101" s="28"/>
      <c r="DC101" s="28"/>
      <c r="DD101" s="28"/>
      <c r="DE101" s="28"/>
      <c r="DF101" s="28"/>
      <c r="DG101" s="28"/>
    </row>
    <row r="102" spans="4:111">
      <c r="D102" s="28"/>
      <c r="E102" s="28"/>
      <c r="F102" s="28"/>
      <c r="G102" s="28"/>
      <c r="H102" s="28"/>
      <c r="I102" s="28"/>
      <c r="J102" s="28"/>
      <c r="K102" s="28"/>
      <c r="L102" s="28"/>
      <c r="M102" s="28"/>
      <c r="N102" s="28"/>
      <c r="O102" s="28"/>
      <c r="P102" s="28"/>
      <c r="Q102" s="28"/>
      <c r="R102" s="28"/>
      <c r="S102" s="28"/>
      <c r="T102" s="28"/>
      <c r="U102" s="28"/>
      <c r="V102" s="28"/>
      <c r="W102" s="28"/>
      <c r="X102" s="28"/>
      <c r="Y102" s="28"/>
      <c r="Z102" s="28"/>
      <c r="AA102" s="28"/>
      <c r="AB102" s="28"/>
      <c r="AC102" s="28"/>
      <c r="AD102" s="28"/>
      <c r="AE102" s="28"/>
      <c r="AF102" s="28"/>
      <c r="AG102" s="28"/>
      <c r="AH102" s="28"/>
      <c r="AI102" s="28"/>
      <c r="AJ102" s="28"/>
      <c r="AK102" s="28"/>
      <c r="AL102" s="28"/>
      <c r="AM102" s="28"/>
      <c r="AN102" s="28"/>
      <c r="AO102" s="28"/>
      <c r="AP102" s="28"/>
      <c r="AQ102" s="28"/>
      <c r="AR102" s="28"/>
      <c r="AS102" s="28"/>
      <c r="AT102" s="28"/>
      <c r="AU102" s="28"/>
      <c r="AV102" s="28"/>
      <c r="AW102" s="28"/>
      <c r="AX102" s="28"/>
      <c r="AY102" s="28"/>
      <c r="AZ102" s="28"/>
      <c r="BA102" s="28"/>
      <c r="BB102" s="28"/>
      <c r="BC102" s="28"/>
      <c r="BD102" s="28"/>
      <c r="BE102" s="28"/>
      <c r="BF102" s="28"/>
      <c r="BG102" s="28"/>
      <c r="BH102" s="28"/>
      <c r="BI102" s="28"/>
      <c r="BJ102" s="28"/>
      <c r="BK102" s="28"/>
      <c r="BL102" s="28"/>
      <c r="BM102" s="28"/>
      <c r="BN102" s="28"/>
      <c r="BO102" s="28"/>
      <c r="BP102" s="28"/>
      <c r="BQ102" s="28"/>
      <c r="BR102" s="28"/>
      <c r="BS102" s="28"/>
      <c r="BT102" s="28"/>
      <c r="BU102" s="28"/>
      <c r="BV102" s="28"/>
      <c r="BW102" s="28"/>
      <c r="BX102" s="28"/>
      <c r="BY102" s="28"/>
      <c r="BZ102" s="28"/>
      <c r="CA102" s="28"/>
      <c r="CB102" s="28"/>
      <c r="CC102" s="28"/>
      <c r="CD102" s="28"/>
      <c r="CE102" s="28"/>
      <c r="CF102" s="28"/>
      <c r="CG102" s="28"/>
      <c r="CH102" s="28"/>
      <c r="CI102" s="28"/>
      <c r="CJ102" s="28"/>
      <c r="CK102" s="28"/>
      <c r="CL102" s="28"/>
      <c r="CM102" s="28"/>
      <c r="CN102" s="28"/>
      <c r="CO102" s="28"/>
      <c r="CP102" s="28"/>
      <c r="CQ102" s="28"/>
      <c r="CR102" s="28"/>
      <c r="CS102" s="28"/>
      <c r="CT102" s="28"/>
      <c r="CU102" s="28"/>
      <c r="CV102" s="28"/>
      <c r="CW102" s="28"/>
      <c r="CX102" s="28"/>
      <c r="CY102" s="28"/>
      <c r="CZ102" s="28"/>
      <c r="DA102" s="28"/>
      <c r="DB102" s="28"/>
      <c r="DC102" s="28"/>
      <c r="DD102" s="28"/>
      <c r="DE102" s="28"/>
      <c r="DF102" s="28"/>
      <c r="DG102" s="28"/>
    </row>
    <row r="103" spans="4:111">
      <c r="D103" s="28"/>
      <c r="E103" s="28"/>
      <c r="F103" s="28"/>
      <c r="G103" s="28"/>
      <c r="H103" s="28"/>
      <c r="I103" s="28"/>
      <c r="J103" s="28"/>
      <c r="K103" s="28"/>
      <c r="L103" s="28"/>
      <c r="M103" s="28"/>
      <c r="N103" s="28"/>
      <c r="O103" s="28"/>
      <c r="P103" s="28"/>
      <c r="Q103" s="28"/>
      <c r="R103" s="28"/>
      <c r="S103" s="28"/>
      <c r="T103" s="28"/>
      <c r="U103" s="28"/>
      <c r="V103" s="28"/>
      <c r="W103" s="28"/>
      <c r="X103" s="28"/>
      <c r="Y103" s="28"/>
      <c r="Z103" s="28"/>
      <c r="AA103" s="28"/>
      <c r="AB103" s="28"/>
      <c r="AC103" s="28"/>
      <c r="AD103" s="28"/>
      <c r="AE103" s="28"/>
      <c r="AF103" s="28"/>
      <c r="AG103" s="28"/>
      <c r="AH103" s="28"/>
      <c r="AI103" s="28"/>
      <c r="AJ103" s="28"/>
      <c r="AK103" s="28"/>
      <c r="AL103" s="28"/>
      <c r="AM103" s="28"/>
      <c r="AN103" s="28"/>
      <c r="AO103" s="28"/>
      <c r="AP103" s="28"/>
      <c r="AQ103" s="28"/>
      <c r="AR103" s="28"/>
      <c r="AS103" s="28"/>
      <c r="AT103" s="28"/>
      <c r="AU103" s="28"/>
      <c r="AV103" s="28"/>
      <c r="AW103" s="28"/>
      <c r="AX103" s="28"/>
      <c r="AY103" s="28"/>
      <c r="AZ103" s="28"/>
      <c r="BA103" s="28"/>
      <c r="BB103" s="28"/>
      <c r="BC103" s="28"/>
      <c r="BD103" s="28"/>
      <c r="BE103" s="28"/>
      <c r="BF103" s="28"/>
      <c r="BG103" s="28"/>
      <c r="BH103" s="28"/>
      <c r="BI103" s="28"/>
      <c r="BJ103" s="28"/>
      <c r="BK103" s="28"/>
      <c r="BL103" s="28"/>
      <c r="BM103" s="28"/>
      <c r="BN103" s="28"/>
      <c r="BO103" s="28"/>
      <c r="BP103" s="28"/>
      <c r="BQ103" s="28"/>
      <c r="BR103" s="28"/>
      <c r="BS103" s="28"/>
      <c r="BT103" s="28"/>
      <c r="BU103" s="28"/>
      <c r="BV103" s="28"/>
      <c r="BW103" s="28"/>
      <c r="BX103" s="28"/>
      <c r="BY103" s="28"/>
      <c r="BZ103" s="28"/>
      <c r="CA103" s="28"/>
      <c r="CB103" s="28"/>
      <c r="CC103" s="28"/>
      <c r="CD103" s="28"/>
      <c r="CE103" s="28"/>
      <c r="CF103" s="28"/>
      <c r="CG103" s="28"/>
      <c r="CH103" s="28"/>
      <c r="CI103" s="28"/>
      <c r="CJ103" s="28"/>
      <c r="CK103" s="28"/>
      <c r="CL103" s="28"/>
      <c r="CM103" s="28"/>
      <c r="CN103" s="28"/>
      <c r="CO103" s="28"/>
      <c r="CP103" s="28"/>
      <c r="CQ103" s="28"/>
      <c r="CR103" s="28"/>
      <c r="CS103" s="28"/>
      <c r="CT103" s="28"/>
      <c r="CU103" s="28"/>
      <c r="CV103" s="28"/>
      <c r="CW103" s="28"/>
      <c r="CX103" s="28"/>
      <c r="CY103" s="28"/>
      <c r="CZ103" s="28"/>
      <c r="DA103" s="28"/>
      <c r="DB103" s="28"/>
      <c r="DC103" s="28"/>
      <c r="DD103" s="28"/>
      <c r="DE103" s="28"/>
      <c r="DF103" s="28"/>
      <c r="DG103" s="28"/>
    </row>
    <row r="104" spans="4:111">
      <c r="D104" s="28"/>
      <c r="E104" s="28"/>
      <c r="F104" s="28"/>
      <c r="G104" s="28"/>
      <c r="H104" s="28"/>
      <c r="I104" s="28"/>
      <c r="J104" s="28"/>
      <c r="K104" s="28"/>
      <c r="L104" s="28"/>
      <c r="M104" s="28"/>
      <c r="N104" s="28"/>
      <c r="O104" s="28"/>
      <c r="P104" s="28"/>
      <c r="Q104" s="28"/>
      <c r="R104" s="28"/>
      <c r="S104" s="28"/>
      <c r="T104" s="28"/>
      <c r="U104" s="28"/>
      <c r="V104" s="28"/>
      <c r="W104" s="28"/>
      <c r="X104" s="28"/>
      <c r="Y104" s="28"/>
      <c r="Z104" s="28"/>
      <c r="AA104" s="28"/>
      <c r="AB104" s="28"/>
      <c r="AC104" s="28"/>
      <c r="AD104" s="28"/>
      <c r="AE104" s="28"/>
      <c r="AF104" s="28"/>
      <c r="AG104" s="28"/>
      <c r="AH104" s="28"/>
      <c r="AI104" s="28"/>
      <c r="AJ104" s="28"/>
      <c r="AK104" s="28"/>
      <c r="AL104" s="28"/>
      <c r="AM104" s="28"/>
      <c r="AN104" s="28"/>
      <c r="AO104" s="28"/>
      <c r="AP104" s="28"/>
      <c r="AQ104" s="28"/>
      <c r="AR104" s="28"/>
      <c r="AS104" s="28"/>
      <c r="AT104" s="28"/>
      <c r="AU104" s="28"/>
      <c r="AV104" s="28"/>
      <c r="AW104" s="28"/>
      <c r="AX104" s="28"/>
      <c r="AY104" s="28"/>
      <c r="AZ104" s="28"/>
      <c r="BA104" s="28"/>
      <c r="BB104" s="28"/>
      <c r="BC104" s="28"/>
      <c r="BD104" s="28"/>
      <c r="BE104" s="28"/>
      <c r="BF104" s="28"/>
      <c r="BG104" s="28"/>
      <c r="BH104" s="28"/>
      <c r="BI104" s="28"/>
      <c r="BJ104" s="28"/>
      <c r="BK104" s="28"/>
      <c r="BL104" s="28"/>
      <c r="BM104" s="28"/>
      <c r="BN104" s="28"/>
      <c r="BO104" s="28"/>
      <c r="BP104" s="28"/>
      <c r="BQ104" s="28"/>
      <c r="BR104" s="28"/>
      <c r="BS104" s="28"/>
      <c r="BT104" s="28"/>
      <c r="BU104" s="28"/>
      <c r="BV104" s="28"/>
      <c r="BW104" s="28"/>
      <c r="BX104" s="28"/>
      <c r="BY104" s="28"/>
      <c r="BZ104" s="28"/>
      <c r="CA104" s="28"/>
      <c r="CB104" s="28"/>
      <c r="CC104" s="28"/>
      <c r="CD104" s="28"/>
      <c r="CE104" s="28"/>
      <c r="CF104" s="28"/>
      <c r="CG104" s="28"/>
      <c r="CH104" s="28"/>
      <c r="CI104" s="28"/>
      <c r="CJ104" s="28"/>
      <c r="CK104" s="28"/>
      <c r="CL104" s="28"/>
      <c r="CM104" s="28"/>
      <c r="CN104" s="28"/>
      <c r="CO104" s="28"/>
      <c r="CP104" s="28"/>
      <c r="CQ104" s="28"/>
      <c r="CR104" s="28"/>
      <c r="CS104" s="28"/>
      <c r="CT104" s="28"/>
      <c r="CU104" s="28"/>
      <c r="CV104" s="28"/>
      <c r="CW104" s="28"/>
      <c r="CX104" s="28"/>
      <c r="CY104" s="28"/>
      <c r="CZ104" s="28"/>
      <c r="DA104" s="28"/>
      <c r="DB104" s="28"/>
      <c r="DC104" s="28"/>
      <c r="DD104" s="28"/>
      <c r="DE104" s="28"/>
      <c r="DF104" s="28"/>
      <c r="DG104" s="28"/>
    </row>
    <row r="105" spans="4:111">
      <c r="D105" s="28"/>
      <c r="E105" s="28"/>
      <c r="F105" s="28"/>
      <c r="G105" s="28"/>
      <c r="H105" s="28"/>
      <c r="I105" s="28"/>
      <c r="J105" s="28"/>
      <c r="K105" s="28"/>
      <c r="L105" s="28"/>
      <c r="M105" s="28"/>
      <c r="N105" s="28"/>
      <c r="O105" s="28"/>
      <c r="P105" s="28"/>
      <c r="Q105" s="28"/>
      <c r="R105" s="28"/>
      <c r="S105" s="28"/>
      <c r="T105" s="28"/>
      <c r="U105" s="28"/>
      <c r="V105" s="28"/>
      <c r="W105" s="28"/>
      <c r="X105" s="28"/>
      <c r="Y105" s="28"/>
      <c r="Z105" s="28"/>
      <c r="AA105" s="28"/>
      <c r="AB105" s="28"/>
      <c r="AC105" s="28"/>
      <c r="AD105" s="28"/>
      <c r="AE105" s="28"/>
      <c r="AF105" s="28"/>
      <c r="AG105" s="28"/>
      <c r="AH105" s="28"/>
      <c r="AI105" s="28"/>
      <c r="AJ105" s="28"/>
      <c r="AK105" s="28"/>
      <c r="AL105" s="28"/>
      <c r="AM105" s="28"/>
      <c r="AN105" s="28"/>
      <c r="AO105" s="28"/>
      <c r="AP105" s="28"/>
      <c r="AQ105" s="28"/>
      <c r="AR105" s="28"/>
      <c r="AS105" s="28"/>
      <c r="AT105" s="28"/>
      <c r="AU105" s="28"/>
      <c r="AV105" s="28"/>
      <c r="AW105" s="28"/>
      <c r="AX105" s="28"/>
      <c r="AY105" s="28"/>
      <c r="AZ105" s="28"/>
      <c r="BA105" s="28"/>
      <c r="BB105" s="28"/>
      <c r="BC105" s="28"/>
      <c r="BD105" s="28"/>
      <c r="BE105" s="28"/>
      <c r="BF105" s="28"/>
      <c r="BG105" s="28"/>
      <c r="BH105" s="28"/>
      <c r="BI105" s="28"/>
      <c r="BJ105" s="28"/>
      <c r="BK105" s="28"/>
      <c r="BL105" s="28"/>
      <c r="BM105" s="28"/>
      <c r="BN105" s="28"/>
      <c r="BO105" s="28"/>
      <c r="BP105" s="28"/>
      <c r="BQ105" s="28"/>
      <c r="BR105" s="28"/>
      <c r="BS105" s="28"/>
      <c r="BT105" s="28"/>
      <c r="BU105" s="28"/>
      <c r="BV105" s="28"/>
      <c r="BW105" s="28"/>
      <c r="BX105" s="28"/>
      <c r="BY105" s="28"/>
      <c r="BZ105" s="28"/>
      <c r="CA105" s="28"/>
      <c r="CB105" s="28"/>
      <c r="CC105" s="28"/>
      <c r="CD105" s="28"/>
      <c r="CE105" s="28"/>
      <c r="CF105" s="28"/>
      <c r="CG105" s="28"/>
      <c r="CH105" s="28"/>
      <c r="CI105" s="28"/>
      <c r="CJ105" s="28"/>
      <c r="CK105" s="28"/>
      <c r="CL105" s="28"/>
      <c r="CM105" s="28"/>
      <c r="CN105" s="28"/>
      <c r="CO105" s="28"/>
      <c r="CP105" s="28"/>
      <c r="CQ105" s="28"/>
      <c r="CR105" s="28"/>
      <c r="CS105" s="28"/>
      <c r="CT105" s="28"/>
      <c r="CU105" s="28"/>
      <c r="CV105" s="28"/>
      <c r="CW105" s="28"/>
      <c r="CX105" s="28"/>
      <c r="CY105" s="28"/>
      <c r="CZ105" s="28"/>
      <c r="DA105" s="28"/>
      <c r="DB105" s="28"/>
      <c r="DC105" s="28"/>
      <c r="DD105" s="28"/>
      <c r="DE105" s="28"/>
      <c r="DF105" s="28"/>
      <c r="DG105" s="28"/>
    </row>
    <row r="106" spans="4:111">
      <c r="D106" s="28"/>
      <c r="E106" s="28"/>
      <c r="F106" s="28"/>
      <c r="G106" s="28"/>
      <c r="H106" s="28"/>
      <c r="I106" s="28"/>
      <c r="J106" s="28"/>
      <c r="K106" s="28"/>
      <c r="L106" s="28"/>
      <c r="M106" s="28"/>
      <c r="N106" s="28"/>
      <c r="O106" s="28"/>
      <c r="P106" s="28"/>
      <c r="Q106" s="28"/>
      <c r="R106" s="28"/>
      <c r="S106" s="28"/>
      <c r="T106" s="28"/>
      <c r="U106" s="28"/>
      <c r="V106" s="28"/>
      <c r="W106" s="28"/>
      <c r="X106" s="28"/>
      <c r="Y106" s="28"/>
      <c r="Z106" s="28"/>
      <c r="AA106" s="28"/>
      <c r="AB106" s="28"/>
      <c r="AC106" s="28"/>
      <c r="AD106" s="28"/>
      <c r="AE106" s="28"/>
      <c r="AF106" s="28"/>
      <c r="AG106" s="28"/>
      <c r="AH106" s="28"/>
      <c r="AI106" s="28"/>
      <c r="AJ106" s="28"/>
      <c r="AK106" s="28"/>
      <c r="AL106" s="28"/>
      <c r="AM106" s="28"/>
      <c r="AN106" s="28"/>
      <c r="AO106" s="28"/>
      <c r="AP106" s="28"/>
      <c r="AQ106" s="28"/>
      <c r="AR106" s="28"/>
      <c r="AS106" s="28"/>
      <c r="AT106" s="28"/>
      <c r="AU106" s="28"/>
      <c r="AV106" s="28"/>
      <c r="AW106" s="28"/>
      <c r="AX106" s="28"/>
      <c r="AY106" s="28"/>
      <c r="AZ106" s="28"/>
      <c r="BA106" s="28"/>
      <c r="BB106" s="28"/>
      <c r="BC106" s="28"/>
      <c r="BD106" s="28"/>
      <c r="BE106" s="28"/>
      <c r="BF106" s="28"/>
      <c r="BG106" s="28"/>
      <c r="BH106" s="28"/>
      <c r="BI106" s="28"/>
      <c r="BJ106" s="28"/>
      <c r="BK106" s="28"/>
      <c r="BL106" s="28"/>
      <c r="BM106" s="28"/>
      <c r="BN106" s="28"/>
      <c r="BO106" s="28"/>
      <c r="BP106" s="28"/>
      <c r="BQ106" s="28"/>
      <c r="BR106" s="28"/>
      <c r="BS106" s="28"/>
      <c r="BT106" s="28"/>
      <c r="BU106" s="28"/>
      <c r="BV106" s="28"/>
      <c r="BW106" s="28"/>
      <c r="BX106" s="28"/>
      <c r="BY106" s="28"/>
      <c r="BZ106" s="28"/>
      <c r="CA106" s="28"/>
      <c r="CB106" s="28"/>
      <c r="CC106" s="28"/>
      <c r="CD106" s="28"/>
      <c r="CE106" s="28"/>
      <c r="CF106" s="28"/>
      <c r="CG106" s="28"/>
      <c r="CH106" s="28"/>
      <c r="CI106" s="28"/>
      <c r="CJ106" s="28"/>
      <c r="CK106" s="28"/>
      <c r="CL106" s="28"/>
      <c r="CM106" s="28"/>
      <c r="CN106" s="28"/>
      <c r="CO106" s="28"/>
      <c r="CP106" s="28"/>
      <c r="CQ106" s="28"/>
      <c r="CR106" s="28"/>
      <c r="CS106" s="28"/>
      <c r="CT106" s="28"/>
      <c r="CU106" s="28"/>
      <c r="CV106" s="28"/>
      <c r="CW106" s="28"/>
      <c r="CX106" s="28"/>
      <c r="CY106" s="28"/>
      <c r="CZ106" s="28"/>
      <c r="DA106" s="28"/>
      <c r="DB106" s="28"/>
      <c r="DC106" s="28"/>
      <c r="DD106" s="28"/>
      <c r="DE106" s="28"/>
      <c r="DF106" s="28"/>
      <c r="DG106" s="28"/>
    </row>
    <row r="107" spans="4:111">
      <c r="D107" s="28"/>
      <c r="E107" s="28"/>
      <c r="F107" s="28"/>
      <c r="G107" s="28"/>
      <c r="H107" s="28"/>
      <c r="I107" s="28"/>
      <c r="J107" s="28"/>
      <c r="K107" s="28"/>
      <c r="L107" s="28"/>
      <c r="M107" s="28"/>
      <c r="N107" s="28"/>
      <c r="O107" s="28"/>
      <c r="P107" s="28"/>
      <c r="Q107" s="28"/>
      <c r="R107" s="28"/>
      <c r="S107" s="28"/>
      <c r="T107" s="28"/>
      <c r="U107" s="28"/>
      <c r="V107" s="28"/>
      <c r="W107" s="28"/>
      <c r="X107" s="28"/>
      <c r="Y107" s="28"/>
      <c r="Z107" s="28"/>
      <c r="AA107" s="28"/>
      <c r="AB107" s="28"/>
      <c r="AC107" s="28"/>
      <c r="AD107" s="28"/>
      <c r="AE107" s="28"/>
      <c r="AF107" s="28"/>
      <c r="AG107" s="28"/>
      <c r="AH107" s="28"/>
      <c r="AI107" s="28"/>
      <c r="AJ107" s="28"/>
      <c r="AK107" s="28"/>
      <c r="AL107" s="28"/>
      <c r="AM107" s="28"/>
      <c r="AN107" s="28"/>
      <c r="AO107" s="28"/>
      <c r="AP107" s="28"/>
      <c r="AQ107" s="28"/>
      <c r="AR107" s="28"/>
      <c r="AS107" s="28"/>
      <c r="AT107" s="28"/>
      <c r="AU107" s="28"/>
      <c r="AV107" s="28"/>
      <c r="AW107" s="28"/>
      <c r="AX107" s="28"/>
      <c r="AY107" s="28"/>
      <c r="AZ107" s="28"/>
      <c r="BA107" s="28"/>
      <c r="BB107" s="28"/>
      <c r="BC107" s="28"/>
      <c r="BD107" s="28"/>
      <c r="BE107" s="28"/>
      <c r="BF107" s="28"/>
      <c r="BG107" s="28"/>
      <c r="BH107" s="28"/>
      <c r="BI107" s="28"/>
      <c r="BJ107" s="28"/>
      <c r="BK107" s="28"/>
      <c r="BL107" s="28"/>
      <c r="BM107" s="28"/>
      <c r="BN107" s="28"/>
      <c r="BO107" s="28"/>
      <c r="BP107" s="28"/>
      <c r="BQ107" s="28"/>
      <c r="BR107" s="28"/>
      <c r="BS107" s="28"/>
      <c r="BT107" s="28"/>
      <c r="BU107" s="28"/>
      <c r="BV107" s="28"/>
      <c r="BW107" s="28"/>
      <c r="BX107" s="28"/>
      <c r="BY107" s="28"/>
      <c r="BZ107" s="28"/>
      <c r="CA107" s="28"/>
      <c r="CB107" s="28"/>
      <c r="CC107" s="28"/>
      <c r="CD107" s="28"/>
      <c r="CE107" s="28"/>
      <c r="CF107" s="28"/>
      <c r="CG107" s="28"/>
      <c r="CH107" s="28"/>
      <c r="CI107" s="28"/>
      <c r="CJ107" s="28"/>
      <c r="CK107" s="28"/>
      <c r="CL107" s="28"/>
      <c r="CM107" s="28"/>
      <c r="CN107" s="28"/>
      <c r="CO107" s="28"/>
      <c r="CP107" s="28"/>
      <c r="CQ107" s="28"/>
      <c r="CR107" s="28"/>
      <c r="CS107" s="28"/>
      <c r="CT107" s="28"/>
      <c r="CU107" s="28"/>
      <c r="CV107" s="28"/>
      <c r="CW107" s="28"/>
      <c r="CX107" s="28"/>
      <c r="CY107" s="28"/>
      <c r="CZ107" s="28"/>
      <c r="DA107" s="28"/>
      <c r="DB107" s="28"/>
      <c r="DC107" s="28"/>
      <c r="DD107" s="28"/>
      <c r="DE107" s="28"/>
      <c r="DF107" s="28"/>
      <c r="DG107" s="28"/>
    </row>
    <row r="108" spans="4:111">
      <c r="D108" s="28"/>
      <c r="E108" s="28"/>
      <c r="F108" s="28"/>
      <c r="G108" s="28"/>
      <c r="H108" s="28"/>
      <c r="I108" s="28"/>
      <c r="J108" s="28"/>
      <c r="K108" s="28"/>
      <c r="L108" s="28"/>
      <c r="M108" s="28"/>
      <c r="N108" s="28"/>
      <c r="O108" s="28"/>
      <c r="P108" s="28"/>
      <c r="Q108" s="28"/>
      <c r="R108" s="28"/>
      <c r="S108" s="28"/>
      <c r="T108" s="28"/>
      <c r="U108" s="28"/>
      <c r="V108" s="28"/>
      <c r="W108" s="28"/>
      <c r="X108" s="28"/>
      <c r="Y108" s="28"/>
      <c r="Z108" s="28"/>
      <c r="AA108" s="28"/>
      <c r="AB108" s="28"/>
      <c r="AC108" s="28"/>
      <c r="AD108" s="28"/>
      <c r="AE108" s="28"/>
      <c r="AF108" s="28"/>
      <c r="AG108" s="28"/>
      <c r="AH108" s="28"/>
      <c r="AI108" s="28"/>
      <c r="AJ108" s="28"/>
      <c r="AK108" s="28"/>
      <c r="AL108" s="28"/>
      <c r="AM108" s="28"/>
      <c r="AN108" s="28"/>
      <c r="AO108" s="28"/>
      <c r="AP108" s="28"/>
      <c r="AQ108" s="28"/>
      <c r="AR108" s="28"/>
      <c r="AS108" s="28"/>
      <c r="AT108" s="28"/>
      <c r="AU108" s="28"/>
      <c r="AV108" s="28"/>
      <c r="AW108" s="28"/>
      <c r="AX108" s="28"/>
      <c r="AY108" s="28"/>
      <c r="AZ108" s="28"/>
      <c r="BA108" s="28"/>
      <c r="BB108" s="28"/>
      <c r="BC108" s="28"/>
      <c r="BD108" s="28"/>
      <c r="BE108" s="28"/>
      <c r="BF108" s="28"/>
      <c r="BG108" s="28"/>
      <c r="BH108" s="28"/>
      <c r="BI108" s="28"/>
      <c r="BJ108" s="28"/>
      <c r="BK108" s="28"/>
      <c r="BL108" s="28"/>
      <c r="BM108" s="28"/>
      <c r="BN108" s="28"/>
      <c r="BO108" s="28"/>
      <c r="BP108" s="28"/>
      <c r="BQ108" s="28"/>
      <c r="BR108" s="28"/>
      <c r="BS108" s="28"/>
      <c r="BT108" s="28"/>
      <c r="BU108" s="28"/>
      <c r="BV108" s="28"/>
      <c r="BW108" s="28"/>
      <c r="BX108" s="28"/>
      <c r="BY108" s="28"/>
      <c r="BZ108" s="28"/>
      <c r="CA108" s="28"/>
      <c r="CB108" s="28"/>
      <c r="CC108" s="28"/>
      <c r="CD108" s="28"/>
      <c r="CE108" s="28"/>
      <c r="CF108" s="28"/>
      <c r="CG108" s="28"/>
      <c r="CH108" s="28"/>
      <c r="CI108" s="28"/>
      <c r="CJ108" s="28"/>
      <c r="CK108" s="28"/>
      <c r="CL108" s="28"/>
      <c r="CM108" s="28"/>
      <c r="CN108" s="28"/>
      <c r="CO108" s="28"/>
      <c r="CP108" s="28"/>
      <c r="CQ108" s="28"/>
      <c r="CR108" s="28"/>
      <c r="CS108" s="28"/>
      <c r="CT108" s="28"/>
      <c r="CU108" s="28"/>
      <c r="CV108" s="28"/>
      <c r="CW108" s="28"/>
      <c r="CX108" s="28"/>
      <c r="CY108" s="28"/>
      <c r="CZ108" s="28"/>
      <c r="DA108" s="28"/>
      <c r="DB108" s="28"/>
      <c r="DC108" s="28"/>
      <c r="DD108" s="28"/>
      <c r="DE108" s="28"/>
      <c r="DF108" s="28"/>
      <c r="DG108" s="28"/>
    </row>
    <row r="109" spans="4:111">
      <c r="D109" s="28"/>
      <c r="E109" s="28"/>
      <c r="F109" s="28"/>
      <c r="G109" s="28"/>
      <c r="H109" s="28"/>
      <c r="I109" s="28"/>
      <c r="J109" s="28"/>
      <c r="K109" s="28"/>
      <c r="L109" s="28"/>
      <c r="M109" s="28"/>
      <c r="N109" s="28"/>
      <c r="O109" s="28"/>
      <c r="P109" s="28"/>
      <c r="Q109" s="28"/>
      <c r="R109" s="28"/>
      <c r="S109" s="28"/>
      <c r="T109" s="28"/>
      <c r="U109" s="28"/>
      <c r="V109" s="28"/>
      <c r="W109" s="28"/>
      <c r="X109" s="28"/>
      <c r="Y109" s="28"/>
      <c r="Z109" s="28"/>
      <c r="AA109" s="28"/>
      <c r="AB109" s="28"/>
      <c r="AC109" s="28"/>
      <c r="AD109" s="28"/>
      <c r="AE109" s="28"/>
      <c r="AF109" s="28"/>
      <c r="AG109" s="28"/>
      <c r="AH109" s="28"/>
      <c r="AI109" s="28"/>
      <c r="AJ109" s="28"/>
      <c r="AK109" s="28"/>
      <c r="AL109" s="28"/>
      <c r="AM109" s="28"/>
      <c r="AN109" s="28"/>
      <c r="AO109" s="28"/>
      <c r="AP109" s="28"/>
      <c r="AQ109" s="28"/>
      <c r="AR109" s="28"/>
      <c r="AS109" s="28"/>
      <c r="AT109" s="28"/>
      <c r="AU109" s="28"/>
      <c r="AV109" s="28"/>
      <c r="AW109" s="28"/>
      <c r="AX109" s="28"/>
      <c r="AY109" s="28"/>
      <c r="AZ109" s="28"/>
      <c r="BA109" s="28"/>
      <c r="BB109" s="28"/>
      <c r="BC109" s="28"/>
      <c r="BD109" s="28"/>
      <c r="BE109" s="28"/>
      <c r="BF109" s="28"/>
      <c r="BG109" s="28"/>
      <c r="BH109" s="28"/>
      <c r="BI109" s="28"/>
      <c r="BJ109" s="28"/>
      <c r="BK109" s="28"/>
      <c r="BL109" s="28"/>
      <c r="BM109" s="28"/>
      <c r="BN109" s="28"/>
      <c r="BO109" s="28"/>
      <c r="BP109" s="28"/>
      <c r="BQ109" s="28"/>
      <c r="BR109" s="28"/>
      <c r="BS109" s="28"/>
      <c r="BT109" s="28"/>
      <c r="BU109" s="28"/>
      <c r="BV109" s="28"/>
      <c r="BW109" s="28"/>
      <c r="BX109" s="28"/>
      <c r="BY109" s="28"/>
      <c r="BZ109" s="28"/>
      <c r="CA109" s="28"/>
      <c r="CB109" s="28"/>
      <c r="CC109" s="28"/>
      <c r="CD109" s="28"/>
      <c r="CE109" s="28"/>
      <c r="CF109" s="28"/>
      <c r="CG109" s="28"/>
      <c r="CH109" s="28"/>
      <c r="CI109" s="28"/>
      <c r="CJ109" s="28"/>
      <c r="CK109" s="28"/>
      <c r="CL109" s="28"/>
      <c r="CM109" s="28"/>
      <c r="CN109" s="28"/>
      <c r="CO109" s="28"/>
      <c r="CP109" s="28"/>
      <c r="CQ109" s="28"/>
      <c r="CR109" s="28"/>
      <c r="CS109" s="28"/>
      <c r="CT109" s="28"/>
      <c r="CU109" s="28"/>
      <c r="CV109" s="28"/>
      <c r="CW109" s="28"/>
      <c r="CX109" s="28"/>
      <c r="CY109" s="28"/>
      <c r="CZ109" s="28"/>
      <c r="DA109" s="28"/>
      <c r="DB109" s="28"/>
      <c r="DC109" s="28"/>
      <c r="DD109" s="28"/>
      <c r="DE109" s="28"/>
      <c r="DF109" s="28"/>
      <c r="DG109" s="28"/>
    </row>
    <row r="110" spans="4:111">
      <c r="D110" s="28"/>
      <c r="E110" s="28"/>
      <c r="F110" s="28"/>
      <c r="G110" s="28"/>
      <c r="H110" s="28"/>
      <c r="I110" s="28"/>
      <c r="J110" s="28"/>
      <c r="K110" s="28"/>
      <c r="L110" s="28"/>
      <c r="M110" s="28"/>
      <c r="N110" s="28"/>
      <c r="O110" s="28"/>
      <c r="P110" s="28"/>
      <c r="Q110" s="28"/>
      <c r="R110" s="28"/>
      <c r="S110" s="28"/>
      <c r="T110" s="28"/>
      <c r="U110" s="28"/>
      <c r="V110" s="28"/>
      <c r="W110" s="28"/>
      <c r="X110" s="28"/>
      <c r="Y110" s="28"/>
      <c r="Z110" s="28"/>
      <c r="AA110" s="28"/>
      <c r="AB110" s="28"/>
      <c r="AC110" s="28"/>
      <c r="AD110" s="28"/>
      <c r="AE110" s="28"/>
      <c r="AF110" s="28"/>
      <c r="AG110" s="28"/>
      <c r="AH110" s="28"/>
      <c r="AI110" s="28"/>
      <c r="AJ110" s="28"/>
      <c r="AK110" s="28"/>
      <c r="AL110" s="28"/>
      <c r="AM110" s="28"/>
      <c r="AN110" s="28"/>
      <c r="AO110" s="28"/>
      <c r="AP110" s="28"/>
      <c r="AQ110" s="28"/>
      <c r="AR110" s="28"/>
      <c r="AS110" s="28"/>
      <c r="AT110" s="28"/>
      <c r="AU110" s="28"/>
      <c r="AV110" s="28"/>
      <c r="AW110" s="28"/>
      <c r="AX110" s="28"/>
      <c r="AY110" s="28"/>
      <c r="AZ110" s="28"/>
      <c r="BA110" s="28"/>
      <c r="BB110" s="28"/>
      <c r="BC110" s="28"/>
      <c r="BD110" s="28"/>
      <c r="BE110" s="28"/>
      <c r="BF110" s="28"/>
      <c r="BG110" s="28"/>
      <c r="BH110" s="28"/>
      <c r="BI110" s="28"/>
      <c r="BJ110" s="28"/>
      <c r="BK110" s="28"/>
      <c r="BL110" s="28"/>
      <c r="BM110" s="28"/>
      <c r="BN110" s="28"/>
      <c r="BO110" s="28"/>
      <c r="BP110" s="28"/>
      <c r="BQ110" s="28"/>
      <c r="BR110" s="28"/>
      <c r="BS110" s="28"/>
      <c r="BT110" s="28"/>
      <c r="BU110" s="28"/>
      <c r="BV110" s="28"/>
      <c r="BW110" s="28"/>
      <c r="BX110" s="28"/>
      <c r="BY110" s="28"/>
      <c r="BZ110" s="28"/>
      <c r="CA110" s="28"/>
      <c r="CB110" s="28"/>
      <c r="CC110" s="28"/>
      <c r="CD110" s="28"/>
      <c r="CE110" s="28"/>
      <c r="CF110" s="28"/>
      <c r="CG110" s="28"/>
      <c r="CH110" s="28"/>
      <c r="CI110" s="28"/>
      <c r="CJ110" s="28"/>
      <c r="CK110" s="28"/>
      <c r="CL110" s="28"/>
      <c r="CM110" s="28"/>
      <c r="CN110" s="28"/>
      <c r="CO110" s="28"/>
      <c r="CP110" s="28"/>
      <c r="CQ110" s="28"/>
      <c r="CR110" s="28"/>
      <c r="CS110" s="28"/>
      <c r="CT110" s="28"/>
      <c r="CU110" s="28"/>
      <c r="CV110" s="28"/>
      <c r="CW110" s="28"/>
      <c r="CX110" s="28"/>
      <c r="CY110" s="28"/>
      <c r="CZ110" s="28"/>
      <c r="DA110" s="28"/>
      <c r="DB110" s="28"/>
      <c r="DC110" s="28"/>
      <c r="DD110" s="28"/>
      <c r="DE110" s="28"/>
      <c r="DF110" s="28"/>
      <c r="DG110" s="28"/>
    </row>
    <row r="111" spans="4:111">
      <c r="D111" s="28"/>
      <c r="E111" s="28"/>
      <c r="F111" s="28"/>
      <c r="G111" s="28"/>
      <c r="H111" s="28"/>
      <c r="I111" s="28"/>
      <c r="J111" s="28"/>
      <c r="K111" s="28"/>
      <c r="L111" s="28"/>
      <c r="M111" s="28"/>
      <c r="N111" s="28"/>
      <c r="O111" s="28"/>
      <c r="P111" s="28"/>
      <c r="Q111" s="28"/>
      <c r="R111" s="28"/>
      <c r="S111" s="28"/>
      <c r="T111" s="28"/>
      <c r="U111" s="28"/>
      <c r="V111" s="28"/>
      <c r="W111" s="28"/>
      <c r="X111" s="28"/>
      <c r="Y111" s="28"/>
      <c r="Z111" s="28"/>
      <c r="AA111" s="28"/>
      <c r="AB111" s="28"/>
      <c r="AC111" s="28"/>
      <c r="AD111" s="28"/>
      <c r="AE111" s="28"/>
      <c r="AF111" s="28"/>
      <c r="AG111" s="28"/>
      <c r="AH111" s="28"/>
      <c r="AI111" s="28"/>
      <c r="AJ111" s="28"/>
      <c r="AK111" s="28"/>
      <c r="AL111" s="28"/>
      <c r="AM111" s="28"/>
      <c r="AN111" s="28"/>
      <c r="AO111" s="28"/>
      <c r="AP111" s="28"/>
      <c r="AQ111" s="28"/>
      <c r="AR111" s="28"/>
      <c r="AS111" s="28"/>
      <c r="AT111" s="28"/>
      <c r="AU111" s="28"/>
      <c r="AV111" s="28"/>
      <c r="AW111" s="28"/>
      <c r="AX111" s="28"/>
      <c r="AY111" s="28"/>
      <c r="AZ111" s="28"/>
      <c r="BA111" s="28"/>
      <c r="BB111" s="28"/>
      <c r="BC111" s="28"/>
      <c r="BD111" s="28"/>
      <c r="BE111" s="28"/>
      <c r="BF111" s="28"/>
      <c r="BG111" s="28"/>
      <c r="BH111" s="28"/>
      <c r="BI111" s="28"/>
      <c r="BJ111" s="28"/>
      <c r="BK111" s="28"/>
      <c r="BL111" s="28"/>
      <c r="BM111" s="28"/>
      <c r="BN111" s="28"/>
      <c r="BO111" s="28"/>
      <c r="BP111" s="28"/>
      <c r="BQ111" s="28"/>
      <c r="BR111" s="28"/>
      <c r="BS111" s="28"/>
      <c r="BT111" s="28"/>
      <c r="BU111" s="28"/>
      <c r="BV111" s="28"/>
      <c r="BW111" s="28"/>
      <c r="BX111" s="28"/>
      <c r="BY111" s="28"/>
      <c r="BZ111" s="28"/>
      <c r="CA111" s="28"/>
      <c r="CB111" s="28"/>
      <c r="CC111" s="28"/>
      <c r="CD111" s="28"/>
      <c r="CE111" s="28"/>
      <c r="CF111" s="28"/>
      <c r="CG111" s="28"/>
      <c r="CH111" s="28"/>
      <c r="CI111" s="28"/>
      <c r="CJ111" s="28"/>
      <c r="CK111" s="28"/>
      <c r="CL111" s="28"/>
      <c r="CM111" s="28"/>
      <c r="CN111" s="28"/>
      <c r="CO111" s="28"/>
      <c r="CP111" s="28"/>
      <c r="CQ111" s="28"/>
      <c r="CR111" s="28"/>
      <c r="CS111" s="28"/>
      <c r="CT111" s="28"/>
      <c r="CU111" s="28"/>
      <c r="CV111" s="28"/>
      <c r="CW111" s="28"/>
      <c r="CX111" s="28"/>
      <c r="CY111" s="28"/>
      <c r="CZ111" s="28"/>
      <c r="DA111" s="28"/>
      <c r="DB111" s="28"/>
      <c r="DC111" s="28"/>
      <c r="DD111" s="28"/>
      <c r="DE111" s="28"/>
      <c r="DF111" s="28"/>
      <c r="DG111" s="28"/>
    </row>
    <row r="112" spans="4:111">
      <c r="D112" s="28"/>
      <c r="E112" s="28"/>
      <c r="F112" s="28"/>
      <c r="G112" s="28"/>
      <c r="H112" s="28"/>
      <c r="I112" s="28"/>
      <c r="J112" s="28"/>
      <c r="K112" s="28"/>
      <c r="L112" s="28"/>
      <c r="M112" s="28"/>
      <c r="N112" s="28"/>
      <c r="O112" s="28"/>
      <c r="P112" s="28"/>
      <c r="Q112" s="28"/>
      <c r="R112" s="28"/>
      <c r="S112" s="28"/>
      <c r="T112" s="28"/>
      <c r="U112" s="28"/>
      <c r="V112" s="28"/>
      <c r="W112" s="28"/>
      <c r="X112" s="28"/>
      <c r="Y112" s="28"/>
      <c r="Z112" s="28"/>
      <c r="AA112" s="28"/>
      <c r="AB112" s="28"/>
      <c r="AC112" s="28"/>
      <c r="AD112" s="28"/>
      <c r="AE112" s="28"/>
      <c r="AF112" s="28"/>
      <c r="AG112" s="28"/>
      <c r="AH112" s="28"/>
      <c r="AI112" s="28"/>
      <c r="AJ112" s="28"/>
      <c r="AK112" s="28"/>
      <c r="AL112" s="28"/>
      <c r="AM112" s="28"/>
      <c r="AN112" s="28"/>
      <c r="AO112" s="28"/>
      <c r="AP112" s="28"/>
      <c r="AQ112" s="28"/>
      <c r="AR112" s="28"/>
      <c r="AS112" s="28"/>
      <c r="AT112" s="28"/>
      <c r="AU112" s="28"/>
      <c r="AV112" s="28"/>
      <c r="AW112" s="28"/>
      <c r="AX112" s="28"/>
      <c r="AY112" s="28"/>
      <c r="AZ112" s="28"/>
      <c r="BA112" s="28"/>
      <c r="BB112" s="28"/>
      <c r="BC112" s="28"/>
      <c r="BD112" s="28"/>
      <c r="BE112" s="28"/>
      <c r="BF112" s="28"/>
      <c r="BG112" s="28"/>
      <c r="BH112" s="28"/>
      <c r="BI112" s="28"/>
      <c r="BJ112" s="28"/>
      <c r="BK112" s="28"/>
      <c r="BL112" s="28"/>
      <c r="BM112" s="28"/>
      <c r="BN112" s="28"/>
      <c r="BO112" s="28"/>
      <c r="BP112" s="28"/>
      <c r="BQ112" s="28"/>
      <c r="BR112" s="28"/>
      <c r="BS112" s="28"/>
      <c r="BT112" s="28"/>
      <c r="BU112" s="28"/>
      <c r="BV112" s="28"/>
      <c r="BW112" s="28"/>
      <c r="BX112" s="28"/>
      <c r="BY112" s="28"/>
      <c r="BZ112" s="28"/>
      <c r="CA112" s="28"/>
      <c r="CB112" s="28"/>
      <c r="CC112" s="28"/>
      <c r="CD112" s="28"/>
      <c r="CE112" s="28"/>
      <c r="CF112" s="28"/>
      <c r="CG112" s="28"/>
      <c r="CH112" s="28"/>
      <c r="CI112" s="28"/>
      <c r="CJ112" s="28"/>
      <c r="CK112" s="28"/>
      <c r="CL112" s="28"/>
      <c r="CM112" s="28"/>
      <c r="CN112" s="28"/>
      <c r="CO112" s="28"/>
      <c r="CP112" s="28"/>
      <c r="CQ112" s="28"/>
      <c r="CR112" s="28"/>
      <c r="CS112" s="28"/>
      <c r="CT112" s="28"/>
      <c r="CU112" s="28"/>
      <c r="CV112" s="28"/>
      <c r="CW112" s="28"/>
      <c r="CX112" s="28"/>
      <c r="CY112" s="28"/>
      <c r="CZ112" s="28"/>
      <c r="DA112" s="28"/>
      <c r="DB112" s="28"/>
      <c r="DC112" s="28"/>
      <c r="DD112" s="28"/>
      <c r="DE112" s="28"/>
      <c r="DF112" s="28"/>
      <c r="DG112" s="28"/>
    </row>
  </sheetData>
  <mergeCells count="32">
    <mergeCell ref="A2:B2"/>
    <mergeCell ref="D2:E2"/>
    <mergeCell ref="A3:B3"/>
    <mergeCell ref="A5:B5"/>
    <mergeCell ref="A4:B4"/>
    <mergeCell ref="D7:E7"/>
    <mergeCell ref="A8:B8"/>
    <mergeCell ref="A9:B9"/>
    <mergeCell ref="A10:B10"/>
    <mergeCell ref="A12:B12"/>
    <mergeCell ref="A20:B20"/>
    <mergeCell ref="A21:B21"/>
    <mergeCell ref="A22:B22"/>
    <mergeCell ref="A6:B6"/>
    <mergeCell ref="A16:B16"/>
    <mergeCell ref="A7:B7"/>
    <mergeCell ref="T1:U1"/>
    <mergeCell ref="L1:O1"/>
    <mergeCell ref="A31:B31"/>
    <mergeCell ref="A19:B19"/>
    <mergeCell ref="A23:B23"/>
    <mergeCell ref="A25:B25"/>
    <mergeCell ref="A26:B26"/>
    <mergeCell ref="A17:B17"/>
    <mergeCell ref="A18:B18"/>
    <mergeCell ref="A24:B24"/>
    <mergeCell ref="A13:B13"/>
    <mergeCell ref="A14:B14"/>
    <mergeCell ref="A29:B29"/>
    <mergeCell ref="A30:B30"/>
    <mergeCell ref="A28:B28"/>
    <mergeCell ref="A27:B27"/>
  </mergeCells>
  <phoneticPr fontId="2" type="noConversion"/>
  <pageMargins left="0.7" right="0.7" top="0.75" bottom="0.75" header="0.3" footer="0.3"/>
  <drawing r:id="rId1"/>
  <tableParts count="1">
    <tablePart r:id="rId2"/>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8DF0985-E374-44A2-BA49-0598F201F510}">
  <sheetPr codeName="Sheet11"/>
  <dimension ref="B1:H18"/>
  <sheetViews>
    <sheetView topLeftCell="C1" workbookViewId="0">
      <selection activeCell="G4" sqref="G4"/>
    </sheetView>
  </sheetViews>
  <sheetFormatPr defaultRowHeight="14.4"/>
  <cols>
    <col min="2" max="2" width="10.75" bestFit="1" customWidth="1"/>
    <col min="3" max="3" width="25.5" bestFit="1" customWidth="1"/>
    <col min="4" max="4" width="13" bestFit="1" customWidth="1"/>
    <col min="5" max="5" width="6.75" customWidth="1"/>
    <col min="6" max="6" width="16" bestFit="1" customWidth="1"/>
    <col min="7" max="7" width="18.5" bestFit="1" customWidth="1"/>
    <col min="8" max="8" width="13" bestFit="1" customWidth="1"/>
    <col min="9" max="9" width="21.25" customWidth="1"/>
    <col min="10" max="10" width="13" bestFit="1" customWidth="1"/>
    <col min="11" max="11" width="25.5" bestFit="1" customWidth="1"/>
    <col min="12" max="12" width="19.25" bestFit="1" customWidth="1"/>
    <col min="13" max="13" width="35.5" bestFit="1" customWidth="1"/>
    <col min="14" max="14" width="34.75" bestFit="1" customWidth="1"/>
    <col min="15" max="15" width="23.75" bestFit="1" customWidth="1"/>
    <col min="16" max="16" width="23.875" bestFit="1" customWidth="1"/>
    <col min="17" max="17" width="32.5" bestFit="1" customWidth="1"/>
    <col min="18" max="18" width="23.125" bestFit="1" customWidth="1"/>
    <col min="19" max="19" width="25.625" bestFit="1" customWidth="1"/>
    <col min="20" max="20" width="34.5" bestFit="1" customWidth="1"/>
    <col min="21" max="21" width="27.25" bestFit="1" customWidth="1"/>
    <col min="22" max="22" width="12.125" bestFit="1" customWidth="1"/>
    <col min="23" max="23" width="19.5" bestFit="1" customWidth="1"/>
    <col min="24" max="24" width="12.375" bestFit="1" customWidth="1"/>
    <col min="25" max="25" width="63.875" bestFit="1" customWidth="1"/>
    <col min="26" max="26" width="37.875" bestFit="1" customWidth="1"/>
    <col min="27" max="27" width="16.125" bestFit="1" customWidth="1"/>
    <col min="28" max="28" width="13" bestFit="1" customWidth="1"/>
  </cols>
  <sheetData>
    <row r="1" spans="2:8">
      <c r="F1" t="s">
        <v>529</v>
      </c>
      <c r="G1" s="149" t="str">
        <f>INDEX($F$6:$F$17, MATCH(LARGE($G$6:$G$17,1), $G$6:$G$17, 0)) &amp; " - " &amp; TEXT(LARGE($G$6:$G$17,1),"0.00") &amp;" "&amp; "|"</f>
        <v>September - 95.00 |</v>
      </c>
    </row>
    <row r="2" spans="2:8">
      <c r="G2" s="149" t="str">
        <f>INDEX($F$6:$F$17, MATCH(LARGE($G$6:$G$17,2), $G$6:$G$17, 0)) &amp; " - " &amp; TEXT(LARGE($G$6:$G$17,2),"0.00") &amp;" " &amp;"|"</f>
        <v>October - 80.00 |</v>
      </c>
    </row>
    <row r="3" spans="2:8">
      <c r="C3" s="102" t="s">
        <v>463</v>
      </c>
      <c r="G3" s="149" t="str">
        <f>INDEX($F$6:$F$17, MATCH(LARGE($G$6:$G$17,3), $G$6:$G$17, 0)) &amp; " - " &amp; TEXT(LARGE($G$6:$G$17,3),"0.00") &amp;" " &amp; "|"</f>
        <v>July - 60.00 |</v>
      </c>
    </row>
    <row r="4" spans="2:8">
      <c r="B4" s="102" t="s">
        <v>464</v>
      </c>
      <c r="C4" t="s">
        <v>95</v>
      </c>
      <c r="D4" t="s">
        <v>462</v>
      </c>
      <c r="G4" s="102" t="s">
        <v>463</v>
      </c>
    </row>
    <row r="5" spans="2:8">
      <c r="B5" s="103" t="s">
        <v>480</v>
      </c>
      <c r="C5">
        <v>0</v>
      </c>
      <c r="D5">
        <v>0</v>
      </c>
      <c r="F5" s="102" t="s">
        <v>464</v>
      </c>
      <c r="G5" t="s">
        <v>528</v>
      </c>
      <c r="H5" t="s">
        <v>462</v>
      </c>
    </row>
    <row r="6" spans="2:8" ht="33.6">
      <c r="B6" s="103" t="s">
        <v>20</v>
      </c>
      <c r="C6">
        <v>0</v>
      </c>
      <c r="D6">
        <v>0</v>
      </c>
      <c r="F6" s="117" t="s">
        <v>19</v>
      </c>
      <c r="G6" s="115">
        <v>0</v>
      </c>
      <c r="H6" s="104">
        <v>0</v>
      </c>
    </row>
    <row r="7" spans="2:8" ht="39">
      <c r="B7" s="103" t="s">
        <v>21</v>
      </c>
      <c r="C7">
        <v>110</v>
      </c>
      <c r="D7">
        <v>110</v>
      </c>
      <c r="F7" s="117" t="s">
        <v>20</v>
      </c>
      <c r="G7" s="116">
        <v>0</v>
      </c>
      <c r="H7" s="104">
        <v>0</v>
      </c>
    </row>
    <row r="8" spans="2:8" ht="31.2">
      <c r="B8" s="103" t="s">
        <v>22</v>
      </c>
      <c r="C8">
        <v>0</v>
      </c>
      <c r="D8">
        <v>0</v>
      </c>
      <c r="F8" s="117" t="s">
        <v>21</v>
      </c>
      <c r="G8" s="104">
        <v>0</v>
      </c>
      <c r="H8" s="104">
        <v>0</v>
      </c>
    </row>
    <row r="9" spans="2:8" ht="27">
      <c r="B9" s="103" t="s">
        <v>23</v>
      </c>
      <c r="C9">
        <v>25</v>
      </c>
      <c r="D9">
        <v>25</v>
      </c>
      <c r="F9" s="117" t="s">
        <v>22</v>
      </c>
      <c r="G9" s="148">
        <v>0</v>
      </c>
      <c r="H9" s="104">
        <v>0</v>
      </c>
    </row>
    <row r="10" spans="2:8" ht="24.6">
      <c r="B10" s="103" t="s">
        <v>24</v>
      </c>
      <c r="C10">
        <v>50</v>
      </c>
      <c r="D10">
        <v>50</v>
      </c>
      <c r="F10" s="117" t="s">
        <v>23</v>
      </c>
      <c r="G10" s="148">
        <v>25</v>
      </c>
      <c r="H10" s="104">
        <v>25</v>
      </c>
    </row>
    <row r="11" spans="2:8" ht="25.2">
      <c r="B11" s="103" t="s">
        <v>25</v>
      </c>
      <c r="C11">
        <v>60</v>
      </c>
      <c r="D11">
        <v>60</v>
      </c>
      <c r="F11" s="117" t="s">
        <v>24</v>
      </c>
      <c r="G11" s="148">
        <v>50</v>
      </c>
      <c r="H11" s="104">
        <v>50</v>
      </c>
    </row>
    <row r="12" spans="2:8" ht="23.4">
      <c r="B12" s="103" t="s">
        <v>26</v>
      </c>
      <c r="C12">
        <v>60</v>
      </c>
      <c r="D12">
        <v>60</v>
      </c>
      <c r="F12" s="117" t="s">
        <v>25</v>
      </c>
      <c r="G12" s="148">
        <v>60</v>
      </c>
      <c r="H12" s="104">
        <v>60</v>
      </c>
    </row>
    <row r="13" spans="2:8" ht="33">
      <c r="B13" s="103" t="s">
        <v>27</v>
      </c>
      <c r="C13">
        <v>90</v>
      </c>
      <c r="D13">
        <v>90</v>
      </c>
      <c r="F13" s="117" t="s">
        <v>26</v>
      </c>
      <c r="G13" s="148">
        <v>60</v>
      </c>
      <c r="H13" s="104">
        <v>60</v>
      </c>
    </row>
    <row r="14" spans="2:8" ht="43.8">
      <c r="B14" s="103" t="s">
        <v>481</v>
      </c>
      <c r="C14">
        <v>120</v>
      </c>
      <c r="D14">
        <v>120</v>
      </c>
      <c r="F14" s="117" t="s">
        <v>27</v>
      </c>
      <c r="G14" s="148">
        <v>95</v>
      </c>
      <c r="H14" s="104">
        <v>95</v>
      </c>
    </row>
    <row r="15" spans="2:8" ht="37.200000000000003">
      <c r="B15" s="103" t="s">
        <v>29</v>
      </c>
      <c r="C15">
        <v>0</v>
      </c>
      <c r="D15">
        <v>0</v>
      </c>
      <c r="F15" s="117" t="s">
        <v>28</v>
      </c>
      <c r="G15" s="148">
        <v>80</v>
      </c>
      <c r="H15" s="104">
        <v>80</v>
      </c>
    </row>
    <row r="16" spans="2:8" ht="44.4">
      <c r="B16" s="103" t="s">
        <v>482</v>
      </c>
      <c r="C16">
        <v>30</v>
      </c>
      <c r="D16">
        <v>30</v>
      </c>
      <c r="F16" s="117" t="s">
        <v>29</v>
      </c>
      <c r="G16" s="148">
        <v>45</v>
      </c>
      <c r="H16" s="104">
        <v>45</v>
      </c>
    </row>
    <row r="17" spans="6:8" ht="43.2">
      <c r="F17" s="117" t="s">
        <v>30</v>
      </c>
      <c r="G17" s="148"/>
      <c r="H17" s="104"/>
    </row>
    <row r="18" spans="6:8" ht="72.599999999999994">
      <c r="F18" s="117" t="s">
        <v>527</v>
      </c>
      <c r="G18" s="148">
        <v>415</v>
      </c>
      <c r="H18" s="104">
        <v>415</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33BAC3F-6EF3-409A-AF0A-CDF640923634}">
  <sheetPr codeName="Sheet3"/>
  <dimension ref="A1:AR118"/>
  <sheetViews>
    <sheetView showGridLines="0" workbookViewId="0">
      <selection activeCell="A23" sqref="A23:XFD23"/>
    </sheetView>
  </sheetViews>
  <sheetFormatPr defaultRowHeight="10.199999999999999"/>
  <cols>
    <col min="1" max="1" width="2" style="26" customWidth="1"/>
    <col min="2" max="2" width="48" style="7" bestFit="1" customWidth="1"/>
    <col min="3" max="3" width="16" style="23" bestFit="1" customWidth="1"/>
    <col min="4" max="4" width="11.75" style="24" bestFit="1" customWidth="1"/>
    <col min="5" max="5" width="25.125" style="24" customWidth="1"/>
    <col min="6" max="6" width="11" style="7" bestFit="1" customWidth="1"/>
    <col min="7" max="7" width="10.375" style="7" bestFit="1" customWidth="1"/>
    <col min="8" max="8" width="13.25" style="7" bestFit="1" customWidth="1"/>
    <col min="9" max="9" width="11" style="7" bestFit="1" customWidth="1"/>
    <col min="10" max="10" width="10.375" style="7" bestFit="1" customWidth="1"/>
    <col min="11" max="11" width="11.375" style="7" bestFit="1" customWidth="1"/>
    <col min="12" max="12" width="14" style="7" bestFit="1" customWidth="1"/>
    <col min="13" max="13" width="12.125" style="7" bestFit="1" customWidth="1"/>
    <col min="14" max="15" width="13.875" style="7" bestFit="1" customWidth="1"/>
    <col min="16" max="16" width="11.375" style="24" bestFit="1" customWidth="1"/>
    <col min="17" max="17" width="1.5" style="7" customWidth="1"/>
    <col min="18" max="16384" width="9" style="7"/>
  </cols>
  <sheetData>
    <row r="1" spans="1:44" ht="10.8" thickBot="1">
      <c r="A1" s="6"/>
      <c r="B1" s="6" t="s">
        <v>0</v>
      </c>
      <c r="C1" s="6" t="s">
        <v>151</v>
      </c>
      <c r="D1" s="6" t="s">
        <v>19</v>
      </c>
      <c r="E1" s="6" t="s">
        <v>20</v>
      </c>
      <c r="F1" s="6" t="s">
        <v>21</v>
      </c>
      <c r="G1" s="6" t="s">
        <v>22</v>
      </c>
      <c r="H1" s="6" t="s">
        <v>23</v>
      </c>
      <c r="I1" s="6" t="s">
        <v>24</v>
      </c>
      <c r="J1" s="6" t="s">
        <v>25</v>
      </c>
      <c r="K1" s="6" t="s">
        <v>26</v>
      </c>
      <c r="L1" s="6" t="s">
        <v>27</v>
      </c>
      <c r="M1" s="6" t="s">
        <v>28</v>
      </c>
      <c r="N1" s="6" t="s">
        <v>29</v>
      </c>
      <c r="O1" s="6" t="s">
        <v>30</v>
      </c>
      <c r="P1" s="56" t="s">
        <v>104</v>
      </c>
      <c r="Q1" s="6" t="s">
        <v>408</v>
      </c>
      <c r="R1" s="6"/>
      <c r="S1" s="6"/>
      <c r="T1" s="6"/>
      <c r="U1" s="6"/>
      <c r="V1" s="6"/>
      <c r="W1" s="6"/>
      <c r="X1" s="6"/>
      <c r="Y1" s="6"/>
      <c r="Z1" s="6"/>
      <c r="AA1" s="6"/>
      <c r="AB1" s="6"/>
      <c r="AC1" s="6"/>
      <c r="AD1" s="6"/>
      <c r="AE1" s="6"/>
      <c r="AF1" s="6"/>
      <c r="AG1" s="6"/>
      <c r="AH1" s="6"/>
      <c r="AI1" s="6"/>
      <c r="AJ1" s="6"/>
      <c r="AK1" s="6"/>
      <c r="AL1" s="6"/>
      <c r="AM1" s="6"/>
      <c r="AN1" s="6"/>
      <c r="AO1" s="6"/>
      <c r="AP1" s="6"/>
      <c r="AQ1" s="6"/>
      <c r="AR1" s="6"/>
    </row>
    <row r="2" spans="1:44" ht="11.4">
      <c r="A2" s="8"/>
      <c r="B2" s="8" t="s">
        <v>146</v>
      </c>
      <c r="C2" s="9"/>
      <c r="D2" s="10">
        <v>3600</v>
      </c>
      <c r="E2" s="11">
        <v>4200</v>
      </c>
      <c r="F2" s="11">
        <v>4180</v>
      </c>
      <c r="G2" s="11">
        <v>3750</v>
      </c>
      <c r="H2" s="11">
        <v>3690</v>
      </c>
      <c r="I2" s="11">
        <v>4215</v>
      </c>
      <c r="J2" s="11">
        <v>4260</v>
      </c>
      <c r="K2" s="11">
        <v>4200</v>
      </c>
      <c r="L2" s="11">
        <v>4280</v>
      </c>
      <c r="M2" s="11">
        <v>4360</v>
      </c>
      <c r="N2" s="11">
        <v>4118</v>
      </c>
      <c r="O2" s="11">
        <v>4380</v>
      </c>
      <c r="P2" s="60">
        <v>49233</v>
      </c>
      <c r="Q2" s="12">
        <v>36375</v>
      </c>
      <c r="R2" s="12"/>
      <c r="S2" s="12"/>
      <c r="T2" s="12"/>
      <c r="U2" s="12"/>
      <c r="V2" s="12"/>
      <c r="W2" s="12"/>
      <c r="X2" s="12"/>
      <c r="Y2" s="12"/>
      <c r="Z2" s="12"/>
      <c r="AA2" s="12"/>
      <c r="AB2" s="12"/>
      <c r="AC2" s="12"/>
      <c r="AD2" s="12"/>
      <c r="AE2" s="12"/>
      <c r="AF2" s="12"/>
      <c r="AG2" s="12"/>
      <c r="AH2" s="12"/>
      <c r="AI2" s="12"/>
      <c r="AJ2" s="12"/>
      <c r="AK2" s="12"/>
      <c r="AL2" s="12"/>
      <c r="AM2" s="12"/>
      <c r="AN2" s="12"/>
      <c r="AO2" s="12"/>
      <c r="AP2" s="12"/>
      <c r="AQ2" s="12"/>
      <c r="AR2" s="12"/>
    </row>
    <row r="3" spans="1:44" ht="11.4">
      <c r="A3" s="8"/>
      <c r="B3" s="8" t="s">
        <v>147</v>
      </c>
      <c r="C3" s="9"/>
      <c r="D3" s="13">
        <v>3600</v>
      </c>
      <c r="E3" s="13">
        <v>3600</v>
      </c>
      <c r="F3" s="13">
        <v>3790</v>
      </c>
      <c r="G3" s="13">
        <v>3980</v>
      </c>
      <c r="H3" s="13">
        <v>3690</v>
      </c>
      <c r="I3" s="13">
        <v>3860</v>
      </c>
      <c r="J3" s="13">
        <v>4180</v>
      </c>
      <c r="K3" s="13">
        <v>3600</v>
      </c>
      <c r="L3" s="13">
        <v>3920</v>
      </c>
      <c r="M3" s="13">
        <v>3990</v>
      </c>
      <c r="N3" s="13">
        <v>3870</v>
      </c>
      <c r="O3" s="13">
        <v>4120</v>
      </c>
      <c r="P3" s="61">
        <v>46200</v>
      </c>
      <c r="Q3" s="13">
        <v>34220</v>
      </c>
      <c r="R3" s="13"/>
      <c r="S3" s="13"/>
      <c r="T3" s="13"/>
      <c r="U3" s="13"/>
      <c r="V3" s="13"/>
      <c r="W3" s="13"/>
      <c r="X3" s="13"/>
      <c r="Y3" s="13"/>
      <c r="Z3" s="13"/>
      <c r="AA3" s="13"/>
      <c r="AB3" s="13"/>
      <c r="AC3" s="13"/>
      <c r="AD3" s="13"/>
      <c r="AE3" s="13"/>
      <c r="AF3" s="13"/>
      <c r="AG3" s="13"/>
      <c r="AH3" s="13"/>
      <c r="AI3" s="13"/>
      <c r="AJ3" s="13"/>
      <c r="AK3" s="13"/>
      <c r="AL3" s="13"/>
      <c r="AM3" s="13"/>
      <c r="AN3" s="13"/>
      <c r="AO3" s="13"/>
      <c r="AP3" s="13"/>
      <c r="AQ3" s="13"/>
      <c r="AR3" s="13"/>
    </row>
    <row r="4" spans="1:44" ht="11.4">
      <c r="A4" s="8"/>
      <c r="B4" s="8" t="s">
        <v>84</v>
      </c>
      <c r="C4" s="9"/>
      <c r="D4" s="10">
        <v>4000</v>
      </c>
      <c r="E4" s="11">
        <v>4000</v>
      </c>
      <c r="F4" s="11">
        <v>600</v>
      </c>
      <c r="G4" s="11">
        <v>300</v>
      </c>
      <c r="H4" s="11">
        <v>250</v>
      </c>
      <c r="I4" s="11">
        <v>280</v>
      </c>
      <c r="J4" s="11">
        <v>310</v>
      </c>
      <c r="K4" s="11">
        <v>250</v>
      </c>
      <c r="L4" s="11">
        <v>250</v>
      </c>
      <c r="M4" s="11">
        <v>280</v>
      </c>
      <c r="N4" s="11">
        <v>160</v>
      </c>
      <c r="O4" s="11">
        <v>310</v>
      </c>
      <c r="P4" s="60">
        <v>10990</v>
      </c>
      <c r="Q4" s="12">
        <v>1900</v>
      </c>
      <c r="R4" s="12"/>
      <c r="S4" s="12"/>
      <c r="T4" s="12"/>
      <c r="U4" s="12"/>
      <c r="V4" s="12"/>
      <c r="W4" s="12"/>
      <c r="X4" s="12"/>
      <c r="Y4" s="12"/>
      <c r="Z4" s="12"/>
      <c r="AA4" s="12"/>
      <c r="AB4" s="12"/>
      <c r="AC4" s="12"/>
      <c r="AD4" s="12"/>
      <c r="AE4" s="12"/>
      <c r="AF4" s="12"/>
      <c r="AG4" s="12"/>
      <c r="AH4" s="12"/>
      <c r="AI4" s="12"/>
      <c r="AJ4" s="12"/>
      <c r="AK4" s="12"/>
      <c r="AL4" s="12"/>
      <c r="AM4" s="12"/>
      <c r="AN4" s="12"/>
      <c r="AO4" s="12"/>
      <c r="AP4" s="12"/>
      <c r="AQ4" s="12"/>
      <c r="AR4" s="12"/>
    </row>
    <row r="5" spans="1:44" ht="10.8" thickBot="1">
      <c r="A5" s="6"/>
      <c r="B5" s="6" t="s">
        <v>2</v>
      </c>
      <c r="C5" s="6"/>
      <c r="D5" s="14">
        <f>SUM(Table9[January])</f>
        <v>11200</v>
      </c>
      <c r="E5" s="14">
        <f>SUM(Table9[February])</f>
        <v>11800</v>
      </c>
      <c r="F5" s="14">
        <f>SUM(Table9[March])</f>
        <v>8570</v>
      </c>
      <c r="G5" s="14">
        <f>SUM(Table9[April])</f>
        <v>8030</v>
      </c>
      <c r="H5" s="14">
        <f>SUM(Table9[May])</f>
        <v>7630</v>
      </c>
      <c r="I5" s="14">
        <f>SUM(Table9[June])</f>
        <v>8355</v>
      </c>
      <c r="J5" s="14">
        <f>SUM(Table9[July])</f>
        <v>8750</v>
      </c>
      <c r="K5" s="14">
        <f>SUM(Table9[August])</f>
        <v>8050</v>
      </c>
      <c r="L5" s="14">
        <f>SUM(Table9[September])</f>
        <v>8450</v>
      </c>
      <c r="M5" s="14">
        <f>SUM(Table9[October])</f>
        <v>8630</v>
      </c>
      <c r="N5" s="14">
        <f>SUM(Table9[November])</f>
        <v>8148</v>
      </c>
      <c r="O5" s="14">
        <f>SUM(Table9[December])</f>
        <v>8810</v>
      </c>
      <c r="P5" s="14">
        <v>106423</v>
      </c>
      <c r="Q5" s="14">
        <v>101200</v>
      </c>
      <c r="R5" s="14"/>
      <c r="S5" s="14"/>
      <c r="T5" s="14"/>
      <c r="U5" s="14"/>
      <c r="V5" s="14"/>
      <c r="W5" s="14"/>
      <c r="X5" s="14"/>
      <c r="Y5" s="14"/>
      <c r="Z5" s="14"/>
      <c r="AA5" s="14"/>
      <c r="AB5" s="14"/>
      <c r="AC5" s="14"/>
      <c r="AD5" s="14"/>
      <c r="AE5" s="14"/>
      <c r="AF5" s="14"/>
      <c r="AG5" s="14"/>
      <c r="AH5" s="14"/>
      <c r="AI5" s="14"/>
      <c r="AJ5" s="14"/>
      <c r="AK5" s="14"/>
      <c r="AL5" s="14"/>
      <c r="AM5" s="14"/>
      <c r="AN5" s="14"/>
      <c r="AO5" s="14"/>
      <c r="AP5" s="14"/>
      <c r="AQ5" s="14"/>
      <c r="AR5" s="14"/>
    </row>
    <row r="6" spans="1:44" ht="10.8" thickBot="1">
      <c r="A6" s="6"/>
      <c r="B6" s="6" t="s">
        <v>3</v>
      </c>
      <c r="C6" s="6" t="s">
        <v>151</v>
      </c>
      <c r="D6" s="6" t="s">
        <v>19</v>
      </c>
      <c r="E6" s="6" t="s">
        <v>20</v>
      </c>
      <c r="F6" s="6" t="s">
        <v>21</v>
      </c>
      <c r="G6" s="6" t="s">
        <v>22</v>
      </c>
      <c r="H6" s="6" t="s">
        <v>23</v>
      </c>
      <c r="I6" s="6" t="s">
        <v>24</v>
      </c>
      <c r="J6" s="6" t="s">
        <v>25</v>
      </c>
      <c r="K6" s="6" t="s">
        <v>26</v>
      </c>
      <c r="L6" s="6" t="s">
        <v>27</v>
      </c>
      <c r="M6" s="6" t="s">
        <v>28</v>
      </c>
      <c r="N6" s="6" t="s">
        <v>29</v>
      </c>
      <c r="O6" s="6" t="s">
        <v>30</v>
      </c>
      <c r="P6" s="56" t="s">
        <v>104</v>
      </c>
      <c r="Q6" s="6" t="s">
        <v>104</v>
      </c>
      <c r="R6" s="6"/>
      <c r="S6" s="6"/>
      <c r="T6" s="6"/>
      <c r="U6" s="6"/>
      <c r="V6" s="6"/>
      <c r="W6" s="6"/>
      <c r="X6" s="6"/>
      <c r="Y6" s="6"/>
      <c r="Z6" s="6"/>
      <c r="AA6" s="6"/>
      <c r="AB6" s="6"/>
      <c r="AC6" s="6"/>
      <c r="AD6" s="6"/>
      <c r="AE6" s="6"/>
      <c r="AF6" s="6"/>
      <c r="AG6" s="6"/>
      <c r="AH6" s="6"/>
      <c r="AI6" s="6"/>
      <c r="AJ6" s="6"/>
      <c r="AK6" s="6"/>
      <c r="AL6" s="6"/>
      <c r="AM6" s="6"/>
      <c r="AN6" s="6"/>
      <c r="AO6" s="6"/>
      <c r="AP6" s="6"/>
      <c r="AQ6" s="6"/>
      <c r="AR6" s="6"/>
    </row>
    <row r="7" spans="1:44" ht="11.4">
      <c r="A7" s="8"/>
      <c r="B7" s="8" t="s">
        <v>85</v>
      </c>
      <c r="C7" s="9"/>
      <c r="D7" s="10">
        <v>400</v>
      </c>
      <c r="E7" s="11">
        <v>300</v>
      </c>
      <c r="F7" s="11">
        <v>50</v>
      </c>
      <c r="G7" s="11">
        <v>20</v>
      </c>
      <c r="H7" s="11">
        <v>20</v>
      </c>
      <c r="I7" s="11">
        <v>50</v>
      </c>
      <c r="J7" s="11">
        <v>150</v>
      </c>
      <c r="K7" s="11">
        <v>400</v>
      </c>
      <c r="L7" s="11">
        <v>180</v>
      </c>
      <c r="M7" s="11">
        <v>400</v>
      </c>
      <c r="N7" s="11">
        <v>100</v>
      </c>
      <c r="O7" s="11">
        <v>160</v>
      </c>
      <c r="P7" s="60">
        <v>2230</v>
      </c>
      <c r="Q7" s="12">
        <v>1570</v>
      </c>
      <c r="R7" s="12"/>
      <c r="S7" s="12"/>
      <c r="T7" s="12"/>
      <c r="U7" s="12"/>
      <c r="V7" s="12"/>
      <c r="W7" s="12"/>
      <c r="X7" s="12"/>
      <c r="Y7" s="12"/>
      <c r="Z7" s="12"/>
      <c r="AA7" s="12"/>
      <c r="AB7" s="12"/>
      <c r="AC7" s="12"/>
      <c r="AD7" s="12"/>
      <c r="AE7" s="12"/>
      <c r="AF7" s="12"/>
      <c r="AG7" s="12"/>
      <c r="AH7" s="12"/>
      <c r="AI7" s="12"/>
      <c r="AJ7" s="12"/>
      <c r="AK7" s="12"/>
      <c r="AL7" s="12"/>
      <c r="AM7" s="12"/>
      <c r="AN7" s="12"/>
      <c r="AO7" s="12"/>
      <c r="AP7" s="12"/>
      <c r="AQ7" s="12"/>
      <c r="AR7" s="12"/>
    </row>
    <row r="8" spans="1:44" ht="11.4">
      <c r="A8" s="8"/>
      <c r="B8" s="8" t="s">
        <v>86</v>
      </c>
      <c r="C8" s="9"/>
      <c r="D8" s="13">
        <v>110</v>
      </c>
      <c r="E8" s="13">
        <v>75</v>
      </c>
      <c r="F8" s="13">
        <v>100</v>
      </c>
      <c r="G8" s="13">
        <v>50</v>
      </c>
      <c r="H8" s="13">
        <v>50</v>
      </c>
      <c r="I8" s="13">
        <v>175</v>
      </c>
      <c r="J8" s="13">
        <v>80</v>
      </c>
      <c r="K8" s="13">
        <v>125</v>
      </c>
      <c r="L8" s="13">
        <v>75</v>
      </c>
      <c r="M8" s="13">
        <v>300</v>
      </c>
      <c r="N8" s="13">
        <v>100</v>
      </c>
      <c r="O8" s="13">
        <v>80</v>
      </c>
      <c r="P8" s="61">
        <v>1320</v>
      </c>
      <c r="Q8" s="13">
        <v>840</v>
      </c>
      <c r="R8" s="13"/>
      <c r="S8" s="13"/>
      <c r="T8" s="13"/>
      <c r="U8" s="13"/>
      <c r="V8" s="13"/>
      <c r="W8" s="13"/>
      <c r="X8" s="13"/>
      <c r="Y8" s="13"/>
      <c r="Z8" s="13"/>
      <c r="AA8" s="13"/>
      <c r="AB8" s="13"/>
      <c r="AC8" s="13"/>
      <c r="AD8" s="13"/>
      <c r="AE8" s="13"/>
      <c r="AF8" s="13"/>
      <c r="AG8" s="13"/>
      <c r="AH8" s="13"/>
      <c r="AI8" s="13"/>
      <c r="AJ8" s="13"/>
      <c r="AK8" s="13"/>
      <c r="AL8" s="13"/>
      <c r="AM8" s="13"/>
      <c r="AN8" s="13"/>
      <c r="AO8" s="13"/>
      <c r="AP8" s="13"/>
      <c r="AQ8" s="13"/>
      <c r="AR8" s="13"/>
    </row>
    <row r="9" spans="1:44" ht="11.4">
      <c r="A9" s="8"/>
      <c r="B9" s="8" t="s">
        <v>87</v>
      </c>
      <c r="C9" s="9"/>
      <c r="D9" s="10">
        <v>50</v>
      </c>
      <c r="E9" s="11">
        <v>75</v>
      </c>
      <c r="F9" s="11">
        <v>0</v>
      </c>
      <c r="G9" s="11">
        <v>0</v>
      </c>
      <c r="H9" s="11">
        <v>25</v>
      </c>
      <c r="I9" s="11">
        <v>50</v>
      </c>
      <c r="J9" s="11">
        <v>60</v>
      </c>
      <c r="K9" s="11">
        <v>60</v>
      </c>
      <c r="L9" s="11">
        <v>60</v>
      </c>
      <c r="M9" s="11">
        <v>60</v>
      </c>
      <c r="N9" s="11">
        <v>20</v>
      </c>
      <c r="O9" s="11">
        <v>40</v>
      </c>
      <c r="P9" s="60">
        <v>500</v>
      </c>
      <c r="Q9" s="12">
        <v>380</v>
      </c>
      <c r="R9" s="12"/>
      <c r="S9" s="12"/>
      <c r="T9" s="12"/>
      <c r="U9" s="12"/>
      <c r="V9" s="12"/>
      <c r="W9" s="12"/>
      <c r="X9" s="12"/>
      <c r="Y9" s="12"/>
      <c r="Z9" s="12"/>
      <c r="AA9" s="12"/>
      <c r="AB9" s="12"/>
      <c r="AC9" s="12"/>
      <c r="AD9" s="12"/>
      <c r="AE9" s="12"/>
      <c r="AF9" s="12"/>
      <c r="AG9" s="12"/>
      <c r="AH9" s="12"/>
      <c r="AI9" s="12"/>
      <c r="AJ9" s="12"/>
      <c r="AK9" s="12"/>
      <c r="AL9" s="12"/>
      <c r="AM9" s="12"/>
      <c r="AN9" s="12"/>
      <c r="AO9" s="12"/>
      <c r="AP9" s="12"/>
      <c r="AQ9" s="12"/>
      <c r="AR9" s="12"/>
    </row>
    <row r="10" spans="1:44" ht="11.4">
      <c r="A10" s="8"/>
      <c r="B10" s="8" t="s">
        <v>88</v>
      </c>
      <c r="C10" s="9"/>
      <c r="D10" s="13">
        <v>4260</v>
      </c>
      <c r="E10" s="13">
        <v>4280</v>
      </c>
      <c r="F10" s="13">
        <v>4260</v>
      </c>
      <c r="G10" s="13">
        <v>4280</v>
      </c>
      <c r="H10" s="13">
        <v>25</v>
      </c>
      <c r="I10" s="13">
        <v>50</v>
      </c>
      <c r="J10" s="13">
        <v>60</v>
      </c>
      <c r="K10" s="13">
        <v>4260</v>
      </c>
      <c r="L10" s="13">
        <v>4290</v>
      </c>
      <c r="M10" s="13">
        <v>4620</v>
      </c>
      <c r="N10" s="13">
        <v>4280</v>
      </c>
      <c r="O10" s="13">
        <v>4280</v>
      </c>
      <c r="P10" s="61">
        <v>38945</v>
      </c>
      <c r="Q10" s="13">
        <v>25765</v>
      </c>
      <c r="R10" s="13"/>
      <c r="S10" s="13"/>
      <c r="T10" s="13"/>
      <c r="U10" s="13"/>
      <c r="V10" s="13"/>
      <c r="W10" s="13"/>
      <c r="X10" s="13"/>
      <c r="Y10" s="13"/>
      <c r="Z10" s="13"/>
      <c r="AA10" s="13"/>
      <c r="AB10" s="13"/>
      <c r="AC10" s="13"/>
      <c r="AD10" s="13"/>
      <c r="AE10" s="13"/>
      <c r="AF10" s="13"/>
      <c r="AG10" s="13"/>
      <c r="AH10" s="13"/>
      <c r="AI10" s="13"/>
      <c r="AJ10" s="13"/>
      <c r="AK10" s="13"/>
      <c r="AL10" s="13"/>
      <c r="AM10" s="13"/>
      <c r="AN10" s="13"/>
      <c r="AO10" s="13"/>
      <c r="AP10" s="13"/>
      <c r="AQ10" s="13"/>
      <c r="AR10" s="13"/>
    </row>
    <row r="11" spans="1:44" ht="11.4">
      <c r="A11" s="8"/>
      <c r="B11" s="8" t="s">
        <v>89</v>
      </c>
      <c r="C11" s="9"/>
      <c r="D11" s="10">
        <v>125</v>
      </c>
      <c r="E11" s="11">
        <v>125</v>
      </c>
      <c r="F11" s="11">
        <v>150</v>
      </c>
      <c r="G11" s="11">
        <v>125</v>
      </c>
      <c r="H11" s="11">
        <v>25</v>
      </c>
      <c r="I11" s="11">
        <v>50</v>
      </c>
      <c r="J11" s="11">
        <v>60</v>
      </c>
      <c r="K11" s="11">
        <v>210</v>
      </c>
      <c r="L11" s="157">
        <v>210</v>
      </c>
      <c r="M11" s="11">
        <v>180</v>
      </c>
      <c r="N11" s="11">
        <v>120</v>
      </c>
      <c r="O11" s="157">
        <v>210</v>
      </c>
      <c r="P11" s="60">
        <v>1590</v>
      </c>
      <c r="Q11" s="12">
        <v>1080</v>
      </c>
      <c r="R11" s="12"/>
      <c r="S11" s="12"/>
      <c r="T11" s="12"/>
      <c r="U11" s="12"/>
      <c r="V11" s="12"/>
      <c r="W11" s="12"/>
      <c r="X11" s="12"/>
      <c r="Y11" s="12"/>
      <c r="Z11" s="12"/>
      <c r="AA11" s="12"/>
      <c r="AB11" s="12"/>
      <c r="AC11" s="12"/>
      <c r="AD11" s="12"/>
      <c r="AE11" s="12"/>
      <c r="AF11" s="12"/>
      <c r="AG11" s="12"/>
      <c r="AH11" s="12"/>
      <c r="AI11" s="12"/>
      <c r="AJ11" s="12"/>
      <c r="AK11" s="12"/>
      <c r="AL11" s="12"/>
      <c r="AM11" s="12"/>
      <c r="AN11" s="12"/>
      <c r="AO11" s="12"/>
      <c r="AP11" s="12"/>
      <c r="AQ11" s="12"/>
      <c r="AR11" s="12"/>
    </row>
    <row r="12" spans="1:44" ht="11.4">
      <c r="A12" s="8"/>
      <c r="B12" s="8" t="s">
        <v>90</v>
      </c>
      <c r="C12" s="9"/>
      <c r="D12" s="13">
        <v>45</v>
      </c>
      <c r="E12" s="13">
        <v>45</v>
      </c>
      <c r="F12" s="13">
        <v>0</v>
      </c>
      <c r="G12" s="13">
        <v>75</v>
      </c>
      <c r="H12" s="13">
        <v>25</v>
      </c>
      <c r="I12" s="13">
        <v>50</v>
      </c>
      <c r="J12" s="13">
        <v>60</v>
      </c>
      <c r="K12" s="13">
        <v>65</v>
      </c>
      <c r="L12" s="13">
        <v>85</v>
      </c>
      <c r="M12" s="13">
        <v>75</v>
      </c>
      <c r="N12" s="13">
        <v>60</v>
      </c>
      <c r="O12" s="13">
        <v>85</v>
      </c>
      <c r="P12" s="61">
        <v>670</v>
      </c>
      <c r="Q12" s="13">
        <v>450</v>
      </c>
      <c r="R12" s="13"/>
      <c r="S12" s="13"/>
      <c r="T12" s="13"/>
      <c r="U12" s="13"/>
      <c r="V12" s="13"/>
      <c r="W12" s="13"/>
      <c r="X12" s="13"/>
      <c r="Y12" s="13"/>
      <c r="Z12" s="13"/>
      <c r="AA12" s="13"/>
      <c r="AB12" s="13"/>
      <c r="AC12" s="13"/>
      <c r="AD12" s="13"/>
      <c r="AE12" s="13"/>
      <c r="AF12" s="13"/>
      <c r="AG12" s="13"/>
      <c r="AH12" s="13"/>
      <c r="AI12" s="13"/>
      <c r="AJ12" s="13"/>
      <c r="AK12" s="13"/>
      <c r="AL12" s="13"/>
      <c r="AM12" s="13"/>
      <c r="AN12" s="13"/>
      <c r="AO12" s="13"/>
      <c r="AP12" s="13"/>
      <c r="AQ12" s="13"/>
      <c r="AR12" s="13"/>
    </row>
    <row r="13" spans="1:44" ht="11.4">
      <c r="A13" s="8"/>
      <c r="B13" s="8" t="s">
        <v>91</v>
      </c>
      <c r="C13" s="9"/>
      <c r="D13" s="155">
        <v>340</v>
      </c>
      <c r="E13" s="157">
        <v>310</v>
      </c>
      <c r="F13" s="11">
        <v>280</v>
      </c>
      <c r="G13" s="157">
        <v>280</v>
      </c>
      <c r="H13" s="11">
        <v>25</v>
      </c>
      <c r="I13" s="11">
        <v>50</v>
      </c>
      <c r="J13" s="11">
        <v>60</v>
      </c>
      <c r="K13" s="11">
        <v>300</v>
      </c>
      <c r="L13" s="157">
        <v>330</v>
      </c>
      <c r="M13" s="11">
        <v>320</v>
      </c>
      <c r="N13" s="157">
        <v>320</v>
      </c>
      <c r="O13" s="157">
        <v>330</v>
      </c>
      <c r="P13" s="60">
        <v>2945</v>
      </c>
      <c r="Q13" s="12">
        <v>1975</v>
      </c>
      <c r="R13" s="12"/>
      <c r="S13" s="12"/>
      <c r="T13" s="12"/>
      <c r="U13" s="12"/>
      <c r="V13" s="12"/>
      <c r="W13" s="12"/>
      <c r="X13" s="12"/>
      <c r="Y13" s="12"/>
      <c r="Z13" s="12"/>
      <c r="AA13" s="12"/>
      <c r="AB13" s="12"/>
      <c r="AC13" s="12"/>
      <c r="AD13" s="12"/>
      <c r="AE13" s="12"/>
      <c r="AF13" s="12"/>
      <c r="AG13" s="12"/>
      <c r="AH13" s="12"/>
      <c r="AI13" s="12"/>
      <c r="AJ13" s="12"/>
      <c r="AK13" s="12"/>
      <c r="AL13" s="12"/>
      <c r="AM13" s="12"/>
      <c r="AN13" s="12"/>
      <c r="AO13" s="12"/>
      <c r="AP13" s="12"/>
      <c r="AQ13" s="12"/>
      <c r="AR13" s="12"/>
    </row>
    <row r="14" spans="1:44" ht="11.4">
      <c r="A14" s="8"/>
      <c r="B14" s="8" t="s">
        <v>92</v>
      </c>
      <c r="C14" s="9"/>
      <c r="D14" s="13">
        <v>260</v>
      </c>
      <c r="E14" s="13">
        <v>260</v>
      </c>
      <c r="F14" s="13">
        <v>260</v>
      </c>
      <c r="G14" s="13">
        <v>262</v>
      </c>
      <c r="H14" s="13">
        <v>25</v>
      </c>
      <c r="I14" s="13">
        <v>50</v>
      </c>
      <c r="J14" s="13">
        <v>60</v>
      </c>
      <c r="K14" s="13">
        <v>299</v>
      </c>
      <c r="L14" s="13">
        <v>290</v>
      </c>
      <c r="M14" s="13">
        <v>290</v>
      </c>
      <c r="N14" s="13">
        <v>299</v>
      </c>
      <c r="O14" s="13">
        <v>290</v>
      </c>
      <c r="P14" s="61">
        <v>2645</v>
      </c>
      <c r="Q14" s="13">
        <v>1766</v>
      </c>
      <c r="R14" s="13"/>
      <c r="S14" s="13"/>
      <c r="T14" s="13"/>
      <c r="U14" s="13"/>
      <c r="V14" s="13"/>
      <c r="W14" s="13"/>
      <c r="X14" s="13"/>
      <c r="Y14" s="13"/>
      <c r="Z14" s="13"/>
      <c r="AA14" s="13"/>
      <c r="AB14" s="13"/>
      <c r="AC14" s="13"/>
      <c r="AD14" s="13"/>
      <c r="AE14" s="13"/>
      <c r="AF14" s="13"/>
      <c r="AG14" s="13"/>
      <c r="AH14" s="13"/>
      <c r="AI14" s="13"/>
      <c r="AJ14" s="13"/>
      <c r="AK14" s="13"/>
      <c r="AL14" s="13"/>
      <c r="AM14" s="13"/>
      <c r="AN14" s="13"/>
      <c r="AO14" s="13"/>
      <c r="AP14" s="13"/>
      <c r="AQ14" s="13"/>
      <c r="AR14" s="13"/>
    </row>
    <row r="15" spans="1:44" ht="11.4">
      <c r="A15" s="8"/>
      <c r="B15" s="8" t="s">
        <v>93</v>
      </c>
      <c r="C15" s="9"/>
      <c r="D15" s="10">
        <v>0</v>
      </c>
      <c r="E15" s="11">
        <v>80</v>
      </c>
      <c r="F15" s="11">
        <v>0</v>
      </c>
      <c r="G15" s="11">
        <v>120</v>
      </c>
      <c r="H15" s="11">
        <v>25</v>
      </c>
      <c r="I15" s="11">
        <v>50</v>
      </c>
      <c r="J15" s="11">
        <v>60</v>
      </c>
      <c r="K15" s="11">
        <v>85</v>
      </c>
      <c r="L15" s="11">
        <v>45</v>
      </c>
      <c r="M15" s="11">
        <v>65</v>
      </c>
      <c r="N15" s="11">
        <v>45</v>
      </c>
      <c r="O15" s="11">
        <v>65</v>
      </c>
      <c r="P15" s="60">
        <v>640</v>
      </c>
      <c r="Q15" s="12">
        <v>465</v>
      </c>
      <c r="R15" s="12"/>
      <c r="S15" s="12"/>
      <c r="T15" s="12"/>
      <c r="U15" s="12"/>
      <c r="V15" s="12"/>
      <c r="W15" s="12"/>
      <c r="X15" s="12"/>
      <c r="Y15" s="12"/>
      <c r="Z15" s="12"/>
      <c r="AA15" s="12"/>
      <c r="AB15" s="12"/>
      <c r="AC15" s="12"/>
      <c r="AD15" s="12"/>
      <c r="AE15" s="12"/>
      <c r="AF15" s="12"/>
      <c r="AG15" s="12"/>
      <c r="AH15" s="12"/>
      <c r="AI15" s="12"/>
      <c r="AJ15" s="12"/>
      <c r="AK15" s="12"/>
      <c r="AL15" s="12"/>
      <c r="AM15" s="12"/>
      <c r="AN15" s="12"/>
      <c r="AO15" s="12"/>
      <c r="AP15" s="12"/>
      <c r="AQ15" s="12"/>
      <c r="AR15" s="12"/>
    </row>
    <row r="16" spans="1:44" ht="11.4">
      <c r="A16" s="8"/>
      <c r="B16" s="8" t="s">
        <v>94</v>
      </c>
      <c r="C16" s="9"/>
      <c r="D16" s="156">
        <v>300</v>
      </c>
      <c r="E16" s="156">
        <v>380</v>
      </c>
      <c r="F16" s="13">
        <v>290</v>
      </c>
      <c r="G16" s="156">
        <v>390</v>
      </c>
      <c r="H16" s="13">
        <v>25</v>
      </c>
      <c r="I16" s="13">
        <v>50</v>
      </c>
      <c r="J16" s="13">
        <v>60</v>
      </c>
      <c r="K16" s="13">
        <v>340</v>
      </c>
      <c r="L16" s="156">
        <v>310</v>
      </c>
      <c r="M16" s="13">
        <v>300</v>
      </c>
      <c r="N16" s="156">
        <v>300</v>
      </c>
      <c r="O16" s="156">
        <v>345</v>
      </c>
      <c r="P16" s="61">
        <v>3090</v>
      </c>
      <c r="Q16" s="13">
        <v>2145</v>
      </c>
      <c r="R16" s="13"/>
      <c r="S16" s="13"/>
      <c r="T16" s="13"/>
      <c r="U16" s="13"/>
      <c r="V16" s="13"/>
      <c r="W16" s="13"/>
      <c r="X16" s="13"/>
      <c r="Y16" s="13"/>
      <c r="Z16" s="13"/>
      <c r="AA16" s="13"/>
      <c r="AB16" s="13"/>
      <c r="AC16" s="13"/>
      <c r="AD16" s="13"/>
      <c r="AE16" s="13"/>
      <c r="AF16" s="13"/>
      <c r="AG16" s="13"/>
      <c r="AH16" s="13"/>
      <c r="AI16" s="13"/>
      <c r="AJ16" s="13"/>
      <c r="AK16" s="13"/>
      <c r="AL16" s="13"/>
      <c r="AM16" s="13"/>
      <c r="AN16" s="13"/>
      <c r="AO16" s="13"/>
      <c r="AP16" s="13"/>
      <c r="AQ16" s="13"/>
      <c r="AR16" s="13"/>
    </row>
    <row r="17" spans="1:44" ht="11.4">
      <c r="A17" s="8"/>
      <c r="B17" s="8" t="s">
        <v>95</v>
      </c>
      <c r="C17" s="9"/>
      <c r="D17" s="10">
        <v>0</v>
      </c>
      <c r="E17" s="11">
        <v>0</v>
      </c>
      <c r="F17" s="11">
        <v>110</v>
      </c>
      <c r="G17" s="11">
        <v>0</v>
      </c>
      <c r="H17" s="11">
        <v>25</v>
      </c>
      <c r="I17" s="11">
        <v>50</v>
      </c>
      <c r="J17" s="11">
        <v>60</v>
      </c>
      <c r="K17" s="11">
        <v>60</v>
      </c>
      <c r="L17" s="11">
        <v>90</v>
      </c>
      <c r="M17" s="11">
        <v>100</v>
      </c>
      <c r="N17" s="11">
        <v>80</v>
      </c>
      <c r="O17" s="11">
        <v>0</v>
      </c>
      <c r="P17" s="60">
        <v>575</v>
      </c>
      <c r="Q17" s="12">
        <v>395</v>
      </c>
      <c r="R17" s="12"/>
      <c r="S17" s="12"/>
      <c r="T17" s="12"/>
      <c r="U17" s="12"/>
      <c r="V17" s="12"/>
      <c r="W17" s="12"/>
      <c r="X17" s="12"/>
      <c r="Y17" s="12"/>
      <c r="Z17" s="12"/>
      <c r="AA17" s="12"/>
      <c r="AB17" s="12"/>
      <c r="AC17" s="12"/>
      <c r="AD17" s="12"/>
      <c r="AE17" s="12"/>
      <c r="AF17" s="12"/>
      <c r="AG17" s="12"/>
      <c r="AH17" s="12"/>
      <c r="AI17" s="12"/>
      <c r="AJ17" s="12"/>
      <c r="AK17" s="12"/>
      <c r="AL17" s="12"/>
      <c r="AM17" s="12"/>
      <c r="AN17" s="12"/>
      <c r="AO17" s="12"/>
      <c r="AP17" s="12"/>
      <c r="AQ17" s="12"/>
      <c r="AR17" s="12"/>
    </row>
    <row r="18" spans="1:44" ht="11.4">
      <c r="A18" s="8"/>
      <c r="B18" s="8" t="s">
        <v>96</v>
      </c>
      <c r="C18" s="9"/>
      <c r="D18" s="13">
        <v>25</v>
      </c>
      <c r="E18" s="13">
        <v>35</v>
      </c>
      <c r="F18" s="13">
        <v>0</v>
      </c>
      <c r="G18" s="13">
        <v>45</v>
      </c>
      <c r="H18" s="13">
        <v>25</v>
      </c>
      <c r="I18" s="13">
        <v>50</v>
      </c>
      <c r="J18" s="13">
        <v>60</v>
      </c>
      <c r="K18" s="13">
        <v>25</v>
      </c>
      <c r="L18" s="13">
        <v>25</v>
      </c>
      <c r="M18" s="13">
        <v>35</v>
      </c>
      <c r="N18" s="13">
        <v>25</v>
      </c>
      <c r="O18" s="13">
        <v>40</v>
      </c>
      <c r="P18" s="61">
        <v>390</v>
      </c>
      <c r="Q18" s="13">
        <v>290</v>
      </c>
      <c r="R18" s="13"/>
      <c r="S18" s="13"/>
      <c r="T18" s="13"/>
      <c r="U18" s="13"/>
      <c r="V18" s="13"/>
      <c r="W18" s="13"/>
      <c r="X18" s="13"/>
      <c r="Y18" s="13"/>
      <c r="Z18" s="13"/>
      <c r="AA18" s="13"/>
      <c r="AB18" s="13"/>
      <c r="AC18" s="13"/>
      <c r="AD18" s="13"/>
      <c r="AE18" s="13"/>
      <c r="AF18" s="13"/>
      <c r="AG18" s="13"/>
      <c r="AH18" s="13"/>
      <c r="AI18" s="13"/>
      <c r="AJ18" s="13"/>
      <c r="AK18" s="13"/>
      <c r="AL18" s="13"/>
      <c r="AM18" s="13"/>
      <c r="AN18" s="13"/>
      <c r="AO18" s="13"/>
      <c r="AP18" s="13"/>
      <c r="AQ18" s="13"/>
      <c r="AR18" s="13"/>
    </row>
    <row r="19" spans="1:44" ht="11.4">
      <c r="A19" s="8"/>
      <c r="B19" s="8" t="s">
        <v>97</v>
      </c>
      <c r="C19" s="9"/>
      <c r="D19" s="10">
        <v>200</v>
      </c>
      <c r="E19" s="11">
        <v>200</v>
      </c>
      <c r="F19" s="11">
        <v>210</v>
      </c>
      <c r="G19" s="11">
        <v>210</v>
      </c>
      <c r="H19" s="11">
        <v>25</v>
      </c>
      <c r="I19" s="11">
        <v>50</v>
      </c>
      <c r="J19" s="11">
        <v>60</v>
      </c>
      <c r="K19" s="11">
        <v>100</v>
      </c>
      <c r="L19" s="11">
        <v>200</v>
      </c>
      <c r="M19" s="11">
        <v>200</v>
      </c>
      <c r="N19" s="11">
        <v>150</v>
      </c>
      <c r="O19" s="11">
        <v>200</v>
      </c>
      <c r="P19" s="60">
        <v>1805</v>
      </c>
      <c r="Q19" s="12">
        <v>1255</v>
      </c>
      <c r="R19" s="12"/>
      <c r="S19" s="12"/>
      <c r="T19" s="12"/>
      <c r="U19" s="12"/>
      <c r="V19" s="12"/>
      <c r="W19" s="12"/>
      <c r="X19" s="12"/>
      <c r="Y19" s="12"/>
      <c r="Z19" s="12"/>
      <c r="AA19" s="12"/>
      <c r="AB19" s="12"/>
      <c r="AC19" s="12"/>
      <c r="AD19" s="12"/>
      <c r="AE19" s="12"/>
      <c r="AF19" s="12"/>
      <c r="AG19" s="12"/>
      <c r="AH19" s="12"/>
      <c r="AI19" s="12"/>
      <c r="AJ19" s="12"/>
      <c r="AK19" s="12"/>
      <c r="AL19" s="12"/>
      <c r="AM19" s="12"/>
      <c r="AN19" s="12"/>
      <c r="AO19" s="12"/>
      <c r="AP19" s="12"/>
      <c r="AQ19" s="12"/>
      <c r="AR19" s="12"/>
    </row>
    <row r="20" spans="1:44" ht="11.4">
      <c r="A20" s="8"/>
      <c r="B20" s="8" t="s">
        <v>98</v>
      </c>
      <c r="C20" s="9"/>
      <c r="D20" s="13">
        <v>30</v>
      </c>
      <c r="E20" s="13">
        <v>0</v>
      </c>
      <c r="F20" s="13">
        <v>45</v>
      </c>
      <c r="G20" s="13">
        <v>25</v>
      </c>
      <c r="H20" s="13">
        <v>25</v>
      </c>
      <c r="I20" s="13">
        <v>50</v>
      </c>
      <c r="J20" s="13">
        <v>60</v>
      </c>
      <c r="K20" s="13">
        <v>25</v>
      </c>
      <c r="L20" s="13">
        <v>50</v>
      </c>
      <c r="M20" s="13">
        <v>45</v>
      </c>
      <c r="N20" s="13">
        <v>35</v>
      </c>
      <c r="O20" s="13">
        <v>55</v>
      </c>
      <c r="P20" s="61">
        <v>445</v>
      </c>
      <c r="Q20" s="13">
        <v>22002</v>
      </c>
      <c r="R20" s="13"/>
      <c r="S20" s="13"/>
      <c r="T20" s="13"/>
      <c r="U20" s="13"/>
      <c r="V20" s="13"/>
      <c r="W20" s="13"/>
      <c r="X20" s="13"/>
      <c r="Y20" s="13"/>
      <c r="Z20" s="13"/>
      <c r="AA20" s="13"/>
      <c r="AB20" s="13"/>
      <c r="AC20" s="13"/>
      <c r="AD20" s="13"/>
      <c r="AE20" s="13"/>
      <c r="AF20" s="13"/>
      <c r="AG20" s="13"/>
      <c r="AH20" s="13"/>
      <c r="AI20" s="13"/>
      <c r="AJ20" s="13"/>
      <c r="AK20" s="13"/>
      <c r="AL20" s="13"/>
      <c r="AM20" s="13"/>
      <c r="AN20" s="13"/>
      <c r="AO20" s="13"/>
      <c r="AP20" s="13"/>
      <c r="AQ20" s="13"/>
      <c r="AR20" s="13"/>
    </row>
    <row r="21" spans="1:44" ht="11.4">
      <c r="A21" s="8"/>
      <c r="B21" s="8" t="s">
        <v>99</v>
      </c>
      <c r="C21" s="9"/>
      <c r="D21" s="10">
        <v>100</v>
      </c>
      <c r="E21" s="11">
        <v>100</v>
      </c>
      <c r="F21" s="11">
        <v>150</v>
      </c>
      <c r="G21" s="11">
        <v>180</v>
      </c>
      <c r="H21" s="11">
        <v>25</v>
      </c>
      <c r="I21" s="11">
        <v>50</v>
      </c>
      <c r="J21" s="11">
        <v>60</v>
      </c>
      <c r="K21" s="11">
        <v>50</v>
      </c>
      <c r="L21" s="11">
        <v>100</v>
      </c>
      <c r="M21" s="11">
        <v>100</v>
      </c>
      <c r="N21" s="11">
        <v>100</v>
      </c>
      <c r="O21" s="11">
        <v>100</v>
      </c>
      <c r="P21" s="60">
        <v>1115</v>
      </c>
      <c r="Q21" s="12">
        <v>815</v>
      </c>
      <c r="R21" s="12"/>
      <c r="S21" s="12"/>
      <c r="T21" s="12"/>
      <c r="U21" s="12"/>
      <c r="V21" s="12"/>
      <c r="W21" s="12"/>
      <c r="X21" s="12"/>
      <c r="Y21" s="12"/>
      <c r="Z21" s="12"/>
      <c r="AA21" s="12"/>
      <c r="AB21" s="12"/>
      <c r="AC21" s="12"/>
      <c r="AD21" s="12"/>
      <c r="AE21" s="12"/>
      <c r="AF21" s="12"/>
      <c r="AG21" s="12"/>
      <c r="AH21" s="12"/>
      <c r="AI21" s="12"/>
      <c r="AJ21" s="12"/>
      <c r="AK21" s="12"/>
      <c r="AL21" s="12"/>
      <c r="AM21" s="12"/>
      <c r="AN21" s="12"/>
      <c r="AO21" s="12"/>
      <c r="AP21" s="12"/>
      <c r="AQ21" s="12"/>
      <c r="AR21" s="12"/>
    </row>
    <row r="22" spans="1:44" ht="11.4">
      <c r="A22" s="8"/>
      <c r="B22" s="8" t="s">
        <v>100</v>
      </c>
      <c r="C22" s="9"/>
      <c r="D22" s="13">
        <v>0</v>
      </c>
      <c r="E22" s="13">
        <v>0</v>
      </c>
      <c r="F22" s="13">
        <v>0</v>
      </c>
      <c r="G22" s="13">
        <v>0</v>
      </c>
      <c r="H22" s="13">
        <v>25</v>
      </c>
      <c r="I22" s="13">
        <v>50</v>
      </c>
      <c r="J22" s="13">
        <v>60</v>
      </c>
      <c r="K22" s="13">
        <v>60</v>
      </c>
      <c r="L22" s="13">
        <v>95</v>
      </c>
      <c r="M22" s="13">
        <v>80</v>
      </c>
      <c r="N22" s="13">
        <v>45</v>
      </c>
      <c r="O22" s="13">
        <v>80</v>
      </c>
      <c r="P22" s="61">
        <v>495</v>
      </c>
      <c r="Q22" s="13">
        <v>290</v>
      </c>
      <c r="R22" s="13"/>
      <c r="S22" s="13"/>
      <c r="T22" s="13"/>
      <c r="U22" s="13"/>
      <c r="V22" s="13"/>
      <c r="W22" s="13"/>
      <c r="X22" s="13"/>
      <c r="Y22" s="13"/>
      <c r="Z22" s="13"/>
      <c r="AA22" s="13"/>
      <c r="AB22" s="13"/>
      <c r="AC22" s="13"/>
      <c r="AD22" s="13"/>
      <c r="AE22" s="13"/>
      <c r="AF22" s="13"/>
      <c r="AG22" s="13"/>
      <c r="AH22" s="13"/>
      <c r="AI22" s="13"/>
      <c r="AJ22" s="13"/>
      <c r="AK22" s="13"/>
      <c r="AL22" s="13"/>
      <c r="AM22" s="13"/>
      <c r="AN22" s="13"/>
      <c r="AO22" s="13"/>
      <c r="AP22" s="13"/>
      <c r="AQ22" s="13"/>
      <c r="AR22" s="13"/>
    </row>
    <row r="23" spans="1:44" ht="11.4">
      <c r="A23" s="8"/>
      <c r="B23" s="8" t="s">
        <v>101</v>
      </c>
      <c r="C23" s="9"/>
      <c r="D23" s="10">
        <v>79</v>
      </c>
      <c r="E23" s="11">
        <v>79</v>
      </c>
      <c r="F23" s="11">
        <v>80</v>
      </c>
      <c r="G23" s="11">
        <v>125</v>
      </c>
      <c r="H23" s="11">
        <v>25</v>
      </c>
      <c r="I23" s="11">
        <v>50</v>
      </c>
      <c r="J23" s="11">
        <v>60</v>
      </c>
      <c r="K23" s="11">
        <v>99</v>
      </c>
      <c r="L23" s="11">
        <v>110</v>
      </c>
      <c r="M23" s="11">
        <v>110</v>
      </c>
      <c r="N23" s="11">
        <v>110</v>
      </c>
      <c r="O23" s="11">
        <v>110</v>
      </c>
      <c r="P23" s="60">
        <v>1037</v>
      </c>
      <c r="Q23" s="12">
        <v>707</v>
      </c>
      <c r="R23" s="12"/>
      <c r="S23" s="12"/>
      <c r="T23" s="12"/>
      <c r="U23" s="12"/>
      <c r="V23" s="12"/>
      <c r="W23" s="12"/>
      <c r="X23" s="12"/>
      <c r="Y23" s="12"/>
      <c r="Z23" s="12"/>
      <c r="AA23" s="12"/>
      <c r="AB23" s="12"/>
      <c r="AC23" s="12"/>
      <c r="AD23" s="12"/>
      <c r="AE23" s="12"/>
      <c r="AF23" s="12"/>
      <c r="AG23" s="12"/>
      <c r="AH23" s="12"/>
      <c r="AI23" s="12"/>
      <c r="AJ23" s="12"/>
      <c r="AK23" s="12"/>
      <c r="AL23" s="12"/>
      <c r="AM23" s="12"/>
      <c r="AN23" s="12"/>
      <c r="AO23" s="12"/>
      <c r="AP23" s="12"/>
      <c r="AQ23" s="12"/>
      <c r="AR23" s="12"/>
    </row>
    <row r="24" spans="1:44" ht="11.4">
      <c r="A24" s="8"/>
      <c r="B24" s="8" t="s">
        <v>102</v>
      </c>
      <c r="C24" s="9"/>
      <c r="D24" s="13">
        <v>0</v>
      </c>
      <c r="E24" s="13">
        <v>45</v>
      </c>
      <c r="F24" s="13">
        <v>0</v>
      </c>
      <c r="G24" s="13">
        <v>25</v>
      </c>
      <c r="H24" s="13">
        <v>25</v>
      </c>
      <c r="I24" s="13">
        <v>50</v>
      </c>
      <c r="J24" s="13">
        <v>60</v>
      </c>
      <c r="K24" s="13">
        <v>200</v>
      </c>
      <c r="L24" s="13">
        <v>75</v>
      </c>
      <c r="M24" s="13">
        <v>200</v>
      </c>
      <c r="N24" s="13">
        <v>25</v>
      </c>
      <c r="O24" s="13">
        <v>60</v>
      </c>
      <c r="P24" s="61">
        <v>765</v>
      </c>
      <c r="Q24" s="13">
        <v>480</v>
      </c>
      <c r="R24" s="13"/>
      <c r="S24" s="13"/>
      <c r="T24" s="13"/>
      <c r="U24" s="13"/>
      <c r="V24" s="13"/>
      <c r="W24" s="13"/>
      <c r="X24" s="13"/>
      <c r="Y24" s="13"/>
      <c r="Z24" s="13"/>
      <c r="AA24" s="13"/>
      <c r="AB24" s="13"/>
      <c r="AC24" s="13"/>
      <c r="AD24" s="13"/>
      <c r="AE24" s="13"/>
      <c r="AF24" s="13"/>
      <c r="AG24" s="13"/>
      <c r="AH24" s="13"/>
      <c r="AI24" s="13"/>
      <c r="AJ24" s="13"/>
      <c r="AK24" s="13"/>
      <c r="AL24" s="13"/>
      <c r="AM24" s="13"/>
      <c r="AN24" s="13"/>
      <c r="AO24" s="13"/>
      <c r="AP24" s="13"/>
      <c r="AQ24" s="13"/>
      <c r="AR24" s="13"/>
    </row>
    <row r="25" spans="1:44" ht="10.8" thickBot="1">
      <c r="A25" s="6"/>
      <c r="B25" s="6" t="s">
        <v>103</v>
      </c>
      <c r="C25" s="6"/>
      <c r="D25" s="14">
        <f>SUM(Table10[January])</f>
        <v>6324</v>
      </c>
      <c r="E25" s="14">
        <f>SUM(Table10[February])</f>
        <v>6389</v>
      </c>
      <c r="F25" s="14">
        <f>SUM(Table10[March])</f>
        <v>5985</v>
      </c>
      <c r="G25" s="14">
        <f>SUM(Table10[April])</f>
        <v>6212</v>
      </c>
      <c r="H25" s="14">
        <f>SUM(Table10[May])</f>
        <v>470</v>
      </c>
      <c r="I25" s="14">
        <f>SUM(Table10[June])</f>
        <v>1025</v>
      </c>
      <c r="J25" s="14">
        <f>SUM(Table10[July])</f>
        <v>1190</v>
      </c>
      <c r="K25" s="14">
        <f>SUM(Table10[August])</f>
        <v>6763</v>
      </c>
      <c r="L25" s="14">
        <f>SUM(Table10[September])</f>
        <v>6620</v>
      </c>
      <c r="M25" s="14">
        <f>SUM(Table10[October])</f>
        <v>7480</v>
      </c>
      <c r="N25" s="14">
        <f>SUM(Table10[November])</f>
        <v>6214</v>
      </c>
      <c r="O25" s="14">
        <f>SUM(Table10[December])</f>
        <v>6530</v>
      </c>
      <c r="P25" s="62">
        <v>61202</v>
      </c>
      <c r="Q25" s="14">
        <v>62670</v>
      </c>
      <c r="R25" s="14"/>
      <c r="S25" s="14"/>
      <c r="T25" s="14"/>
      <c r="U25" s="14"/>
      <c r="V25" s="14"/>
      <c r="W25" s="14"/>
      <c r="X25" s="14"/>
      <c r="Y25" s="14"/>
      <c r="Z25" s="14"/>
      <c r="AA25" s="14"/>
      <c r="AB25" s="14"/>
      <c r="AC25" s="14"/>
      <c r="AD25" s="14"/>
      <c r="AE25" s="14"/>
      <c r="AF25" s="14"/>
      <c r="AG25" s="14"/>
      <c r="AH25" s="14"/>
      <c r="AI25" s="14"/>
      <c r="AJ25" s="14"/>
      <c r="AK25" s="14"/>
      <c r="AL25" s="14"/>
      <c r="AM25" s="14"/>
      <c r="AN25" s="14"/>
      <c r="AO25" s="14"/>
      <c r="AP25" s="14"/>
      <c r="AQ25" s="14"/>
      <c r="AR25" s="14"/>
    </row>
    <row r="26" spans="1:44" ht="10.8" thickBot="1">
      <c r="A26" s="15"/>
      <c r="B26" s="15" t="s">
        <v>130</v>
      </c>
      <c r="C26" s="6"/>
      <c r="D26" s="14">
        <f t="shared" ref="D26:O26" si="0">D5-D25</f>
        <v>4876</v>
      </c>
      <c r="E26" s="14">
        <f t="shared" si="0"/>
        <v>5411</v>
      </c>
      <c r="F26" s="14">
        <f t="shared" si="0"/>
        <v>2585</v>
      </c>
      <c r="G26" s="14">
        <f t="shared" si="0"/>
        <v>1818</v>
      </c>
      <c r="H26" s="14">
        <f t="shared" si="0"/>
        <v>7160</v>
      </c>
      <c r="I26" s="14">
        <f t="shared" si="0"/>
        <v>7330</v>
      </c>
      <c r="J26" s="14">
        <f t="shared" si="0"/>
        <v>7560</v>
      </c>
      <c r="K26" s="14">
        <f t="shared" si="0"/>
        <v>1287</v>
      </c>
      <c r="L26" s="14">
        <f t="shared" si="0"/>
        <v>1830</v>
      </c>
      <c r="M26" s="14">
        <f t="shared" si="0"/>
        <v>1150</v>
      </c>
      <c r="N26" s="14">
        <f t="shared" si="0"/>
        <v>1934</v>
      </c>
      <c r="O26" s="14">
        <f t="shared" si="0"/>
        <v>2280</v>
      </c>
      <c r="P26" s="62">
        <v>45221</v>
      </c>
      <c r="Q26" s="14">
        <v>9825</v>
      </c>
      <c r="R26" s="14"/>
      <c r="S26" s="14"/>
      <c r="T26" s="14"/>
      <c r="U26" s="14"/>
      <c r="V26" s="14"/>
      <c r="W26" s="14"/>
      <c r="X26" s="14"/>
      <c r="Y26" s="14"/>
      <c r="Z26" s="14"/>
      <c r="AA26" s="14"/>
      <c r="AB26" s="14"/>
      <c r="AC26" s="14"/>
      <c r="AD26" s="14"/>
      <c r="AE26" s="14"/>
      <c r="AF26" s="14"/>
      <c r="AG26" s="14"/>
      <c r="AH26" s="14"/>
      <c r="AI26" s="14"/>
      <c r="AJ26" s="14"/>
      <c r="AK26" s="14"/>
      <c r="AL26" s="14"/>
      <c r="AM26" s="14"/>
      <c r="AN26" s="14"/>
      <c r="AO26" s="14"/>
      <c r="AP26" s="14"/>
      <c r="AQ26" s="14"/>
      <c r="AR26" s="14"/>
    </row>
    <row r="27" spans="1:44" ht="10.8" thickBot="1">
      <c r="A27" s="15"/>
      <c r="B27" s="15" t="s">
        <v>526</v>
      </c>
      <c r="C27" s="6"/>
      <c r="D27" s="114">
        <f>IFERROR(D25/D5,0)</f>
        <v>0.56464285714285711</v>
      </c>
      <c r="E27" s="114">
        <f t="shared" ref="E27:P27" si="1">IFERROR(E25/E5,0)</f>
        <v>0.54144067796610174</v>
      </c>
      <c r="F27" s="114">
        <f t="shared" si="1"/>
        <v>0.69836639439906656</v>
      </c>
      <c r="G27" s="114">
        <f t="shared" si="1"/>
        <v>0.77359900373599</v>
      </c>
      <c r="H27" s="114">
        <f t="shared" si="1"/>
        <v>6.1598951507208385E-2</v>
      </c>
      <c r="I27" s="114">
        <f t="shared" si="1"/>
        <v>0.12268102932375823</v>
      </c>
      <c r="J27" s="114">
        <f t="shared" si="1"/>
        <v>0.13600000000000001</v>
      </c>
      <c r="K27" s="114">
        <f t="shared" si="1"/>
        <v>0.84012422360248451</v>
      </c>
      <c r="L27" s="114">
        <f t="shared" si="1"/>
        <v>0.78343195266272192</v>
      </c>
      <c r="M27" s="114">
        <f t="shared" si="1"/>
        <v>0.8667439165701043</v>
      </c>
      <c r="N27" s="114">
        <f t="shared" si="1"/>
        <v>0.76264113892979868</v>
      </c>
      <c r="O27" s="114">
        <f t="shared" si="1"/>
        <v>0.74120317820658344</v>
      </c>
      <c r="P27" s="114">
        <f t="shared" si="1"/>
        <v>0.57508245398081237</v>
      </c>
      <c r="Q27" s="114">
        <v>9825</v>
      </c>
      <c r="R27" s="14"/>
      <c r="S27" s="14"/>
      <c r="T27" s="14"/>
      <c r="U27" s="14"/>
      <c r="V27" s="14"/>
      <c r="W27" s="14"/>
      <c r="X27" s="14"/>
      <c r="Y27" s="14"/>
      <c r="Z27" s="14"/>
      <c r="AA27" s="14"/>
      <c r="AB27" s="14"/>
      <c r="AC27" s="14"/>
      <c r="AD27" s="14"/>
      <c r="AE27" s="14"/>
      <c r="AF27" s="14"/>
      <c r="AG27" s="14"/>
      <c r="AH27" s="14"/>
      <c r="AI27" s="14"/>
      <c r="AJ27" s="14"/>
      <c r="AK27" s="14"/>
      <c r="AL27" s="14"/>
      <c r="AM27" s="14"/>
      <c r="AN27" s="14"/>
      <c r="AO27" s="14"/>
      <c r="AP27" s="14"/>
      <c r="AQ27" s="14"/>
      <c r="AR27" s="14"/>
    </row>
    <row r="28" spans="1:44" ht="11.4">
      <c r="A28" s="8"/>
      <c r="B28" s="8"/>
      <c r="C28" s="9"/>
      <c r="D28" s="19"/>
      <c r="E28" s="19"/>
      <c r="F28" s="20"/>
      <c r="G28" s="20"/>
      <c r="H28" s="20"/>
      <c r="I28" s="20"/>
      <c r="J28" s="20"/>
      <c r="K28" s="20"/>
      <c r="L28" s="20"/>
      <c r="M28" s="20"/>
      <c r="N28" s="20"/>
      <c r="O28" s="20"/>
      <c r="P28" s="64"/>
      <c r="Q28" s="19"/>
      <c r="R28" s="19"/>
      <c r="S28" s="19"/>
      <c r="T28" s="19"/>
      <c r="U28" s="19"/>
      <c r="V28" s="19"/>
      <c r="W28" s="19"/>
      <c r="X28" s="19"/>
      <c r="Y28" s="19"/>
      <c r="Z28" s="19"/>
      <c r="AA28" s="19"/>
      <c r="AB28" s="19"/>
      <c r="AC28" s="19"/>
      <c r="AD28" s="19"/>
      <c r="AE28" s="19"/>
      <c r="AF28" s="19"/>
      <c r="AG28" s="19"/>
      <c r="AH28" s="19"/>
      <c r="AI28" s="19"/>
      <c r="AJ28" s="19"/>
      <c r="AK28" s="19"/>
      <c r="AL28" s="19"/>
      <c r="AM28" s="19"/>
      <c r="AN28" s="19"/>
      <c r="AO28" s="19"/>
      <c r="AP28" s="19"/>
      <c r="AQ28" s="19"/>
      <c r="AR28" s="19"/>
    </row>
    <row r="29" spans="1:44" ht="32.4" customHeight="1" thickBot="1">
      <c r="A29" s="6"/>
      <c r="B29" s="6" t="s">
        <v>133</v>
      </c>
      <c r="C29" s="6" t="s">
        <v>151</v>
      </c>
      <c r="D29" s="15" t="s">
        <v>144</v>
      </c>
      <c r="E29" s="6" t="s">
        <v>145</v>
      </c>
      <c r="F29" s="6" t="s">
        <v>153</v>
      </c>
      <c r="G29" s="6"/>
      <c r="H29" s="15" t="s">
        <v>152</v>
      </c>
      <c r="I29" s="15" t="s">
        <v>151</v>
      </c>
      <c r="J29" s="6" t="s">
        <v>145</v>
      </c>
      <c r="K29" s="6"/>
      <c r="L29" s="6"/>
      <c r="M29" s="6"/>
      <c r="N29" s="6"/>
      <c r="O29" s="6"/>
      <c r="P29" s="56"/>
      <c r="Q29" s="6"/>
      <c r="R29" s="6"/>
      <c r="S29" s="6"/>
      <c r="T29" s="6"/>
      <c r="U29" s="6"/>
      <c r="V29" s="6"/>
      <c r="W29" s="6"/>
      <c r="X29" s="6"/>
      <c r="Y29" s="6"/>
      <c r="Z29" s="6"/>
      <c r="AA29" s="6"/>
      <c r="AB29" s="6"/>
      <c r="AC29" s="6"/>
      <c r="AD29" s="6"/>
      <c r="AE29" s="6"/>
      <c r="AF29" s="6"/>
      <c r="AG29" s="6"/>
      <c r="AH29" s="6"/>
      <c r="AI29" s="6"/>
      <c r="AJ29" s="6"/>
      <c r="AK29" s="6"/>
      <c r="AL29" s="6"/>
      <c r="AM29" s="6"/>
      <c r="AN29" s="6"/>
      <c r="AO29" s="6"/>
      <c r="AP29" s="6"/>
      <c r="AQ29" s="6"/>
      <c r="AR29" s="6"/>
    </row>
    <row r="30" spans="1:44" ht="11.4">
      <c r="A30" s="8"/>
      <c r="B30" s="8" t="s">
        <v>19</v>
      </c>
      <c r="C30" s="9">
        <v>45875</v>
      </c>
      <c r="D30" s="16">
        <v>110</v>
      </c>
      <c r="E30" s="21" t="s">
        <v>156</v>
      </c>
      <c r="F30" s="17"/>
      <c r="G30" s="17"/>
      <c r="H30" s="17"/>
      <c r="I30" s="17"/>
      <c r="J30" s="17"/>
      <c r="K30" s="17"/>
      <c r="L30" s="17"/>
      <c r="M30" s="17"/>
      <c r="N30" s="17"/>
      <c r="O30" s="17"/>
      <c r="P30" s="63"/>
      <c r="Q30" s="18"/>
      <c r="R30" s="18"/>
      <c r="S30" s="18"/>
      <c r="T30" s="18"/>
      <c r="U30" s="18"/>
      <c r="V30" s="18"/>
      <c r="W30" s="18"/>
      <c r="X30" s="18"/>
      <c r="Y30" s="18"/>
      <c r="Z30" s="18"/>
      <c r="AA30" s="18"/>
      <c r="AB30" s="18"/>
      <c r="AC30" s="18"/>
      <c r="AD30" s="18"/>
      <c r="AE30" s="18"/>
      <c r="AF30" s="18"/>
      <c r="AG30" s="18"/>
      <c r="AH30" s="18"/>
      <c r="AI30" s="18"/>
      <c r="AJ30" s="18"/>
      <c r="AK30" s="18"/>
      <c r="AL30" s="18"/>
      <c r="AM30" s="18"/>
      <c r="AN30" s="18"/>
      <c r="AO30" s="18"/>
      <c r="AP30" s="18"/>
      <c r="AQ30" s="18"/>
      <c r="AR30" s="18"/>
    </row>
    <row r="31" spans="1:44" ht="11.4">
      <c r="A31" s="8"/>
      <c r="B31" s="8" t="s">
        <v>20</v>
      </c>
      <c r="C31" s="9">
        <v>45875</v>
      </c>
      <c r="D31" s="19">
        <v>75</v>
      </c>
      <c r="E31" s="22" t="s">
        <v>157</v>
      </c>
      <c r="F31" s="20"/>
      <c r="G31" s="20"/>
      <c r="H31" s="20"/>
      <c r="I31" s="20"/>
      <c r="J31" s="20"/>
      <c r="K31" s="20"/>
      <c r="L31" s="20"/>
      <c r="M31" s="20"/>
      <c r="N31" s="20"/>
      <c r="O31" s="20"/>
      <c r="P31" s="64"/>
      <c r="Q31" s="19"/>
      <c r="R31" s="19"/>
      <c r="S31" s="19"/>
      <c r="T31" s="19"/>
      <c r="U31" s="19"/>
      <c r="V31" s="19"/>
      <c r="W31" s="19"/>
      <c r="X31" s="19"/>
      <c r="Y31" s="19"/>
      <c r="Z31" s="19"/>
      <c r="AA31" s="19"/>
      <c r="AB31" s="19"/>
      <c r="AC31" s="19"/>
      <c r="AD31" s="19"/>
      <c r="AE31" s="19"/>
      <c r="AF31" s="19"/>
      <c r="AG31" s="19"/>
      <c r="AH31" s="19"/>
      <c r="AI31" s="19"/>
      <c r="AJ31" s="19"/>
      <c r="AK31" s="19"/>
      <c r="AL31" s="19"/>
      <c r="AM31" s="19"/>
      <c r="AN31" s="19"/>
      <c r="AO31" s="19"/>
      <c r="AP31" s="19"/>
      <c r="AQ31" s="19"/>
      <c r="AR31" s="19"/>
    </row>
    <row r="32" spans="1:44" ht="11.4">
      <c r="A32" s="8"/>
      <c r="B32" s="8" t="s">
        <v>20</v>
      </c>
      <c r="C32" s="9">
        <v>45875</v>
      </c>
      <c r="D32" s="16">
        <v>75</v>
      </c>
      <c r="E32" s="21" t="s">
        <v>158</v>
      </c>
      <c r="F32" s="17"/>
      <c r="G32" s="17"/>
      <c r="H32" s="17"/>
      <c r="I32" s="17"/>
      <c r="J32" s="17"/>
      <c r="K32" s="17"/>
      <c r="L32" s="17"/>
      <c r="M32" s="17"/>
      <c r="N32" s="17"/>
      <c r="O32" s="17"/>
      <c r="P32" s="63"/>
      <c r="Q32" s="18"/>
      <c r="R32" s="18"/>
      <c r="S32" s="18"/>
      <c r="T32" s="18"/>
      <c r="U32" s="18"/>
      <c r="V32" s="18"/>
      <c r="W32" s="18"/>
      <c r="X32" s="18"/>
      <c r="Y32" s="18"/>
      <c r="Z32" s="18"/>
      <c r="AA32" s="18"/>
      <c r="AB32" s="18"/>
      <c r="AC32" s="18"/>
      <c r="AD32" s="18"/>
      <c r="AE32" s="18"/>
      <c r="AF32" s="18"/>
      <c r="AG32" s="18"/>
      <c r="AH32" s="18"/>
      <c r="AI32" s="18"/>
      <c r="AJ32" s="18"/>
      <c r="AK32" s="18"/>
      <c r="AL32" s="18"/>
      <c r="AM32" s="18"/>
      <c r="AN32" s="18"/>
      <c r="AO32" s="18"/>
      <c r="AP32" s="18"/>
      <c r="AQ32" s="18"/>
      <c r="AR32" s="18"/>
    </row>
    <row r="33" spans="1:44" ht="11.4">
      <c r="A33" s="8"/>
      <c r="B33" s="8" t="s">
        <v>21</v>
      </c>
      <c r="C33" s="9">
        <v>45875</v>
      </c>
      <c r="D33" s="19">
        <v>100</v>
      </c>
      <c r="E33" s="22" t="s">
        <v>156</v>
      </c>
      <c r="F33" s="20"/>
      <c r="G33" s="20"/>
      <c r="H33" s="20"/>
      <c r="I33" s="20"/>
      <c r="J33" s="20"/>
      <c r="K33" s="20"/>
      <c r="L33" s="20"/>
      <c r="M33" s="20"/>
      <c r="N33" s="20"/>
      <c r="O33" s="20"/>
      <c r="P33" s="64"/>
      <c r="Q33" s="19"/>
      <c r="R33" s="19"/>
      <c r="S33" s="19"/>
      <c r="T33" s="19"/>
      <c r="U33" s="19"/>
      <c r="V33" s="19"/>
      <c r="W33" s="19"/>
      <c r="X33" s="19"/>
      <c r="Y33" s="19"/>
      <c r="Z33" s="19"/>
      <c r="AA33" s="19"/>
      <c r="AB33" s="19"/>
      <c r="AC33" s="19"/>
      <c r="AD33" s="19"/>
      <c r="AE33" s="19"/>
      <c r="AF33" s="19"/>
      <c r="AG33" s="19"/>
      <c r="AH33" s="19"/>
      <c r="AI33" s="19"/>
      <c r="AJ33" s="19"/>
      <c r="AK33" s="19"/>
      <c r="AL33" s="19"/>
      <c r="AM33" s="19"/>
      <c r="AN33" s="19"/>
      <c r="AO33" s="19"/>
      <c r="AP33" s="19"/>
      <c r="AQ33" s="19"/>
      <c r="AR33" s="19"/>
    </row>
    <row r="34" spans="1:44" ht="11.4">
      <c r="A34" s="8"/>
      <c r="B34" s="8" t="s">
        <v>21</v>
      </c>
      <c r="C34" s="9">
        <v>45875</v>
      </c>
      <c r="D34" s="16">
        <v>100</v>
      </c>
      <c r="E34" s="21" t="s">
        <v>154</v>
      </c>
      <c r="F34" s="17"/>
      <c r="G34" s="17"/>
      <c r="H34" s="17"/>
      <c r="I34" s="17"/>
      <c r="J34" s="17"/>
      <c r="K34" s="17"/>
      <c r="L34" s="17"/>
      <c r="M34" s="17"/>
      <c r="N34" s="17"/>
      <c r="O34" s="17"/>
      <c r="P34" s="63"/>
      <c r="Q34" s="18"/>
      <c r="R34" s="18"/>
      <c r="S34" s="18"/>
      <c r="T34" s="18"/>
      <c r="U34" s="18"/>
      <c r="V34" s="18"/>
      <c r="W34" s="18"/>
      <c r="X34" s="18"/>
      <c r="Y34" s="18"/>
      <c r="Z34" s="18"/>
      <c r="AA34" s="18"/>
      <c r="AB34" s="18"/>
      <c r="AC34" s="18"/>
      <c r="AD34" s="18"/>
      <c r="AE34" s="18"/>
      <c r="AF34" s="18"/>
      <c r="AG34" s="18"/>
      <c r="AH34" s="18"/>
      <c r="AI34" s="18"/>
      <c r="AJ34" s="18"/>
      <c r="AK34" s="18"/>
      <c r="AL34" s="18"/>
      <c r="AM34" s="18"/>
      <c r="AN34" s="18"/>
      <c r="AO34" s="18"/>
      <c r="AP34" s="18"/>
      <c r="AQ34" s="18"/>
      <c r="AR34" s="18"/>
    </row>
    <row r="35" spans="1:44" ht="11.4">
      <c r="A35" s="8"/>
      <c r="B35" s="8" t="s">
        <v>22</v>
      </c>
      <c r="C35" s="9">
        <v>45875</v>
      </c>
      <c r="D35" s="19">
        <v>50</v>
      </c>
      <c r="E35" s="22" t="s">
        <v>155</v>
      </c>
      <c r="F35" s="20"/>
      <c r="G35" s="20"/>
      <c r="H35" s="20"/>
      <c r="I35" s="20"/>
      <c r="J35" s="20"/>
      <c r="K35" s="20"/>
      <c r="L35" s="20"/>
      <c r="M35" s="20"/>
      <c r="N35" s="20"/>
      <c r="O35" s="20"/>
      <c r="P35" s="64"/>
      <c r="Q35" s="19"/>
      <c r="R35" s="19"/>
      <c r="S35" s="19"/>
      <c r="T35" s="19"/>
      <c r="U35" s="19"/>
      <c r="V35" s="19"/>
      <c r="W35" s="19"/>
      <c r="X35" s="19"/>
      <c r="Y35" s="19"/>
      <c r="Z35" s="19"/>
      <c r="AA35" s="19"/>
      <c r="AB35" s="19"/>
      <c r="AC35" s="19"/>
      <c r="AD35" s="19"/>
      <c r="AE35" s="19"/>
      <c r="AF35" s="19"/>
      <c r="AG35" s="19"/>
      <c r="AH35" s="19"/>
      <c r="AI35" s="19"/>
      <c r="AJ35" s="19"/>
      <c r="AK35" s="19"/>
      <c r="AL35" s="19"/>
      <c r="AM35" s="19"/>
      <c r="AN35" s="19"/>
      <c r="AO35" s="19"/>
      <c r="AP35" s="19"/>
      <c r="AQ35" s="19"/>
      <c r="AR35" s="19"/>
    </row>
    <row r="36" spans="1:44" ht="11.4">
      <c r="A36" s="8"/>
      <c r="B36" s="8" t="s">
        <v>23</v>
      </c>
      <c r="C36" s="9">
        <v>45876</v>
      </c>
      <c r="D36" s="16">
        <v>50</v>
      </c>
      <c r="E36" s="21" t="s">
        <v>160</v>
      </c>
      <c r="F36" s="17"/>
      <c r="G36" s="17"/>
      <c r="H36" s="17"/>
      <c r="I36" s="17"/>
      <c r="J36" s="17"/>
      <c r="K36" s="17"/>
      <c r="L36" s="17"/>
      <c r="M36" s="17"/>
      <c r="N36" s="17"/>
      <c r="O36" s="17"/>
      <c r="P36" s="63"/>
      <c r="Q36" s="18"/>
      <c r="R36" s="18"/>
      <c r="S36" s="18"/>
      <c r="T36" s="18"/>
      <c r="U36" s="18"/>
      <c r="V36" s="18"/>
      <c r="W36" s="18"/>
      <c r="X36" s="18"/>
      <c r="Y36" s="18"/>
      <c r="Z36" s="18"/>
      <c r="AA36" s="18"/>
      <c r="AB36" s="18"/>
      <c r="AC36" s="18"/>
      <c r="AD36" s="18"/>
      <c r="AE36" s="18"/>
      <c r="AF36" s="18"/>
      <c r="AG36" s="18"/>
      <c r="AH36" s="18"/>
      <c r="AI36" s="18"/>
      <c r="AJ36" s="18"/>
      <c r="AK36" s="18"/>
      <c r="AL36" s="18"/>
      <c r="AM36" s="18"/>
      <c r="AN36" s="18"/>
      <c r="AO36" s="18"/>
      <c r="AP36" s="18"/>
      <c r="AQ36" s="18"/>
      <c r="AR36" s="18"/>
    </row>
    <row r="37" spans="1:44" ht="11.4">
      <c r="A37" s="8"/>
      <c r="B37" s="8" t="s">
        <v>24</v>
      </c>
      <c r="C37" s="9">
        <v>45876</v>
      </c>
      <c r="D37" s="19">
        <v>175</v>
      </c>
      <c r="E37" s="22" t="s">
        <v>161</v>
      </c>
      <c r="F37" s="20"/>
      <c r="G37" s="20"/>
      <c r="H37" s="20"/>
      <c r="I37" s="20"/>
      <c r="J37" s="20"/>
      <c r="K37" s="20"/>
      <c r="L37" s="20"/>
      <c r="M37" s="20"/>
      <c r="N37" s="20"/>
      <c r="O37" s="20"/>
      <c r="P37" s="64"/>
      <c r="Q37" s="19"/>
      <c r="R37" s="19"/>
      <c r="S37" s="19"/>
      <c r="T37" s="19"/>
      <c r="U37" s="19"/>
      <c r="V37" s="19"/>
      <c r="W37" s="19"/>
      <c r="X37" s="19"/>
      <c r="Y37" s="19"/>
      <c r="Z37" s="19"/>
      <c r="AA37" s="19"/>
      <c r="AB37" s="19"/>
      <c r="AC37" s="19"/>
      <c r="AD37" s="19"/>
      <c r="AE37" s="19"/>
      <c r="AF37" s="19"/>
      <c r="AG37" s="19"/>
      <c r="AH37" s="19"/>
      <c r="AI37" s="19"/>
      <c r="AJ37" s="19"/>
      <c r="AK37" s="19"/>
      <c r="AL37" s="19"/>
      <c r="AM37" s="19"/>
      <c r="AN37" s="19"/>
      <c r="AO37" s="19"/>
      <c r="AP37" s="19"/>
      <c r="AQ37" s="19"/>
      <c r="AR37" s="19"/>
    </row>
    <row r="38" spans="1:44" ht="11.4">
      <c r="A38" s="8"/>
      <c r="B38" s="8" t="s">
        <v>25</v>
      </c>
      <c r="C38" s="9">
        <v>45876</v>
      </c>
      <c r="D38" s="16">
        <v>80</v>
      </c>
      <c r="E38" s="21" t="s">
        <v>156</v>
      </c>
      <c r="F38" s="17"/>
      <c r="G38" s="17"/>
      <c r="H38" s="17"/>
      <c r="I38" s="17"/>
      <c r="J38" s="17"/>
      <c r="K38" s="17"/>
      <c r="L38" s="17"/>
      <c r="M38" s="17"/>
      <c r="N38" s="17"/>
      <c r="O38" s="17"/>
      <c r="P38" s="63"/>
      <c r="Q38" s="18"/>
      <c r="R38" s="18"/>
      <c r="S38" s="18"/>
      <c r="T38" s="18"/>
      <c r="U38" s="18"/>
      <c r="V38" s="18"/>
      <c r="W38" s="18"/>
      <c r="X38" s="18"/>
      <c r="Y38" s="18"/>
      <c r="Z38" s="18"/>
      <c r="AA38" s="18"/>
      <c r="AB38" s="18"/>
      <c r="AC38" s="18"/>
      <c r="AD38" s="18"/>
      <c r="AE38" s="18"/>
      <c r="AF38" s="18"/>
      <c r="AG38" s="18"/>
      <c r="AH38" s="18"/>
      <c r="AI38" s="18"/>
      <c r="AJ38" s="18"/>
      <c r="AK38" s="18"/>
      <c r="AL38" s="18"/>
      <c r="AM38" s="18"/>
      <c r="AN38" s="18"/>
      <c r="AO38" s="18"/>
      <c r="AP38" s="18"/>
      <c r="AQ38" s="18"/>
      <c r="AR38" s="18"/>
    </row>
    <row r="39" spans="1:44" ht="11.4">
      <c r="A39" s="8"/>
      <c r="B39" s="8" t="s">
        <v>26</v>
      </c>
      <c r="C39" s="9">
        <v>45879</v>
      </c>
      <c r="D39" s="19">
        <v>125</v>
      </c>
      <c r="E39" s="22" t="s">
        <v>170</v>
      </c>
      <c r="F39" s="20"/>
      <c r="G39" s="20"/>
      <c r="H39" s="20"/>
      <c r="I39" s="20"/>
      <c r="J39" s="20"/>
      <c r="K39" s="20"/>
      <c r="L39" s="20"/>
      <c r="M39" s="20"/>
      <c r="N39" s="20"/>
      <c r="O39" s="20"/>
      <c r="P39" s="64"/>
      <c r="Q39" s="19"/>
      <c r="R39" s="19"/>
      <c r="S39" s="19"/>
      <c r="T39" s="19"/>
      <c r="U39" s="19"/>
      <c r="V39" s="19"/>
      <c r="W39" s="19"/>
      <c r="X39" s="19"/>
      <c r="Y39" s="19"/>
      <c r="Z39" s="19"/>
      <c r="AA39" s="19"/>
      <c r="AB39" s="19"/>
      <c r="AC39" s="19"/>
      <c r="AD39" s="19"/>
      <c r="AE39" s="19"/>
      <c r="AF39" s="19"/>
      <c r="AG39" s="19"/>
      <c r="AH39" s="19"/>
      <c r="AI39" s="19"/>
      <c r="AJ39" s="19"/>
      <c r="AK39" s="19"/>
      <c r="AL39" s="19"/>
      <c r="AM39" s="19"/>
      <c r="AN39" s="19"/>
      <c r="AO39" s="19"/>
      <c r="AP39" s="19"/>
      <c r="AQ39" s="19"/>
      <c r="AR39" s="19"/>
    </row>
    <row r="40" spans="1:44" ht="11.4">
      <c r="A40" s="8"/>
      <c r="B40" s="8" t="s">
        <v>28</v>
      </c>
      <c r="C40" s="9">
        <v>45887</v>
      </c>
      <c r="D40" s="16">
        <v>300</v>
      </c>
      <c r="E40" s="21" t="s">
        <v>156</v>
      </c>
      <c r="F40" s="17"/>
      <c r="G40" s="17"/>
      <c r="H40" s="17"/>
      <c r="I40" s="17"/>
      <c r="J40" s="17"/>
      <c r="K40" s="17"/>
      <c r="L40" s="17"/>
      <c r="M40" s="17"/>
      <c r="N40" s="17"/>
      <c r="O40" s="17"/>
      <c r="P40" s="63"/>
      <c r="Q40" s="18"/>
      <c r="R40" s="18"/>
      <c r="S40" s="18"/>
      <c r="T40" s="18"/>
      <c r="U40" s="18"/>
      <c r="V40" s="18"/>
      <c r="W40" s="18"/>
      <c r="X40" s="18"/>
      <c r="Y40" s="18"/>
      <c r="Z40" s="18"/>
      <c r="AA40" s="18"/>
      <c r="AB40" s="18"/>
      <c r="AC40" s="18"/>
      <c r="AD40" s="18"/>
      <c r="AE40" s="18"/>
      <c r="AF40" s="18"/>
      <c r="AG40" s="18"/>
      <c r="AH40" s="18"/>
      <c r="AI40" s="18"/>
      <c r="AJ40" s="18"/>
      <c r="AK40" s="18"/>
      <c r="AL40" s="18"/>
      <c r="AM40" s="18"/>
      <c r="AN40" s="18"/>
      <c r="AO40" s="18"/>
      <c r="AP40" s="18"/>
      <c r="AQ40" s="18"/>
      <c r="AR40" s="18"/>
    </row>
    <row r="41" spans="1:44" ht="11.4">
      <c r="A41" s="8"/>
      <c r="B41" s="8" t="s">
        <v>26</v>
      </c>
      <c r="C41" s="9">
        <v>45879</v>
      </c>
      <c r="D41" s="16">
        <v>150</v>
      </c>
      <c r="E41" s="21" t="s">
        <v>161</v>
      </c>
      <c r="F41" s="17"/>
      <c r="G41" s="17"/>
      <c r="H41" s="17"/>
      <c r="I41" s="17"/>
      <c r="J41" s="17"/>
      <c r="K41" s="17"/>
      <c r="L41" s="17"/>
      <c r="M41" s="17"/>
      <c r="N41" s="17"/>
      <c r="O41" s="17"/>
      <c r="P41" s="63"/>
      <c r="Q41" s="18"/>
      <c r="R41" s="18"/>
      <c r="S41" s="18"/>
      <c r="T41" s="18"/>
      <c r="U41" s="18"/>
      <c r="V41" s="18"/>
      <c r="W41" s="18"/>
      <c r="X41" s="18"/>
      <c r="Y41" s="18"/>
      <c r="Z41" s="18"/>
      <c r="AA41" s="18"/>
      <c r="AB41" s="18"/>
      <c r="AC41" s="18"/>
      <c r="AD41" s="18"/>
      <c r="AE41" s="18"/>
      <c r="AF41" s="18"/>
      <c r="AG41" s="18"/>
      <c r="AH41" s="18"/>
      <c r="AI41" s="18"/>
      <c r="AJ41" s="18"/>
      <c r="AK41" s="18"/>
      <c r="AL41" s="18"/>
      <c r="AM41" s="18"/>
      <c r="AN41" s="18"/>
      <c r="AO41" s="18"/>
      <c r="AP41" s="18"/>
      <c r="AQ41" s="18"/>
      <c r="AR41" s="18"/>
    </row>
    <row r="42" spans="1:44" ht="11.4">
      <c r="A42" s="8"/>
      <c r="B42" s="8" t="s">
        <v>26</v>
      </c>
      <c r="C42" s="9">
        <v>45879</v>
      </c>
      <c r="D42" s="19">
        <v>200</v>
      </c>
      <c r="E42" s="22" t="s">
        <v>162</v>
      </c>
      <c r="F42" s="20"/>
      <c r="G42" s="20"/>
      <c r="H42" s="20"/>
      <c r="I42" s="20"/>
      <c r="J42" s="20"/>
      <c r="K42" s="20"/>
      <c r="L42" s="20"/>
      <c r="M42" s="20"/>
      <c r="N42" s="20"/>
      <c r="O42" s="20"/>
      <c r="P42" s="64"/>
      <c r="Q42" s="19"/>
      <c r="R42" s="19"/>
      <c r="S42" s="19"/>
      <c r="T42" s="19"/>
      <c r="U42" s="19"/>
      <c r="V42" s="19"/>
      <c r="W42" s="19"/>
      <c r="X42" s="19"/>
      <c r="Y42" s="19"/>
      <c r="Z42" s="19"/>
      <c r="AA42" s="19"/>
      <c r="AB42" s="19"/>
      <c r="AC42" s="19"/>
      <c r="AD42" s="19"/>
      <c r="AE42" s="19"/>
      <c r="AF42" s="19"/>
      <c r="AG42" s="19"/>
      <c r="AH42" s="19"/>
      <c r="AI42" s="19"/>
      <c r="AJ42" s="19"/>
      <c r="AK42" s="19"/>
      <c r="AL42" s="19"/>
      <c r="AM42" s="19"/>
      <c r="AN42" s="19"/>
      <c r="AO42" s="19"/>
      <c r="AP42" s="19"/>
      <c r="AQ42" s="19"/>
      <c r="AR42" s="19"/>
    </row>
    <row r="43" spans="1:44" ht="11.4">
      <c r="A43" s="8"/>
      <c r="B43" s="8" t="s">
        <v>26</v>
      </c>
      <c r="C43" s="9">
        <v>45879</v>
      </c>
      <c r="D43" s="16">
        <v>250</v>
      </c>
      <c r="E43" s="21" t="s">
        <v>155</v>
      </c>
      <c r="F43" s="17"/>
      <c r="G43" s="17"/>
      <c r="H43" s="17"/>
      <c r="I43" s="17"/>
      <c r="J43" s="17"/>
      <c r="K43" s="17"/>
      <c r="L43" s="17"/>
      <c r="M43" s="17"/>
      <c r="N43" s="17"/>
      <c r="O43" s="17"/>
      <c r="P43" s="63"/>
      <c r="Q43" s="18"/>
      <c r="R43" s="18"/>
      <c r="S43" s="18"/>
      <c r="T43" s="18"/>
      <c r="U43" s="18"/>
      <c r="V43" s="18"/>
      <c r="W43" s="18"/>
      <c r="X43" s="18"/>
      <c r="Y43" s="18"/>
      <c r="Z43" s="18"/>
      <c r="AA43" s="18"/>
      <c r="AB43" s="18"/>
      <c r="AC43" s="18"/>
      <c r="AD43" s="18"/>
      <c r="AE43" s="18"/>
      <c r="AF43" s="18"/>
      <c r="AG43" s="18"/>
      <c r="AH43" s="18"/>
      <c r="AI43" s="18"/>
      <c r="AJ43" s="18"/>
      <c r="AK43" s="18"/>
      <c r="AL43" s="18"/>
      <c r="AM43" s="18"/>
      <c r="AN43" s="18"/>
      <c r="AO43" s="18"/>
      <c r="AP43" s="18"/>
      <c r="AQ43" s="18"/>
      <c r="AR43" s="18"/>
    </row>
    <row r="44" spans="1:44" ht="11.4">
      <c r="A44" s="8"/>
      <c r="B44" s="8" t="s">
        <v>26</v>
      </c>
      <c r="C44" s="9">
        <v>45879</v>
      </c>
      <c r="D44" s="19">
        <v>125</v>
      </c>
      <c r="E44" s="22" t="s">
        <v>163</v>
      </c>
      <c r="F44" s="20"/>
      <c r="G44" s="20"/>
      <c r="H44" s="20"/>
      <c r="I44" s="20"/>
      <c r="J44" s="20"/>
      <c r="K44" s="20"/>
      <c r="L44" s="20"/>
      <c r="M44" s="20"/>
      <c r="N44" s="20"/>
      <c r="O44" s="20"/>
      <c r="P44" s="64"/>
      <c r="Q44" s="19"/>
      <c r="R44" s="19"/>
      <c r="S44" s="19"/>
      <c r="T44" s="19"/>
      <c r="U44" s="19"/>
      <c r="V44" s="19"/>
      <c r="W44" s="19"/>
      <c r="X44" s="19"/>
      <c r="Y44" s="19"/>
      <c r="Z44" s="19"/>
      <c r="AA44" s="19"/>
      <c r="AB44" s="19"/>
      <c r="AC44" s="19"/>
      <c r="AD44" s="19"/>
      <c r="AE44" s="19"/>
      <c r="AF44" s="19"/>
      <c r="AG44" s="19"/>
      <c r="AH44" s="19"/>
      <c r="AI44" s="19"/>
      <c r="AJ44" s="19"/>
      <c r="AK44" s="19"/>
      <c r="AL44" s="19"/>
      <c r="AM44" s="19"/>
      <c r="AN44" s="19"/>
      <c r="AO44" s="19"/>
      <c r="AP44" s="19"/>
      <c r="AQ44" s="19"/>
      <c r="AR44" s="19"/>
    </row>
    <row r="45" spans="1:44" ht="11.4">
      <c r="A45" s="8"/>
      <c r="B45" s="8" t="s">
        <v>27</v>
      </c>
      <c r="C45" s="66">
        <v>45879</v>
      </c>
      <c r="D45" s="67">
        <v>75</v>
      </c>
      <c r="E45" s="68" t="s">
        <v>155</v>
      </c>
      <c r="F45" s="69"/>
      <c r="G45" s="17"/>
      <c r="H45" s="17"/>
      <c r="I45" s="17"/>
      <c r="J45" s="17"/>
      <c r="K45" s="17"/>
      <c r="L45" s="17"/>
      <c r="M45" s="17"/>
      <c r="N45" s="17"/>
      <c r="O45" s="18"/>
      <c r="P45" s="63"/>
      <c r="Q45" s="18"/>
      <c r="R45" s="18"/>
      <c r="S45" s="18"/>
      <c r="T45" s="18"/>
      <c r="U45" s="18"/>
      <c r="V45" s="18"/>
      <c r="W45" s="18"/>
      <c r="X45" s="18"/>
      <c r="Y45" s="18"/>
      <c r="Z45" s="18"/>
      <c r="AA45" s="18"/>
      <c r="AB45" s="18"/>
      <c r="AC45" s="18"/>
      <c r="AD45" s="18"/>
      <c r="AE45" s="18"/>
      <c r="AF45" s="18"/>
      <c r="AG45" s="18"/>
      <c r="AH45" s="18"/>
      <c r="AI45" s="18"/>
      <c r="AJ45" s="18"/>
      <c r="AK45" s="18"/>
      <c r="AL45" s="18"/>
      <c r="AM45" s="18"/>
      <c r="AN45" s="18"/>
      <c r="AO45" s="18"/>
      <c r="AP45" s="18"/>
      <c r="AQ45" s="18"/>
      <c r="AR45" s="8"/>
    </row>
    <row r="46" spans="1:44" ht="11.4">
      <c r="A46" s="8"/>
      <c r="B46" s="8" t="s">
        <v>28</v>
      </c>
      <c r="C46" s="66">
        <v>45884</v>
      </c>
      <c r="D46" s="67">
        <v>180</v>
      </c>
      <c r="E46" s="68" t="s">
        <v>165</v>
      </c>
      <c r="F46" s="69"/>
      <c r="G46" s="17"/>
      <c r="H46" s="17"/>
      <c r="I46" s="17"/>
      <c r="J46" s="17"/>
      <c r="K46" s="17"/>
      <c r="L46" s="17"/>
      <c r="M46" s="17"/>
      <c r="N46" s="17"/>
      <c r="O46" s="18"/>
      <c r="P46" s="63"/>
      <c r="Q46" s="18"/>
      <c r="R46" s="18"/>
      <c r="S46" s="18"/>
      <c r="T46" s="18"/>
      <c r="U46" s="18"/>
      <c r="V46" s="18"/>
      <c r="W46" s="18"/>
      <c r="X46" s="18"/>
      <c r="Y46" s="18"/>
      <c r="Z46" s="18"/>
      <c r="AA46" s="18"/>
      <c r="AB46" s="18"/>
      <c r="AC46" s="18"/>
      <c r="AD46" s="18"/>
      <c r="AE46" s="18"/>
      <c r="AF46" s="18"/>
      <c r="AG46" s="18"/>
      <c r="AH46" s="18"/>
      <c r="AI46" s="18"/>
      <c r="AJ46" s="18"/>
      <c r="AK46" s="18"/>
      <c r="AL46" s="18"/>
      <c r="AM46" s="18"/>
      <c r="AN46" s="18"/>
      <c r="AO46" s="18"/>
      <c r="AP46" s="18"/>
      <c r="AQ46" s="18"/>
      <c r="AR46" s="8"/>
    </row>
    <row r="47" spans="1:44" ht="11.4">
      <c r="A47" s="8"/>
      <c r="B47" s="8" t="s">
        <v>29</v>
      </c>
      <c r="C47" s="66">
        <v>45887</v>
      </c>
      <c r="D47" s="67">
        <v>100</v>
      </c>
      <c r="E47" s="68" t="s">
        <v>172</v>
      </c>
      <c r="F47" s="69"/>
      <c r="G47" s="17"/>
      <c r="H47" s="17"/>
      <c r="I47" s="17"/>
      <c r="J47" s="17"/>
      <c r="K47" s="17"/>
      <c r="L47" s="17"/>
      <c r="M47" s="17"/>
      <c r="N47" s="17"/>
      <c r="O47" s="18"/>
      <c r="P47" s="63"/>
      <c r="Q47" s="18"/>
      <c r="R47" s="18"/>
      <c r="S47" s="18"/>
      <c r="T47" s="18"/>
      <c r="U47" s="18"/>
      <c r="V47" s="18"/>
      <c r="W47" s="18"/>
      <c r="X47" s="18"/>
      <c r="Y47" s="18"/>
      <c r="Z47" s="18"/>
      <c r="AA47" s="18"/>
      <c r="AB47" s="18"/>
      <c r="AC47" s="18"/>
      <c r="AD47" s="18"/>
      <c r="AE47" s="18"/>
      <c r="AF47" s="18"/>
      <c r="AG47" s="18"/>
      <c r="AH47" s="18"/>
      <c r="AI47" s="18"/>
      <c r="AJ47" s="18"/>
      <c r="AK47" s="18"/>
      <c r="AL47" s="18"/>
      <c r="AM47" s="18"/>
      <c r="AN47" s="18"/>
      <c r="AO47" s="18"/>
      <c r="AP47" s="18"/>
      <c r="AQ47" s="18"/>
      <c r="AR47" s="8"/>
    </row>
    <row r="48" spans="1:44" ht="11.4">
      <c r="A48" s="8"/>
      <c r="B48" s="8" t="s">
        <v>30</v>
      </c>
      <c r="C48" s="66">
        <v>45890</v>
      </c>
      <c r="D48" s="67">
        <v>80</v>
      </c>
      <c r="E48" s="68" t="s">
        <v>154</v>
      </c>
      <c r="F48" s="69"/>
      <c r="G48" s="17"/>
      <c r="H48" s="17"/>
      <c r="I48" s="17"/>
      <c r="J48" s="17"/>
      <c r="K48" s="17"/>
      <c r="L48" s="17"/>
      <c r="M48" s="17"/>
      <c r="N48" s="17"/>
      <c r="O48" s="18"/>
      <c r="P48" s="63"/>
      <c r="Q48" s="18"/>
      <c r="R48" s="18"/>
      <c r="S48" s="18"/>
      <c r="T48" s="18"/>
      <c r="U48" s="18"/>
      <c r="V48" s="18"/>
      <c r="W48" s="18"/>
      <c r="X48" s="18"/>
      <c r="Y48" s="18"/>
      <c r="Z48" s="18"/>
      <c r="AA48" s="18"/>
      <c r="AB48" s="18"/>
      <c r="AC48" s="18"/>
      <c r="AD48" s="18"/>
      <c r="AE48" s="18"/>
      <c r="AF48" s="18"/>
      <c r="AG48" s="18"/>
      <c r="AH48" s="18"/>
      <c r="AI48" s="18"/>
      <c r="AJ48" s="18"/>
      <c r="AK48" s="18"/>
      <c r="AL48" s="18"/>
      <c r="AM48" s="18"/>
      <c r="AN48" s="18"/>
      <c r="AO48" s="18"/>
      <c r="AP48" s="18"/>
      <c r="AQ48" s="18"/>
      <c r="AR48" s="8"/>
    </row>
    <row r="49" spans="1:44" ht="11.4">
      <c r="A49" s="8"/>
      <c r="B49" s="8" t="s">
        <v>30</v>
      </c>
      <c r="C49" s="66">
        <v>45884</v>
      </c>
      <c r="D49" s="67">
        <v>75</v>
      </c>
      <c r="E49" s="68" t="s">
        <v>171</v>
      </c>
      <c r="F49" s="69"/>
      <c r="G49" s="17"/>
      <c r="H49" s="17"/>
      <c r="I49" s="17"/>
      <c r="J49" s="17"/>
      <c r="K49" s="17"/>
      <c r="L49" s="17"/>
      <c r="M49" s="17"/>
      <c r="N49" s="17"/>
      <c r="O49" s="18"/>
      <c r="P49" s="63"/>
      <c r="Q49" s="18"/>
      <c r="R49" s="18"/>
      <c r="S49" s="18"/>
      <c r="T49" s="18"/>
      <c r="U49" s="18"/>
      <c r="V49" s="18"/>
      <c r="W49" s="18"/>
      <c r="X49" s="18"/>
      <c r="Y49" s="18"/>
      <c r="Z49" s="18"/>
      <c r="AA49" s="18"/>
      <c r="AB49" s="18"/>
      <c r="AC49" s="18"/>
      <c r="AD49" s="18"/>
      <c r="AE49" s="18"/>
      <c r="AF49" s="18"/>
      <c r="AG49" s="18"/>
      <c r="AH49" s="18"/>
      <c r="AI49" s="18"/>
      <c r="AJ49" s="18"/>
      <c r="AK49" s="18"/>
      <c r="AL49" s="18"/>
      <c r="AM49" s="18"/>
      <c r="AN49" s="18"/>
      <c r="AO49" s="18"/>
      <c r="AP49" s="18"/>
      <c r="AQ49" s="18"/>
      <c r="AR49" s="8"/>
    </row>
    <row r="50" spans="1:44" ht="11.4">
      <c r="A50" s="8"/>
      <c r="B50" s="8" t="s">
        <v>28</v>
      </c>
      <c r="C50" s="66">
        <v>45887</v>
      </c>
      <c r="D50" s="67">
        <v>300</v>
      </c>
      <c r="E50" s="68" t="s">
        <v>155</v>
      </c>
      <c r="F50" s="69"/>
      <c r="G50" s="17"/>
      <c r="H50" s="17"/>
      <c r="I50" s="17"/>
      <c r="J50" s="17"/>
      <c r="K50" s="17"/>
      <c r="L50" s="17"/>
      <c r="M50" s="17"/>
      <c r="N50" s="17"/>
      <c r="O50" s="18"/>
      <c r="P50" s="63"/>
      <c r="Q50" s="18"/>
      <c r="R50" s="18"/>
      <c r="S50" s="18"/>
      <c r="T50" s="18"/>
      <c r="U50" s="18"/>
      <c r="V50" s="18"/>
      <c r="W50" s="18"/>
      <c r="X50" s="18"/>
      <c r="Y50" s="18"/>
      <c r="Z50" s="18"/>
      <c r="AA50" s="18"/>
      <c r="AB50" s="18"/>
      <c r="AC50" s="18"/>
      <c r="AD50" s="18"/>
      <c r="AE50" s="18"/>
      <c r="AF50" s="18"/>
      <c r="AG50" s="18"/>
      <c r="AH50" s="18"/>
      <c r="AI50" s="18"/>
      <c r="AJ50" s="18"/>
      <c r="AK50" s="18"/>
      <c r="AL50" s="18"/>
      <c r="AM50" s="18"/>
      <c r="AN50" s="18"/>
      <c r="AO50" s="18"/>
      <c r="AP50" s="18"/>
      <c r="AQ50" s="18"/>
      <c r="AR50" s="8"/>
    </row>
    <row r="51" spans="1:44" ht="11.4">
      <c r="A51" s="12"/>
      <c r="B51" s="109" t="s">
        <v>29</v>
      </c>
      <c r="C51" s="66">
        <v>45887</v>
      </c>
      <c r="D51" s="67">
        <v>100</v>
      </c>
      <c r="E51" s="68" t="s">
        <v>169</v>
      </c>
      <c r="F51" s="69"/>
      <c r="G51" s="12"/>
      <c r="H51" s="12"/>
      <c r="I51" s="12"/>
      <c r="J51" s="12"/>
      <c r="K51" s="12"/>
      <c r="L51" s="12"/>
      <c r="M51" s="12"/>
      <c r="N51" s="12"/>
      <c r="O51" s="12"/>
      <c r="P51" s="60"/>
      <c r="Q51" s="12"/>
      <c r="R51" s="12"/>
      <c r="S51" s="12"/>
      <c r="T51" s="12"/>
      <c r="U51" s="12"/>
      <c r="V51" s="12"/>
      <c r="W51" s="12"/>
      <c r="X51" s="12"/>
      <c r="Y51" s="12"/>
      <c r="Z51" s="12"/>
      <c r="AA51" s="12"/>
      <c r="AB51" s="12"/>
      <c r="AC51" s="12"/>
      <c r="AD51" s="12"/>
      <c r="AE51" s="12"/>
      <c r="AF51" s="12"/>
      <c r="AG51" s="12"/>
      <c r="AH51" s="12"/>
      <c r="AI51" s="12"/>
      <c r="AJ51" s="12"/>
      <c r="AK51" s="12"/>
      <c r="AL51" s="12"/>
      <c r="AM51" s="12"/>
      <c r="AN51" s="12"/>
      <c r="AO51" s="12"/>
      <c r="AP51" s="12"/>
      <c r="AQ51" s="12"/>
      <c r="AR51" s="12"/>
    </row>
    <row r="52" spans="1:44" ht="11.4">
      <c r="A52" s="13"/>
      <c r="B52" s="8" t="s">
        <v>30</v>
      </c>
      <c r="C52" s="66">
        <v>45884</v>
      </c>
      <c r="D52" s="67">
        <v>200</v>
      </c>
      <c r="E52" s="75" t="s">
        <v>164</v>
      </c>
      <c r="F52" s="69"/>
      <c r="G52" s="13"/>
      <c r="H52" s="13"/>
      <c r="I52" s="13"/>
      <c r="J52" s="13"/>
      <c r="K52" s="13"/>
      <c r="L52" s="13"/>
      <c r="M52" s="13"/>
      <c r="N52" s="13"/>
      <c r="O52" s="13"/>
      <c r="P52" s="61"/>
      <c r="Q52" s="13"/>
      <c r="R52" s="13"/>
      <c r="S52" s="13"/>
      <c r="T52" s="13"/>
      <c r="U52" s="13"/>
      <c r="V52" s="13"/>
      <c r="W52" s="13"/>
      <c r="X52" s="13"/>
      <c r="Y52" s="13"/>
      <c r="Z52" s="13"/>
      <c r="AA52" s="13"/>
      <c r="AB52" s="13"/>
      <c r="AC52" s="13"/>
      <c r="AD52" s="13"/>
      <c r="AE52" s="13"/>
      <c r="AF52" s="13"/>
      <c r="AG52" s="13"/>
      <c r="AH52" s="13"/>
      <c r="AI52" s="13"/>
      <c r="AJ52" s="13"/>
      <c r="AK52" s="13"/>
      <c r="AL52" s="13"/>
      <c r="AM52" s="13"/>
      <c r="AN52" s="13"/>
      <c r="AO52" s="13"/>
      <c r="AP52" s="13"/>
      <c r="AQ52" s="13"/>
      <c r="AR52" s="13"/>
    </row>
    <row r="53" spans="1:44" ht="11.4">
      <c r="A53" s="12"/>
      <c r="B53" s="8" t="s">
        <v>28</v>
      </c>
      <c r="C53" s="66">
        <v>45884</v>
      </c>
      <c r="D53" s="67">
        <v>500</v>
      </c>
      <c r="E53" s="68" t="s">
        <v>166</v>
      </c>
      <c r="F53" s="69"/>
      <c r="G53" s="12"/>
      <c r="H53" s="12"/>
      <c r="I53" s="12"/>
      <c r="J53" s="12"/>
      <c r="K53" s="12"/>
      <c r="L53" s="12"/>
      <c r="M53" s="12"/>
      <c r="N53" s="12"/>
      <c r="O53" s="12"/>
      <c r="P53" s="60"/>
      <c r="Q53" s="12"/>
      <c r="R53" s="12"/>
      <c r="S53" s="12"/>
      <c r="T53" s="12"/>
      <c r="U53" s="12"/>
      <c r="V53" s="12"/>
      <c r="W53" s="12"/>
      <c r="X53" s="12"/>
      <c r="Y53" s="12"/>
      <c r="Z53" s="12"/>
      <c r="AA53" s="12"/>
      <c r="AB53" s="12"/>
      <c r="AC53" s="12"/>
      <c r="AD53" s="12"/>
      <c r="AE53" s="12"/>
      <c r="AF53" s="12"/>
      <c r="AG53" s="12"/>
      <c r="AH53" s="12"/>
      <c r="AI53" s="12"/>
      <c r="AJ53" s="12"/>
      <c r="AK53" s="12"/>
      <c r="AL53" s="12"/>
      <c r="AM53" s="12"/>
      <c r="AN53" s="12"/>
      <c r="AO53" s="12"/>
      <c r="AP53" s="12"/>
      <c r="AQ53" s="12"/>
      <c r="AR53" s="12"/>
    </row>
    <row r="54" spans="1:44" ht="11.4">
      <c r="A54" s="13"/>
      <c r="B54" s="8" t="s">
        <v>30</v>
      </c>
      <c r="C54" s="66">
        <v>45890</v>
      </c>
      <c r="D54" s="67">
        <v>80</v>
      </c>
      <c r="E54" s="68" t="s">
        <v>163</v>
      </c>
      <c r="F54" s="69"/>
      <c r="G54" s="13"/>
      <c r="H54" s="13"/>
      <c r="I54" s="13"/>
      <c r="J54" s="13"/>
      <c r="K54" s="13"/>
      <c r="L54" s="13"/>
      <c r="M54" s="13"/>
      <c r="N54" s="13"/>
      <c r="O54" s="13"/>
      <c r="P54" s="61"/>
      <c r="Q54" s="13"/>
      <c r="R54" s="13"/>
      <c r="S54" s="13"/>
      <c r="T54" s="13"/>
      <c r="U54" s="13"/>
      <c r="V54" s="13"/>
      <c r="W54" s="13"/>
      <c r="X54" s="13"/>
      <c r="Y54" s="13"/>
      <c r="Z54" s="13"/>
      <c r="AA54" s="13"/>
      <c r="AB54" s="13"/>
      <c r="AC54" s="13"/>
      <c r="AD54" s="13"/>
      <c r="AE54" s="13"/>
      <c r="AF54" s="13"/>
      <c r="AG54" s="13"/>
      <c r="AH54" s="13"/>
      <c r="AI54" s="13"/>
      <c r="AJ54" s="13"/>
      <c r="AK54" s="13"/>
      <c r="AL54" s="13"/>
      <c r="AM54" s="13"/>
      <c r="AN54" s="13"/>
      <c r="AO54" s="13"/>
      <c r="AP54" s="13"/>
      <c r="AQ54" s="13"/>
      <c r="AR54" s="13"/>
    </row>
    <row r="55" spans="1:44" ht="11.4">
      <c r="A55" s="12"/>
      <c r="B55" s="12"/>
      <c r="C55" s="12"/>
      <c r="D55" s="12"/>
      <c r="E55" s="12"/>
      <c r="F55" s="12"/>
      <c r="G55" s="12"/>
      <c r="H55" s="12"/>
      <c r="I55" s="12"/>
      <c r="J55" s="12"/>
      <c r="K55" s="12"/>
      <c r="L55" s="12"/>
      <c r="M55" s="12"/>
      <c r="N55" s="12"/>
      <c r="O55" s="12"/>
      <c r="P55" s="60"/>
      <c r="Q55" s="12"/>
      <c r="R55" s="12"/>
      <c r="S55" s="12"/>
      <c r="T55" s="12"/>
      <c r="U55" s="12"/>
      <c r="V55" s="12"/>
      <c r="W55" s="12"/>
      <c r="X55" s="12"/>
      <c r="Y55" s="12"/>
      <c r="Z55" s="12"/>
      <c r="AA55" s="12"/>
      <c r="AB55" s="12"/>
      <c r="AC55" s="12"/>
      <c r="AD55" s="12"/>
      <c r="AE55" s="12"/>
      <c r="AF55" s="12"/>
      <c r="AG55" s="12"/>
      <c r="AH55" s="12"/>
      <c r="AI55" s="12"/>
      <c r="AJ55" s="12"/>
      <c r="AK55" s="12"/>
      <c r="AL55" s="12"/>
      <c r="AM55" s="12"/>
      <c r="AN55" s="12"/>
      <c r="AO55" s="12"/>
      <c r="AP55" s="12"/>
      <c r="AQ55" s="12"/>
      <c r="AR55" s="12"/>
    </row>
    <row r="56" spans="1:44" ht="11.4">
      <c r="A56" s="13"/>
      <c r="B56" s="13"/>
      <c r="C56" s="13"/>
      <c r="D56" s="13"/>
      <c r="E56" s="13"/>
      <c r="F56" s="13"/>
      <c r="G56" s="13"/>
      <c r="H56" s="13"/>
      <c r="I56" s="13"/>
      <c r="J56" s="13"/>
      <c r="K56" s="13"/>
      <c r="L56" s="13"/>
      <c r="M56" s="13"/>
      <c r="N56" s="13"/>
      <c r="O56" s="13"/>
      <c r="P56" s="65"/>
      <c r="Q56" s="13"/>
      <c r="R56" s="13"/>
      <c r="S56" s="13"/>
      <c r="T56" s="13"/>
      <c r="U56" s="13"/>
      <c r="V56" s="13"/>
      <c r="W56" s="13"/>
      <c r="X56" s="13"/>
      <c r="Y56" s="13"/>
      <c r="Z56" s="13"/>
      <c r="AA56" s="13"/>
      <c r="AB56" s="13"/>
      <c r="AC56" s="13"/>
      <c r="AD56" s="13"/>
      <c r="AE56" s="13"/>
      <c r="AF56" s="13"/>
      <c r="AG56" s="13"/>
      <c r="AH56" s="13"/>
      <c r="AI56" s="13"/>
      <c r="AJ56" s="13"/>
      <c r="AK56" s="13"/>
      <c r="AL56" s="13"/>
      <c r="AM56" s="13"/>
      <c r="AN56" s="13"/>
      <c r="AO56" s="13"/>
      <c r="AP56" s="13"/>
      <c r="AQ56" s="13"/>
      <c r="AR56" s="13"/>
    </row>
    <row r="57" spans="1:44" ht="11.4">
      <c r="A57" s="12"/>
      <c r="B57" s="12"/>
      <c r="C57" s="12"/>
      <c r="D57" s="12"/>
      <c r="E57" s="12"/>
      <c r="F57" s="12"/>
      <c r="G57" s="12"/>
      <c r="H57" s="12"/>
      <c r="I57" s="12"/>
      <c r="J57" s="12"/>
      <c r="K57" s="12"/>
      <c r="L57" s="12"/>
      <c r="M57" s="12"/>
      <c r="N57" s="12"/>
      <c r="O57" s="12"/>
      <c r="P57" s="12"/>
      <c r="Q57" s="12"/>
      <c r="R57" s="12"/>
      <c r="S57" s="12"/>
      <c r="T57" s="12"/>
      <c r="U57" s="12"/>
      <c r="V57" s="12"/>
      <c r="W57" s="12"/>
      <c r="X57" s="12"/>
      <c r="Y57" s="12"/>
      <c r="Z57" s="12"/>
      <c r="AA57" s="12"/>
      <c r="AB57" s="12"/>
      <c r="AC57" s="12"/>
      <c r="AD57" s="12"/>
      <c r="AE57" s="12"/>
      <c r="AF57" s="12"/>
      <c r="AG57" s="12"/>
      <c r="AH57" s="12"/>
      <c r="AI57" s="12"/>
      <c r="AJ57" s="12"/>
      <c r="AK57" s="12"/>
      <c r="AL57" s="12"/>
      <c r="AM57" s="12"/>
      <c r="AN57" s="12"/>
      <c r="AO57" s="12"/>
      <c r="AP57" s="12"/>
      <c r="AQ57" s="12"/>
      <c r="AR57" s="12"/>
    </row>
    <row r="58" spans="1:44" ht="11.4">
      <c r="A58" s="13"/>
      <c r="B58" s="13"/>
      <c r="C58" s="13"/>
      <c r="D58" s="13"/>
      <c r="E58" s="13"/>
      <c r="F58" s="13"/>
      <c r="G58" s="13"/>
      <c r="H58" s="13"/>
      <c r="I58" s="13"/>
      <c r="J58" s="13"/>
      <c r="K58" s="13"/>
      <c r="L58" s="13"/>
      <c r="M58" s="13"/>
      <c r="N58" s="13"/>
      <c r="O58" s="13"/>
      <c r="P58" s="13"/>
      <c r="Q58" s="13"/>
      <c r="R58" s="13"/>
      <c r="S58" s="13"/>
      <c r="T58" s="13"/>
      <c r="U58" s="13"/>
      <c r="V58" s="13"/>
      <c r="W58" s="13"/>
      <c r="X58" s="13"/>
      <c r="Y58" s="13"/>
      <c r="Z58" s="13"/>
      <c r="AA58" s="13"/>
      <c r="AB58" s="13"/>
      <c r="AC58" s="13"/>
      <c r="AD58" s="13"/>
      <c r="AE58" s="13"/>
      <c r="AF58" s="13"/>
      <c r="AG58" s="13"/>
      <c r="AH58" s="13"/>
      <c r="AI58" s="13"/>
      <c r="AJ58" s="13"/>
      <c r="AK58" s="13"/>
      <c r="AL58" s="13"/>
      <c r="AM58" s="13"/>
      <c r="AN58" s="13"/>
      <c r="AO58" s="13"/>
      <c r="AP58" s="13"/>
      <c r="AQ58" s="13"/>
      <c r="AR58" s="13"/>
    </row>
    <row r="59" spans="1:44" ht="11.4">
      <c r="A59" s="12"/>
      <c r="B59" s="12"/>
      <c r="C59" s="12"/>
      <c r="D59" s="12"/>
      <c r="E59" s="12"/>
      <c r="F59" s="12"/>
      <c r="G59" s="12"/>
      <c r="H59" s="12"/>
      <c r="I59" s="12"/>
      <c r="J59" s="12"/>
      <c r="K59" s="12"/>
      <c r="L59" s="12"/>
      <c r="M59" s="12"/>
      <c r="N59" s="12"/>
      <c r="O59" s="12"/>
      <c r="P59" s="12"/>
      <c r="Q59" s="12"/>
      <c r="R59" s="12"/>
      <c r="S59" s="12"/>
      <c r="T59" s="12"/>
      <c r="U59" s="12"/>
      <c r="V59" s="12"/>
      <c r="W59" s="12"/>
      <c r="X59" s="12"/>
      <c r="Y59" s="12"/>
      <c r="Z59" s="12"/>
      <c r="AA59" s="12"/>
      <c r="AB59" s="12"/>
      <c r="AC59" s="12"/>
      <c r="AD59" s="12"/>
      <c r="AE59" s="12"/>
      <c r="AF59" s="12"/>
      <c r="AG59" s="12"/>
      <c r="AH59" s="12"/>
      <c r="AI59" s="12"/>
      <c r="AJ59" s="12"/>
      <c r="AK59" s="12"/>
      <c r="AL59" s="12"/>
      <c r="AM59" s="12"/>
      <c r="AN59" s="12"/>
      <c r="AO59" s="12"/>
      <c r="AP59" s="12"/>
      <c r="AQ59" s="12"/>
      <c r="AR59" s="12"/>
    </row>
    <row r="60" spans="1:44" ht="11.4">
      <c r="A60" s="13"/>
      <c r="B60" s="13"/>
      <c r="C60" s="13"/>
      <c r="D60" s="13"/>
      <c r="E60" s="13"/>
      <c r="F60" s="13"/>
      <c r="G60" s="13"/>
      <c r="H60" s="13"/>
      <c r="I60" s="13"/>
      <c r="J60" s="13"/>
      <c r="K60" s="13"/>
      <c r="L60" s="13"/>
      <c r="M60" s="13"/>
      <c r="N60" s="13"/>
      <c r="O60" s="13"/>
      <c r="P60" s="13"/>
      <c r="Q60" s="13"/>
      <c r="R60" s="13"/>
      <c r="S60" s="13"/>
      <c r="T60" s="13"/>
      <c r="U60" s="13"/>
      <c r="V60" s="13"/>
      <c r="W60" s="13"/>
      <c r="X60" s="13"/>
      <c r="Y60" s="13"/>
      <c r="Z60" s="13"/>
      <c r="AA60" s="13"/>
      <c r="AB60" s="13"/>
      <c r="AC60" s="13"/>
      <c r="AD60" s="13"/>
      <c r="AE60" s="13"/>
      <c r="AF60" s="13"/>
      <c r="AG60" s="13"/>
      <c r="AH60" s="13"/>
      <c r="AI60" s="13"/>
      <c r="AJ60" s="13"/>
      <c r="AK60" s="13"/>
      <c r="AL60" s="13"/>
      <c r="AM60" s="13"/>
      <c r="AN60" s="13"/>
      <c r="AO60" s="13"/>
      <c r="AP60" s="13"/>
      <c r="AQ60" s="13"/>
      <c r="AR60" s="13"/>
    </row>
    <row r="61" spans="1:44" ht="11.4">
      <c r="A61" s="12"/>
      <c r="B61" s="12"/>
      <c r="C61" s="12"/>
      <c r="D61" s="12"/>
      <c r="E61" s="12"/>
      <c r="F61" s="12"/>
      <c r="G61" s="12"/>
      <c r="H61" s="12"/>
      <c r="I61" s="12"/>
      <c r="J61" s="12"/>
      <c r="K61" s="12"/>
      <c r="L61" s="12"/>
      <c r="M61" s="12"/>
      <c r="N61" s="12"/>
      <c r="O61" s="12"/>
      <c r="P61" s="12"/>
      <c r="Q61" s="12"/>
      <c r="R61" s="12"/>
      <c r="S61" s="12"/>
      <c r="T61" s="12"/>
      <c r="U61" s="12"/>
      <c r="V61" s="12"/>
      <c r="W61" s="12"/>
      <c r="X61" s="12"/>
      <c r="Y61" s="12"/>
      <c r="Z61" s="12"/>
      <c r="AA61" s="12"/>
      <c r="AB61" s="12"/>
      <c r="AC61" s="12"/>
      <c r="AD61" s="12"/>
      <c r="AE61" s="12"/>
      <c r="AF61" s="12"/>
      <c r="AG61" s="12"/>
      <c r="AH61" s="12"/>
      <c r="AI61" s="12"/>
      <c r="AJ61" s="12"/>
      <c r="AK61" s="12"/>
      <c r="AL61" s="12"/>
      <c r="AM61" s="12"/>
      <c r="AN61" s="12"/>
      <c r="AO61" s="12"/>
      <c r="AP61" s="12"/>
      <c r="AQ61" s="12"/>
      <c r="AR61" s="12"/>
    </row>
    <row r="62" spans="1:44" ht="11.4">
      <c r="A62" s="13"/>
      <c r="B62" s="13"/>
      <c r="C62" s="13"/>
      <c r="D62" s="13"/>
      <c r="E62" s="13"/>
      <c r="F62" s="13"/>
      <c r="G62" s="13"/>
      <c r="H62" s="13"/>
      <c r="I62" s="13"/>
      <c r="J62" s="13"/>
      <c r="K62" s="13"/>
      <c r="L62" s="13"/>
      <c r="M62" s="13"/>
      <c r="N62" s="13"/>
      <c r="O62" s="13"/>
      <c r="P62" s="13"/>
      <c r="Q62" s="13"/>
      <c r="R62" s="13"/>
      <c r="S62" s="13"/>
      <c r="T62" s="13"/>
      <c r="U62" s="13"/>
      <c r="V62" s="13"/>
      <c r="W62" s="13"/>
      <c r="X62" s="13"/>
      <c r="Y62" s="13"/>
      <c r="Z62" s="13"/>
      <c r="AA62" s="13"/>
      <c r="AB62" s="13"/>
      <c r="AC62" s="13"/>
      <c r="AD62" s="13"/>
      <c r="AE62" s="13"/>
      <c r="AF62" s="13"/>
      <c r="AG62" s="13"/>
      <c r="AH62" s="13"/>
      <c r="AI62" s="13"/>
      <c r="AJ62" s="13"/>
      <c r="AK62" s="13"/>
      <c r="AL62" s="13"/>
      <c r="AM62" s="13"/>
      <c r="AN62" s="13"/>
      <c r="AO62" s="13"/>
      <c r="AP62" s="13"/>
      <c r="AQ62" s="13"/>
      <c r="AR62" s="13"/>
    </row>
    <row r="63" spans="1:44" ht="11.4">
      <c r="A63" s="12"/>
      <c r="B63" s="12"/>
      <c r="C63" s="12"/>
      <c r="D63" s="12"/>
      <c r="E63" s="12"/>
      <c r="F63" s="12"/>
      <c r="G63" s="12"/>
      <c r="H63" s="12"/>
      <c r="I63" s="12"/>
      <c r="J63" s="12"/>
      <c r="K63" s="12"/>
      <c r="L63" s="12"/>
      <c r="M63" s="12"/>
      <c r="N63" s="12"/>
      <c r="O63" s="12"/>
      <c r="P63" s="12"/>
      <c r="Q63" s="12"/>
      <c r="R63" s="12"/>
      <c r="S63" s="12"/>
      <c r="T63" s="12"/>
      <c r="U63" s="12"/>
      <c r="V63" s="12"/>
      <c r="W63" s="12"/>
      <c r="X63" s="12"/>
      <c r="Y63" s="12"/>
      <c r="Z63" s="12"/>
      <c r="AA63" s="12"/>
      <c r="AB63" s="12"/>
      <c r="AC63" s="12"/>
      <c r="AD63" s="12"/>
      <c r="AE63" s="12"/>
      <c r="AF63" s="12"/>
      <c r="AG63" s="12"/>
      <c r="AH63" s="12"/>
      <c r="AI63" s="12"/>
      <c r="AJ63" s="12"/>
      <c r="AK63" s="12"/>
      <c r="AL63" s="12"/>
      <c r="AM63" s="12"/>
      <c r="AN63" s="12"/>
      <c r="AO63" s="12"/>
      <c r="AP63" s="12"/>
      <c r="AQ63" s="12"/>
      <c r="AR63" s="12"/>
    </row>
    <row r="64" spans="1:44" ht="11.4">
      <c r="A64" s="13"/>
      <c r="B64" s="13"/>
      <c r="C64" s="13"/>
      <c r="D64" s="13"/>
      <c r="E64" s="13"/>
      <c r="F64" s="13"/>
      <c r="G64" s="13"/>
      <c r="H64" s="13"/>
      <c r="I64" s="13"/>
      <c r="J64" s="13"/>
      <c r="K64" s="13"/>
      <c r="L64" s="13"/>
      <c r="M64" s="13"/>
      <c r="N64" s="13"/>
      <c r="O64" s="13"/>
      <c r="P64" s="13"/>
      <c r="Q64" s="13"/>
      <c r="R64" s="13"/>
      <c r="S64" s="13"/>
      <c r="T64" s="13"/>
      <c r="U64" s="13"/>
      <c r="V64" s="13"/>
      <c r="W64" s="13"/>
      <c r="X64" s="13"/>
      <c r="Y64" s="13"/>
      <c r="Z64" s="13"/>
      <c r="AA64" s="13"/>
      <c r="AB64" s="13"/>
      <c r="AC64" s="13"/>
      <c r="AD64" s="13"/>
      <c r="AE64" s="13"/>
      <c r="AF64" s="13"/>
      <c r="AG64" s="13"/>
      <c r="AH64" s="13"/>
      <c r="AI64" s="13"/>
      <c r="AJ64" s="13"/>
      <c r="AK64" s="13"/>
      <c r="AL64" s="13"/>
      <c r="AM64" s="13"/>
      <c r="AN64" s="13"/>
      <c r="AO64" s="13"/>
      <c r="AP64" s="13"/>
      <c r="AQ64" s="13"/>
      <c r="AR64" s="13"/>
    </row>
    <row r="65" spans="1:44" ht="11.4">
      <c r="A65" s="12"/>
      <c r="B65" s="12"/>
      <c r="C65" s="12"/>
      <c r="D65" s="12"/>
      <c r="E65" s="12"/>
      <c r="F65" s="12"/>
      <c r="G65" s="12"/>
      <c r="H65" s="12"/>
      <c r="I65" s="12"/>
      <c r="J65" s="12"/>
      <c r="K65" s="12"/>
      <c r="L65" s="12"/>
      <c r="M65" s="12"/>
      <c r="N65" s="12"/>
      <c r="O65" s="12"/>
      <c r="P65" s="12"/>
      <c r="Q65" s="12"/>
      <c r="R65" s="12"/>
      <c r="S65" s="12"/>
      <c r="T65" s="12"/>
      <c r="U65" s="12"/>
      <c r="V65" s="12"/>
      <c r="W65" s="12"/>
      <c r="X65" s="12"/>
      <c r="Y65" s="12"/>
      <c r="Z65" s="12"/>
      <c r="AA65" s="12"/>
      <c r="AB65" s="12"/>
      <c r="AC65" s="12"/>
      <c r="AD65" s="12"/>
      <c r="AE65" s="12"/>
      <c r="AF65" s="12"/>
      <c r="AG65" s="12"/>
      <c r="AH65" s="12"/>
      <c r="AI65" s="12"/>
      <c r="AJ65" s="12"/>
      <c r="AK65" s="12"/>
      <c r="AL65" s="12"/>
      <c r="AM65" s="12"/>
      <c r="AN65" s="12"/>
      <c r="AO65" s="12"/>
      <c r="AP65" s="12"/>
      <c r="AQ65" s="12"/>
      <c r="AR65" s="12"/>
    </row>
    <row r="66" spans="1:44" ht="11.4">
      <c r="A66" s="13"/>
      <c r="B66" s="13"/>
      <c r="C66" s="13"/>
      <c r="D66" s="13"/>
      <c r="E66" s="13"/>
      <c r="F66" s="13"/>
      <c r="G66" s="13"/>
      <c r="H66" s="13"/>
      <c r="I66" s="13"/>
      <c r="J66" s="13"/>
      <c r="K66" s="13"/>
      <c r="L66" s="13"/>
      <c r="M66" s="13"/>
      <c r="N66" s="13"/>
      <c r="O66" s="13"/>
      <c r="P66" s="13"/>
      <c r="Q66" s="13"/>
      <c r="R66" s="13"/>
      <c r="S66" s="13"/>
      <c r="T66" s="13"/>
      <c r="U66" s="13"/>
      <c r="V66" s="13"/>
      <c r="W66" s="13"/>
      <c r="X66" s="13"/>
      <c r="Y66" s="13"/>
      <c r="Z66" s="13"/>
      <c r="AA66" s="13"/>
      <c r="AB66" s="13"/>
      <c r="AC66" s="13"/>
      <c r="AD66" s="13"/>
      <c r="AE66" s="13"/>
      <c r="AF66" s="13"/>
      <c r="AG66" s="13"/>
      <c r="AH66" s="13"/>
      <c r="AI66" s="13"/>
      <c r="AJ66" s="13"/>
      <c r="AK66" s="13"/>
      <c r="AL66" s="13"/>
      <c r="AM66" s="13"/>
      <c r="AN66" s="13"/>
      <c r="AO66" s="13"/>
      <c r="AP66" s="13"/>
      <c r="AQ66" s="13"/>
      <c r="AR66" s="13"/>
    </row>
    <row r="67" spans="1:44" ht="11.4">
      <c r="A67" s="12"/>
      <c r="B67" s="12"/>
      <c r="C67" s="12"/>
      <c r="D67" s="12"/>
      <c r="E67" s="12"/>
      <c r="F67" s="12"/>
      <c r="G67" s="12"/>
      <c r="H67" s="12"/>
      <c r="I67" s="12"/>
      <c r="J67" s="12"/>
      <c r="K67" s="12"/>
      <c r="L67" s="12"/>
      <c r="M67" s="12"/>
      <c r="N67" s="12"/>
      <c r="O67" s="12"/>
      <c r="P67" s="12"/>
      <c r="Q67" s="12"/>
      <c r="R67" s="12"/>
      <c r="S67" s="12"/>
      <c r="T67" s="12"/>
      <c r="U67" s="12"/>
      <c r="V67" s="12"/>
      <c r="W67" s="12"/>
      <c r="X67" s="12"/>
      <c r="Y67" s="12"/>
      <c r="Z67" s="12"/>
      <c r="AA67" s="12"/>
      <c r="AB67" s="12"/>
      <c r="AC67" s="12"/>
      <c r="AD67" s="12"/>
      <c r="AE67" s="12"/>
      <c r="AF67" s="12"/>
      <c r="AG67" s="12"/>
      <c r="AH67" s="12"/>
      <c r="AI67" s="12"/>
      <c r="AJ67" s="12"/>
      <c r="AK67" s="12"/>
      <c r="AL67" s="12"/>
      <c r="AM67" s="12"/>
      <c r="AN67" s="12"/>
      <c r="AO67" s="12"/>
      <c r="AP67" s="12"/>
      <c r="AQ67" s="12"/>
      <c r="AR67" s="12"/>
    </row>
    <row r="68" spans="1:44" ht="11.4">
      <c r="A68" s="13"/>
      <c r="B68" s="13"/>
      <c r="C68" s="13"/>
      <c r="D68" s="13"/>
      <c r="E68" s="13"/>
      <c r="F68" s="13"/>
      <c r="G68" s="13"/>
      <c r="H68" s="13"/>
      <c r="I68" s="13"/>
      <c r="J68" s="13"/>
      <c r="K68" s="13"/>
      <c r="L68" s="13"/>
      <c r="M68" s="13"/>
      <c r="N68" s="13"/>
      <c r="O68" s="13"/>
      <c r="P68" s="13"/>
      <c r="Q68" s="13"/>
      <c r="R68" s="13"/>
      <c r="S68" s="13"/>
      <c r="T68" s="13"/>
      <c r="U68" s="13"/>
      <c r="V68" s="13"/>
      <c r="W68" s="13"/>
      <c r="X68" s="13"/>
      <c r="Y68" s="13"/>
      <c r="Z68" s="13"/>
      <c r="AA68" s="13"/>
      <c r="AB68" s="13"/>
      <c r="AC68" s="13"/>
      <c r="AD68" s="13"/>
      <c r="AE68" s="13"/>
      <c r="AF68" s="13"/>
      <c r="AG68" s="13"/>
      <c r="AH68" s="13"/>
      <c r="AI68" s="13"/>
      <c r="AJ68" s="13"/>
      <c r="AK68" s="13"/>
      <c r="AL68" s="13"/>
      <c r="AM68" s="13"/>
      <c r="AN68" s="13"/>
      <c r="AO68" s="13"/>
      <c r="AP68" s="13"/>
      <c r="AQ68" s="13"/>
      <c r="AR68" s="13"/>
    </row>
    <row r="69" spans="1:44" ht="10.8" thickBot="1">
      <c r="A69" s="14"/>
      <c r="B69" s="14"/>
      <c r="C69" s="14"/>
      <c r="D69" s="14"/>
      <c r="E69" s="14"/>
      <c r="F69" s="14"/>
      <c r="G69" s="14"/>
      <c r="H69" s="14"/>
      <c r="I69" s="14"/>
      <c r="J69" s="14"/>
      <c r="K69" s="14"/>
      <c r="L69" s="14"/>
      <c r="M69" s="14"/>
      <c r="N69" s="14"/>
      <c r="O69" s="14"/>
      <c r="P69" s="14"/>
      <c r="Q69" s="14"/>
      <c r="R69" s="14"/>
      <c r="S69" s="14"/>
      <c r="T69" s="14"/>
      <c r="U69" s="14"/>
      <c r="V69" s="14"/>
      <c r="W69" s="14"/>
      <c r="X69" s="14"/>
      <c r="Y69" s="14"/>
      <c r="Z69" s="14"/>
      <c r="AA69" s="14"/>
      <c r="AB69" s="14"/>
      <c r="AC69" s="14"/>
      <c r="AD69" s="14"/>
      <c r="AE69" s="14"/>
      <c r="AF69" s="14"/>
      <c r="AG69" s="14"/>
      <c r="AH69" s="14"/>
      <c r="AI69" s="14"/>
      <c r="AJ69" s="14"/>
      <c r="AK69" s="14"/>
      <c r="AL69" s="14"/>
      <c r="AM69" s="14"/>
      <c r="AN69" s="14"/>
      <c r="AO69" s="14"/>
      <c r="AP69" s="14"/>
      <c r="AQ69" s="14"/>
      <c r="AR69" s="14"/>
    </row>
    <row r="70" spans="1:44" ht="10.8" thickBot="1">
      <c r="A70" s="14"/>
      <c r="B70" s="14"/>
      <c r="C70" s="14"/>
      <c r="D70" s="14"/>
      <c r="E70" s="14"/>
      <c r="F70" s="14"/>
      <c r="G70" s="14"/>
      <c r="H70" s="14"/>
      <c r="I70" s="14"/>
      <c r="J70" s="14"/>
      <c r="K70" s="14"/>
      <c r="L70" s="14"/>
      <c r="M70" s="14"/>
      <c r="N70" s="14"/>
      <c r="O70" s="14"/>
      <c r="P70" s="14"/>
      <c r="Q70" s="14"/>
      <c r="R70" s="14"/>
      <c r="S70" s="14"/>
      <c r="T70" s="14"/>
      <c r="U70" s="14"/>
      <c r="V70" s="14"/>
      <c r="W70" s="14"/>
      <c r="X70" s="14"/>
      <c r="Y70" s="14"/>
      <c r="Z70" s="14"/>
      <c r="AA70" s="14"/>
      <c r="AB70" s="14"/>
      <c r="AC70" s="14"/>
      <c r="AD70" s="14"/>
      <c r="AE70" s="14"/>
      <c r="AF70" s="14"/>
      <c r="AG70" s="14"/>
      <c r="AH70" s="14"/>
      <c r="AI70" s="14"/>
      <c r="AJ70" s="14"/>
      <c r="AK70" s="14"/>
      <c r="AL70" s="14"/>
      <c r="AM70" s="14"/>
      <c r="AN70" s="14"/>
      <c r="AO70" s="14"/>
      <c r="AP70" s="14"/>
      <c r="AQ70" s="14"/>
      <c r="AR70" s="14"/>
    </row>
    <row r="71" spans="1:44" ht="11.4">
      <c r="A71" s="18"/>
      <c r="B71" s="18"/>
      <c r="C71" s="18"/>
      <c r="D71" s="18"/>
      <c r="E71" s="18"/>
      <c r="F71" s="18"/>
      <c r="G71" s="18"/>
      <c r="H71" s="18"/>
      <c r="I71" s="18"/>
      <c r="J71" s="18"/>
      <c r="K71" s="18"/>
      <c r="L71" s="18"/>
      <c r="M71" s="18"/>
      <c r="N71" s="18"/>
      <c r="O71" s="18"/>
      <c r="P71" s="18"/>
      <c r="Q71" s="18"/>
      <c r="R71" s="18"/>
      <c r="S71" s="18"/>
      <c r="T71" s="18"/>
      <c r="U71" s="18"/>
      <c r="V71" s="18"/>
      <c r="W71" s="18"/>
      <c r="X71" s="18"/>
      <c r="Y71" s="18"/>
      <c r="Z71" s="18"/>
      <c r="AA71" s="18"/>
      <c r="AB71" s="18"/>
      <c r="AC71" s="18"/>
      <c r="AD71" s="18"/>
      <c r="AE71" s="18"/>
      <c r="AF71" s="18"/>
      <c r="AG71" s="18"/>
      <c r="AH71" s="18"/>
      <c r="AI71" s="18"/>
      <c r="AJ71" s="18"/>
      <c r="AK71" s="18"/>
      <c r="AL71" s="18"/>
      <c r="AM71" s="18"/>
      <c r="AN71" s="18"/>
      <c r="AO71" s="18"/>
      <c r="AP71" s="18"/>
      <c r="AQ71" s="18"/>
      <c r="AR71" s="18"/>
    </row>
    <row r="72" spans="1:44" ht="11.4">
      <c r="A72" s="19"/>
      <c r="B72" s="19"/>
      <c r="C72" s="19"/>
      <c r="D72" s="19"/>
      <c r="E72" s="19"/>
      <c r="F72" s="19"/>
      <c r="G72" s="19"/>
      <c r="H72" s="19"/>
      <c r="I72" s="19"/>
      <c r="J72" s="19"/>
      <c r="K72" s="19"/>
      <c r="L72" s="19"/>
      <c r="M72" s="19"/>
      <c r="N72" s="19"/>
      <c r="O72" s="19"/>
      <c r="P72" s="19"/>
      <c r="Q72" s="19"/>
      <c r="R72" s="19"/>
      <c r="S72" s="19"/>
      <c r="T72" s="19"/>
      <c r="U72" s="19"/>
      <c r="V72" s="19"/>
      <c r="W72" s="19"/>
      <c r="X72" s="19"/>
      <c r="Y72" s="19"/>
      <c r="Z72" s="19"/>
      <c r="AA72" s="19"/>
      <c r="AB72" s="19"/>
      <c r="AC72" s="19"/>
      <c r="AD72" s="19"/>
      <c r="AE72" s="19"/>
      <c r="AF72" s="19"/>
      <c r="AG72" s="19"/>
      <c r="AH72" s="19"/>
      <c r="AI72" s="19"/>
      <c r="AJ72" s="19"/>
      <c r="AK72" s="19"/>
      <c r="AL72" s="19"/>
      <c r="AM72" s="19"/>
      <c r="AN72" s="19"/>
      <c r="AO72" s="19"/>
      <c r="AP72" s="19"/>
      <c r="AQ72" s="19"/>
      <c r="AR72" s="19"/>
    </row>
    <row r="73" spans="1:44" ht="10.8" thickBot="1">
      <c r="A73" s="6"/>
      <c r="B73" s="6"/>
      <c r="C73" s="6"/>
      <c r="D73" s="6"/>
      <c r="E73" s="6"/>
      <c r="F73" s="6"/>
      <c r="G73" s="6"/>
      <c r="H73" s="6"/>
      <c r="I73" s="6"/>
      <c r="J73" s="6"/>
      <c r="K73" s="6"/>
      <c r="L73" s="6"/>
      <c r="M73" s="6"/>
      <c r="N73" s="6"/>
      <c r="O73" s="6"/>
      <c r="P73" s="6"/>
      <c r="Q73" s="6"/>
      <c r="R73" s="6"/>
      <c r="S73" s="6"/>
      <c r="T73" s="6"/>
      <c r="U73" s="6"/>
      <c r="V73" s="6"/>
      <c r="W73" s="6"/>
      <c r="X73" s="6"/>
      <c r="Y73" s="6"/>
      <c r="Z73" s="6"/>
      <c r="AA73" s="6"/>
      <c r="AB73" s="6"/>
      <c r="AC73" s="6"/>
      <c r="AD73" s="6"/>
      <c r="AE73" s="6"/>
      <c r="AF73" s="6"/>
      <c r="AG73" s="6"/>
      <c r="AH73" s="6"/>
      <c r="AI73" s="6"/>
      <c r="AJ73" s="6"/>
      <c r="AK73" s="6"/>
      <c r="AL73" s="6"/>
      <c r="AM73" s="6"/>
      <c r="AN73" s="6"/>
      <c r="AO73" s="6"/>
      <c r="AP73" s="6"/>
      <c r="AQ73" s="6"/>
      <c r="AR73" s="6"/>
    </row>
    <row r="74" spans="1:44" ht="11.4">
      <c r="A74" s="18"/>
      <c r="B74" s="18"/>
      <c r="C74" s="18"/>
      <c r="D74" s="18"/>
      <c r="E74" s="18"/>
      <c r="F74" s="18"/>
      <c r="G74" s="18"/>
      <c r="H74" s="18"/>
      <c r="I74" s="18"/>
      <c r="J74" s="18"/>
      <c r="K74" s="18"/>
      <c r="L74" s="18"/>
      <c r="M74" s="18"/>
      <c r="N74" s="18"/>
      <c r="O74" s="18"/>
      <c r="P74" s="18"/>
      <c r="Q74" s="18"/>
      <c r="R74" s="18"/>
      <c r="S74" s="18"/>
      <c r="T74" s="18"/>
      <c r="U74" s="18"/>
      <c r="V74" s="18"/>
      <c r="W74" s="18"/>
      <c r="X74" s="18"/>
      <c r="Y74" s="18"/>
      <c r="Z74" s="18"/>
      <c r="AA74" s="18"/>
      <c r="AB74" s="18"/>
      <c r="AC74" s="18"/>
      <c r="AD74" s="18"/>
      <c r="AE74" s="18"/>
      <c r="AF74" s="18"/>
      <c r="AG74" s="18"/>
      <c r="AH74" s="18"/>
      <c r="AI74" s="18"/>
      <c r="AJ74" s="18"/>
      <c r="AK74" s="18"/>
      <c r="AL74" s="18"/>
      <c r="AM74" s="18"/>
      <c r="AN74" s="18"/>
      <c r="AO74" s="18"/>
      <c r="AP74" s="18"/>
      <c r="AQ74" s="18"/>
      <c r="AR74" s="18"/>
    </row>
    <row r="75" spans="1:44" ht="11.4">
      <c r="A75" s="19"/>
      <c r="B75" s="19"/>
      <c r="C75" s="19"/>
      <c r="D75" s="19"/>
      <c r="E75" s="19"/>
      <c r="F75" s="19"/>
      <c r="G75" s="19"/>
      <c r="H75" s="19"/>
      <c r="I75" s="19"/>
      <c r="J75" s="19"/>
      <c r="K75" s="19"/>
      <c r="L75" s="19"/>
      <c r="M75" s="19"/>
      <c r="N75" s="19"/>
      <c r="O75" s="19"/>
      <c r="P75" s="19"/>
      <c r="Q75" s="19"/>
      <c r="R75" s="19"/>
      <c r="S75" s="19"/>
      <c r="T75" s="19"/>
      <c r="U75" s="19"/>
      <c r="V75" s="19"/>
      <c r="W75" s="19"/>
      <c r="X75" s="19"/>
      <c r="Y75" s="19"/>
      <c r="Z75" s="19"/>
      <c r="AA75" s="19"/>
      <c r="AB75" s="19"/>
      <c r="AC75" s="19"/>
      <c r="AD75" s="19"/>
      <c r="AE75" s="19"/>
      <c r="AF75" s="19"/>
      <c r="AG75" s="19"/>
      <c r="AH75" s="19"/>
      <c r="AI75" s="19"/>
      <c r="AJ75" s="19"/>
      <c r="AK75" s="19"/>
      <c r="AL75" s="19"/>
      <c r="AM75" s="19"/>
      <c r="AN75" s="19"/>
      <c r="AO75" s="19"/>
      <c r="AP75" s="19"/>
      <c r="AQ75" s="19"/>
      <c r="AR75" s="19"/>
    </row>
    <row r="76" spans="1:44" ht="11.4">
      <c r="A76" s="18"/>
      <c r="B76" s="18"/>
      <c r="C76" s="18"/>
      <c r="D76" s="18"/>
      <c r="E76" s="18"/>
      <c r="F76" s="18"/>
      <c r="G76" s="18"/>
      <c r="H76" s="18"/>
      <c r="I76" s="18"/>
      <c r="J76" s="18"/>
      <c r="K76" s="18"/>
      <c r="L76" s="18"/>
      <c r="M76" s="18"/>
      <c r="N76" s="18"/>
      <c r="O76" s="18"/>
      <c r="P76" s="18"/>
      <c r="Q76" s="18"/>
      <c r="R76" s="18"/>
      <c r="S76" s="18"/>
      <c r="T76" s="18"/>
      <c r="U76" s="18"/>
      <c r="V76" s="18"/>
      <c r="W76" s="18"/>
      <c r="X76" s="18"/>
      <c r="Y76" s="18"/>
      <c r="Z76" s="18"/>
      <c r="AA76" s="18"/>
      <c r="AB76" s="18"/>
      <c r="AC76" s="18"/>
      <c r="AD76" s="18"/>
      <c r="AE76" s="18"/>
      <c r="AF76" s="18"/>
      <c r="AG76" s="18"/>
      <c r="AH76" s="18"/>
      <c r="AI76" s="18"/>
      <c r="AJ76" s="18"/>
      <c r="AK76" s="18"/>
      <c r="AL76" s="18"/>
      <c r="AM76" s="18"/>
      <c r="AN76" s="18"/>
      <c r="AO76" s="18"/>
      <c r="AP76" s="18"/>
      <c r="AQ76" s="18"/>
      <c r="AR76" s="18"/>
    </row>
    <row r="77" spans="1:44" ht="11.4">
      <c r="A77" s="19"/>
      <c r="B77" s="19"/>
      <c r="C77" s="19"/>
      <c r="D77" s="19"/>
      <c r="E77" s="19"/>
      <c r="F77" s="19"/>
      <c r="G77" s="19"/>
      <c r="H77" s="19"/>
      <c r="I77" s="19"/>
      <c r="J77" s="19"/>
      <c r="K77" s="19"/>
      <c r="L77" s="19"/>
      <c r="M77" s="19"/>
      <c r="N77" s="19"/>
      <c r="O77" s="19"/>
      <c r="P77" s="19"/>
      <c r="Q77" s="19"/>
      <c r="R77" s="19"/>
      <c r="S77" s="19"/>
      <c r="T77" s="19"/>
      <c r="U77" s="19"/>
      <c r="V77" s="19"/>
      <c r="W77" s="19"/>
      <c r="X77" s="19"/>
      <c r="Y77" s="19"/>
      <c r="Z77" s="19"/>
      <c r="AA77" s="19"/>
      <c r="AB77" s="19"/>
      <c r="AC77" s="19"/>
      <c r="AD77" s="19"/>
      <c r="AE77" s="19"/>
      <c r="AF77" s="19"/>
      <c r="AG77" s="19"/>
      <c r="AH77" s="19"/>
      <c r="AI77" s="19"/>
      <c r="AJ77" s="19"/>
      <c r="AK77" s="19"/>
      <c r="AL77" s="19"/>
      <c r="AM77" s="19"/>
      <c r="AN77" s="19"/>
      <c r="AO77" s="19"/>
      <c r="AP77" s="19"/>
      <c r="AQ77" s="19"/>
      <c r="AR77" s="19"/>
    </row>
    <row r="78" spans="1:44" ht="11.4">
      <c r="A78" s="18"/>
      <c r="B78" s="18"/>
      <c r="C78" s="18"/>
      <c r="D78" s="18"/>
      <c r="E78" s="18"/>
      <c r="F78" s="18"/>
      <c r="G78" s="18"/>
      <c r="H78" s="18"/>
      <c r="I78" s="18"/>
      <c r="J78" s="18"/>
      <c r="K78" s="18"/>
      <c r="L78" s="18"/>
      <c r="M78" s="18"/>
      <c r="N78" s="18"/>
      <c r="O78" s="18"/>
      <c r="P78" s="18"/>
      <c r="Q78" s="18"/>
      <c r="R78" s="18"/>
      <c r="S78" s="18"/>
      <c r="T78" s="18"/>
      <c r="U78" s="18"/>
      <c r="V78" s="18"/>
      <c r="W78" s="18"/>
      <c r="X78" s="18"/>
      <c r="Y78" s="18"/>
      <c r="Z78" s="18"/>
      <c r="AA78" s="18"/>
      <c r="AB78" s="18"/>
      <c r="AC78" s="18"/>
      <c r="AD78" s="18"/>
      <c r="AE78" s="18"/>
      <c r="AF78" s="18"/>
      <c r="AG78" s="18"/>
      <c r="AH78" s="18"/>
      <c r="AI78" s="18"/>
      <c r="AJ78" s="18"/>
      <c r="AK78" s="18"/>
      <c r="AL78" s="18"/>
      <c r="AM78" s="18"/>
      <c r="AN78" s="18"/>
      <c r="AO78" s="18"/>
      <c r="AP78" s="18"/>
      <c r="AQ78" s="18"/>
      <c r="AR78" s="18"/>
    </row>
    <row r="79" spans="1:44" ht="11.4">
      <c r="A79" s="19"/>
      <c r="B79" s="19"/>
      <c r="C79" s="19"/>
      <c r="D79" s="19"/>
      <c r="E79" s="19"/>
      <c r="F79" s="19"/>
      <c r="G79" s="19"/>
      <c r="H79" s="19"/>
      <c r="I79" s="19"/>
      <c r="J79" s="19"/>
      <c r="K79" s="19"/>
      <c r="L79" s="19"/>
      <c r="M79" s="19"/>
      <c r="N79" s="19"/>
      <c r="O79" s="19"/>
      <c r="P79" s="19"/>
      <c r="Q79" s="19"/>
      <c r="R79" s="19"/>
      <c r="S79" s="19"/>
      <c r="T79" s="19"/>
      <c r="U79" s="19"/>
      <c r="V79" s="19"/>
      <c r="W79" s="19"/>
      <c r="X79" s="19"/>
      <c r="Y79" s="19"/>
      <c r="Z79" s="19"/>
      <c r="AA79" s="19"/>
      <c r="AB79" s="19"/>
      <c r="AC79" s="19"/>
      <c r="AD79" s="19"/>
      <c r="AE79" s="19"/>
      <c r="AF79" s="19"/>
      <c r="AG79" s="19"/>
      <c r="AH79" s="19"/>
      <c r="AI79" s="19"/>
      <c r="AJ79" s="19"/>
      <c r="AK79" s="19"/>
      <c r="AL79" s="19"/>
      <c r="AM79" s="19"/>
      <c r="AN79" s="19"/>
      <c r="AO79" s="19"/>
      <c r="AP79" s="19"/>
      <c r="AQ79" s="19"/>
      <c r="AR79" s="19"/>
    </row>
    <row r="80" spans="1:44" ht="11.4">
      <c r="A80" s="18"/>
      <c r="B80" s="18"/>
      <c r="C80" s="18"/>
      <c r="D80" s="18"/>
      <c r="E80" s="18"/>
      <c r="F80" s="18"/>
      <c r="G80" s="18"/>
      <c r="H80" s="18"/>
      <c r="I80" s="18"/>
      <c r="J80" s="18"/>
      <c r="K80" s="18"/>
      <c r="L80" s="18"/>
      <c r="M80" s="18"/>
      <c r="N80" s="18"/>
      <c r="O80" s="18"/>
      <c r="P80" s="18"/>
      <c r="Q80" s="18"/>
      <c r="R80" s="18"/>
      <c r="S80" s="18"/>
      <c r="T80" s="18"/>
      <c r="U80" s="18"/>
      <c r="V80" s="18"/>
      <c r="W80" s="18"/>
      <c r="X80" s="18"/>
      <c r="Y80" s="18"/>
      <c r="Z80" s="18"/>
      <c r="AA80" s="18"/>
      <c r="AB80" s="18"/>
      <c r="AC80" s="18"/>
      <c r="AD80" s="18"/>
      <c r="AE80" s="18"/>
      <c r="AF80" s="18"/>
      <c r="AG80" s="18"/>
      <c r="AH80" s="18"/>
      <c r="AI80" s="18"/>
      <c r="AJ80" s="18"/>
      <c r="AK80" s="18"/>
      <c r="AL80" s="18"/>
      <c r="AM80" s="18"/>
      <c r="AN80" s="18"/>
      <c r="AO80" s="18"/>
      <c r="AP80" s="18"/>
      <c r="AQ80" s="18"/>
      <c r="AR80" s="18"/>
    </row>
    <row r="81" spans="1:44" ht="11.4">
      <c r="A81" s="19"/>
      <c r="B81" s="19"/>
      <c r="C81" s="19"/>
      <c r="D81" s="19"/>
      <c r="E81" s="19"/>
      <c r="F81" s="19"/>
      <c r="G81" s="19"/>
      <c r="H81" s="19"/>
      <c r="I81" s="19"/>
      <c r="J81" s="19"/>
      <c r="K81" s="19"/>
      <c r="L81" s="19"/>
      <c r="M81" s="19"/>
      <c r="N81" s="19"/>
      <c r="O81" s="19"/>
      <c r="P81" s="19"/>
      <c r="Q81" s="19"/>
      <c r="R81" s="19"/>
      <c r="S81" s="19"/>
      <c r="T81" s="19"/>
      <c r="U81" s="19"/>
      <c r="V81" s="19"/>
      <c r="W81" s="19"/>
      <c r="X81" s="19"/>
      <c r="Y81" s="19"/>
      <c r="Z81" s="19"/>
      <c r="AA81" s="19"/>
      <c r="AB81" s="19"/>
      <c r="AC81" s="19"/>
      <c r="AD81" s="19"/>
      <c r="AE81" s="19"/>
      <c r="AF81" s="19"/>
      <c r="AG81" s="19"/>
      <c r="AH81" s="19"/>
      <c r="AI81" s="19"/>
      <c r="AJ81" s="19"/>
      <c r="AK81" s="19"/>
      <c r="AL81" s="19"/>
      <c r="AM81" s="19"/>
      <c r="AN81" s="19"/>
      <c r="AO81" s="19"/>
      <c r="AP81" s="19"/>
      <c r="AQ81" s="19"/>
      <c r="AR81" s="19"/>
    </row>
    <row r="82" spans="1:44" ht="11.4">
      <c r="A82" s="18"/>
      <c r="B82" s="18"/>
      <c r="C82" s="18"/>
      <c r="D82" s="18"/>
      <c r="E82" s="18"/>
      <c r="F82" s="18"/>
      <c r="G82" s="18"/>
      <c r="H82" s="18"/>
      <c r="I82" s="18"/>
      <c r="J82" s="18"/>
      <c r="K82" s="18"/>
      <c r="L82" s="18"/>
      <c r="M82" s="18"/>
      <c r="N82" s="18"/>
      <c r="O82" s="18"/>
      <c r="P82" s="18"/>
      <c r="Q82" s="18"/>
      <c r="R82" s="18"/>
      <c r="S82" s="18"/>
      <c r="T82" s="18"/>
      <c r="U82" s="18"/>
      <c r="V82" s="18"/>
      <c r="W82" s="18"/>
      <c r="X82" s="18"/>
      <c r="Y82" s="18"/>
      <c r="Z82" s="18"/>
      <c r="AA82" s="18"/>
      <c r="AB82" s="18"/>
      <c r="AC82" s="18"/>
      <c r="AD82" s="18"/>
      <c r="AE82" s="18"/>
      <c r="AF82" s="18"/>
      <c r="AG82" s="18"/>
      <c r="AH82" s="18"/>
      <c r="AI82" s="18"/>
      <c r="AJ82" s="18"/>
      <c r="AK82" s="18"/>
      <c r="AL82" s="18"/>
      <c r="AM82" s="18"/>
      <c r="AN82" s="18"/>
      <c r="AO82" s="18"/>
      <c r="AP82" s="18"/>
      <c r="AQ82" s="18"/>
      <c r="AR82" s="18"/>
    </row>
    <row r="83" spans="1:44" ht="11.4">
      <c r="A83" s="19"/>
      <c r="B83" s="19"/>
      <c r="C83" s="19"/>
      <c r="D83" s="19"/>
      <c r="E83" s="19"/>
      <c r="F83" s="19"/>
      <c r="G83" s="19"/>
      <c r="H83" s="19"/>
      <c r="I83" s="19"/>
      <c r="J83" s="19"/>
      <c r="K83" s="19"/>
      <c r="L83" s="19"/>
      <c r="M83" s="19"/>
      <c r="N83" s="19"/>
      <c r="O83" s="19"/>
      <c r="P83" s="19"/>
      <c r="Q83" s="19"/>
      <c r="R83" s="19"/>
      <c r="S83" s="19"/>
      <c r="T83" s="19"/>
      <c r="U83" s="19"/>
      <c r="V83" s="19"/>
      <c r="W83" s="19"/>
      <c r="X83" s="19"/>
      <c r="Y83" s="19"/>
      <c r="Z83" s="19"/>
      <c r="AA83" s="19"/>
      <c r="AB83" s="19"/>
      <c r="AC83" s="19"/>
      <c r="AD83" s="19"/>
      <c r="AE83" s="19"/>
      <c r="AF83" s="19"/>
      <c r="AG83" s="19"/>
      <c r="AH83" s="19"/>
      <c r="AI83" s="19"/>
      <c r="AJ83" s="19"/>
      <c r="AK83" s="19"/>
      <c r="AL83" s="19"/>
      <c r="AM83" s="19"/>
      <c r="AN83" s="19"/>
      <c r="AO83" s="19"/>
      <c r="AP83" s="19"/>
      <c r="AQ83" s="19"/>
      <c r="AR83" s="19"/>
    </row>
    <row r="84" spans="1:44" ht="11.4">
      <c r="A84" s="18"/>
      <c r="B84" s="18"/>
      <c r="C84" s="18"/>
      <c r="D84" s="18"/>
      <c r="E84" s="18"/>
      <c r="F84" s="18"/>
      <c r="G84" s="18"/>
      <c r="H84" s="18"/>
      <c r="I84" s="18"/>
      <c r="J84" s="18"/>
      <c r="K84" s="18"/>
      <c r="L84" s="18"/>
      <c r="M84" s="18"/>
      <c r="N84" s="18"/>
      <c r="O84" s="18"/>
      <c r="P84" s="18"/>
      <c r="Q84" s="18"/>
      <c r="R84" s="18"/>
      <c r="S84" s="18"/>
      <c r="T84" s="18"/>
      <c r="U84" s="18"/>
      <c r="V84" s="18"/>
      <c r="W84" s="18"/>
      <c r="X84" s="18"/>
      <c r="Y84" s="18"/>
      <c r="Z84" s="18"/>
      <c r="AA84" s="18"/>
      <c r="AB84" s="18"/>
      <c r="AC84" s="18"/>
      <c r="AD84" s="18"/>
      <c r="AE84" s="18"/>
      <c r="AF84" s="18"/>
      <c r="AG84" s="18"/>
      <c r="AH84" s="18"/>
      <c r="AI84" s="18"/>
      <c r="AJ84" s="18"/>
      <c r="AK84" s="18"/>
      <c r="AL84" s="18"/>
      <c r="AM84" s="18"/>
      <c r="AN84" s="18"/>
      <c r="AO84" s="18"/>
      <c r="AP84" s="18"/>
      <c r="AQ84" s="18"/>
      <c r="AR84" s="18"/>
    </row>
    <row r="85" spans="1:44" ht="11.4">
      <c r="A85" s="19"/>
      <c r="B85" s="19"/>
      <c r="C85" s="19"/>
      <c r="D85" s="19"/>
      <c r="E85" s="19"/>
      <c r="F85" s="19"/>
      <c r="G85" s="19"/>
      <c r="H85" s="19"/>
      <c r="I85" s="19"/>
      <c r="J85" s="19"/>
      <c r="K85" s="19"/>
      <c r="L85" s="19"/>
      <c r="M85" s="19"/>
      <c r="N85" s="19"/>
      <c r="O85" s="19"/>
      <c r="P85" s="19"/>
      <c r="Q85" s="19"/>
      <c r="R85" s="19"/>
      <c r="S85" s="19"/>
      <c r="T85" s="19"/>
      <c r="U85" s="19"/>
      <c r="V85" s="19"/>
      <c r="W85" s="19"/>
      <c r="X85" s="19"/>
      <c r="Y85" s="19"/>
      <c r="Z85" s="19"/>
      <c r="AA85" s="19"/>
      <c r="AB85" s="19"/>
      <c r="AC85" s="19"/>
      <c r="AD85" s="19"/>
      <c r="AE85" s="19"/>
      <c r="AF85" s="19"/>
      <c r="AG85" s="19"/>
      <c r="AH85" s="19"/>
      <c r="AI85" s="19"/>
      <c r="AJ85" s="19"/>
      <c r="AK85" s="19"/>
      <c r="AL85" s="19"/>
      <c r="AM85" s="19"/>
      <c r="AN85" s="19"/>
      <c r="AO85" s="19"/>
      <c r="AP85" s="19"/>
      <c r="AQ85" s="19"/>
      <c r="AR85" s="19"/>
    </row>
    <row r="86" spans="1:44" ht="11.4">
      <c r="A86" s="18"/>
      <c r="B86" s="18"/>
      <c r="C86" s="18"/>
      <c r="D86" s="18"/>
      <c r="E86" s="18"/>
      <c r="F86" s="18"/>
      <c r="G86" s="18"/>
      <c r="H86" s="18"/>
      <c r="I86" s="18"/>
      <c r="J86" s="18"/>
      <c r="K86" s="18"/>
      <c r="L86" s="18"/>
      <c r="M86" s="18"/>
      <c r="N86" s="18"/>
      <c r="O86" s="18"/>
      <c r="P86" s="18"/>
      <c r="Q86" s="18"/>
      <c r="R86" s="18"/>
      <c r="S86" s="18"/>
      <c r="T86" s="18"/>
      <c r="U86" s="18"/>
      <c r="V86" s="18"/>
      <c r="W86" s="18"/>
      <c r="X86" s="18"/>
      <c r="Y86" s="18"/>
      <c r="Z86" s="18"/>
      <c r="AA86" s="18"/>
      <c r="AB86" s="18"/>
      <c r="AC86" s="18"/>
      <c r="AD86" s="18"/>
      <c r="AE86" s="18"/>
      <c r="AF86" s="18"/>
      <c r="AG86" s="18"/>
      <c r="AH86" s="18"/>
      <c r="AI86" s="18"/>
      <c r="AJ86" s="18"/>
      <c r="AK86" s="18"/>
      <c r="AL86" s="18"/>
      <c r="AM86" s="18"/>
      <c r="AN86" s="18"/>
      <c r="AO86" s="18"/>
      <c r="AP86" s="18"/>
      <c r="AQ86" s="18"/>
      <c r="AR86" s="18"/>
    </row>
    <row r="87" spans="1:44" ht="11.4">
      <c r="A87" s="19"/>
      <c r="B87" s="19"/>
      <c r="C87" s="19"/>
      <c r="D87" s="19"/>
      <c r="E87" s="19"/>
      <c r="F87" s="19"/>
      <c r="G87" s="19"/>
      <c r="H87" s="19"/>
      <c r="I87" s="19"/>
      <c r="J87" s="19"/>
      <c r="K87" s="19"/>
      <c r="L87" s="19"/>
      <c r="M87" s="19"/>
      <c r="N87" s="19"/>
      <c r="O87" s="19"/>
      <c r="P87" s="19"/>
      <c r="Q87" s="19"/>
      <c r="R87" s="19"/>
      <c r="S87" s="19"/>
      <c r="T87" s="19"/>
      <c r="U87" s="19"/>
      <c r="V87" s="19"/>
      <c r="W87" s="19"/>
      <c r="X87" s="19"/>
      <c r="Y87" s="19"/>
      <c r="Z87" s="19"/>
      <c r="AA87" s="19"/>
      <c r="AB87" s="19"/>
      <c r="AC87" s="19"/>
      <c r="AD87" s="19"/>
      <c r="AE87" s="19"/>
      <c r="AF87" s="19"/>
      <c r="AG87" s="19"/>
      <c r="AH87" s="19"/>
      <c r="AI87" s="19"/>
      <c r="AJ87" s="19"/>
      <c r="AK87" s="19"/>
      <c r="AL87" s="19"/>
      <c r="AM87" s="19"/>
      <c r="AN87" s="19"/>
      <c r="AO87" s="19"/>
      <c r="AP87" s="19"/>
      <c r="AQ87" s="19"/>
      <c r="AR87" s="19"/>
    </row>
    <row r="88" spans="1:44" ht="11.4">
      <c r="A88" s="18"/>
      <c r="B88" s="18"/>
      <c r="C88" s="18"/>
      <c r="D88" s="18"/>
      <c r="E88" s="18"/>
      <c r="F88" s="18"/>
      <c r="G88" s="18"/>
      <c r="H88" s="18"/>
      <c r="I88" s="18"/>
      <c r="J88" s="18"/>
      <c r="K88" s="18"/>
      <c r="L88" s="18"/>
      <c r="M88" s="18"/>
      <c r="N88" s="18"/>
      <c r="O88" s="18"/>
      <c r="P88" s="18"/>
      <c r="Q88" s="18"/>
      <c r="R88" s="18"/>
      <c r="S88" s="18"/>
      <c r="T88" s="18"/>
      <c r="U88" s="18"/>
      <c r="V88" s="18"/>
      <c r="W88" s="18"/>
      <c r="X88" s="18"/>
      <c r="Y88" s="18"/>
      <c r="Z88" s="18"/>
      <c r="AA88" s="18"/>
      <c r="AB88" s="18"/>
      <c r="AC88" s="18"/>
      <c r="AD88" s="18"/>
      <c r="AE88" s="18"/>
      <c r="AF88" s="18"/>
      <c r="AG88" s="18"/>
      <c r="AH88" s="18"/>
      <c r="AI88" s="18"/>
      <c r="AJ88" s="18"/>
      <c r="AK88" s="18"/>
      <c r="AL88" s="18"/>
      <c r="AM88" s="18"/>
      <c r="AN88" s="18"/>
      <c r="AO88" s="18"/>
      <c r="AP88" s="18"/>
      <c r="AQ88" s="18"/>
      <c r="AR88" s="18"/>
    </row>
    <row r="89" spans="1:44" ht="11.4">
      <c r="A89" s="19"/>
      <c r="B89" s="19"/>
      <c r="C89" s="19"/>
      <c r="D89" s="19"/>
      <c r="E89" s="19"/>
      <c r="F89" s="19"/>
      <c r="G89" s="19"/>
      <c r="H89" s="19"/>
      <c r="I89" s="19"/>
      <c r="J89" s="19"/>
      <c r="K89" s="19"/>
      <c r="L89" s="19"/>
      <c r="M89" s="19"/>
      <c r="N89" s="19"/>
      <c r="O89" s="19"/>
      <c r="P89" s="19"/>
      <c r="Q89" s="19"/>
      <c r="R89" s="19"/>
      <c r="S89" s="19"/>
      <c r="T89" s="19"/>
      <c r="U89" s="19"/>
      <c r="V89" s="19"/>
      <c r="W89" s="19"/>
      <c r="X89" s="19"/>
      <c r="Y89" s="19"/>
      <c r="Z89" s="19"/>
      <c r="AA89" s="19"/>
      <c r="AB89" s="19"/>
      <c r="AC89" s="19"/>
      <c r="AD89" s="19"/>
      <c r="AE89" s="19"/>
      <c r="AF89" s="19"/>
      <c r="AG89" s="19"/>
      <c r="AH89" s="19"/>
      <c r="AI89" s="19"/>
      <c r="AJ89" s="19"/>
      <c r="AK89" s="19"/>
      <c r="AL89" s="19"/>
      <c r="AM89" s="19"/>
      <c r="AN89" s="19"/>
      <c r="AO89" s="19"/>
      <c r="AP89" s="19"/>
      <c r="AQ89" s="19"/>
      <c r="AR89" s="19"/>
    </row>
    <row r="90" spans="1:44" ht="10.8" thickBot="1">
      <c r="A90" s="6"/>
      <c r="B90" s="6"/>
      <c r="C90" s="6"/>
      <c r="D90" s="6"/>
      <c r="E90" s="6"/>
      <c r="F90" s="6"/>
      <c r="G90" s="6"/>
      <c r="H90" s="6"/>
      <c r="I90" s="6"/>
      <c r="J90" s="6"/>
      <c r="K90" s="6"/>
      <c r="L90" s="6"/>
      <c r="M90" s="6"/>
      <c r="N90" s="6"/>
      <c r="O90" s="6"/>
      <c r="P90" s="6"/>
      <c r="Q90" s="6"/>
      <c r="R90" s="6"/>
      <c r="S90" s="6"/>
      <c r="T90" s="6"/>
      <c r="U90" s="6"/>
      <c r="V90" s="6"/>
      <c r="W90" s="6"/>
      <c r="X90" s="6"/>
      <c r="Y90" s="6"/>
      <c r="Z90" s="6"/>
      <c r="AA90" s="6"/>
      <c r="AB90" s="6"/>
      <c r="AC90" s="6"/>
      <c r="AD90" s="6"/>
      <c r="AE90" s="6"/>
      <c r="AF90" s="6"/>
      <c r="AG90" s="6"/>
      <c r="AH90" s="6"/>
      <c r="AI90" s="6"/>
      <c r="AJ90" s="6"/>
      <c r="AK90" s="6"/>
      <c r="AL90" s="6"/>
      <c r="AM90" s="6"/>
      <c r="AN90" s="6"/>
      <c r="AO90" s="6"/>
      <c r="AP90" s="6"/>
      <c r="AQ90" s="6"/>
      <c r="AR90" s="6"/>
    </row>
    <row r="91" spans="1:44" ht="11.4">
      <c r="A91" s="12"/>
      <c r="B91" s="12"/>
      <c r="C91" s="12"/>
      <c r="D91" s="12"/>
      <c r="E91" s="12"/>
      <c r="F91" s="12"/>
      <c r="G91" s="12"/>
      <c r="H91" s="12"/>
      <c r="I91" s="12"/>
      <c r="J91" s="12"/>
      <c r="K91" s="12"/>
      <c r="L91" s="12"/>
      <c r="M91" s="12"/>
      <c r="N91" s="12"/>
      <c r="O91" s="12"/>
      <c r="P91" s="12"/>
      <c r="Q91" s="12"/>
      <c r="R91" s="12"/>
      <c r="S91" s="12"/>
      <c r="T91" s="12"/>
      <c r="U91" s="12"/>
      <c r="V91" s="12"/>
      <c r="W91" s="12"/>
      <c r="X91" s="12"/>
      <c r="Y91" s="12"/>
      <c r="Z91" s="12"/>
      <c r="AA91" s="12"/>
      <c r="AB91" s="12"/>
      <c r="AC91" s="12"/>
      <c r="AD91" s="12"/>
      <c r="AE91" s="12"/>
      <c r="AF91" s="12"/>
      <c r="AG91" s="12"/>
      <c r="AH91" s="12"/>
      <c r="AI91" s="12"/>
      <c r="AJ91" s="12"/>
      <c r="AK91" s="12"/>
      <c r="AL91" s="12"/>
      <c r="AM91" s="12"/>
      <c r="AN91" s="12"/>
      <c r="AO91" s="12"/>
      <c r="AP91" s="12"/>
      <c r="AQ91" s="12"/>
      <c r="AR91" s="12"/>
    </row>
    <row r="92" spans="1:44" ht="11.4">
      <c r="A92" s="13"/>
      <c r="B92" s="13"/>
      <c r="C92" s="13"/>
      <c r="D92" s="13"/>
      <c r="E92" s="13"/>
      <c r="F92" s="13"/>
      <c r="G92" s="13"/>
      <c r="H92" s="13"/>
      <c r="I92" s="13"/>
      <c r="J92" s="13"/>
      <c r="K92" s="13"/>
      <c r="L92" s="13"/>
      <c r="M92" s="13"/>
      <c r="N92" s="13"/>
      <c r="O92" s="13"/>
      <c r="P92" s="13"/>
      <c r="Q92" s="13"/>
      <c r="R92" s="13"/>
      <c r="S92" s="13"/>
      <c r="T92" s="13"/>
      <c r="U92" s="13"/>
      <c r="V92" s="13"/>
      <c r="W92" s="13"/>
      <c r="X92" s="13"/>
      <c r="Y92" s="13"/>
      <c r="Z92" s="13"/>
      <c r="AA92" s="13"/>
      <c r="AB92" s="13"/>
      <c r="AC92" s="13"/>
      <c r="AD92" s="13"/>
      <c r="AE92" s="13"/>
      <c r="AF92" s="13"/>
      <c r="AG92" s="13"/>
      <c r="AH92" s="13"/>
      <c r="AI92" s="13"/>
      <c r="AJ92" s="13"/>
      <c r="AK92" s="13"/>
      <c r="AL92" s="13"/>
      <c r="AM92" s="13"/>
      <c r="AN92" s="13"/>
      <c r="AO92" s="13"/>
      <c r="AP92" s="13"/>
      <c r="AQ92" s="13"/>
      <c r="AR92" s="13"/>
    </row>
    <row r="93" spans="1:44" ht="11.4">
      <c r="A93" s="12"/>
      <c r="B93" s="12"/>
      <c r="C93" s="12"/>
      <c r="D93" s="12"/>
      <c r="E93" s="12"/>
      <c r="F93" s="12"/>
      <c r="G93" s="12"/>
      <c r="H93" s="12"/>
      <c r="I93" s="12"/>
      <c r="J93" s="12"/>
      <c r="K93" s="12"/>
      <c r="L93" s="12"/>
      <c r="M93" s="12"/>
      <c r="N93" s="12"/>
      <c r="O93" s="12"/>
      <c r="P93" s="12"/>
      <c r="Q93" s="12"/>
      <c r="R93" s="12"/>
      <c r="S93" s="12"/>
      <c r="T93" s="12"/>
      <c r="U93" s="12"/>
      <c r="V93" s="12"/>
      <c r="W93" s="12"/>
      <c r="X93" s="12"/>
      <c r="Y93" s="12"/>
      <c r="Z93" s="12"/>
      <c r="AA93" s="12"/>
      <c r="AB93" s="12"/>
      <c r="AC93" s="12"/>
      <c r="AD93" s="12"/>
      <c r="AE93" s="12"/>
      <c r="AF93" s="12"/>
      <c r="AG93" s="12"/>
      <c r="AH93" s="12"/>
      <c r="AI93" s="12"/>
      <c r="AJ93" s="12"/>
      <c r="AK93" s="12"/>
      <c r="AL93" s="12"/>
      <c r="AM93" s="12"/>
      <c r="AN93" s="12"/>
      <c r="AO93" s="12"/>
      <c r="AP93" s="12"/>
      <c r="AQ93" s="12"/>
      <c r="AR93" s="12"/>
    </row>
    <row r="94" spans="1:44" ht="10.8" thickBot="1">
      <c r="A94" s="14"/>
      <c r="B94" s="14"/>
      <c r="C94" s="14"/>
      <c r="D94" s="14"/>
      <c r="E94" s="14"/>
      <c r="F94" s="14"/>
      <c r="G94" s="14"/>
      <c r="H94" s="14"/>
      <c r="I94" s="14"/>
      <c r="J94" s="14"/>
      <c r="K94" s="14"/>
      <c r="L94" s="14"/>
      <c r="M94" s="14"/>
      <c r="N94" s="14"/>
      <c r="O94" s="14"/>
      <c r="P94" s="14"/>
      <c r="Q94" s="14"/>
      <c r="R94" s="14"/>
      <c r="S94" s="14"/>
      <c r="T94" s="14"/>
      <c r="U94" s="14"/>
      <c r="V94" s="14"/>
      <c r="W94" s="14"/>
      <c r="X94" s="14"/>
      <c r="Y94" s="14"/>
      <c r="Z94" s="14"/>
      <c r="AA94" s="14"/>
      <c r="AB94" s="14"/>
      <c r="AC94" s="14"/>
      <c r="AD94" s="14"/>
      <c r="AE94" s="14"/>
      <c r="AF94" s="14"/>
      <c r="AG94" s="14"/>
      <c r="AH94" s="14"/>
      <c r="AI94" s="14"/>
      <c r="AJ94" s="14"/>
      <c r="AK94" s="14"/>
      <c r="AL94" s="14"/>
      <c r="AM94" s="14"/>
      <c r="AN94" s="14"/>
      <c r="AO94" s="14"/>
      <c r="AP94" s="14"/>
      <c r="AQ94" s="14"/>
      <c r="AR94" s="14"/>
    </row>
    <row r="95" spans="1:44" ht="10.8" thickBot="1">
      <c r="A95" s="6"/>
      <c r="B95" s="6"/>
      <c r="C95" s="6"/>
      <c r="D95" s="6"/>
      <c r="E95" s="6"/>
      <c r="F95" s="6"/>
      <c r="G95" s="6"/>
      <c r="H95" s="6"/>
      <c r="I95" s="6"/>
      <c r="J95" s="6"/>
      <c r="K95" s="6"/>
      <c r="L95" s="6"/>
      <c r="M95" s="6"/>
      <c r="N95" s="6"/>
      <c r="O95" s="6"/>
      <c r="P95" s="6"/>
      <c r="Q95" s="6"/>
      <c r="R95" s="6"/>
      <c r="S95" s="6"/>
      <c r="T95" s="6"/>
      <c r="U95" s="6"/>
      <c r="V95" s="6"/>
      <c r="W95" s="6"/>
      <c r="X95" s="6"/>
      <c r="Y95" s="6"/>
      <c r="Z95" s="6"/>
      <c r="AA95" s="6"/>
      <c r="AB95" s="6"/>
      <c r="AC95" s="6"/>
      <c r="AD95" s="6"/>
      <c r="AE95" s="6"/>
      <c r="AF95" s="6"/>
      <c r="AG95" s="6"/>
      <c r="AH95" s="6"/>
      <c r="AI95" s="6"/>
      <c r="AJ95" s="6"/>
      <c r="AK95" s="6"/>
      <c r="AL95" s="6"/>
      <c r="AM95" s="6"/>
      <c r="AN95" s="6"/>
      <c r="AO95" s="6"/>
      <c r="AP95" s="6"/>
      <c r="AQ95" s="6"/>
      <c r="AR95" s="6"/>
    </row>
    <row r="96" spans="1:44" ht="11.4">
      <c r="A96" s="12"/>
      <c r="B96" s="12"/>
      <c r="C96" s="12"/>
      <c r="D96" s="12"/>
      <c r="E96" s="12"/>
      <c r="F96" s="12"/>
      <c r="G96" s="12"/>
      <c r="H96" s="12"/>
      <c r="I96" s="12"/>
      <c r="J96" s="12"/>
      <c r="K96" s="12"/>
      <c r="L96" s="12"/>
      <c r="M96" s="12"/>
      <c r="N96" s="12"/>
      <c r="O96" s="12"/>
      <c r="P96" s="12"/>
      <c r="Q96" s="12"/>
      <c r="R96" s="12"/>
      <c r="S96" s="12"/>
      <c r="T96" s="12"/>
      <c r="U96" s="12"/>
      <c r="V96" s="12"/>
      <c r="W96" s="12"/>
      <c r="X96" s="12"/>
      <c r="Y96" s="12"/>
      <c r="Z96" s="12"/>
      <c r="AA96" s="12"/>
      <c r="AB96" s="12"/>
      <c r="AC96" s="12"/>
      <c r="AD96" s="12"/>
      <c r="AE96" s="12"/>
      <c r="AF96" s="12"/>
      <c r="AG96" s="12"/>
      <c r="AH96" s="12"/>
      <c r="AI96" s="12"/>
      <c r="AJ96" s="12"/>
      <c r="AK96" s="12"/>
      <c r="AL96" s="12"/>
      <c r="AM96" s="12"/>
      <c r="AN96" s="12"/>
      <c r="AO96" s="12"/>
      <c r="AP96" s="12"/>
      <c r="AQ96" s="12"/>
      <c r="AR96" s="12"/>
    </row>
    <row r="97" spans="1:44" ht="11.4">
      <c r="A97" s="13"/>
      <c r="B97" s="13"/>
      <c r="C97" s="13"/>
      <c r="D97" s="13"/>
      <c r="E97" s="13"/>
      <c r="F97" s="13"/>
      <c r="G97" s="13"/>
      <c r="H97" s="13"/>
      <c r="I97" s="13"/>
      <c r="J97" s="13"/>
      <c r="K97" s="13"/>
      <c r="L97" s="13"/>
      <c r="M97" s="13"/>
      <c r="N97" s="13"/>
      <c r="O97" s="13"/>
      <c r="P97" s="13"/>
      <c r="Q97" s="13"/>
      <c r="R97" s="13"/>
      <c r="S97" s="13"/>
      <c r="T97" s="13"/>
      <c r="U97" s="13"/>
      <c r="V97" s="13"/>
      <c r="W97" s="13"/>
      <c r="X97" s="13"/>
      <c r="Y97" s="13"/>
      <c r="Z97" s="13"/>
      <c r="AA97" s="13"/>
      <c r="AB97" s="13"/>
      <c r="AC97" s="13"/>
      <c r="AD97" s="13"/>
      <c r="AE97" s="13"/>
      <c r="AF97" s="13"/>
      <c r="AG97" s="13"/>
      <c r="AH97" s="13"/>
      <c r="AI97" s="13"/>
      <c r="AJ97" s="13"/>
      <c r="AK97" s="13"/>
      <c r="AL97" s="13"/>
      <c r="AM97" s="13"/>
      <c r="AN97" s="13"/>
      <c r="AO97" s="13"/>
      <c r="AP97" s="13"/>
      <c r="AQ97" s="13"/>
      <c r="AR97" s="13"/>
    </row>
    <row r="98" spans="1:44" ht="11.4">
      <c r="A98" s="12"/>
      <c r="B98" s="12"/>
      <c r="C98" s="12"/>
      <c r="D98" s="12"/>
      <c r="E98" s="12"/>
      <c r="F98" s="12"/>
      <c r="G98" s="12"/>
      <c r="H98" s="12"/>
      <c r="I98" s="12"/>
      <c r="J98" s="12"/>
      <c r="K98" s="12"/>
      <c r="L98" s="12"/>
      <c r="M98" s="12"/>
      <c r="N98" s="12"/>
      <c r="O98" s="12"/>
      <c r="P98" s="12"/>
      <c r="Q98" s="12"/>
      <c r="R98" s="12"/>
      <c r="S98" s="12"/>
      <c r="T98" s="12"/>
      <c r="U98" s="12"/>
      <c r="V98" s="12"/>
      <c r="W98" s="12"/>
      <c r="X98" s="12"/>
      <c r="Y98" s="12"/>
      <c r="Z98" s="12"/>
      <c r="AA98" s="12"/>
      <c r="AB98" s="12"/>
      <c r="AC98" s="12"/>
      <c r="AD98" s="12"/>
      <c r="AE98" s="12"/>
      <c r="AF98" s="12"/>
      <c r="AG98" s="12"/>
      <c r="AH98" s="12"/>
      <c r="AI98" s="12"/>
      <c r="AJ98" s="12"/>
      <c r="AK98" s="12"/>
      <c r="AL98" s="12"/>
      <c r="AM98" s="12"/>
      <c r="AN98" s="12"/>
      <c r="AO98" s="12"/>
      <c r="AP98" s="12"/>
      <c r="AQ98" s="12"/>
      <c r="AR98" s="12"/>
    </row>
    <row r="99" spans="1:44" ht="11.4">
      <c r="A99" s="13"/>
      <c r="B99" s="13"/>
      <c r="C99" s="13"/>
      <c r="D99" s="13"/>
      <c r="E99" s="13"/>
      <c r="F99" s="13"/>
      <c r="G99" s="13"/>
      <c r="H99" s="13"/>
      <c r="I99" s="13"/>
      <c r="J99" s="13"/>
      <c r="K99" s="13"/>
      <c r="L99" s="13"/>
      <c r="M99" s="13"/>
      <c r="N99" s="13"/>
      <c r="O99" s="13"/>
      <c r="P99" s="13"/>
      <c r="Q99" s="13"/>
      <c r="R99" s="13"/>
      <c r="S99" s="13"/>
      <c r="T99" s="13"/>
      <c r="U99" s="13"/>
      <c r="V99" s="13"/>
      <c r="W99" s="13"/>
      <c r="X99" s="13"/>
      <c r="Y99" s="13"/>
      <c r="Z99" s="13"/>
      <c r="AA99" s="13"/>
      <c r="AB99" s="13"/>
      <c r="AC99" s="13"/>
      <c r="AD99" s="13"/>
      <c r="AE99" s="13"/>
      <c r="AF99" s="13"/>
      <c r="AG99" s="13"/>
      <c r="AH99" s="13"/>
      <c r="AI99" s="13"/>
      <c r="AJ99" s="13"/>
      <c r="AK99" s="13"/>
      <c r="AL99" s="13"/>
      <c r="AM99" s="13"/>
      <c r="AN99" s="13"/>
      <c r="AO99" s="13"/>
      <c r="AP99" s="13"/>
      <c r="AQ99" s="13"/>
      <c r="AR99" s="13"/>
    </row>
    <row r="100" spans="1:44" ht="11.4">
      <c r="A100" s="12"/>
      <c r="B100" s="12"/>
      <c r="C100" s="12"/>
      <c r="D100" s="12"/>
      <c r="E100" s="12"/>
      <c r="F100" s="12"/>
      <c r="G100" s="12"/>
      <c r="H100" s="12"/>
      <c r="I100" s="12"/>
      <c r="J100" s="12"/>
      <c r="K100" s="12"/>
      <c r="L100" s="12"/>
      <c r="M100" s="12"/>
      <c r="N100" s="12"/>
      <c r="O100" s="12"/>
      <c r="P100" s="12"/>
      <c r="Q100" s="12"/>
      <c r="R100" s="12"/>
      <c r="S100" s="12"/>
      <c r="T100" s="12"/>
      <c r="U100" s="12"/>
      <c r="V100" s="12"/>
      <c r="W100" s="12"/>
      <c r="X100" s="12"/>
      <c r="Y100" s="12"/>
      <c r="Z100" s="12"/>
      <c r="AA100" s="12"/>
      <c r="AB100" s="12"/>
      <c r="AC100" s="12"/>
      <c r="AD100" s="12"/>
      <c r="AE100" s="12"/>
      <c r="AF100" s="12"/>
      <c r="AG100" s="12"/>
      <c r="AH100" s="12"/>
      <c r="AI100" s="12"/>
      <c r="AJ100" s="12"/>
      <c r="AK100" s="12"/>
      <c r="AL100" s="12"/>
      <c r="AM100" s="12"/>
      <c r="AN100" s="12"/>
      <c r="AO100" s="12"/>
      <c r="AP100" s="12"/>
      <c r="AQ100" s="12"/>
      <c r="AR100" s="12"/>
    </row>
    <row r="101" spans="1:44" ht="11.4">
      <c r="A101" s="13"/>
      <c r="B101" s="13"/>
      <c r="C101" s="13"/>
      <c r="D101" s="13"/>
      <c r="E101" s="13"/>
      <c r="F101" s="13"/>
      <c r="G101" s="13"/>
      <c r="H101" s="13"/>
      <c r="I101" s="13"/>
      <c r="J101" s="13"/>
      <c r="K101" s="13"/>
      <c r="L101" s="13"/>
      <c r="M101" s="13"/>
      <c r="N101" s="13"/>
      <c r="O101" s="13"/>
      <c r="P101" s="13"/>
      <c r="Q101" s="13"/>
      <c r="R101" s="13"/>
      <c r="S101" s="13"/>
      <c r="T101" s="13"/>
      <c r="U101" s="13"/>
      <c r="V101" s="13"/>
      <c r="W101" s="13"/>
      <c r="X101" s="13"/>
      <c r="Y101" s="13"/>
      <c r="Z101" s="13"/>
      <c r="AA101" s="13"/>
      <c r="AB101" s="13"/>
      <c r="AC101" s="13"/>
      <c r="AD101" s="13"/>
      <c r="AE101" s="13"/>
      <c r="AF101" s="13"/>
      <c r="AG101" s="13"/>
      <c r="AH101" s="13"/>
      <c r="AI101" s="13"/>
      <c r="AJ101" s="13"/>
      <c r="AK101" s="13"/>
      <c r="AL101" s="13"/>
      <c r="AM101" s="13"/>
      <c r="AN101" s="13"/>
      <c r="AO101" s="13"/>
      <c r="AP101" s="13"/>
      <c r="AQ101" s="13"/>
      <c r="AR101" s="13"/>
    </row>
    <row r="102" spans="1:44" ht="11.4">
      <c r="A102" s="12"/>
      <c r="B102" s="12"/>
      <c r="C102" s="12"/>
      <c r="D102" s="12"/>
      <c r="E102" s="12"/>
      <c r="F102" s="12"/>
      <c r="G102" s="12"/>
      <c r="H102" s="12"/>
      <c r="I102" s="12"/>
      <c r="J102" s="12"/>
      <c r="K102" s="12"/>
      <c r="L102" s="12"/>
      <c r="M102" s="12"/>
      <c r="N102" s="12"/>
      <c r="O102" s="12"/>
      <c r="P102" s="12"/>
      <c r="Q102" s="12"/>
      <c r="R102" s="12"/>
      <c r="S102" s="12"/>
      <c r="T102" s="12"/>
      <c r="U102" s="12"/>
      <c r="V102" s="12"/>
      <c r="W102" s="12"/>
      <c r="X102" s="12"/>
      <c r="Y102" s="12"/>
      <c r="Z102" s="12"/>
      <c r="AA102" s="12"/>
      <c r="AB102" s="12"/>
      <c r="AC102" s="12"/>
      <c r="AD102" s="12"/>
      <c r="AE102" s="12"/>
      <c r="AF102" s="12"/>
      <c r="AG102" s="12"/>
      <c r="AH102" s="12"/>
      <c r="AI102" s="12"/>
      <c r="AJ102" s="12"/>
      <c r="AK102" s="12"/>
      <c r="AL102" s="12"/>
      <c r="AM102" s="12"/>
      <c r="AN102" s="12"/>
      <c r="AO102" s="12"/>
      <c r="AP102" s="12"/>
      <c r="AQ102" s="12"/>
      <c r="AR102" s="12"/>
    </row>
    <row r="103" spans="1:44" ht="11.4">
      <c r="A103" s="13"/>
      <c r="B103" s="13"/>
      <c r="C103" s="13"/>
      <c r="D103" s="13"/>
      <c r="E103" s="13"/>
      <c r="F103" s="13"/>
      <c r="G103" s="13"/>
      <c r="H103" s="13"/>
      <c r="I103" s="13"/>
      <c r="J103" s="13"/>
      <c r="K103" s="13"/>
      <c r="L103" s="13"/>
      <c r="M103" s="13"/>
      <c r="N103" s="13"/>
      <c r="O103" s="13"/>
      <c r="P103" s="13"/>
      <c r="Q103" s="13"/>
      <c r="R103" s="13"/>
      <c r="S103" s="13"/>
      <c r="T103" s="13"/>
      <c r="U103" s="13"/>
      <c r="V103" s="13"/>
      <c r="W103" s="13"/>
      <c r="X103" s="13"/>
      <c r="Y103" s="13"/>
      <c r="Z103" s="13"/>
      <c r="AA103" s="13"/>
      <c r="AB103" s="13"/>
      <c r="AC103" s="13"/>
      <c r="AD103" s="13"/>
      <c r="AE103" s="13"/>
      <c r="AF103" s="13"/>
      <c r="AG103" s="13"/>
      <c r="AH103" s="13"/>
      <c r="AI103" s="13"/>
      <c r="AJ103" s="13"/>
      <c r="AK103" s="13"/>
      <c r="AL103" s="13"/>
      <c r="AM103" s="13"/>
      <c r="AN103" s="13"/>
      <c r="AO103" s="13"/>
      <c r="AP103" s="13"/>
      <c r="AQ103" s="13"/>
      <c r="AR103" s="13"/>
    </row>
    <row r="104" spans="1:44" ht="11.4">
      <c r="A104" s="12"/>
      <c r="B104" s="12"/>
      <c r="C104" s="12"/>
      <c r="D104" s="12"/>
      <c r="E104" s="12"/>
      <c r="F104" s="12"/>
      <c r="G104" s="12"/>
      <c r="H104" s="12"/>
      <c r="I104" s="12"/>
      <c r="J104" s="12"/>
      <c r="K104" s="12"/>
      <c r="L104" s="12"/>
      <c r="M104" s="12"/>
      <c r="N104" s="12"/>
      <c r="O104" s="12"/>
      <c r="P104" s="12"/>
      <c r="Q104" s="12"/>
      <c r="R104" s="12"/>
      <c r="S104" s="12"/>
      <c r="T104" s="12"/>
      <c r="U104" s="12"/>
      <c r="V104" s="12"/>
      <c r="W104" s="12"/>
      <c r="X104" s="12"/>
      <c r="Y104" s="12"/>
      <c r="Z104" s="12"/>
      <c r="AA104" s="12"/>
      <c r="AB104" s="12"/>
      <c r="AC104" s="12"/>
      <c r="AD104" s="12"/>
      <c r="AE104" s="12"/>
      <c r="AF104" s="12"/>
      <c r="AG104" s="12"/>
      <c r="AH104" s="12"/>
      <c r="AI104" s="12"/>
      <c r="AJ104" s="12"/>
      <c r="AK104" s="12"/>
      <c r="AL104" s="12"/>
      <c r="AM104" s="12"/>
      <c r="AN104" s="12"/>
      <c r="AO104" s="12"/>
      <c r="AP104" s="12"/>
      <c r="AQ104" s="12"/>
      <c r="AR104" s="12"/>
    </row>
    <row r="105" spans="1:44" ht="11.4">
      <c r="A105" s="13"/>
      <c r="B105" s="13"/>
      <c r="C105" s="13"/>
      <c r="D105" s="13"/>
      <c r="E105" s="13"/>
      <c r="F105" s="13"/>
      <c r="G105" s="13"/>
      <c r="H105" s="13"/>
      <c r="I105" s="13"/>
      <c r="J105" s="13"/>
      <c r="K105" s="13"/>
      <c r="L105" s="13"/>
      <c r="M105" s="13"/>
      <c r="N105" s="13"/>
      <c r="O105" s="13"/>
      <c r="P105" s="13"/>
      <c r="Q105" s="13"/>
      <c r="R105" s="13"/>
      <c r="S105" s="13"/>
      <c r="T105" s="13"/>
      <c r="U105" s="13"/>
      <c r="V105" s="13"/>
      <c r="W105" s="13"/>
      <c r="X105" s="13"/>
      <c r="Y105" s="13"/>
      <c r="Z105" s="13"/>
      <c r="AA105" s="13"/>
      <c r="AB105" s="13"/>
      <c r="AC105" s="13"/>
      <c r="AD105" s="13"/>
      <c r="AE105" s="13"/>
      <c r="AF105" s="13"/>
      <c r="AG105" s="13"/>
      <c r="AH105" s="13"/>
      <c r="AI105" s="13"/>
      <c r="AJ105" s="13"/>
      <c r="AK105" s="13"/>
      <c r="AL105" s="13"/>
      <c r="AM105" s="13"/>
      <c r="AN105" s="13"/>
      <c r="AO105" s="13"/>
      <c r="AP105" s="13"/>
      <c r="AQ105" s="13"/>
      <c r="AR105" s="13"/>
    </row>
    <row r="106" spans="1:44" ht="11.4">
      <c r="A106" s="12"/>
      <c r="B106" s="12"/>
      <c r="C106" s="12"/>
      <c r="D106" s="12"/>
      <c r="E106" s="12"/>
      <c r="F106" s="12"/>
      <c r="G106" s="12"/>
      <c r="H106" s="12"/>
      <c r="I106" s="12"/>
      <c r="J106" s="12"/>
      <c r="K106" s="12"/>
      <c r="L106" s="12"/>
      <c r="M106" s="12"/>
      <c r="N106" s="12"/>
      <c r="O106" s="12"/>
      <c r="P106" s="12"/>
      <c r="Q106" s="12"/>
      <c r="R106" s="12"/>
      <c r="S106" s="12"/>
      <c r="T106" s="12"/>
      <c r="U106" s="12"/>
      <c r="V106" s="12"/>
      <c r="W106" s="12"/>
      <c r="X106" s="12"/>
      <c r="Y106" s="12"/>
      <c r="Z106" s="12"/>
      <c r="AA106" s="12"/>
      <c r="AB106" s="12"/>
      <c r="AC106" s="12"/>
      <c r="AD106" s="12"/>
      <c r="AE106" s="12"/>
      <c r="AF106" s="12"/>
      <c r="AG106" s="12"/>
      <c r="AH106" s="12"/>
      <c r="AI106" s="12"/>
      <c r="AJ106" s="12"/>
      <c r="AK106" s="12"/>
      <c r="AL106" s="12"/>
      <c r="AM106" s="12"/>
      <c r="AN106" s="12"/>
      <c r="AO106" s="12"/>
      <c r="AP106" s="12"/>
      <c r="AQ106" s="12"/>
      <c r="AR106" s="12"/>
    </row>
    <row r="107" spans="1:44" ht="11.4">
      <c r="A107" s="13"/>
      <c r="B107" s="13"/>
      <c r="C107" s="13"/>
      <c r="D107" s="13"/>
      <c r="E107" s="13"/>
      <c r="F107" s="13"/>
      <c r="G107" s="13"/>
      <c r="H107" s="13"/>
      <c r="I107" s="13"/>
      <c r="J107" s="13"/>
      <c r="K107" s="13"/>
      <c r="L107" s="13"/>
      <c r="M107" s="13"/>
      <c r="N107" s="13"/>
      <c r="O107" s="13"/>
      <c r="P107" s="13"/>
      <c r="Q107" s="13"/>
      <c r="R107" s="13"/>
      <c r="S107" s="13"/>
      <c r="T107" s="13"/>
      <c r="U107" s="13"/>
      <c r="V107" s="13"/>
      <c r="W107" s="13"/>
      <c r="X107" s="13"/>
      <c r="Y107" s="13"/>
      <c r="Z107" s="13"/>
      <c r="AA107" s="13"/>
      <c r="AB107" s="13"/>
      <c r="AC107" s="13"/>
      <c r="AD107" s="13"/>
      <c r="AE107" s="13"/>
      <c r="AF107" s="13"/>
      <c r="AG107" s="13"/>
      <c r="AH107" s="13"/>
      <c r="AI107" s="13"/>
      <c r="AJ107" s="13"/>
      <c r="AK107" s="13"/>
      <c r="AL107" s="13"/>
      <c r="AM107" s="13"/>
      <c r="AN107" s="13"/>
      <c r="AO107" s="13"/>
      <c r="AP107" s="13"/>
      <c r="AQ107" s="13"/>
      <c r="AR107" s="13"/>
    </row>
    <row r="108" spans="1:44" ht="11.4">
      <c r="A108" s="12"/>
      <c r="B108" s="12"/>
      <c r="C108" s="12"/>
      <c r="D108" s="12"/>
      <c r="E108" s="12"/>
      <c r="F108" s="12"/>
      <c r="G108" s="12"/>
      <c r="H108" s="12"/>
      <c r="I108" s="12"/>
      <c r="J108" s="12"/>
      <c r="K108" s="12"/>
      <c r="L108" s="12"/>
      <c r="M108" s="12"/>
      <c r="N108" s="12"/>
      <c r="O108" s="12"/>
      <c r="P108" s="12"/>
      <c r="Q108" s="12"/>
      <c r="R108" s="12"/>
      <c r="S108" s="12"/>
      <c r="T108" s="12"/>
      <c r="U108" s="12"/>
      <c r="V108" s="12"/>
      <c r="W108" s="12"/>
      <c r="X108" s="12"/>
      <c r="Y108" s="12"/>
      <c r="Z108" s="12"/>
      <c r="AA108" s="12"/>
      <c r="AB108" s="12"/>
      <c r="AC108" s="12"/>
      <c r="AD108" s="12"/>
      <c r="AE108" s="12"/>
      <c r="AF108" s="12"/>
      <c r="AG108" s="12"/>
      <c r="AH108" s="12"/>
      <c r="AI108" s="12"/>
      <c r="AJ108" s="12"/>
      <c r="AK108" s="12"/>
      <c r="AL108" s="12"/>
      <c r="AM108" s="12"/>
      <c r="AN108" s="12"/>
      <c r="AO108" s="12"/>
      <c r="AP108" s="12"/>
      <c r="AQ108" s="12"/>
      <c r="AR108" s="12"/>
    </row>
    <row r="109" spans="1:44" ht="11.4">
      <c r="A109" s="13"/>
      <c r="B109" s="13"/>
      <c r="C109" s="13"/>
      <c r="D109" s="13"/>
      <c r="E109" s="13"/>
      <c r="F109" s="13"/>
      <c r="G109" s="13"/>
      <c r="H109" s="13"/>
      <c r="I109" s="13"/>
      <c r="J109" s="13"/>
      <c r="K109" s="13"/>
      <c r="L109" s="13"/>
      <c r="M109" s="13"/>
      <c r="N109" s="13"/>
      <c r="O109" s="13"/>
      <c r="P109" s="13"/>
      <c r="Q109" s="13"/>
      <c r="R109" s="13"/>
      <c r="S109" s="13"/>
      <c r="T109" s="13"/>
      <c r="U109" s="13"/>
      <c r="V109" s="13"/>
      <c r="W109" s="13"/>
      <c r="X109" s="13"/>
      <c r="Y109" s="13"/>
      <c r="Z109" s="13"/>
      <c r="AA109" s="13"/>
      <c r="AB109" s="13"/>
      <c r="AC109" s="13"/>
      <c r="AD109" s="13"/>
      <c r="AE109" s="13"/>
      <c r="AF109" s="13"/>
      <c r="AG109" s="13"/>
      <c r="AH109" s="13"/>
      <c r="AI109" s="13"/>
      <c r="AJ109" s="13"/>
      <c r="AK109" s="13"/>
      <c r="AL109" s="13"/>
      <c r="AM109" s="13"/>
      <c r="AN109" s="13"/>
      <c r="AO109" s="13"/>
      <c r="AP109" s="13"/>
      <c r="AQ109" s="13"/>
      <c r="AR109" s="13"/>
    </row>
    <row r="110" spans="1:44" ht="11.4">
      <c r="A110" s="12"/>
      <c r="B110" s="12"/>
      <c r="C110" s="12"/>
      <c r="D110" s="12"/>
      <c r="E110" s="12"/>
      <c r="F110" s="12"/>
      <c r="G110" s="12"/>
      <c r="H110" s="12"/>
      <c r="I110" s="12"/>
      <c r="J110" s="12"/>
      <c r="K110" s="12"/>
      <c r="L110" s="12"/>
      <c r="M110" s="12"/>
      <c r="N110" s="12"/>
      <c r="O110" s="12"/>
      <c r="P110" s="12"/>
      <c r="Q110" s="12"/>
      <c r="R110" s="12"/>
      <c r="S110" s="12"/>
      <c r="T110" s="12"/>
      <c r="U110" s="12"/>
      <c r="V110" s="12"/>
      <c r="W110" s="12"/>
      <c r="X110" s="12"/>
      <c r="Y110" s="12"/>
      <c r="Z110" s="12"/>
      <c r="AA110" s="12"/>
      <c r="AB110" s="12"/>
      <c r="AC110" s="12"/>
      <c r="AD110" s="12"/>
      <c r="AE110" s="12"/>
      <c r="AF110" s="12"/>
      <c r="AG110" s="12"/>
      <c r="AH110" s="12"/>
      <c r="AI110" s="12"/>
      <c r="AJ110" s="12"/>
      <c r="AK110" s="12"/>
      <c r="AL110" s="12"/>
      <c r="AM110" s="12"/>
      <c r="AN110" s="12"/>
      <c r="AO110" s="12"/>
      <c r="AP110" s="12"/>
      <c r="AQ110" s="12"/>
      <c r="AR110" s="12"/>
    </row>
    <row r="111" spans="1:44" ht="11.4">
      <c r="A111" s="13"/>
      <c r="B111" s="13"/>
      <c r="C111" s="13"/>
      <c r="D111" s="13"/>
      <c r="E111" s="13"/>
      <c r="F111" s="13"/>
      <c r="G111" s="13"/>
      <c r="H111" s="13"/>
      <c r="I111" s="13"/>
      <c r="J111" s="13"/>
      <c r="K111" s="13"/>
      <c r="L111" s="13"/>
      <c r="M111" s="13"/>
      <c r="N111" s="13"/>
      <c r="O111" s="13"/>
      <c r="P111" s="13"/>
      <c r="Q111" s="13"/>
      <c r="R111" s="13"/>
      <c r="S111" s="13"/>
      <c r="T111" s="13"/>
      <c r="U111" s="13"/>
      <c r="V111" s="13"/>
      <c r="W111" s="13"/>
      <c r="X111" s="13"/>
      <c r="Y111" s="13"/>
      <c r="Z111" s="13"/>
      <c r="AA111" s="13"/>
      <c r="AB111" s="13"/>
      <c r="AC111" s="13"/>
      <c r="AD111" s="13"/>
      <c r="AE111" s="13"/>
      <c r="AF111" s="13"/>
      <c r="AG111" s="13"/>
      <c r="AH111" s="13"/>
      <c r="AI111" s="13"/>
      <c r="AJ111" s="13"/>
      <c r="AK111" s="13"/>
      <c r="AL111" s="13"/>
      <c r="AM111" s="13"/>
      <c r="AN111" s="13"/>
      <c r="AO111" s="13"/>
      <c r="AP111" s="13"/>
      <c r="AQ111" s="13"/>
      <c r="AR111" s="13"/>
    </row>
    <row r="112" spans="1:44" ht="11.4">
      <c r="A112" s="12"/>
      <c r="B112" s="12"/>
      <c r="C112" s="12"/>
      <c r="D112" s="12"/>
      <c r="E112" s="12"/>
      <c r="F112" s="12"/>
      <c r="G112" s="12"/>
      <c r="H112" s="12"/>
      <c r="I112" s="12"/>
      <c r="J112" s="12"/>
      <c r="K112" s="12"/>
      <c r="L112" s="12"/>
      <c r="M112" s="12"/>
      <c r="N112" s="12"/>
      <c r="O112" s="12"/>
      <c r="P112" s="12"/>
      <c r="Q112" s="12"/>
      <c r="R112" s="12"/>
      <c r="S112" s="12"/>
      <c r="T112" s="12"/>
      <c r="U112" s="12"/>
      <c r="V112" s="12"/>
      <c r="W112" s="12"/>
      <c r="X112" s="12"/>
      <c r="Y112" s="12"/>
      <c r="Z112" s="12"/>
      <c r="AA112" s="12"/>
      <c r="AB112" s="12"/>
      <c r="AC112" s="12"/>
      <c r="AD112" s="12"/>
      <c r="AE112" s="12"/>
      <c r="AF112" s="12"/>
      <c r="AG112" s="12"/>
      <c r="AH112" s="12"/>
      <c r="AI112" s="12"/>
      <c r="AJ112" s="12"/>
      <c r="AK112" s="12"/>
      <c r="AL112" s="12"/>
      <c r="AM112" s="12"/>
      <c r="AN112" s="12"/>
      <c r="AO112" s="12"/>
      <c r="AP112" s="12"/>
      <c r="AQ112" s="12"/>
      <c r="AR112" s="12"/>
    </row>
    <row r="113" spans="1:44" ht="11.4">
      <c r="A113" s="13"/>
      <c r="B113" s="13"/>
      <c r="C113" s="13"/>
      <c r="D113" s="13"/>
      <c r="E113" s="13"/>
      <c r="F113" s="13"/>
      <c r="G113" s="13"/>
      <c r="H113" s="13"/>
      <c r="I113" s="13"/>
      <c r="J113" s="13"/>
      <c r="K113" s="13"/>
      <c r="L113" s="13"/>
      <c r="M113" s="13"/>
      <c r="N113" s="13"/>
      <c r="O113" s="13"/>
      <c r="P113" s="13"/>
      <c r="Q113" s="13"/>
      <c r="R113" s="13"/>
      <c r="S113" s="13"/>
      <c r="T113" s="13"/>
      <c r="U113" s="13"/>
      <c r="V113" s="13"/>
      <c r="W113" s="13"/>
      <c r="X113" s="13"/>
      <c r="Y113" s="13"/>
      <c r="Z113" s="13"/>
      <c r="AA113" s="13"/>
      <c r="AB113" s="13"/>
      <c r="AC113" s="13"/>
      <c r="AD113" s="13"/>
      <c r="AE113" s="13"/>
      <c r="AF113" s="13"/>
      <c r="AG113" s="13"/>
      <c r="AH113" s="13"/>
      <c r="AI113" s="13"/>
      <c r="AJ113" s="13"/>
      <c r="AK113" s="13"/>
      <c r="AL113" s="13"/>
      <c r="AM113" s="13"/>
      <c r="AN113" s="13"/>
      <c r="AO113" s="13"/>
      <c r="AP113" s="13"/>
      <c r="AQ113" s="13"/>
      <c r="AR113" s="13"/>
    </row>
    <row r="114" spans="1:44" ht="10.8" thickBot="1">
      <c r="A114" s="14"/>
      <c r="B114" s="14"/>
      <c r="C114" s="14"/>
      <c r="D114" s="14"/>
      <c r="E114" s="14"/>
      <c r="F114" s="14"/>
      <c r="G114" s="14"/>
      <c r="H114" s="14"/>
      <c r="I114" s="14"/>
      <c r="J114" s="14"/>
      <c r="K114" s="14"/>
      <c r="L114" s="14"/>
      <c r="M114" s="14"/>
      <c r="N114" s="14"/>
      <c r="O114" s="14"/>
      <c r="P114" s="14"/>
      <c r="Q114" s="14"/>
      <c r="R114" s="14"/>
      <c r="S114" s="14"/>
      <c r="T114" s="14"/>
      <c r="U114" s="14"/>
      <c r="V114" s="14"/>
      <c r="W114" s="14"/>
      <c r="X114" s="14"/>
      <c r="Y114" s="14"/>
      <c r="Z114" s="14"/>
      <c r="AA114" s="14"/>
      <c r="AB114" s="14"/>
      <c r="AC114" s="14"/>
      <c r="AD114" s="14"/>
      <c r="AE114" s="14"/>
      <c r="AF114" s="14"/>
      <c r="AG114" s="14"/>
      <c r="AH114" s="14"/>
      <c r="AI114" s="14"/>
      <c r="AJ114" s="14"/>
      <c r="AK114" s="14"/>
      <c r="AL114" s="14"/>
      <c r="AM114" s="14"/>
      <c r="AN114" s="14"/>
      <c r="AO114" s="14"/>
      <c r="AP114" s="14"/>
      <c r="AQ114" s="14"/>
      <c r="AR114" s="14"/>
    </row>
    <row r="115" spans="1:44">
      <c r="E115" s="25"/>
    </row>
    <row r="116" spans="1:44">
      <c r="E116" s="25"/>
    </row>
    <row r="117" spans="1:44">
      <c r="E117" s="25"/>
    </row>
    <row r="118" spans="1:44">
      <c r="E118" s="25"/>
    </row>
  </sheetData>
  <phoneticPr fontId="2" type="noConversion"/>
  <pageMargins left="0.7" right="0.7" top="0.75" bottom="0.75" header="0.3" footer="0.3"/>
  <pageSetup orientation="portrait" horizontalDpi="200" verticalDpi="200" r:id="rId1"/>
  <tableParts count="3">
    <tablePart r:id="rId2"/>
    <tablePart r:id="rId3"/>
    <tablePart r:id="rId4"/>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71D20ED-24D4-4390-AE08-7AAECA8F3D9C}">
  <sheetPr codeName="Sheet23"/>
  <dimension ref="A1:D23"/>
  <sheetViews>
    <sheetView workbookViewId="0"/>
  </sheetViews>
  <sheetFormatPr defaultRowHeight="14.4"/>
  <cols>
    <col min="1" max="1" width="33.625" bestFit="1" customWidth="1"/>
    <col min="2" max="2" width="10.5" bestFit="1" customWidth="1"/>
    <col min="3" max="3" width="7.75" style="158" bestFit="1" customWidth="1"/>
    <col min="4" max="4" width="96.25" style="162" bestFit="1" customWidth="1"/>
  </cols>
  <sheetData>
    <row r="1" spans="1:4">
      <c r="A1" s="159" t="s">
        <v>216</v>
      </c>
      <c r="B1" s="159" t="s">
        <v>143</v>
      </c>
      <c r="C1" s="160" t="s">
        <v>530</v>
      </c>
      <c r="D1" s="163" t="s">
        <v>531</v>
      </c>
    </row>
    <row r="2" spans="1:4" ht="45" customHeight="1">
      <c r="A2" s="99" t="s">
        <v>91</v>
      </c>
      <c r="B2" s="99" t="s">
        <v>19</v>
      </c>
      <c r="C2" s="161">
        <v>340</v>
      </c>
      <c r="D2" s="164" t="s">
        <v>532</v>
      </c>
    </row>
    <row r="3" spans="1:4" ht="45" customHeight="1">
      <c r="A3" s="99" t="s">
        <v>94</v>
      </c>
      <c r="B3" s="99" t="s">
        <v>19</v>
      </c>
      <c r="C3" s="161">
        <v>300</v>
      </c>
      <c r="D3" s="164" t="s">
        <v>533</v>
      </c>
    </row>
    <row r="4" spans="1:4" ht="45" customHeight="1">
      <c r="A4" s="99" t="s">
        <v>91</v>
      </c>
      <c r="B4" s="99" t="s">
        <v>20</v>
      </c>
      <c r="C4" s="161">
        <v>310</v>
      </c>
      <c r="D4" s="164" t="s">
        <v>534</v>
      </c>
    </row>
    <row r="5" spans="1:4" ht="45" customHeight="1">
      <c r="A5" s="99" t="s">
        <v>94</v>
      </c>
      <c r="B5" s="99" t="s">
        <v>20</v>
      </c>
      <c r="C5" s="161">
        <v>380</v>
      </c>
      <c r="D5" s="164" t="s">
        <v>535</v>
      </c>
    </row>
    <row r="6" spans="1:4" ht="45" customHeight="1">
      <c r="A6" s="99" t="s">
        <v>91</v>
      </c>
      <c r="B6" s="99" t="s">
        <v>22</v>
      </c>
      <c r="C6" s="161">
        <v>280</v>
      </c>
      <c r="D6" s="164" t="s">
        <v>536</v>
      </c>
    </row>
    <row r="7" spans="1:4" ht="45" customHeight="1">
      <c r="A7" s="99" t="s">
        <v>94</v>
      </c>
      <c r="B7" s="99" t="s">
        <v>22</v>
      </c>
      <c r="C7" s="161">
        <v>390</v>
      </c>
      <c r="D7" s="164" t="s">
        <v>537</v>
      </c>
    </row>
    <row r="8" spans="1:4" ht="45" customHeight="1">
      <c r="A8" s="99" t="s">
        <v>89</v>
      </c>
      <c r="B8" s="99" t="s">
        <v>27</v>
      </c>
      <c r="C8" s="161">
        <v>210</v>
      </c>
      <c r="D8" s="164" t="s">
        <v>538</v>
      </c>
    </row>
    <row r="9" spans="1:4" ht="45" customHeight="1">
      <c r="A9" s="99" t="s">
        <v>91</v>
      </c>
      <c r="B9" s="99" t="s">
        <v>27</v>
      </c>
      <c r="C9" s="161">
        <v>330</v>
      </c>
      <c r="D9" s="164" t="s">
        <v>539</v>
      </c>
    </row>
    <row r="10" spans="1:4" ht="45" customHeight="1">
      <c r="A10" s="99" t="s">
        <v>94</v>
      </c>
      <c r="B10" s="99" t="s">
        <v>27</v>
      </c>
      <c r="C10" s="161">
        <v>310</v>
      </c>
      <c r="D10" s="164" t="s">
        <v>540</v>
      </c>
    </row>
    <row r="11" spans="1:4" ht="45" customHeight="1">
      <c r="A11" s="99" t="s">
        <v>91</v>
      </c>
      <c r="B11" s="99" t="s">
        <v>29</v>
      </c>
      <c r="C11" s="161">
        <v>320</v>
      </c>
      <c r="D11" s="164" t="s">
        <v>541</v>
      </c>
    </row>
    <row r="12" spans="1:4" ht="45" customHeight="1">
      <c r="A12" s="99" t="s">
        <v>94</v>
      </c>
      <c r="B12" s="99" t="s">
        <v>29</v>
      </c>
      <c r="C12" s="161">
        <v>300</v>
      </c>
      <c r="D12" s="164" t="s">
        <v>542</v>
      </c>
    </row>
    <row r="13" spans="1:4" ht="45" customHeight="1">
      <c r="A13" s="99" t="s">
        <v>89</v>
      </c>
      <c r="B13" s="99" t="s">
        <v>30</v>
      </c>
      <c r="C13" s="161">
        <v>210</v>
      </c>
      <c r="D13" s="164" t="s">
        <v>543</v>
      </c>
    </row>
    <row r="14" spans="1:4" ht="45" customHeight="1">
      <c r="A14" s="99" t="s">
        <v>91</v>
      </c>
      <c r="B14" s="99" t="s">
        <v>30</v>
      </c>
      <c r="C14" s="161">
        <v>330</v>
      </c>
      <c r="D14" s="164" t="s">
        <v>544</v>
      </c>
    </row>
    <row r="15" spans="1:4" ht="45" customHeight="1">
      <c r="A15" s="99" t="s">
        <v>94</v>
      </c>
      <c r="B15" s="99" t="s">
        <v>30</v>
      </c>
      <c r="C15" s="161">
        <v>345</v>
      </c>
      <c r="D15" s="164" t="s">
        <v>545</v>
      </c>
    </row>
    <row r="17" spans="1:4">
      <c r="A17" s="153" t="s">
        <v>546</v>
      </c>
    </row>
    <row r="18" spans="1:4">
      <c r="A18" s="165" t="s">
        <v>552</v>
      </c>
      <c r="B18" s="165"/>
      <c r="C18" s="165"/>
      <c r="D18" s="165"/>
    </row>
    <row r="19" spans="1:4">
      <c r="A19" s="165"/>
      <c r="B19" s="165"/>
      <c r="C19" s="165"/>
      <c r="D19" s="165"/>
    </row>
    <row r="20" spans="1:4">
      <c r="A20" s="165"/>
      <c r="B20" s="165"/>
      <c r="C20" s="165"/>
      <c r="D20" s="165"/>
    </row>
    <row r="21" spans="1:4">
      <c r="A21" s="165"/>
      <c r="B21" s="165"/>
      <c r="C21" s="165"/>
      <c r="D21" s="165"/>
    </row>
    <row r="22" spans="1:4">
      <c r="A22" s="165"/>
      <c r="B22" s="165"/>
      <c r="C22" s="165"/>
      <c r="D22" s="165"/>
    </row>
    <row r="23" spans="1:4">
      <c r="A23" s="165"/>
      <c r="B23" s="165"/>
      <c r="C23" s="165"/>
      <c r="D23" s="165"/>
    </row>
  </sheetData>
  <mergeCells count="1">
    <mergeCell ref="A18:D23"/>
  </mergeCells>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396E416-429F-46BB-913B-777AB43E09B6}">
  <sheetPr codeName="Sheet1"/>
  <dimension ref="A1:CC83"/>
  <sheetViews>
    <sheetView workbookViewId="0"/>
  </sheetViews>
  <sheetFormatPr defaultRowHeight="14.4"/>
  <cols>
    <col min="1" max="1" width="13" bestFit="1" customWidth="1"/>
    <col min="2" max="2" width="10.375" bestFit="1" customWidth="1"/>
    <col min="3" max="4" width="4.125" customWidth="1"/>
    <col min="5" max="5" width="4.75" customWidth="1"/>
    <col min="6" max="6" width="37.125" bestFit="1" customWidth="1"/>
    <col min="7" max="7" width="13.75" bestFit="1" customWidth="1"/>
    <col min="8" max="8" width="16.125" customWidth="1"/>
    <col min="9" max="9" width="34.25" customWidth="1"/>
    <col min="10" max="10" width="10.375" style="104" bestFit="1" customWidth="1"/>
  </cols>
  <sheetData>
    <row r="1" spans="1:81" ht="15" thickBot="1">
      <c r="A1" s="110" t="s">
        <v>518</v>
      </c>
      <c r="B1" s="112" t="s">
        <v>519</v>
      </c>
      <c r="C1" s="47"/>
      <c r="D1" s="47"/>
      <c r="E1" s="47"/>
      <c r="F1" s="110" t="s">
        <v>516</v>
      </c>
      <c r="G1" s="111" t="s">
        <v>517</v>
      </c>
      <c r="H1" s="9"/>
      <c r="I1" s="9"/>
      <c r="J1" s="22"/>
      <c r="K1" s="9"/>
      <c r="L1" s="9"/>
      <c r="M1" s="9"/>
      <c r="N1" s="9"/>
      <c r="O1" s="9"/>
      <c r="P1" s="9"/>
      <c r="Q1" s="9"/>
      <c r="R1" s="9"/>
      <c r="S1" s="9"/>
      <c r="T1" s="9"/>
      <c r="U1" s="9"/>
      <c r="V1" s="9"/>
      <c r="W1" s="9"/>
      <c r="X1" s="9"/>
      <c r="Y1" s="9"/>
      <c r="Z1" s="9"/>
      <c r="AA1" s="9"/>
      <c r="AB1" s="9"/>
      <c r="AC1" s="9"/>
      <c r="AD1" s="9"/>
      <c r="AE1" s="9"/>
      <c r="AF1" s="9"/>
      <c r="AG1" s="9"/>
      <c r="AH1" s="9"/>
      <c r="AI1" s="9"/>
      <c r="AJ1" s="9"/>
      <c r="AK1" s="9"/>
      <c r="AL1" s="9"/>
      <c r="AM1" s="9"/>
      <c r="AN1" s="9"/>
      <c r="AO1" s="9"/>
      <c r="AP1" s="9"/>
      <c r="AQ1" s="9"/>
      <c r="AR1" s="9"/>
      <c r="AS1" s="9"/>
      <c r="AT1" s="9"/>
      <c r="AU1" s="9"/>
      <c r="AV1" s="9"/>
      <c r="AW1" s="9"/>
      <c r="AX1" s="9"/>
      <c r="AY1" s="9"/>
      <c r="AZ1" s="9"/>
      <c r="BA1" s="9"/>
      <c r="BB1" s="9"/>
      <c r="BC1" s="9"/>
      <c r="BD1" s="9"/>
      <c r="BE1" s="9"/>
      <c r="BF1" s="9"/>
      <c r="BG1" s="9"/>
      <c r="BH1" s="9"/>
      <c r="BI1" s="9"/>
      <c r="BJ1" s="9"/>
      <c r="BK1" s="9"/>
      <c r="BL1" s="9"/>
      <c r="BM1" s="9"/>
      <c r="BN1" s="9"/>
      <c r="BO1" s="9"/>
      <c r="BP1" s="9"/>
      <c r="BQ1" s="9"/>
      <c r="BR1" s="9"/>
      <c r="BS1" s="9"/>
      <c r="BT1" s="9"/>
      <c r="BU1" s="9"/>
      <c r="BV1" s="9"/>
      <c r="BW1" s="9"/>
      <c r="BX1" s="9"/>
      <c r="BY1" s="9"/>
      <c r="BZ1" s="9"/>
      <c r="CA1" s="9"/>
      <c r="CB1" s="9"/>
      <c r="CC1" s="9"/>
    </row>
    <row r="2" spans="1:81">
      <c r="A2" s="85" t="s">
        <v>19</v>
      </c>
      <c r="B2" s="105">
        <v>110</v>
      </c>
      <c r="C2" s="47"/>
      <c r="D2" s="47"/>
      <c r="E2" s="47"/>
      <c r="F2" s="75" t="s">
        <v>520</v>
      </c>
      <c r="G2" s="105">
        <v>590</v>
      </c>
      <c r="H2" s="9"/>
      <c r="I2" s="9"/>
      <c r="J2" s="22"/>
      <c r="K2" s="9"/>
      <c r="L2" s="9"/>
      <c r="M2" s="9"/>
      <c r="N2" s="9"/>
      <c r="O2" s="9"/>
      <c r="P2" s="9"/>
      <c r="Q2" s="9"/>
      <c r="R2" s="9"/>
      <c r="S2" s="9"/>
      <c r="T2" s="9"/>
      <c r="U2" s="9"/>
      <c r="V2" s="9"/>
      <c r="W2" s="9"/>
      <c r="X2" s="9"/>
      <c r="Y2" s="9"/>
      <c r="Z2" s="9"/>
      <c r="AA2" s="9"/>
      <c r="AB2" s="9"/>
      <c r="AC2" s="9"/>
      <c r="AD2" s="9"/>
      <c r="AE2" s="9"/>
      <c r="AF2" s="9"/>
      <c r="AG2" s="9"/>
      <c r="AH2" s="9"/>
      <c r="AI2" s="9"/>
      <c r="AJ2" s="9"/>
      <c r="AK2" s="9"/>
      <c r="AL2" s="9"/>
      <c r="AM2" s="9"/>
      <c r="AN2" s="9"/>
      <c r="AO2" s="9"/>
      <c r="AP2" s="9"/>
      <c r="AQ2" s="9"/>
      <c r="AR2" s="9"/>
      <c r="AS2" s="9"/>
      <c r="AT2" s="9"/>
      <c r="AU2" s="9"/>
      <c r="AV2" s="9"/>
      <c r="AW2" s="9"/>
      <c r="AX2" s="9"/>
      <c r="AY2" s="9"/>
      <c r="AZ2" s="9"/>
      <c r="BA2" s="9"/>
      <c r="BB2" s="9"/>
      <c r="BC2" s="9"/>
      <c r="BD2" s="9"/>
      <c r="BE2" s="9"/>
      <c r="BF2" s="9"/>
      <c r="BG2" s="9"/>
      <c r="BH2" s="9"/>
      <c r="BI2" s="9"/>
      <c r="BJ2" s="9"/>
      <c r="BK2" s="9"/>
      <c r="BL2" s="9"/>
      <c r="BM2" s="9"/>
      <c r="BN2" s="9"/>
      <c r="BO2" s="9"/>
      <c r="BP2" s="9"/>
      <c r="BQ2" s="9"/>
      <c r="BR2" s="9"/>
      <c r="BS2" s="9"/>
      <c r="BT2" s="9"/>
      <c r="BU2" s="9"/>
      <c r="BV2" s="9"/>
      <c r="BW2" s="9"/>
      <c r="BX2" s="9"/>
      <c r="BY2" s="9"/>
      <c r="BZ2" s="9"/>
      <c r="CA2" s="9"/>
      <c r="CB2" s="9"/>
      <c r="CC2" s="9"/>
    </row>
    <row r="3" spans="1:81">
      <c r="A3" s="85" t="s">
        <v>20</v>
      </c>
      <c r="B3" s="106">
        <v>150</v>
      </c>
      <c r="C3" s="47"/>
      <c r="D3" s="47"/>
      <c r="E3" s="47"/>
      <c r="F3" s="75" t="s">
        <v>521</v>
      </c>
      <c r="G3" s="106">
        <v>75</v>
      </c>
      <c r="H3" s="9"/>
      <c r="I3" s="9"/>
      <c r="J3" s="22"/>
      <c r="K3" s="9"/>
      <c r="L3" s="9"/>
      <c r="M3" s="9"/>
      <c r="N3" s="9"/>
      <c r="O3" s="9"/>
      <c r="P3" s="9"/>
      <c r="Q3" s="9"/>
      <c r="R3" s="9"/>
      <c r="S3" s="9"/>
      <c r="T3" s="9"/>
      <c r="U3" s="9"/>
      <c r="V3" s="9"/>
      <c r="W3" s="9"/>
      <c r="X3" s="9"/>
      <c r="Y3" s="9"/>
      <c r="Z3" s="9"/>
      <c r="AA3" s="9"/>
      <c r="AB3" s="9"/>
      <c r="AC3" s="9"/>
      <c r="AD3" s="9"/>
      <c r="AE3" s="9"/>
      <c r="AF3" s="9"/>
      <c r="AG3" s="9"/>
      <c r="AH3" s="9"/>
      <c r="AI3" s="9"/>
      <c r="AJ3" s="9"/>
      <c r="AK3" s="9"/>
      <c r="AL3" s="9"/>
      <c r="AM3" s="9"/>
      <c r="AN3" s="9"/>
      <c r="AO3" s="9"/>
      <c r="AP3" s="9"/>
      <c r="AQ3" s="9"/>
      <c r="AR3" s="9"/>
      <c r="AS3" s="9"/>
      <c r="AT3" s="9"/>
      <c r="AU3" s="9"/>
      <c r="AV3" s="9"/>
      <c r="AW3" s="9"/>
      <c r="AX3" s="9"/>
      <c r="AY3" s="9"/>
      <c r="AZ3" s="9"/>
      <c r="BA3" s="9"/>
      <c r="BB3" s="9"/>
      <c r="BC3" s="9"/>
      <c r="BD3" s="9"/>
      <c r="BE3" s="9"/>
      <c r="BF3" s="9"/>
      <c r="BG3" s="9"/>
      <c r="BH3" s="9"/>
      <c r="BI3" s="9"/>
      <c r="BJ3" s="9"/>
      <c r="BK3" s="9"/>
      <c r="BL3" s="9"/>
      <c r="BM3" s="9"/>
      <c r="BN3" s="9"/>
      <c r="BO3" s="9"/>
      <c r="BP3" s="9"/>
      <c r="BQ3" s="9"/>
      <c r="BR3" s="9"/>
      <c r="BS3" s="9"/>
      <c r="BT3" s="9"/>
      <c r="BU3" s="9"/>
      <c r="BV3" s="9"/>
      <c r="BW3" s="9"/>
      <c r="BX3" s="9"/>
      <c r="BY3" s="9"/>
      <c r="BZ3" s="9"/>
      <c r="CA3" s="9"/>
      <c r="CB3" s="9"/>
      <c r="CC3" s="9"/>
    </row>
    <row r="4" spans="1:81">
      <c r="A4" s="85" t="s">
        <v>21</v>
      </c>
      <c r="B4" s="105">
        <v>200</v>
      </c>
      <c r="C4" s="47"/>
      <c r="D4" s="47"/>
      <c r="E4" s="47"/>
      <c r="F4" s="75" t="s">
        <v>522</v>
      </c>
      <c r="G4" s="105">
        <v>75</v>
      </c>
      <c r="H4" s="9"/>
      <c r="I4" s="9"/>
      <c r="J4" s="22"/>
      <c r="K4" s="9"/>
      <c r="L4" s="9"/>
      <c r="M4" s="9"/>
      <c r="N4" s="9"/>
      <c r="O4" s="9"/>
      <c r="P4" s="9"/>
      <c r="Q4" s="9"/>
      <c r="R4" s="9"/>
      <c r="S4" s="9"/>
      <c r="T4" s="9"/>
      <c r="U4" s="9"/>
      <c r="V4" s="9"/>
      <c r="W4" s="9"/>
      <c r="X4" s="9"/>
      <c r="Y4" s="9"/>
      <c r="Z4" s="9"/>
      <c r="AA4" s="9"/>
      <c r="AB4" s="9"/>
      <c r="AC4" s="9"/>
      <c r="AD4" s="9"/>
      <c r="AE4" s="9"/>
      <c r="AF4" s="9"/>
      <c r="AG4" s="9"/>
      <c r="AH4" s="9"/>
      <c r="AI4" s="9"/>
      <c r="AJ4" s="9"/>
      <c r="AK4" s="9"/>
      <c r="AL4" s="9"/>
      <c r="AM4" s="9"/>
      <c r="AN4" s="9"/>
      <c r="AO4" s="9"/>
      <c r="AP4" s="9"/>
      <c r="AQ4" s="9"/>
      <c r="AR4" s="9"/>
      <c r="AS4" s="9"/>
      <c r="AT4" s="9"/>
      <c r="AU4" s="9"/>
      <c r="AV4" s="9"/>
      <c r="AW4" s="9"/>
      <c r="AX4" s="9"/>
      <c r="AY4" s="9"/>
      <c r="AZ4" s="9"/>
      <c r="BA4" s="9"/>
      <c r="BB4" s="9"/>
      <c r="BC4" s="9"/>
      <c r="BD4" s="9"/>
      <c r="BE4" s="9"/>
      <c r="BF4" s="9"/>
      <c r="BG4" s="9"/>
      <c r="BH4" s="9"/>
      <c r="BI4" s="9"/>
      <c r="BJ4" s="9"/>
      <c r="BK4" s="9"/>
      <c r="BL4" s="9"/>
      <c r="BM4" s="9"/>
      <c r="BN4" s="9"/>
      <c r="BO4" s="9"/>
      <c r="BP4" s="9"/>
      <c r="BQ4" s="9"/>
      <c r="BR4" s="9"/>
      <c r="BS4" s="9"/>
      <c r="BT4" s="9"/>
      <c r="BU4" s="9"/>
      <c r="BV4" s="9"/>
      <c r="BW4" s="9"/>
      <c r="BX4" s="9"/>
      <c r="BY4" s="9"/>
      <c r="BZ4" s="9"/>
      <c r="CA4" s="9"/>
      <c r="CB4" s="9"/>
      <c r="CC4" s="9"/>
    </row>
    <row r="5" spans="1:81">
      <c r="A5" s="85" t="s">
        <v>22</v>
      </c>
      <c r="B5" s="106">
        <v>50</v>
      </c>
      <c r="C5" s="47"/>
      <c r="D5" s="47"/>
      <c r="E5" s="47"/>
      <c r="F5" s="75" t="s">
        <v>523</v>
      </c>
      <c r="G5" s="106">
        <v>180</v>
      </c>
      <c r="H5" s="9"/>
      <c r="I5" s="9"/>
      <c r="J5" s="22"/>
      <c r="K5" s="9"/>
      <c r="L5" s="9"/>
      <c r="M5" s="9"/>
      <c r="N5" s="9"/>
      <c r="O5" s="9"/>
      <c r="P5" s="9"/>
      <c r="Q5" s="9"/>
      <c r="R5" s="9"/>
      <c r="S5" s="9"/>
      <c r="T5" s="9"/>
      <c r="U5" s="9"/>
      <c r="V5" s="9"/>
      <c r="W5" s="9"/>
      <c r="X5" s="9"/>
      <c r="Y5" s="9"/>
      <c r="Z5" s="9"/>
      <c r="AA5" s="9"/>
      <c r="AB5" s="9"/>
      <c r="AC5" s="9"/>
      <c r="AD5" s="9"/>
      <c r="AE5" s="9"/>
      <c r="AF5" s="9"/>
      <c r="AG5" s="9"/>
      <c r="AH5" s="9"/>
      <c r="AI5" s="9"/>
      <c r="AJ5" s="9"/>
      <c r="AK5" s="9"/>
      <c r="AL5" s="9"/>
      <c r="AM5" s="9"/>
      <c r="AN5" s="9"/>
      <c r="AO5" s="9"/>
      <c r="AP5" s="9"/>
      <c r="AQ5" s="9"/>
      <c r="AR5" s="9"/>
      <c r="AS5" s="9"/>
      <c r="AT5" s="9"/>
      <c r="AU5" s="9"/>
      <c r="AV5" s="9"/>
      <c r="AW5" s="9"/>
      <c r="AX5" s="9"/>
      <c r="AY5" s="9"/>
      <c r="AZ5" s="9"/>
      <c r="BA5" s="9"/>
      <c r="BB5" s="9"/>
      <c r="BC5" s="9"/>
      <c r="BD5" s="9"/>
      <c r="BE5" s="9"/>
      <c r="BF5" s="9"/>
      <c r="BG5" s="9"/>
      <c r="BH5" s="9"/>
      <c r="BI5" s="9"/>
      <c r="BJ5" s="9"/>
      <c r="BK5" s="9"/>
      <c r="BL5" s="9"/>
      <c r="BM5" s="9"/>
      <c r="BN5" s="9"/>
      <c r="BO5" s="9"/>
      <c r="BP5" s="9"/>
      <c r="BQ5" s="9"/>
      <c r="BR5" s="9"/>
      <c r="BS5" s="9"/>
      <c r="BT5" s="9"/>
      <c r="BU5" s="9"/>
      <c r="BV5" s="9"/>
      <c r="BW5" s="9"/>
      <c r="BX5" s="9"/>
      <c r="BY5" s="9"/>
      <c r="BZ5" s="9"/>
      <c r="CA5" s="9"/>
      <c r="CB5" s="9"/>
      <c r="CC5" s="9"/>
    </row>
    <row r="6" spans="1:81">
      <c r="A6" s="85" t="s">
        <v>23</v>
      </c>
      <c r="B6" s="105">
        <v>50</v>
      </c>
      <c r="C6" s="47"/>
      <c r="D6" s="47"/>
      <c r="E6" s="47"/>
      <c r="F6" s="75" t="s">
        <v>524</v>
      </c>
      <c r="G6" s="105">
        <v>675</v>
      </c>
      <c r="H6" s="9"/>
      <c r="I6" s="9"/>
      <c r="J6" s="22"/>
      <c r="K6" s="9"/>
      <c r="L6" s="9"/>
      <c r="M6" s="9"/>
      <c r="N6" s="9"/>
      <c r="O6" s="9"/>
      <c r="P6" s="9"/>
      <c r="Q6" s="9"/>
      <c r="R6" s="9"/>
      <c r="S6" s="9"/>
      <c r="T6" s="9"/>
      <c r="U6" s="9"/>
      <c r="V6" s="9"/>
      <c r="W6" s="9"/>
      <c r="X6" s="9"/>
      <c r="Y6" s="9"/>
      <c r="Z6" s="9"/>
      <c r="AA6" s="9"/>
      <c r="AB6" s="9"/>
      <c r="AC6" s="9"/>
      <c r="AD6" s="9"/>
      <c r="AE6" s="9"/>
      <c r="AF6" s="9"/>
      <c r="AG6" s="9"/>
      <c r="AH6" s="9"/>
      <c r="AI6" s="9"/>
      <c r="AJ6" s="9"/>
      <c r="AK6" s="9"/>
      <c r="AL6" s="9"/>
      <c r="AM6" s="9"/>
      <c r="AN6" s="9"/>
      <c r="AO6" s="9"/>
      <c r="AP6" s="9"/>
      <c r="AQ6" s="9"/>
      <c r="AR6" s="9"/>
      <c r="AS6" s="9"/>
      <c r="AT6" s="9"/>
      <c r="AU6" s="9"/>
      <c r="AV6" s="9"/>
      <c r="AW6" s="9"/>
      <c r="AX6" s="9"/>
      <c r="AY6" s="9"/>
      <c r="AZ6" s="9"/>
      <c r="BA6" s="9"/>
      <c r="BB6" s="9"/>
      <c r="BC6" s="9"/>
      <c r="BD6" s="9"/>
      <c r="BE6" s="9"/>
      <c r="BF6" s="9"/>
      <c r="BG6" s="9"/>
      <c r="BH6" s="9"/>
      <c r="BI6" s="9"/>
      <c r="BJ6" s="9"/>
      <c r="BK6" s="9"/>
      <c r="BL6" s="9"/>
      <c r="BM6" s="9"/>
      <c r="BN6" s="9"/>
      <c r="BO6" s="9"/>
      <c r="BP6" s="9"/>
      <c r="BQ6" s="9"/>
      <c r="BR6" s="9"/>
      <c r="BS6" s="9"/>
      <c r="BT6" s="9"/>
      <c r="BU6" s="9"/>
      <c r="BV6" s="9"/>
      <c r="BW6" s="9"/>
      <c r="BX6" s="9"/>
      <c r="BY6" s="9"/>
      <c r="BZ6" s="9"/>
      <c r="CA6" s="9"/>
      <c r="CB6" s="9"/>
      <c r="CC6" s="9"/>
    </row>
    <row r="7" spans="1:81">
      <c r="A7" s="85" t="s">
        <v>24</v>
      </c>
      <c r="B7" s="106">
        <v>175</v>
      </c>
      <c r="C7" s="47"/>
      <c r="D7" s="47"/>
      <c r="E7" s="47"/>
      <c r="F7" s="75" t="s">
        <v>525</v>
      </c>
      <c r="G7" s="106">
        <v>50</v>
      </c>
      <c r="H7" s="9"/>
      <c r="I7" s="9"/>
      <c r="J7" s="22"/>
      <c r="K7" s="9"/>
      <c r="L7" s="9"/>
      <c r="M7" s="9"/>
      <c r="N7" s="9"/>
      <c r="O7" s="9"/>
      <c r="P7" s="9"/>
      <c r="Q7" s="9"/>
      <c r="R7" s="9"/>
      <c r="S7" s="9"/>
      <c r="T7" s="9"/>
      <c r="U7" s="9"/>
      <c r="V7" s="9"/>
      <c r="W7" s="9"/>
      <c r="X7" s="9"/>
      <c r="Y7" s="9"/>
      <c r="Z7" s="9"/>
      <c r="AA7" s="9"/>
      <c r="AB7" s="9"/>
      <c r="AC7" s="9"/>
      <c r="AD7" s="9"/>
      <c r="AE7" s="9"/>
      <c r="AF7" s="9"/>
      <c r="AG7" s="9"/>
      <c r="AH7" s="9"/>
      <c r="AI7" s="9"/>
      <c r="AJ7" s="9"/>
      <c r="AK7" s="9"/>
      <c r="AL7" s="9"/>
      <c r="AM7" s="9"/>
      <c r="AN7" s="9"/>
      <c r="AO7" s="9"/>
      <c r="AP7" s="9"/>
      <c r="AQ7" s="9"/>
      <c r="AR7" s="9"/>
      <c r="AS7" s="9"/>
      <c r="AT7" s="9"/>
      <c r="AU7" s="9"/>
      <c r="AV7" s="9"/>
      <c r="AW7" s="9"/>
      <c r="AX7" s="9"/>
      <c r="AY7" s="9"/>
      <c r="AZ7" s="9"/>
      <c r="BA7" s="9"/>
      <c r="BB7" s="9"/>
      <c r="BC7" s="9"/>
      <c r="BD7" s="9"/>
      <c r="BE7" s="9"/>
      <c r="BF7" s="9"/>
      <c r="BG7" s="9"/>
      <c r="BH7" s="9"/>
      <c r="BI7" s="9"/>
      <c r="BJ7" s="9"/>
      <c r="BK7" s="9"/>
      <c r="BL7" s="9"/>
      <c r="BM7" s="9"/>
      <c r="BN7" s="9"/>
      <c r="BO7" s="9"/>
      <c r="BP7" s="9"/>
      <c r="BQ7" s="9"/>
      <c r="BR7" s="9"/>
      <c r="BS7" s="9"/>
      <c r="BT7" s="9"/>
      <c r="BU7" s="9"/>
      <c r="BV7" s="9"/>
      <c r="BW7" s="9"/>
      <c r="BX7" s="9"/>
      <c r="BY7" s="9"/>
      <c r="BZ7" s="9"/>
      <c r="CA7" s="9"/>
      <c r="CB7" s="9"/>
      <c r="CC7" s="9"/>
    </row>
    <row r="8" spans="1:81">
      <c r="A8" s="85" t="s">
        <v>25</v>
      </c>
      <c r="B8" s="105">
        <v>80</v>
      </c>
      <c r="C8" s="47"/>
      <c r="D8" s="47"/>
      <c r="E8" s="47"/>
      <c r="F8" s="75" t="s">
        <v>161</v>
      </c>
      <c r="G8" s="105">
        <v>325</v>
      </c>
      <c r="H8" s="9"/>
      <c r="I8" s="9"/>
      <c r="J8" s="22"/>
      <c r="K8" s="9"/>
      <c r="L8" s="9"/>
      <c r="M8" s="9"/>
      <c r="N8" s="9"/>
      <c r="O8" s="9"/>
      <c r="P8" s="9"/>
      <c r="Q8" s="9"/>
      <c r="R8" s="9"/>
      <c r="S8" s="9"/>
      <c r="T8" s="9"/>
      <c r="U8" s="9"/>
      <c r="V8" s="9"/>
      <c r="W8" s="9"/>
      <c r="X8" s="9"/>
      <c r="Y8" s="9"/>
      <c r="Z8" s="9"/>
      <c r="AA8" s="9"/>
      <c r="AB8" s="9"/>
      <c r="AC8" s="9"/>
      <c r="AD8" s="9"/>
      <c r="AE8" s="9"/>
      <c r="AF8" s="9"/>
      <c r="AG8" s="9"/>
      <c r="AH8" s="9"/>
      <c r="AI8" s="9"/>
      <c r="AJ8" s="9"/>
      <c r="AK8" s="9"/>
      <c r="AL8" s="9"/>
      <c r="AM8" s="9"/>
      <c r="AN8" s="9"/>
      <c r="AO8" s="9"/>
      <c r="AP8" s="9"/>
      <c r="AQ8" s="9"/>
      <c r="AR8" s="9"/>
      <c r="AS8" s="9"/>
      <c r="AT8" s="9"/>
      <c r="AU8" s="9"/>
      <c r="AV8" s="9"/>
      <c r="AW8" s="9"/>
      <c r="AX8" s="9"/>
      <c r="AY8" s="9"/>
      <c r="AZ8" s="9"/>
      <c r="BA8" s="9"/>
      <c r="BB8" s="9"/>
      <c r="BC8" s="9"/>
      <c r="BD8" s="9"/>
      <c r="BE8" s="9"/>
      <c r="BF8" s="9"/>
      <c r="BG8" s="9"/>
      <c r="BH8" s="9"/>
      <c r="BI8" s="9"/>
      <c r="BJ8" s="9"/>
      <c r="BK8" s="9"/>
      <c r="BL8" s="9"/>
      <c r="BM8" s="9"/>
      <c r="BN8" s="9"/>
      <c r="BO8" s="9"/>
      <c r="BP8" s="9"/>
      <c r="BQ8" s="9"/>
      <c r="BR8" s="9"/>
      <c r="BS8" s="9"/>
      <c r="BT8" s="9"/>
      <c r="BU8" s="9"/>
      <c r="BV8" s="9"/>
      <c r="BW8" s="9"/>
      <c r="BX8" s="9"/>
      <c r="BY8" s="9"/>
      <c r="BZ8" s="9"/>
      <c r="CA8" s="9"/>
      <c r="CB8" s="9"/>
      <c r="CC8" s="9"/>
    </row>
    <row r="9" spans="1:81">
      <c r="A9" s="85" t="s">
        <v>26</v>
      </c>
      <c r="B9" s="106">
        <v>850</v>
      </c>
      <c r="C9" s="47"/>
      <c r="D9" s="47"/>
      <c r="E9" s="47"/>
      <c r="F9" s="75" t="s">
        <v>170</v>
      </c>
      <c r="G9" s="106">
        <v>125</v>
      </c>
      <c r="H9" s="9"/>
      <c r="I9" s="9"/>
      <c r="J9" s="22"/>
      <c r="K9" s="9"/>
      <c r="L9" s="9"/>
      <c r="M9" s="9"/>
      <c r="N9" s="9"/>
      <c r="O9" s="9"/>
      <c r="P9" s="9"/>
      <c r="Q9" s="9"/>
      <c r="R9" s="9"/>
      <c r="S9" s="9"/>
      <c r="T9" s="9"/>
      <c r="U9" s="9"/>
      <c r="V9" s="9"/>
      <c r="W9" s="9"/>
      <c r="X9" s="9"/>
      <c r="Y9" s="9"/>
      <c r="Z9" s="9"/>
      <c r="AA9" s="9"/>
      <c r="AB9" s="9"/>
      <c r="AC9" s="9"/>
      <c r="AD9" s="9"/>
      <c r="AE9" s="9"/>
      <c r="AF9" s="9"/>
      <c r="AG9" s="9"/>
      <c r="AH9" s="9"/>
      <c r="AI9" s="9"/>
      <c r="AJ9" s="9"/>
      <c r="AK9" s="9"/>
      <c r="AL9" s="9"/>
      <c r="AM9" s="9"/>
      <c r="AN9" s="9"/>
      <c r="AO9" s="9"/>
      <c r="AP9" s="9"/>
      <c r="AQ9" s="9"/>
      <c r="AR9" s="9"/>
      <c r="AS9" s="9"/>
      <c r="AT9" s="9"/>
      <c r="AU9" s="9"/>
      <c r="AV9" s="9"/>
      <c r="AW9" s="9"/>
      <c r="AX9" s="9"/>
      <c r="AY9" s="9"/>
      <c r="AZ9" s="9"/>
      <c r="BA9" s="9"/>
      <c r="BB9" s="9"/>
      <c r="BC9" s="9"/>
      <c r="BD9" s="9"/>
      <c r="BE9" s="9"/>
      <c r="BF9" s="9"/>
      <c r="BG9" s="9"/>
      <c r="BH9" s="9"/>
      <c r="BI9" s="9"/>
      <c r="BJ9" s="9"/>
      <c r="BK9" s="9"/>
      <c r="BL9" s="9"/>
      <c r="BM9" s="9"/>
      <c r="BN9" s="9"/>
      <c r="BO9" s="9"/>
      <c r="BP9" s="9"/>
      <c r="BQ9" s="9"/>
      <c r="BR9" s="9"/>
      <c r="BS9" s="9"/>
      <c r="BT9" s="9"/>
      <c r="BU9" s="9"/>
      <c r="BV9" s="9"/>
      <c r="BW9" s="9"/>
      <c r="BX9" s="9"/>
      <c r="BY9" s="9"/>
      <c r="BZ9" s="9"/>
      <c r="CA9" s="9"/>
      <c r="CB9" s="9"/>
      <c r="CC9" s="9"/>
    </row>
    <row r="10" spans="1:81">
      <c r="A10" s="85" t="s">
        <v>27</v>
      </c>
      <c r="B10" s="105">
        <v>75</v>
      </c>
      <c r="C10" s="47"/>
      <c r="D10" s="47"/>
      <c r="E10" s="47"/>
      <c r="F10" s="75" t="s">
        <v>162</v>
      </c>
      <c r="G10" s="105">
        <v>200</v>
      </c>
      <c r="H10" s="9"/>
      <c r="I10" s="9"/>
      <c r="J10" s="22"/>
      <c r="K10" s="9"/>
      <c r="L10" s="9"/>
      <c r="M10" s="9"/>
      <c r="N10" s="9"/>
      <c r="O10" s="9"/>
      <c r="P10" s="9"/>
      <c r="Q10" s="9"/>
      <c r="R10" s="9"/>
      <c r="S10" s="9"/>
      <c r="T10" s="9"/>
      <c r="U10" s="9"/>
      <c r="V10" s="9"/>
      <c r="W10" s="9"/>
      <c r="X10" s="9"/>
      <c r="Y10" s="9"/>
      <c r="Z10" s="9"/>
      <c r="AA10" s="9"/>
      <c r="AB10" s="9"/>
      <c r="AC10" s="9"/>
      <c r="AD10" s="9"/>
      <c r="AE10" s="9"/>
      <c r="AF10" s="9"/>
      <c r="AG10" s="9"/>
      <c r="AH10" s="9"/>
      <c r="AI10" s="9"/>
      <c r="AJ10" s="9"/>
      <c r="AK10" s="9"/>
      <c r="AL10" s="9"/>
      <c r="AM10" s="9"/>
      <c r="AN10" s="9"/>
      <c r="AO10" s="9"/>
      <c r="AP10" s="9"/>
      <c r="AQ10" s="9"/>
      <c r="AR10" s="9"/>
      <c r="AS10" s="9"/>
      <c r="AT10" s="9"/>
      <c r="AU10" s="9"/>
      <c r="AV10" s="9"/>
      <c r="AW10" s="9"/>
      <c r="AX10" s="9"/>
      <c r="AY10" s="9"/>
      <c r="AZ10" s="9"/>
      <c r="BA10" s="9"/>
      <c r="BB10" s="9"/>
      <c r="BC10" s="9"/>
      <c r="BD10" s="9"/>
      <c r="BE10" s="9"/>
      <c r="BF10" s="9"/>
      <c r="BG10" s="9"/>
      <c r="BH10" s="9"/>
      <c r="BI10" s="9"/>
      <c r="BJ10" s="9"/>
      <c r="BK10" s="9"/>
      <c r="BL10" s="9"/>
      <c r="BM10" s="9"/>
      <c r="BN10" s="9"/>
      <c r="BO10" s="9"/>
      <c r="BP10" s="9"/>
      <c r="BQ10" s="9"/>
      <c r="BR10" s="9"/>
      <c r="BS10" s="9"/>
      <c r="BT10" s="9"/>
      <c r="BU10" s="9"/>
      <c r="BV10" s="9"/>
      <c r="BW10" s="9"/>
      <c r="BX10" s="9"/>
      <c r="BY10" s="9"/>
      <c r="BZ10" s="9"/>
      <c r="CA10" s="9"/>
      <c r="CB10" s="9"/>
      <c r="CC10" s="9"/>
    </row>
    <row r="11" spans="1:81">
      <c r="A11" s="85" t="s">
        <v>28</v>
      </c>
      <c r="B11" s="106">
        <v>1280</v>
      </c>
      <c r="C11" s="47"/>
      <c r="D11" s="47"/>
      <c r="E11" s="47"/>
      <c r="F11" s="75" t="s">
        <v>163</v>
      </c>
      <c r="G11" s="106">
        <v>205</v>
      </c>
      <c r="H11" s="9"/>
      <c r="I11" s="9"/>
      <c r="J11" s="22"/>
      <c r="K11" s="9"/>
      <c r="L11" s="9"/>
      <c r="M11" s="9"/>
      <c r="N11" s="9"/>
      <c r="O11" s="9"/>
      <c r="P11" s="9"/>
      <c r="Q11" s="9"/>
      <c r="R11" s="9"/>
      <c r="S11" s="9"/>
      <c r="T11" s="9"/>
      <c r="U11" s="9"/>
      <c r="V11" s="9"/>
      <c r="W11" s="9"/>
      <c r="X11" s="9"/>
      <c r="Y11" s="9"/>
      <c r="Z11" s="9"/>
      <c r="AA11" s="9"/>
      <c r="AB11" s="9"/>
      <c r="AC11" s="9"/>
      <c r="AD11" s="9"/>
      <c r="AE11" s="9"/>
      <c r="AF11" s="9"/>
      <c r="AG11" s="9"/>
      <c r="AH11" s="9"/>
      <c r="AI11" s="9"/>
      <c r="AJ11" s="9"/>
      <c r="AK11" s="9"/>
      <c r="AL11" s="9"/>
      <c r="AM11" s="9"/>
      <c r="AN11" s="9"/>
      <c r="AO11" s="9"/>
      <c r="AP11" s="9"/>
      <c r="AQ11" s="9"/>
      <c r="AR11" s="9"/>
      <c r="AS11" s="9"/>
      <c r="AT11" s="9"/>
      <c r="AU11" s="9"/>
      <c r="AV11" s="9"/>
      <c r="AW11" s="9"/>
      <c r="AX11" s="9"/>
      <c r="AY11" s="9"/>
      <c r="AZ11" s="9"/>
      <c r="BA11" s="9"/>
      <c r="BB11" s="9"/>
      <c r="BC11" s="9"/>
      <c r="BD11" s="9"/>
      <c r="BE11" s="9"/>
      <c r="BF11" s="9"/>
      <c r="BG11" s="9"/>
      <c r="BH11" s="9"/>
      <c r="BI11" s="9"/>
      <c r="BJ11" s="9"/>
      <c r="BK11" s="9"/>
      <c r="BL11" s="9"/>
      <c r="BM11" s="9"/>
      <c r="BN11" s="9"/>
      <c r="BO11" s="9"/>
      <c r="BP11" s="9"/>
      <c r="BQ11" s="9"/>
      <c r="BR11" s="9"/>
      <c r="BS11" s="9"/>
      <c r="BT11" s="9"/>
      <c r="BU11" s="9"/>
      <c r="BV11" s="9"/>
      <c r="BW11" s="9"/>
      <c r="BX11" s="9"/>
      <c r="BY11" s="9"/>
      <c r="BZ11" s="9"/>
      <c r="CA11" s="9"/>
      <c r="CB11" s="9"/>
      <c r="CC11" s="9"/>
    </row>
    <row r="12" spans="1:81">
      <c r="A12" s="85" t="s">
        <v>29</v>
      </c>
      <c r="B12" s="105">
        <v>200</v>
      </c>
      <c r="C12" s="13"/>
      <c r="D12" s="13"/>
      <c r="E12" s="13"/>
      <c r="F12" s="75" t="s">
        <v>165</v>
      </c>
      <c r="G12" s="105">
        <v>180</v>
      </c>
      <c r="H12" s="13"/>
      <c r="I12" s="9"/>
      <c r="J12" s="22"/>
      <c r="K12" s="9"/>
      <c r="L12" s="13"/>
      <c r="M12" s="13"/>
      <c r="N12" s="13"/>
      <c r="O12" s="13"/>
      <c r="P12" s="13"/>
      <c r="Q12" s="13"/>
      <c r="R12" s="13"/>
      <c r="S12" s="13"/>
      <c r="T12" s="13"/>
      <c r="U12" s="13"/>
      <c r="V12" s="13"/>
      <c r="W12" s="13"/>
      <c r="X12" s="13"/>
      <c r="Y12" s="13"/>
      <c r="Z12" s="13"/>
      <c r="AA12" s="13"/>
      <c r="AB12" s="13"/>
      <c r="AC12" s="13"/>
      <c r="AD12" s="13"/>
      <c r="AE12" s="13"/>
      <c r="AF12" s="13"/>
      <c r="AG12" s="13"/>
      <c r="AH12" s="13"/>
      <c r="AI12" s="13"/>
      <c r="AJ12" s="13"/>
      <c r="AK12" s="13"/>
      <c r="AL12" s="13"/>
      <c r="AM12" s="13"/>
      <c r="AN12" s="13"/>
      <c r="AO12" s="13"/>
      <c r="AP12" s="13"/>
      <c r="AQ12" s="13"/>
      <c r="AR12" s="13"/>
      <c r="AS12" s="13"/>
      <c r="AT12" s="13"/>
      <c r="AU12" s="13"/>
      <c r="AV12" s="13"/>
      <c r="AW12" s="13"/>
      <c r="AX12" s="13"/>
      <c r="AY12" s="13"/>
      <c r="AZ12" s="13"/>
      <c r="BA12" s="13"/>
      <c r="BB12" s="13"/>
      <c r="BC12" s="13"/>
      <c r="BD12" s="13"/>
      <c r="BE12" s="13"/>
      <c r="BF12" s="13"/>
      <c r="BG12" s="13"/>
      <c r="BH12" s="13"/>
      <c r="BI12" s="13"/>
      <c r="BJ12" s="13"/>
      <c r="BK12" s="13"/>
      <c r="BL12" s="13"/>
      <c r="BM12" s="13"/>
      <c r="BN12" s="13"/>
      <c r="BO12" s="13"/>
      <c r="BP12" s="13"/>
      <c r="BQ12" s="13"/>
      <c r="BR12" s="13"/>
      <c r="BS12" s="13"/>
      <c r="BT12" s="13"/>
      <c r="BU12" s="13"/>
      <c r="BV12" s="13"/>
      <c r="BW12" s="13"/>
      <c r="BX12" s="13"/>
      <c r="BY12" s="13"/>
      <c r="BZ12" s="13"/>
      <c r="CA12" s="13"/>
      <c r="CB12" s="13"/>
      <c r="CC12" s="13"/>
    </row>
    <row r="13" spans="1:81">
      <c r="A13" s="85" t="s">
        <v>30</v>
      </c>
      <c r="B13" s="106">
        <v>435</v>
      </c>
      <c r="C13" s="13"/>
      <c r="D13" s="13"/>
      <c r="E13" s="13"/>
      <c r="F13" s="75" t="s">
        <v>172</v>
      </c>
      <c r="G13" s="106">
        <v>100</v>
      </c>
      <c r="H13" s="13"/>
      <c r="I13" s="9"/>
      <c r="J13" s="22"/>
      <c r="K13" s="9"/>
      <c r="L13" s="13"/>
      <c r="M13" s="13"/>
      <c r="N13" s="13"/>
      <c r="O13" s="13"/>
      <c r="P13" s="13"/>
      <c r="Q13" s="13"/>
      <c r="R13" s="13"/>
      <c r="S13" s="13"/>
      <c r="T13" s="13"/>
      <c r="U13" s="13"/>
      <c r="V13" s="13"/>
      <c r="W13" s="13"/>
      <c r="X13" s="13"/>
      <c r="Y13" s="13"/>
      <c r="Z13" s="13"/>
      <c r="AA13" s="13"/>
      <c r="AB13" s="13"/>
      <c r="AC13" s="13"/>
      <c r="AD13" s="13"/>
      <c r="AE13" s="13"/>
      <c r="AF13" s="13"/>
      <c r="AG13" s="13"/>
      <c r="AH13" s="13"/>
      <c r="AI13" s="13"/>
      <c r="AJ13" s="13"/>
      <c r="AK13" s="13"/>
      <c r="AL13" s="13"/>
      <c r="AM13" s="13"/>
      <c r="AN13" s="13"/>
      <c r="AO13" s="13"/>
      <c r="AP13" s="13"/>
      <c r="AQ13" s="13"/>
      <c r="AR13" s="13"/>
      <c r="AS13" s="13"/>
      <c r="AT13" s="13"/>
      <c r="AU13" s="13"/>
      <c r="AV13" s="13"/>
      <c r="AW13" s="13"/>
      <c r="AX13" s="13"/>
      <c r="AY13" s="13"/>
      <c r="AZ13" s="13"/>
      <c r="BA13" s="13"/>
      <c r="BB13" s="13"/>
      <c r="BC13" s="13"/>
      <c r="BD13" s="13"/>
      <c r="BE13" s="13"/>
      <c r="BF13" s="13"/>
      <c r="BG13" s="13"/>
      <c r="BH13" s="13"/>
      <c r="BI13" s="13"/>
      <c r="BJ13" s="13"/>
      <c r="BK13" s="13"/>
      <c r="BL13" s="13"/>
      <c r="BM13" s="13"/>
      <c r="BN13" s="13"/>
      <c r="BO13" s="13"/>
      <c r="BP13" s="13"/>
      <c r="BQ13" s="13"/>
      <c r="BR13" s="13"/>
      <c r="BS13" s="13"/>
      <c r="BT13" s="13"/>
      <c r="BU13" s="13"/>
      <c r="BV13" s="13"/>
      <c r="BW13" s="13"/>
      <c r="BX13" s="13"/>
      <c r="BY13" s="13"/>
      <c r="BZ13" s="13"/>
      <c r="CA13" s="13"/>
      <c r="CB13" s="13"/>
      <c r="CC13" s="13"/>
    </row>
    <row r="14" spans="1:81" ht="15" thickBot="1">
      <c r="A14" s="110" t="s">
        <v>18</v>
      </c>
      <c r="B14" s="113">
        <v>3655</v>
      </c>
      <c r="C14" s="48"/>
      <c r="D14" s="48"/>
      <c r="E14" s="48"/>
      <c r="F14" s="75" t="s">
        <v>171</v>
      </c>
      <c r="G14" s="106">
        <v>75</v>
      </c>
      <c r="H14" s="13"/>
      <c r="I14" s="13"/>
      <c r="J14" s="13"/>
      <c r="K14" s="13"/>
      <c r="L14" s="13"/>
      <c r="M14" s="13"/>
      <c r="N14" s="13"/>
      <c r="O14" s="13"/>
      <c r="P14" s="13"/>
      <c r="Q14" s="13"/>
      <c r="R14" s="13"/>
      <c r="S14" s="13"/>
      <c r="T14" s="13"/>
      <c r="U14" s="13"/>
      <c r="V14" s="13"/>
      <c r="W14" s="13"/>
      <c r="X14" s="13"/>
      <c r="Y14" s="13"/>
      <c r="Z14" s="13"/>
      <c r="AA14" s="13"/>
      <c r="AB14" s="13"/>
      <c r="AC14" s="13"/>
      <c r="AD14" s="13"/>
      <c r="AE14" s="13"/>
      <c r="AF14" s="13"/>
      <c r="AG14" s="13"/>
      <c r="AH14" s="13"/>
      <c r="AI14" s="13"/>
      <c r="AJ14" s="13"/>
      <c r="AK14" s="13"/>
      <c r="AL14" s="13"/>
      <c r="AM14" s="13"/>
      <c r="AN14" s="13"/>
      <c r="AO14" s="13"/>
      <c r="AP14" s="13"/>
      <c r="AQ14" s="13"/>
      <c r="AR14" s="13"/>
      <c r="AS14" s="13"/>
      <c r="AT14" s="13"/>
      <c r="AU14" s="13"/>
      <c r="AV14" s="13"/>
      <c r="AW14" s="13"/>
      <c r="AX14" s="13"/>
      <c r="AY14" s="13"/>
      <c r="AZ14" s="13"/>
      <c r="BA14" s="13"/>
      <c r="BB14" s="13"/>
      <c r="BC14" s="13"/>
      <c r="BD14" s="13"/>
      <c r="BE14" s="13"/>
      <c r="BF14" s="13"/>
      <c r="BG14" s="13"/>
      <c r="BH14" s="13"/>
      <c r="BI14" s="13"/>
      <c r="BJ14" s="13"/>
      <c r="BK14" s="13"/>
      <c r="BL14" s="13"/>
      <c r="BM14" s="13"/>
      <c r="BN14" s="13"/>
      <c r="BO14" s="13"/>
      <c r="BP14" s="13"/>
      <c r="BQ14" s="13"/>
      <c r="BR14" s="13"/>
      <c r="BS14" s="13"/>
      <c r="BT14" s="13"/>
      <c r="BU14" s="13"/>
      <c r="BV14" s="13"/>
      <c r="BW14" s="13"/>
      <c r="BX14" s="13"/>
      <c r="BY14" s="13"/>
      <c r="BZ14" s="13"/>
      <c r="CA14" s="13"/>
      <c r="CB14" s="13"/>
      <c r="CC14" s="13"/>
    </row>
    <row r="15" spans="1:81">
      <c r="A15" s="47"/>
      <c r="B15" s="48"/>
      <c r="C15" s="48"/>
      <c r="D15" s="48"/>
      <c r="E15" s="48"/>
      <c r="F15" s="118" t="s">
        <v>169</v>
      </c>
      <c r="G15" s="106">
        <v>100</v>
      </c>
      <c r="H15" s="13"/>
      <c r="I15" s="13"/>
      <c r="J15" s="13"/>
      <c r="K15" s="13"/>
      <c r="L15" s="13"/>
      <c r="M15" s="13"/>
      <c r="N15" s="13"/>
      <c r="O15" s="13"/>
      <c r="P15" s="13"/>
      <c r="Q15" s="13"/>
      <c r="R15" s="13"/>
      <c r="S15" s="13"/>
      <c r="T15" s="13"/>
      <c r="U15" s="13"/>
      <c r="V15" s="13"/>
      <c r="W15" s="13"/>
      <c r="X15" s="13"/>
      <c r="Y15" s="13"/>
      <c r="Z15" s="13"/>
      <c r="AA15" s="13"/>
      <c r="AB15" s="13"/>
      <c r="AC15" s="13"/>
      <c r="AD15" s="13"/>
      <c r="AE15" s="13"/>
      <c r="AF15" s="13"/>
      <c r="AG15" s="13"/>
      <c r="AH15" s="13"/>
      <c r="AI15" s="13"/>
      <c r="AJ15" s="13"/>
      <c r="AK15" s="13"/>
      <c r="AL15" s="13"/>
      <c r="AM15" s="13"/>
      <c r="AN15" s="13"/>
      <c r="AO15" s="13"/>
      <c r="AP15" s="13"/>
      <c r="AQ15" s="13"/>
      <c r="AR15" s="13"/>
      <c r="AS15" s="13"/>
      <c r="AT15" s="13"/>
      <c r="AU15" s="13"/>
      <c r="AV15" s="13"/>
      <c r="AW15" s="13"/>
      <c r="AX15" s="13"/>
      <c r="AY15" s="13"/>
      <c r="AZ15" s="13"/>
      <c r="BA15" s="13"/>
      <c r="BB15" s="13"/>
      <c r="BC15" s="13"/>
      <c r="BD15" s="13"/>
      <c r="BE15" s="13"/>
      <c r="BF15" s="13"/>
      <c r="BG15" s="13"/>
      <c r="BH15" s="13"/>
      <c r="BI15" s="13"/>
      <c r="BJ15" s="13"/>
      <c r="BK15" s="13"/>
      <c r="BL15" s="13"/>
      <c r="BM15" s="13"/>
      <c r="BN15" s="13"/>
      <c r="BO15" s="13"/>
      <c r="BP15" s="13"/>
      <c r="BQ15" s="13"/>
      <c r="BR15" s="13"/>
      <c r="BS15" s="13"/>
      <c r="BT15" s="13"/>
      <c r="BU15" s="13"/>
      <c r="BV15" s="13"/>
      <c r="BW15" s="13"/>
      <c r="BX15" s="13"/>
      <c r="BY15" s="13"/>
      <c r="BZ15" s="13"/>
      <c r="CA15" s="13"/>
      <c r="CB15" s="13"/>
      <c r="CC15" s="13"/>
    </row>
    <row r="16" spans="1:81">
      <c r="A16" s="47"/>
      <c r="B16" s="48"/>
      <c r="C16" s="48"/>
      <c r="D16" s="48"/>
      <c r="E16" s="48"/>
      <c r="F16" s="118" t="s">
        <v>164</v>
      </c>
      <c r="G16" s="106">
        <v>200</v>
      </c>
      <c r="H16" s="13"/>
      <c r="I16" s="13"/>
      <c r="J16" s="13"/>
      <c r="K16" s="13"/>
      <c r="L16" s="13"/>
      <c r="M16" s="13"/>
      <c r="N16" s="13"/>
      <c r="O16" s="13"/>
      <c r="P16" s="13"/>
      <c r="Q16" s="13"/>
      <c r="R16" s="13"/>
      <c r="S16" s="13"/>
      <c r="T16" s="13"/>
      <c r="U16" s="13"/>
      <c r="V16" s="13"/>
      <c r="W16" s="13"/>
      <c r="X16" s="13"/>
      <c r="Y16" s="13"/>
      <c r="Z16" s="13"/>
      <c r="AA16" s="13"/>
      <c r="AB16" s="13"/>
      <c r="AC16" s="13"/>
      <c r="AD16" s="13"/>
      <c r="AE16" s="13"/>
      <c r="AF16" s="13"/>
      <c r="AG16" s="13"/>
      <c r="AH16" s="13"/>
      <c r="AI16" s="13"/>
      <c r="AJ16" s="13"/>
      <c r="AK16" s="13"/>
      <c r="AL16" s="13"/>
      <c r="AM16" s="13"/>
      <c r="AN16" s="13"/>
      <c r="AO16" s="13"/>
      <c r="AP16" s="13"/>
      <c r="AQ16" s="13"/>
      <c r="AR16" s="13"/>
      <c r="AS16" s="13"/>
      <c r="AT16" s="13"/>
      <c r="AU16" s="13"/>
      <c r="AV16" s="13"/>
      <c r="AW16" s="13"/>
      <c r="AX16" s="13"/>
      <c r="AY16" s="13"/>
      <c r="AZ16" s="13"/>
      <c r="BA16" s="13"/>
      <c r="BB16" s="13"/>
      <c r="BC16" s="13"/>
      <c r="BD16" s="13"/>
      <c r="BE16" s="13"/>
      <c r="BF16" s="13"/>
      <c r="BG16" s="13"/>
      <c r="BH16" s="13"/>
      <c r="BI16" s="13"/>
      <c r="BJ16" s="13"/>
      <c r="BK16" s="13"/>
      <c r="BL16" s="13"/>
      <c r="BM16" s="13"/>
      <c r="BN16" s="13"/>
      <c r="BO16" s="13"/>
      <c r="BP16" s="13"/>
      <c r="BQ16" s="13"/>
      <c r="BR16" s="13"/>
      <c r="BS16" s="13"/>
      <c r="BT16" s="13"/>
      <c r="BU16" s="13"/>
      <c r="BV16" s="13"/>
      <c r="BW16" s="13"/>
      <c r="BX16" s="13"/>
      <c r="BY16" s="13"/>
      <c r="BZ16" s="13"/>
      <c r="CA16" s="13"/>
      <c r="CB16" s="13"/>
      <c r="CC16" s="13"/>
    </row>
    <row r="17" spans="1:81">
      <c r="A17" s="47"/>
      <c r="B17" s="48"/>
      <c r="C17" s="48"/>
      <c r="D17" s="48"/>
      <c r="E17" s="48"/>
      <c r="F17" s="118" t="s">
        <v>166</v>
      </c>
      <c r="G17" s="106">
        <v>500</v>
      </c>
      <c r="H17" s="13"/>
      <c r="I17" s="13"/>
      <c r="J17" s="13"/>
      <c r="K17" s="13"/>
      <c r="L17" s="13"/>
      <c r="M17" s="13"/>
      <c r="N17" s="13"/>
      <c r="O17" s="13"/>
      <c r="P17" s="13"/>
      <c r="Q17" s="13"/>
      <c r="R17" s="13"/>
      <c r="S17" s="13"/>
      <c r="T17" s="13"/>
      <c r="U17" s="13"/>
      <c r="V17" s="13"/>
      <c r="W17" s="13"/>
      <c r="X17" s="13"/>
      <c r="Y17" s="13"/>
      <c r="Z17" s="13"/>
      <c r="AA17" s="13"/>
      <c r="AB17" s="13"/>
      <c r="AC17" s="13"/>
      <c r="AD17" s="13"/>
      <c r="AE17" s="13"/>
      <c r="AF17" s="13"/>
      <c r="AG17" s="13"/>
      <c r="AH17" s="13"/>
      <c r="AI17" s="13"/>
      <c r="AJ17" s="13"/>
      <c r="AK17" s="13"/>
      <c r="AL17" s="13"/>
      <c r="AM17" s="13"/>
      <c r="AN17" s="13"/>
      <c r="AO17" s="13"/>
      <c r="AP17" s="13"/>
      <c r="AQ17" s="13"/>
      <c r="AR17" s="13"/>
      <c r="AS17" s="13"/>
      <c r="AT17" s="13"/>
      <c r="AU17" s="13"/>
      <c r="AV17" s="13"/>
      <c r="AW17" s="13"/>
      <c r="AX17" s="13"/>
      <c r="AY17" s="13"/>
      <c r="AZ17" s="13"/>
      <c r="BA17" s="13"/>
      <c r="BB17" s="13"/>
      <c r="BC17" s="13"/>
      <c r="BD17" s="13"/>
      <c r="BE17" s="13"/>
      <c r="BF17" s="13"/>
      <c r="BG17" s="13"/>
      <c r="BH17" s="13"/>
      <c r="BI17" s="13"/>
      <c r="BJ17" s="13"/>
      <c r="BK17" s="13"/>
      <c r="BL17" s="13"/>
      <c r="BM17" s="13"/>
      <c r="BN17" s="13"/>
      <c r="BO17" s="13"/>
      <c r="BP17" s="13"/>
      <c r="BQ17" s="13"/>
      <c r="BR17" s="13"/>
      <c r="BS17" s="13"/>
      <c r="BT17" s="13"/>
      <c r="BU17" s="13"/>
      <c r="BV17" s="13"/>
      <c r="BW17" s="13"/>
      <c r="BX17" s="13"/>
      <c r="BY17" s="13"/>
      <c r="BZ17" s="13"/>
      <c r="CA17" s="13"/>
      <c r="CB17" s="13"/>
      <c r="CC17" s="13"/>
    </row>
    <row r="18" spans="1:81">
      <c r="A18" s="47"/>
      <c r="B18" s="48"/>
      <c r="C18" s="48"/>
      <c r="D18" s="48"/>
      <c r="E18" s="48"/>
      <c r="F18" s="119" t="s">
        <v>18</v>
      </c>
      <c r="G18" s="120">
        <v>3655</v>
      </c>
      <c r="H18" s="13"/>
      <c r="I18" s="13"/>
      <c r="J18" s="13"/>
      <c r="K18" s="13"/>
      <c r="L18" s="13"/>
      <c r="M18" s="13"/>
      <c r="N18" s="13"/>
      <c r="O18" s="13"/>
      <c r="P18" s="13"/>
      <c r="Q18" s="13"/>
      <c r="R18" s="13"/>
      <c r="S18" s="13"/>
      <c r="T18" s="13"/>
      <c r="U18" s="13"/>
      <c r="V18" s="13"/>
      <c r="W18" s="13"/>
      <c r="X18" s="13"/>
      <c r="Y18" s="13"/>
      <c r="Z18" s="13"/>
      <c r="AA18" s="13"/>
      <c r="AB18" s="13"/>
      <c r="AC18" s="13"/>
      <c r="AD18" s="13"/>
      <c r="AE18" s="13"/>
      <c r="AF18" s="13"/>
      <c r="AG18" s="13"/>
      <c r="AH18" s="13"/>
      <c r="AI18" s="13"/>
      <c r="AJ18" s="13"/>
      <c r="AK18" s="13"/>
      <c r="AL18" s="13"/>
      <c r="AM18" s="13"/>
      <c r="AN18" s="13"/>
      <c r="AO18" s="13"/>
      <c r="AP18" s="13"/>
      <c r="AQ18" s="13"/>
      <c r="AR18" s="13"/>
      <c r="AS18" s="13"/>
      <c r="AT18" s="13"/>
      <c r="AU18" s="13"/>
      <c r="AV18" s="13"/>
      <c r="AW18" s="13"/>
      <c r="AX18" s="13"/>
      <c r="AY18" s="13"/>
      <c r="AZ18" s="13"/>
      <c r="BA18" s="13"/>
      <c r="BB18" s="13"/>
      <c r="BC18" s="13"/>
      <c r="BD18" s="13"/>
      <c r="BE18" s="13"/>
      <c r="BF18" s="13"/>
      <c r="BG18" s="13"/>
      <c r="BH18" s="13"/>
      <c r="BI18" s="13"/>
      <c r="BJ18" s="13"/>
      <c r="BK18" s="13"/>
      <c r="BL18" s="13"/>
      <c r="BM18" s="13"/>
      <c r="BN18" s="13"/>
      <c r="BO18" s="13"/>
      <c r="BP18" s="13"/>
      <c r="BQ18" s="13"/>
      <c r="BR18" s="13"/>
      <c r="BS18" s="13"/>
      <c r="BT18" s="13"/>
      <c r="BU18" s="13"/>
      <c r="BV18" s="13"/>
      <c r="BW18" s="13"/>
      <c r="BX18" s="13"/>
      <c r="BY18" s="13"/>
      <c r="BZ18" s="13"/>
      <c r="CA18" s="13"/>
      <c r="CB18" s="13"/>
      <c r="CC18" s="13"/>
    </row>
    <row r="19" spans="1:81">
      <c r="A19" s="47"/>
      <c r="B19" s="48"/>
      <c r="C19" s="48"/>
      <c r="D19" s="48"/>
      <c r="E19" s="48"/>
      <c r="F19" s="47"/>
      <c r="G19" s="48"/>
      <c r="H19" s="13"/>
      <c r="I19" s="13"/>
      <c r="J19" s="13"/>
      <c r="K19" s="13"/>
      <c r="L19" s="13"/>
      <c r="M19" s="13"/>
      <c r="N19" s="13"/>
      <c r="O19" s="13"/>
      <c r="P19" s="13"/>
      <c r="Q19" s="13"/>
      <c r="R19" s="13"/>
      <c r="S19" s="13"/>
      <c r="T19" s="13"/>
      <c r="U19" s="13"/>
      <c r="V19" s="13"/>
      <c r="W19" s="13"/>
      <c r="X19" s="13"/>
      <c r="Y19" s="13"/>
      <c r="Z19" s="13"/>
      <c r="AA19" s="13"/>
      <c r="AB19" s="13"/>
      <c r="AC19" s="13"/>
      <c r="AD19" s="13"/>
      <c r="AE19" s="13"/>
      <c r="AF19" s="13"/>
      <c r="AG19" s="13"/>
      <c r="AH19" s="13"/>
      <c r="AI19" s="13"/>
      <c r="AJ19" s="13"/>
      <c r="AK19" s="13"/>
      <c r="AL19" s="13"/>
      <c r="AM19" s="13"/>
      <c r="AN19" s="13"/>
      <c r="AO19" s="13"/>
      <c r="AP19" s="13"/>
      <c r="AQ19" s="13"/>
      <c r="AR19" s="13"/>
      <c r="AS19" s="13"/>
      <c r="AT19" s="13"/>
      <c r="AU19" s="13"/>
      <c r="AV19" s="13"/>
      <c r="AW19" s="13"/>
      <c r="AX19" s="13"/>
      <c r="AY19" s="13"/>
      <c r="AZ19" s="13"/>
      <c r="BA19" s="13"/>
      <c r="BB19" s="13"/>
      <c r="BC19" s="13"/>
      <c r="BD19" s="13"/>
      <c r="BE19" s="13"/>
      <c r="BF19" s="13"/>
      <c r="BG19" s="13"/>
      <c r="BH19" s="13"/>
      <c r="BI19" s="13"/>
      <c r="BJ19" s="13"/>
      <c r="BK19" s="13"/>
      <c r="BL19" s="13"/>
      <c r="BM19" s="13"/>
      <c r="BN19" s="13"/>
      <c r="BO19" s="13"/>
      <c r="BP19" s="13"/>
      <c r="BQ19" s="13"/>
      <c r="BR19" s="13"/>
      <c r="BS19" s="13"/>
      <c r="BT19" s="13"/>
      <c r="BU19" s="13"/>
      <c r="BV19" s="13"/>
      <c r="BW19" s="13"/>
      <c r="BX19" s="13"/>
      <c r="BY19" s="13"/>
      <c r="BZ19" s="13"/>
      <c r="CA19" s="13"/>
      <c r="CB19" s="13"/>
      <c r="CC19" s="13"/>
    </row>
    <row r="20" spans="1:81">
      <c r="A20" s="47"/>
      <c r="B20" s="48"/>
      <c r="C20" s="48"/>
      <c r="D20" s="48"/>
      <c r="E20" s="48"/>
      <c r="F20" s="47"/>
      <c r="G20" s="48"/>
      <c r="H20" s="13"/>
      <c r="I20" s="13"/>
      <c r="J20" s="13"/>
      <c r="K20" s="13"/>
      <c r="L20" s="13"/>
      <c r="M20" s="13"/>
      <c r="N20" s="13"/>
      <c r="O20" s="13"/>
      <c r="P20" s="13"/>
      <c r="Q20" s="13"/>
      <c r="R20" s="13"/>
      <c r="S20" s="13"/>
      <c r="T20" s="13"/>
      <c r="U20" s="13"/>
      <c r="V20" s="13"/>
      <c r="W20" s="13"/>
      <c r="X20" s="13"/>
      <c r="Y20" s="13"/>
      <c r="Z20" s="13"/>
      <c r="AA20" s="13"/>
      <c r="AB20" s="13"/>
      <c r="AC20" s="13"/>
      <c r="AD20" s="13"/>
      <c r="AE20" s="13"/>
      <c r="AF20" s="13"/>
      <c r="AG20" s="13"/>
      <c r="AH20" s="13"/>
      <c r="AI20" s="13"/>
      <c r="AJ20" s="13"/>
      <c r="AK20" s="13"/>
      <c r="AL20" s="13"/>
      <c r="AM20" s="13"/>
      <c r="AN20" s="13"/>
      <c r="AO20" s="13"/>
      <c r="AP20" s="13"/>
      <c r="AQ20" s="13"/>
      <c r="AR20" s="13"/>
      <c r="AS20" s="13"/>
      <c r="AT20" s="13"/>
      <c r="AU20" s="13"/>
      <c r="AV20" s="13"/>
      <c r="AW20" s="13"/>
      <c r="AX20" s="13"/>
      <c r="AY20" s="13"/>
      <c r="AZ20" s="13"/>
      <c r="BA20" s="13"/>
      <c r="BB20" s="13"/>
      <c r="BC20" s="13"/>
      <c r="BD20" s="13"/>
      <c r="BE20" s="13"/>
      <c r="BF20" s="13"/>
      <c r="BG20" s="13"/>
      <c r="BH20" s="13"/>
      <c r="BI20" s="13"/>
      <c r="BJ20" s="13"/>
      <c r="BK20" s="13"/>
      <c r="BL20" s="13"/>
      <c r="BM20" s="13"/>
      <c r="BN20" s="13"/>
      <c r="BO20" s="13"/>
      <c r="BP20" s="13"/>
      <c r="BQ20" s="13"/>
      <c r="BR20" s="13"/>
      <c r="BS20" s="13"/>
      <c r="BT20" s="13"/>
      <c r="BU20" s="13"/>
      <c r="BV20" s="13"/>
      <c r="BW20" s="13"/>
      <c r="BX20" s="13"/>
      <c r="BY20" s="13"/>
      <c r="BZ20" s="13"/>
      <c r="CA20" s="13"/>
      <c r="CB20" s="13"/>
      <c r="CC20" s="13"/>
    </row>
    <row r="21" spans="1:81">
      <c r="A21" s="47"/>
      <c r="B21" s="48"/>
      <c r="C21" s="48"/>
      <c r="D21" s="48"/>
      <c r="E21" s="48"/>
      <c r="F21" s="47"/>
      <c r="G21" s="48"/>
      <c r="H21" s="13"/>
      <c r="I21" s="13"/>
      <c r="J21" s="13"/>
      <c r="K21" s="13"/>
      <c r="L21" s="13"/>
      <c r="M21" s="13"/>
      <c r="N21" s="13"/>
      <c r="O21" s="13"/>
      <c r="P21" s="13"/>
      <c r="Q21" s="13"/>
      <c r="R21" s="13"/>
      <c r="S21" s="13"/>
      <c r="T21" s="13"/>
      <c r="U21" s="13"/>
      <c r="V21" s="13"/>
      <c r="W21" s="13"/>
      <c r="X21" s="13"/>
      <c r="Y21" s="13"/>
      <c r="Z21" s="13"/>
      <c r="AA21" s="13"/>
      <c r="AB21" s="13"/>
      <c r="AC21" s="13"/>
      <c r="AD21" s="13"/>
      <c r="AE21" s="13"/>
      <c r="AF21" s="13"/>
      <c r="AG21" s="13"/>
      <c r="AH21" s="13"/>
      <c r="AI21" s="13"/>
      <c r="AJ21" s="13"/>
      <c r="AK21" s="13"/>
      <c r="AL21" s="13"/>
      <c r="AM21" s="13"/>
      <c r="AN21" s="13"/>
      <c r="AO21" s="13"/>
      <c r="AP21" s="13"/>
      <c r="AQ21" s="13"/>
      <c r="AR21" s="13"/>
      <c r="AS21" s="13"/>
      <c r="AT21" s="13"/>
      <c r="AU21" s="13"/>
      <c r="AV21" s="13"/>
      <c r="AW21" s="13"/>
      <c r="AX21" s="13"/>
      <c r="AY21" s="13"/>
      <c r="AZ21" s="13"/>
      <c r="BA21" s="13"/>
      <c r="BB21" s="13"/>
      <c r="BC21" s="13"/>
      <c r="BD21" s="13"/>
      <c r="BE21" s="13"/>
      <c r="BF21" s="13"/>
      <c r="BG21" s="13"/>
      <c r="BH21" s="13"/>
      <c r="BI21" s="13"/>
      <c r="BJ21" s="13"/>
      <c r="BK21" s="13"/>
      <c r="BL21" s="13"/>
      <c r="BM21" s="13"/>
      <c r="BN21" s="13"/>
      <c r="BO21" s="13"/>
      <c r="BP21" s="13"/>
      <c r="BQ21" s="13"/>
      <c r="BR21" s="13"/>
      <c r="BS21" s="13"/>
      <c r="BT21" s="13"/>
      <c r="BU21" s="13"/>
      <c r="BV21" s="13"/>
      <c r="BW21" s="13"/>
      <c r="BX21" s="13"/>
      <c r="BY21" s="13"/>
      <c r="BZ21" s="13"/>
      <c r="CA21" s="13"/>
      <c r="CB21" s="13"/>
      <c r="CC21" s="13"/>
    </row>
    <row r="22" spans="1:81">
      <c r="A22" s="47"/>
      <c r="B22" s="48"/>
      <c r="C22" s="48"/>
      <c r="D22" s="48"/>
      <c r="E22" s="48"/>
      <c r="F22" s="47"/>
      <c r="G22" s="48"/>
      <c r="H22" s="13"/>
      <c r="I22" s="13"/>
      <c r="J22" s="13"/>
      <c r="K22" s="13"/>
      <c r="L22" s="13"/>
      <c r="M22" s="13"/>
      <c r="N22" s="13"/>
      <c r="O22" s="13"/>
      <c r="P22" s="13"/>
      <c r="Q22" s="13"/>
      <c r="R22" s="13"/>
      <c r="S22" s="13"/>
      <c r="T22" s="13"/>
      <c r="U22" s="13"/>
      <c r="V22" s="13"/>
      <c r="W22" s="13"/>
      <c r="X22" s="13"/>
      <c r="Y22" s="13"/>
      <c r="Z22" s="13"/>
      <c r="AA22" s="13"/>
      <c r="AB22" s="13"/>
      <c r="AC22" s="13"/>
      <c r="AD22" s="13"/>
      <c r="AE22" s="13"/>
      <c r="AF22" s="13"/>
      <c r="AG22" s="13"/>
      <c r="AH22" s="13"/>
      <c r="AI22" s="13"/>
      <c r="AJ22" s="13"/>
      <c r="AK22" s="13"/>
      <c r="AL22" s="13"/>
      <c r="AM22" s="13"/>
      <c r="AN22" s="13"/>
      <c r="AO22" s="13"/>
      <c r="AP22" s="13"/>
      <c r="AQ22" s="13"/>
      <c r="AR22" s="13"/>
      <c r="AS22" s="13"/>
      <c r="AT22" s="13"/>
      <c r="AU22" s="13"/>
      <c r="AV22" s="13"/>
      <c r="AW22" s="13"/>
      <c r="AX22" s="13"/>
      <c r="AY22" s="13"/>
      <c r="AZ22" s="13"/>
      <c r="BA22" s="13"/>
      <c r="BB22" s="13"/>
      <c r="BC22" s="13"/>
      <c r="BD22" s="13"/>
      <c r="BE22" s="13"/>
      <c r="BF22" s="13"/>
      <c r="BG22" s="13"/>
      <c r="BH22" s="13"/>
      <c r="BI22" s="13"/>
      <c r="BJ22" s="13"/>
      <c r="BK22" s="13"/>
      <c r="BL22" s="13"/>
      <c r="BM22" s="13"/>
      <c r="BN22" s="13"/>
      <c r="BO22" s="13"/>
      <c r="BP22" s="13"/>
      <c r="BQ22" s="13"/>
      <c r="BR22" s="13"/>
      <c r="BS22" s="13"/>
      <c r="BT22" s="13"/>
      <c r="BU22" s="13"/>
      <c r="BV22" s="13"/>
      <c r="BW22" s="13"/>
      <c r="BX22" s="13"/>
      <c r="BY22" s="13"/>
      <c r="BZ22" s="13"/>
      <c r="CA22" s="13"/>
      <c r="CB22" s="13"/>
      <c r="CC22" s="13"/>
    </row>
    <row r="23" spans="1:81">
      <c r="A23" s="47"/>
      <c r="B23" s="48"/>
      <c r="C23" s="48"/>
      <c r="D23" s="48"/>
      <c r="E23" s="48"/>
      <c r="F23" s="47"/>
      <c r="G23" s="48"/>
      <c r="H23" s="13"/>
      <c r="I23" s="13"/>
      <c r="J23" s="13"/>
      <c r="K23" s="13"/>
      <c r="L23" s="13"/>
      <c r="M23" s="13"/>
      <c r="N23" s="13"/>
      <c r="O23" s="13"/>
      <c r="P23" s="13"/>
      <c r="Q23" s="13"/>
      <c r="R23" s="13"/>
      <c r="S23" s="13"/>
      <c r="T23" s="13"/>
      <c r="U23" s="13"/>
      <c r="V23" s="13"/>
      <c r="W23" s="13"/>
      <c r="X23" s="13"/>
      <c r="Y23" s="13"/>
      <c r="Z23" s="13"/>
      <c r="AA23" s="13"/>
      <c r="AB23" s="13"/>
      <c r="AC23" s="13"/>
      <c r="AD23" s="13"/>
      <c r="AE23" s="13"/>
      <c r="AF23" s="13"/>
      <c r="AG23" s="13"/>
      <c r="AH23" s="13"/>
      <c r="AI23" s="13"/>
      <c r="AJ23" s="13"/>
      <c r="AK23" s="13"/>
      <c r="AL23" s="13"/>
      <c r="AM23" s="13"/>
      <c r="AN23" s="13"/>
      <c r="AO23" s="13"/>
      <c r="AP23" s="13"/>
      <c r="AQ23" s="13"/>
      <c r="AR23" s="13"/>
      <c r="AS23" s="13"/>
      <c r="AT23" s="13"/>
      <c r="AU23" s="13"/>
      <c r="AV23" s="13"/>
      <c r="AW23" s="13"/>
      <c r="AX23" s="13"/>
      <c r="AY23" s="13"/>
      <c r="AZ23" s="13"/>
      <c r="BA23" s="13"/>
      <c r="BB23" s="13"/>
      <c r="BC23" s="13"/>
      <c r="BD23" s="13"/>
      <c r="BE23" s="13"/>
      <c r="BF23" s="13"/>
      <c r="BG23" s="13"/>
      <c r="BH23" s="13"/>
      <c r="BI23" s="13"/>
      <c r="BJ23" s="13"/>
      <c r="BK23" s="13"/>
      <c r="BL23" s="13"/>
      <c r="BM23" s="13"/>
      <c r="BN23" s="13"/>
      <c r="BO23" s="13"/>
      <c r="BP23" s="13"/>
      <c r="BQ23" s="13"/>
      <c r="BR23" s="13"/>
      <c r="BS23" s="13"/>
      <c r="BT23" s="13"/>
      <c r="BU23" s="13"/>
      <c r="BV23" s="13"/>
      <c r="BW23" s="13"/>
      <c r="BX23" s="13"/>
      <c r="BY23" s="13"/>
      <c r="BZ23" s="13"/>
      <c r="CA23" s="13"/>
      <c r="CB23" s="13"/>
      <c r="CC23" s="13"/>
    </row>
    <row r="24" spans="1:81">
      <c r="A24" s="47"/>
      <c r="B24" s="48"/>
      <c r="C24" s="48"/>
      <c r="D24" s="48"/>
      <c r="E24" s="48"/>
      <c r="F24" s="47"/>
      <c r="G24" s="48"/>
      <c r="H24" s="13"/>
      <c r="I24" s="13"/>
      <c r="J24" s="13"/>
      <c r="K24" s="13"/>
      <c r="L24" s="13"/>
      <c r="M24" s="13"/>
      <c r="N24" s="13"/>
      <c r="O24" s="13"/>
      <c r="P24" s="13"/>
      <c r="Q24" s="13"/>
      <c r="R24" s="13"/>
      <c r="S24" s="13"/>
      <c r="T24" s="13"/>
      <c r="U24" s="13"/>
      <c r="V24" s="13"/>
      <c r="W24" s="13"/>
      <c r="X24" s="13"/>
      <c r="Y24" s="13"/>
      <c r="Z24" s="13"/>
      <c r="AA24" s="13"/>
      <c r="AB24" s="13"/>
      <c r="AC24" s="13"/>
      <c r="AD24" s="13"/>
      <c r="AE24" s="13"/>
      <c r="AF24" s="13"/>
      <c r="AG24" s="13"/>
      <c r="AH24" s="13"/>
      <c r="AI24" s="13"/>
      <c r="AJ24" s="13"/>
      <c r="AK24" s="13"/>
      <c r="AL24" s="13"/>
      <c r="AM24" s="13"/>
      <c r="AN24" s="13"/>
      <c r="AO24" s="13"/>
      <c r="AP24" s="13"/>
      <c r="AQ24" s="13"/>
      <c r="AR24" s="13"/>
      <c r="AS24" s="13"/>
      <c r="AT24" s="13"/>
      <c r="AU24" s="13"/>
      <c r="AV24" s="13"/>
      <c r="AW24" s="13"/>
      <c r="AX24" s="13"/>
      <c r="AY24" s="13"/>
      <c r="AZ24" s="13"/>
      <c r="BA24" s="13"/>
      <c r="BB24" s="13"/>
      <c r="BC24" s="13"/>
      <c r="BD24" s="13"/>
      <c r="BE24" s="13"/>
      <c r="BF24" s="13"/>
      <c r="BG24" s="13"/>
      <c r="BH24" s="13"/>
      <c r="BI24" s="13"/>
      <c r="BJ24" s="13"/>
      <c r="BK24" s="13"/>
      <c r="BL24" s="13"/>
      <c r="BM24" s="13"/>
      <c r="BN24" s="13"/>
      <c r="BO24" s="13"/>
      <c r="BP24" s="13"/>
      <c r="BQ24" s="13"/>
      <c r="BR24" s="13"/>
      <c r="BS24" s="13"/>
      <c r="BT24" s="13"/>
      <c r="BU24" s="13"/>
      <c r="BV24" s="13"/>
      <c r="BW24" s="13"/>
      <c r="BX24" s="13"/>
      <c r="BY24" s="13"/>
      <c r="BZ24" s="13"/>
      <c r="CA24" s="13"/>
      <c r="CB24" s="13"/>
      <c r="CC24" s="13"/>
    </row>
    <row r="25" spans="1:81">
      <c r="A25" s="47"/>
      <c r="B25" s="48"/>
      <c r="C25" s="48"/>
      <c r="D25" s="48"/>
      <c r="E25" s="48"/>
      <c r="F25" s="47"/>
      <c r="G25" s="48"/>
      <c r="H25" s="13"/>
      <c r="I25" s="13"/>
      <c r="J25" s="13"/>
      <c r="K25" s="13"/>
      <c r="L25" s="13"/>
      <c r="M25" s="13"/>
      <c r="N25" s="13"/>
      <c r="O25" s="13"/>
      <c r="P25" s="13"/>
      <c r="Q25" s="13"/>
      <c r="R25" s="13"/>
      <c r="S25" s="13"/>
      <c r="T25" s="13"/>
      <c r="U25" s="13"/>
      <c r="V25" s="13"/>
      <c r="W25" s="13"/>
      <c r="X25" s="13"/>
      <c r="Y25" s="13"/>
      <c r="Z25" s="13"/>
      <c r="AA25" s="13"/>
      <c r="AB25" s="13"/>
      <c r="AC25" s="13"/>
      <c r="AD25" s="13"/>
      <c r="AE25" s="13"/>
      <c r="AF25" s="13"/>
      <c r="AG25" s="13"/>
      <c r="AH25" s="13"/>
      <c r="AI25" s="13"/>
      <c r="AJ25" s="13"/>
      <c r="AK25" s="13"/>
      <c r="AL25" s="13"/>
      <c r="AM25" s="13"/>
      <c r="AN25" s="13"/>
      <c r="AO25" s="13"/>
      <c r="AP25" s="13"/>
      <c r="AQ25" s="13"/>
      <c r="AR25" s="13"/>
      <c r="AS25" s="13"/>
      <c r="AT25" s="13"/>
      <c r="AU25" s="13"/>
      <c r="AV25" s="13"/>
      <c r="AW25" s="13"/>
      <c r="AX25" s="13"/>
      <c r="AY25" s="13"/>
      <c r="AZ25" s="13"/>
      <c r="BA25" s="13"/>
      <c r="BB25" s="13"/>
      <c r="BC25" s="13"/>
      <c r="BD25" s="13"/>
      <c r="BE25" s="13"/>
      <c r="BF25" s="13"/>
      <c r="BG25" s="13"/>
      <c r="BH25" s="13"/>
      <c r="BI25" s="13"/>
      <c r="BJ25" s="13"/>
      <c r="BK25" s="13"/>
      <c r="BL25" s="13"/>
      <c r="BM25" s="13"/>
      <c r="BN25" s="13"/>
      <c r="BO25" s="13"/>
      <c r="BP25" s="13"/>
      <c r="BQ25" s="13"/>
      <c r="BR25" s="13"/>
      <c r="BS25" s="13"/>
      <c r="BT25" s="13"/>
      <c r="BU25" s="13"/>
      <c r="BV25" s="13"/>
      <c r="BW25" s="13"/>
      <c r="BX25" s="13"/>
      <c r="BY25" s="13"/>
      <c r="BZ25" s="13"/>
      <c r="CA25" s="13"/>
      <c r="CB25" s="13"/>
      <c r="CC25" s="13"/>
    </row>
    <row r="26" spans="1:81">
      <c r="A26" s="47"/>
      <c r="B26" s="48"/>
      <c r="C26" s="48"/>
      <c r="D26" s="48"/>
      <c r="E26" s="48"/>
      <c r="F26" s="47"/>
      <c r="G26" s="48"/>
      <c r="H26" s="13"/>
      <c r="I26" s="13"/>
      <c r="J26" s="13"/>
      <c r="K26" s="13"/>
      <c r="L26" s="13"/>
      <c r="M26" s="13"/>
      <c r="N26" s="13"/>
      <c r="O26" s="13"/>
      <c r="P26" s="13"/>
      <c r="Q26" s="13"/>
      <c r="R26" s="13"/>
      <c r="S26" s="13"/>
      <c r="T26" s="13"/>
      <c r="U26" s="13"/>
      <c r="V26" s="13"/>
      <c r="W26" s="13"/>
      <c r="X26" s="13"/>
      <c r="Y26" s="13"/>
      <c r="Z26" s="13"/>
      <c r="AA26" s="13"/>
      <c r="AB26" s="13"/>
      <c r="AC26" s="13"/>
      <c r="AD26" s="13"/>
      <c r="AE26" s="13"/>
      <c r="AF26" s="13"/>
      <c r="AG26" s="13"/>
      <c r="AH26" s="13"/>
      <c r="AI26" s="13"/>
      <c r="AJ26" s="13"/>
      <c r="AK26" s="13"/>
      <c r="AL26" s="13"/>
      <c r="AM26" s="13"/>
      <c r="AN26" s="13"/>
      <c r="AO26" s="13"/>
      <c r="AP26" s="13"/>
      <c r="AQ26" s="13"/>
      <c r="AR26" s="13"/>
      <c r="AS26" s="13"/>
      <c r="AT26" s="13"/>
      <c r="AU26" s="13"/>
      <c r="AV26" s="13"/>
      <c r="AW26" s="13"/>
      <c r="AX26" s="13"/>
      <c r="AY26" s="13"/>
      <c r="AZ26" s="13"/>
      <c r="BA26" s="13"/>
      <c r="BB26" s="13"/>
      <c r="BC26" s="13"/>
      <c r="BD26" s="13"/>
      <c r="BE26" s="13"/>
      <c r="BF26" s="13"/>
      <c r="BG26" s="13"/>
      <c r="BH26" s="13"/>
      <c r="BI26" s="13"/>
      <c r="BJ26" s="13"/>
      <c r="BK26" s="13"/>
      <c r="BL26" s="13"/>
      <c r="BM26" s="13"/>
      <c r="BN26" s="13"/>
      <c r="BO26" s="13"/>
      <c r="BP26" s="13"/>
      <c r="BQ26" s="13"/>
      <c r="BR26" s="13"/>
      <c r="BS26" s="13"/>
      <c r="BT26" s="13"/>
      <c r="BU26" s="13"/>
      <c r="BV26" s="13"/>
      <c r="BW26" s="13"/>
      <c r="BX26" s="13"/>
      <c r="BY26" s="13"/>
      <c r="BZ26" s="13"/>
      <c r="CA26" s="13"/>
      <c r="CB26" s="13"/>
      <c r="CC26" s="13"/>
    </row>
    <row r="27" spans="1:81">
      <c r="A27" s="47"/>
      <c r="B27" s="48"/>
      <c r="C27" s="48"/>
      <c r="D27" s="48"/>
      <c r="E27" s="48"/>
      <c r="F27" s="47"/>
      <c r="G27" s="48"/>
      <c r="H27" s="13"/>
      <c r="I27" s="13"/>
      <c r="J27" s="13"/>
      <c r="K27" s="13"/>
      <c r="L27" s="13"/>
      <c r="M27" s="13"/>
      <c r="N27" s="13"/>
      <c r="O27" s="13"/>
      <c r="P27" s="13"/>
      <c r="Q27" s="13"/>
      <c r="R27" s="13"/>
      <c r="S27" s="13"/>
      <c r="T27" s="13"/>
      <c r="U27" s="13"/>
      <c r="V27" s="13"/>
      <c r="W27" s="13"/>
      <c r="X27" s="13"/>
      <c r="Y27" s="13"/>
      <c r="Z27" s="13"/>
      <c r="AA27" s="13"/>
      <c r="AB27" s="13"/>
      <c r="AC27" s="13"/>
      <c r="AD27" s="13"/>
      <c r="AE27" s="13"/>
      <c r="AF27" s="13"/>
      <c r="AG27" s="13"/>
      <c r="AH27" s="13"/>
      <c r="AI27" s="13"/>
      <c r="AJ27" s="13"/>
      <c r="AK27" s="13"/>
      <c r="AL27" s="13"/>
      <c r="AM27" s="13"/>
      <c r="AN27" s="13"/>
      <c r="AO27" s="13"/>
      <c r="AP27" s="13"/>
      <c r="AQ27" s="13"/>
      <c r="AR27" s="13"/>
      <c r="AS27" s="13"/>
      <c r="AT27" s="13"/>
      <c r="AU27" s="13"/>
      <c r="AV27" s="13"/>
      <c r="AW27" s="13"/>
      <c r="AX27" s="13"/>
      <c r="AY27" s="13"/>
      <c r="AZ27" s="13"/>
      <c r="BA27" s="13"/>
      <c r="BB27" s="13"/>
      <c r="BC27" s="13"/>
      <c r="BD27" s="13"/>
      <c r="BE27" s="13"/>
      <c r="BF27" s="13"/>
      <c r="BG27" s="13"/>
      <c r="BH27" s="13"/>
      <c r="BI27" s="13"/>
      <c r="BJ27" s="13"/>
      <c r="BK27" s="13"/>
      <c r="BL27" s="13"/>
      <c r="BM27" s="13"/>
      <c r="BN27" s="13"/>
      <c r="BO27" s="13"/>
      <c r="BP27" s="13"/>
      <c r="BQ27" s="13"/>
      <c r="BR27" s="13"/>
      <c r="BS27" s="13"/>
      <c r="BT27" s="13"/>
      <c r="BU27" s="13"/>
      <c r="BV27" s="13"/>
      <c r="BW27" s="13"/>
      <c r="BX27" s="13"/>
      <c r="BY27" s="13"/>
      <c r="BZ27" s="13"/>
      <c r="CA27" s="13"/>
      <c r="CB27" s="13"/>
      <c r="CC27" s="13"/>
    </row>
    <row r="28" spans="1:81">
      <c r="A28" s="47"/>
      <c r="B28" s="48"/>
      <c r="C28" s="48"/>
      <c r="D28" s="48"/>
      <c r="E28" s="48"/>
      <c r="F28" s="47"/>
      <c r="G28" s="48"/>
      <c r="H28" s="13"/>
      <c r="I28" s="13"/>
      <c r="J28" s="13"/>
      <c r="K28" s="13"/>
      <c r="L28" s="13"/>
      <c r="M28" s="13"/>
      <c r="N28" s="13"/>
      <c r="O28" s="13"/>
      <c r="P28" s="13"/>
      <c r="Q28" s="13"/>
      <c r="R28" s="13"/>
      <c r="S28" s="13"/>
      <c r="T28" s="13"/>
      <c r="U28" s="13"/>
      <c r="V28" s="13"/>
      <c r="W28" s="13"/>
      <c r="X28" s="13"/>
      <c r="Y28" s="13"/>
      <c r="Z28" s="13"/>
      <c r="AA28" s="13"/>
      <c r="AB28" s="13"/>
      <c r="AC28" s="13"/>
      <c r="AD28" s="13"/>
      <c r="AE28" s="13"/>
      <c r="AF28" s="13"/>
      <c r="AG28" s="13"/>
      <c r="AH28" s="13"/>
      <c r="AI28" s="13"/>
      <c r="AJ28" s="13"/>
      <c r="AK28" s="13"/>
      <c r="AL28" s="13"/>
      <c r="AM28" s="13"/>
      <c r="AN28" s="13"/>
      <c r="AO28" s="13"/>
      <c r="AP28" s="13"/>
      <c r="AQ28" s="13"/>
      <c r="AR28" s="13"/>
      <c r="AS28" s="13"/>
      <c r="AT28" s="13"/>
      <c r="AU28" s="13"/>
      <c r="AV28" s="13"/>
      <c r="AW28" s="13"/>
      <c r="AX28" s="13"/>
      <c r="AY28" s="13"/>
      <c r="AZ28" s="13"/>
      <c r="BA28" s="13"/>
      <c r="BB28" s="13"/>
      <c r="BC28" s="13"/>
      <c r="BD28" s="13"/>
      <c r="BE28" s="13"/>
      <c r="BF28" s="13"/>
      <c r="BG28" s="13"/>
      <c r="BH28" s="13"/>
      <c r="BI28" s="13"/>
      <c r="BJ28" s="13"/>
      <c r="BK28" s="13"/>
      <c r="BL28" s="13"/>
      <c r="BM28" s="13"/>
      <c r="BN28" s="13"/>
      <c r="BO28" s="13"/>
      <c r="BP28" s="13"/>
      <c r="BQ28" s="13"/>
      <c r="BR28" s="13"/>
      <c r="BS28" s="13"/>
      <c r="BT28" s="13"/>
      <c r="BU28" s="13"/>
      <c r="BV28" s="13"/>
      <c r="BW28" s="13"/>
      <c r="BX28" s="13"/>
      <c r="BY28" s="13"/>
      <c r="BZ28" s="13"/>
      <c r="CA28" s="13"/>
      <c r="CB28" s="13"/>
      <c r="CC28" s="13"/>
    </row>
    <row r="29" spans="1:81">
      <c r="A29" s="47"/>
      <c r="B29" s="48"/>
      <c r="C29" s="48"/>
      <c r="D29" s="48"/>
      <c r="E29" s="48"/>
      <c r="F29" s="47"/>
      <c r="G29" s="48"/>
      <c r="H29" s="13"/>
      <c r="I29" s="13"/>
      <c r="J29" s="13"/>
      <c r="K29" s="13"/>
      <c r="L29" s="13"/>
      <c r="M29" s="13"/>
      <c r="N29" s="13"/>
      <c r="O29" s="13"/>
      <c r="P29" s="13"/>
      <c r="Q29" s="13"/>
      <c r="R29" s="13"/>
      <c r="S29" s="13"/>
      <c r="T29" s="13"/>
      <c r="U29" s="13"/>
      <c r="V29" s="13"/>
      <c r="W29" s="13"/>
      <c r="X29" s="13"/>
      <c r="Y29" s="13"/>
      <c r="Z29" s="13"/>
      <c r="AA29" s="13"/>
      <c r="AB29" s="13"/>
      <c r="AC29" s="13"/>
      <c r="AD29" s="13"/>
      <c r="AE29" s="13"/>
      <c r="AF29" s="13"/>
      <c r="AG29" s="13"/>
      <c r="AH29" s="13"/>
      <c r="AI29" s="13"/>
      <c r="AJ29" s="13"/>
      <c r="AK29" s="13"/>
      <c r="AL29" s="13"/>
      <c r="AM29" s="13"/>
      <c r="AN29" s="13"/>
      <c r="AO29" s="13"/>
      <c r="AP29" s="13"/>
      <c r="AQ29" s="13"/>
      <c r="AR29" s="13"/>
      <c r="AS29" s="13"/>
      <c r="AT29" s="13"/>
      <c r="AU29" s="13"/>
      <c r="AV29" s="13"/>
      <c r="AW29" s="13"/>
      <c r="AX29" s="13"/>
      <c r="AY29" s="13"/>
      <c r="AZ29" s="13"/>
      <c r="BA29" s="13"/>
      <c r="BB29" s="13"/>
      <c r="BC29" s="13"/>
      <c r="BD29" s="13"/>
      <c r="BE29" s="13"/>
      <c r="BF29" s="13"/>
      <c r="BG29" s="13"/>
      <c r="BH29" s="13"/>
      <c r="BI29" s="13"/>
      <c r="BJ29" s="13"/>
      <c r="BK29" s="13"/>
      <c r="BL29" s="13"/>
      <c r="BM29" s="13"/>
      <c r="BN29" s="13"/>
      <c r="BO29" s="13"/>
      <c r="BP29" s="13"/>
      <c r="BQ29" s="13"/>
      <c r="BR29" s="13"/>
      <c r="BS29" s="13"/>
      <c r="BT29" s="13"/>
      <c r="BU29" s="13"/>
      <c r="BV29" s="13"/>
      <c r="BW29" s="13"/>
      <c r="BX29" s="13"/>
      <c r="BY29" s="13"/>
      <c r="BZ29" s="13"/>
      <c r="CA29" s="13"/>
      <c r="CB29" s="13"/>
      <c r="CC29" s="13"/>
    </row>
    <row r="30" spans="1:81">
      <c r="A30" s="47"/>
      <c r="B30" s="48"/>
      <c r="C30" s="48"/>
      <c r="D30" s="48"/>
      <c r="E30" s="48"/>
      <c r="F30" s="47"/>
      <c r="G30" s="48"/>
      <c r="H30" s="13"/>
      <c r="I30" s="13"/>
      <c r="J30" s="13"/>
      <c r="K30" s="13"/>
      <c r="L30" s="13"/>
      <c r="M30" s="13"/>
      <c r="N30" s="13"/>
      <c r="O30" s="13"/>
      <c r="P30" s="13"/>
      <c r="Q30" s="13"/>
      <c r="R30" s="13"/>
      <c r="S30" s="13"/>
      <c r="T30" s="13"/>
      <c r="U30" s="13"/>
      <c r="V30" s="13"/>
      <c r="W30" s="13"/>
      <c r="X30" s="13"/>
      <c r="Y30" s="13"/>
      <c r="Z30" s="13"/>
      <c r="AA30" s="13"/>
      <c r="AB30" s="13"/>
      <c r="AC30" s="13"/>
      <c r="AD30" s="13"/>
      <c r="AE30" s="13"/>
      <c r="AF30" s="13"/>
      <c r="AG30" s="13"/>
      <c r="AH30" s="13"/>
      <c r="AI30" s="13"/>
      <c r="AJ30" s="13"/>
      <c r="AK30" s="13"/>
      <c r="AL30" s="13"/>
      <c r="AM30" s="13"/>
      <c r="AN30" s="13"/>
      <c r="AO30" s="13"/>
      <c r="AP30" s="13"/>
      <c r="AQ30" s="13"/>
      <c r="AR30" s="13"/>
      <c r="AS30" s="13"/>
      <c r="AT30" s="13"/>
      <c r="AU30" s="13"/>
      <c r="AV30" s="13"/>
      <c r="AW30" s="13"/>
      <c r="AX30" s="13"/>
      <c r="AY30" s="13"/>
      <c r="AZ30" s="13"/>
      <c r="BA30" s="13"/>
      <c r="BB30" s="13"/>
      <c r="BC30" s="13"/>
      <c r="BD30" s="13"/>
      <c r="BE30" s="13"/>
      <c r="BF30" s="13"/>
      <c r="BG30" s="13"/>
      <c r="BH30" s="13"/>
      <c r="BI30" s="13"/>
      <c r="BJ30" s="13"/>
      <c r="BK30" s="13"/>
      <c r="BL30" s="13"/>
      <c r="BM30" s="13"/>
      <c r="BN30" s="13"/>
      <c r="BO30" s="13"/>
      <c r="BP30" s="13"/>
      <c r="BQ30" s="13"/>
      <c r="BR30" s="13"/>
      <c r="BS30" s="13"/>
      <c r="BT30" s="13"/>
      <c r="BU30" s="13"/>
      <c r="BV30" s="13"/>
      <c r="BW30" s="13"/>
      <c r="BX30" s="13"/>
      <c r="BY30" s="13"/>
      <c r="BZ30" s="13"/>
      <c r="CA30" s="13"/>
      <c r="CB30" s="13"/>
      <c r="CC30" s="13"/>
    </row>
    <row r="31" spans="1:81">
      <c r="A31" s="47"/>
      <c r="B31" s="48"/>
      <c r="C31" s="48"/>
      <c r="D31" s="48"/>
      <c r="E31" s="48"/>
      <c r="F31" s="47"/>
      <c r="G31" s="48"/>
      <c r="H31" s="13"/>
      <c r="I31" s="13"/>
      <c r="J31" s="13"/>
      <c r="K31" s="13"/>
      <c r="L31" s="13"/>
      <c r="M31" s="13"/>
      <c r="N31" s="13"/>
      <c r="O31" s="13"/>
      <c r="P31" s="13"/>
      <c r="Q31" s="13"/>
      <c r="R31" s="13"/>
      <c r="S31" s="13"/>
      <c r="T31" s="13"/>
      <c r="U31" s="13"/>
      <c r="V31" s="13"/>
      <c r="W31" s="13"/>
      <c r="X31" s="13"/>
      <c r="Y31" s="13"/>
      <c r="Z31" s="13"/>
      <c r="AA31" s="13"/>
      <c r="AB31" s="13"/>
      <c r="AC31" s="13"/>
      <c r="AD31" s="13"/>
      <c r="AE31" s="13"/>
      <c r="AF31" s="13"/>
      <c r="AG31" s="13"/>
      <c r="AH31" s="13"/>
      <c r="AI31" s="13"/>
      <c r="AJ31" s="13"/>
      <c r="AK31" s="13"/>
      <c r="AL31" s="13"/>
      <c r="AM31" s="13"/>
      <c r="AN31" s="13"/>
      <c r="AO31" s="13"/>
      <c r="AP31" s="13"/>
      <c r="AQ31" s="13"/>
      <c r="AR31" s="13"/>
      <c r="AS31" s="13"/>
      <c r="AT31" s="13"/>
      <c r="AU31" s="13"/>
      <c r="AV31" s="13"/>
      <c r="AW31" s="13"/>
      <c r="AX31" s="13"/>
      <c r="AY31" s="13"/>
      <c r="AZ31" s="13"/>
      <c r="BA31" s="13"/>
      <c r="BB31" s="13"/>
      <c r="BC31" s="13"/>
      <c r="BD31" s="13"/>
      <c r="BE31" s="13"/>
      <c r="BF31" s="13"/>
      <c r="BG31" s="13"/>
      <c r="BH31" s="13"/>
      <c r="BI31" s="13"/>
      <c r="BJ31" s="13"/>
      <c r="BK31" s="13"/>
      <c r="BL31" s="13"/>
      <c r="BM31" s="13"/>
      <c r="BN31" s="13"/>
      <c r="BO31" s="13"/>
      <c r="BP31" s="13"/>
      <c r="BQ31" s="13"/>
      <c r="BR31" s="13"/>
      <c r="BS31" s="13"/>
      <c r="BT31" s="13"/>
      <c r="BU31" s="13"/>
      <c r="BV31" s="13"/>
      <c r="BW31" s="13"/>
      <c r="BX31" s="13"/>
      <c r="BY31" s="13"/>
      <c r="BZ31" s="13"/>
      <c r="CA31" s="13"/>
      <c r="CB31" s="13"/>
      <c r="CC31" s="13"/>
    </row>
    <row r="32" spans="1:81">
      <c r="A32" s="47"/>
      <c r="B32" s="48"/>
      <c r="C32" s="48"/>
      <c r="D32" s="48"/>
      <c r="E32" s="48"/>
      <c r="F32" s="47"/>
      <c r="G32" s="48"/>
      <c r="H32" s="13"/>
      <c r="I32" s="13"/>
      <c r="J32" s="13"/>
      <c r="K32" s="13"/>
      <c r="L32" s="13"/>
      <c r="M32" s="13"/>
      <c r="N32" s="13"/>
      <c r="O32" s="13"/>
      <c r="P32" s="13"/>
      <c r="Q32" s="13"/>
      <c r="R32" s="13"/>
      <c r="S32" s="13"/>
      <c r="T32" s="13"/>
      <c r="U32" s="13"/>
      <c r="V32" s="13"/>
      <c r="W32" s="13"/>
      <c r="X32" s="13"/>
      <c r="Y32" s="13"/>
      <c r="Z32" s="13"/>
      <c r="AA32" s="13"/>
      <c r="AB32" s="13"/>
      <c r="AC32" s="13"/>
      <c r="AD32" s="13"/>
      <c r="AE32" s="13"/>
      <c r="AF32" s="13"/>
      <c r="AG32" s="13"/>
      <c r="AH32" s="13"/>
      <c r="AI32" s="13"/>
      <c r="AJ32" s="13"/>
      <c r="AK32" s="13"/>
      <c r="AL32" s="13"/>
      <c r="AM32" s="13"/>
      <c r="AN32" s="13"/>
      <c r="AO32" s="13"/>
      <c r="AP32" s="13"/>
      <c r="AQ32" s="13"/>
      <c r="AR32" s="13"/>
      <c r="AS32" s="13"/>
      <c r="AT32" s="13"/>
      <c r="AU32" s="13"/>
      <c r="AV32" s="13"/>
      <c r="AW32" s="13"/>
      <c r="AX32" s="13"/>
      <c r="AY32" s="13"/>
      <c r="AZ32" s="13"/>
      <c r="BA32" s="13"/>
      <c r="BB32" s="13"/>
      <c r="BC32" s="13"/>
      <c r="BD32" s="13"/>
      <c r="BE32" s="13"/>
      <c r="BF32" s="13"/>
      <c r="BG32" s="13"/>
      <c r="BH32" s="13"/>
      <c r="BI32" s="13"/>
      <c r="BJ32" s="13"/>
      <c r="BK32" s="13"/>
      <c r="BL32" s="13"/>
      <c r="BM32" s="13"/>
      <c r="BN32" s="13"/>
      <c r="BO32" s="13"/>
      <c r="BP32" s="13"/>
      <c r="BQ32" s="13"/>
      <c r="BR32" s="13"/>
      <c r="BS32" s="13"/>
      <c r="BT32" s="13"/>
      <c r="BU32" s="13"/>
      <c r="BV32" s="13"/>
      <c r="BW32" s="13"/>
      <c r="BX32" s="13"/>
      <c r="BY32" s="13"/>
      <c r="BZ32" s="13"/>
      <c r="CA32" s="13"/>
      <c r="CB32" s="13"/>
      <c r="CC32" s="13"/>
    </row>
    <row r="33" spans="1:81">
      <c r="A33" s="47"/>
      <c r="B33" s="48"/>
      <c r="C33" s="48"/>
      <c r="D33" s="48"/>
      <c r="E33" s="48"/>
      <c r="F33" s="47"/>
      <c r="G33" s="48"/>
      <c r="H33" s="13"/>
      <c r="I33" s="13"/>
      <c r="J33" s="13"/>
      <c r="K33" s="13"/>
      <c r="L33" s="13"/>
      <c r="M33" s="13"/>
      <c r="N33" s="13"/>
      <c r="O33" s="13"/>
      <c r="P33" s="13"/>
      <c r="Q33" s="13"/>
      <c r="R33" s="13"/>
      <c r="S33" s="13"/>
      <c r="T33" s="13"/>
      <c r="U33" s="13"/>
      <c r="V33" s="13"/>
      <c r="W33" s="13"/>
      <c r="X33" s="13"/>
      <c r="Y33" s="13"/>
      <c r="Z33" s="13"/>
      <c r="AA33" s="13"/>
      <c r="AB33" s="13"/>
      <c r="AC33" s="13"/>
      <c r="AD33" s="13"/>
      <c r="AE33" s="13"/>
      <c r="AF33" s="13"/>
      <c r="AG33" s="13"/>
      <c r="AH33" s="13"/>
      <c r="AI33" s="13"/>
      <c r="AJ33" s="13"/>
      <c r="AK33" s="13"/>
      <c r="AL33" s="13"/>
      <c r="AM33" s="13"/>
      <c r="AN33" s="13"/>
      <c r="AO33" s="13"/>
      <c r="AP33" s="13"/>
      <c r="AQ33" s="13"/>
      <c r="AR33" s="13"/>
      <c r="AS33" s="13"/>
      <c r="AT33" s="13"/>
      <c r="AU33" s="13"/>
      <c r="AV33" s="13"/>
      <c r="AW33" s="13"/>
      <c r="AX33" s="13"/>
      <c r="AY33" s="13"/>
      <c r="AZ33" s="13"/>
      <c r="BA33" s="13"/>
      <c r="BB33" s="13"/>
      <c r="BC33" s="13"/>
      <c r="BD33" s="13"/>
      <c r="BE33" s="13"/>
      <c r="BF33" s="13"/>
      <c r="BG33" s="13"/>
      <c r="BH33" s="13"/>
      <c r="BI33" s="13"/>
      <c r="BJ33" s="13"/>
      <c r="BK33" s="13"/>
      <c r="BL33" s="13"/>
      <c r="BM33" s="13"/>
      <c r="BN33" s="13"/>
      <c r="BO33" s="13"/>
      <c r="BP33" s="13"/>
      <c r="BQ33" s="13"/>
      <c r="BR33" s="13"/>
      <c r="BS33" s="13"/>
      <c r="BT33" s="13"/>
      <c r="BU33" s="13"/>
      <c r="BV33" s="13"/>
      <c r="BW33" s="13"/>
      <c r="BX33" s="13"/>
      <c r="BY33" s="13"/>
      <c r="BZ33" s="13"/>
      <c r="CA33" s="13"/>
      <c r="CB33" s="13"/>
      <c r="CC33" s="13"/>
    </row>
    <row r="34" spans="1:81">
      <c r="A34" s="47"/>
      <c r="B34" s="48"/>
      <c r="C34" s="48"/>
      <c r="D34" s="48"/>
      <c r="E34" s="48"/>
      <c r="F34" s="47"/>
      <c r="G34" s="48"/>
      <c r="H34" s="13"/>
      <c r="I34" s="13"/>
      <c r="J34" s="13"/>
      <c r="K34" s="13"/>
      <c r="L34" s="13"/>
      <c r="M34" s="13"/>
      <c r="N34" s="13"/>
      <c r="O34" s="13"/>
      <c r="P34" s="13"/>
      <c r="Q34" s="13"/>
      <c r="R34" s="13"/>
      <c r="S34" s="13"/>
      <c r="T34" s="13"/>
      <c r="U34" s="13"/>
      <c r="V34" s="13"/>
      <c r="W34" s="13"/>
      <c r="X34" s="13"/>
      <c r="Y34" s="13"/>
      <c r="Z34" s="13"/>
      <c r="AA34" s="13"/>
      <c r="AB34" s="13"/>
      <c r="AC34" s="13"/>
      <c r="AD34" s="13"/>
      <c r="AE34" s="13"/>
      <c r="AF34" s="13"/>
      <c r="AG34" s="13"/>
      <c r="AH34" s="13"/>
      <c r="AI34" s="13"/>
      <c r="AJ34" s="13"/>
      <c r="AK34" s="13"/>
      <c r="AL34" s="13"/>
      <c r="AM34" s="13"/>
      <c r="AN34" s="13"/>
      <c r="AO34" s="13"/>
      <c r="AP34" s="13"/>
      <c r="AQ34" s="13"/>
      <c r="AR34" s="13"/>
      <c r="AS34" s="13"/>
      <c r="AT34" s="13"/>
      <c r="AU34" s="13"/>
      <c r="AV34" s="13"/>
      <c r="AW34" s="13"/>
      <c r="AX34" s="13"/>
      <c r="AY34" s="13"/>
      <c r="AZ34" s="13"/>
      <c r="BA34" s="13"/>
      <c r="BB34" s="13"/>
      <c r="BC34" s="13"/>
      <c r="BD34" s="13"/>
      <c r="BE34" s="13"/>
      <c r="BF34" s="13"/>
      <c r="BG34" s="13"/>
      <c r="BH34" s="13"/>
      <c r="BI34" s="13"/>
      <c r="BJ34" s="13"/>
      <c r="BK34" s="13"/>
      <c r="BL34" s="13"/>
      <c r="BM34" s="13"/>
      <c r="BN34" s="13"/>
      <c r="BO34" s="13"/>
      <c r="BP34" s="13"/>
      <c r="BQ34" s="13"/>
      <c r="BR34" s="13"/>
      <c r="BS34" s="13"/>
      <c r="BT34" s="13"/>
      <c r="BU34" s="13"/>
      <c r="BV34" s="13"/>
      <c r="BW34" s="13"/>
      <c r="BX34" s="13"/>
      <c r="BY34" s="13"/>
      <c r="BZ34" s="13"/>
      <c r="CA34" s="13"/>
      <c r="CB34" s="13"/>
      <c r="CC34" s="13"/>
    </row>
    <row r="35" spans="1:81">
      <c r="A35" s="47"/>
      <c r="B35" s="48"/>
      <c r="C35" s="48"/>
      <c r="D35" s="48"/>
      <c r="E35" s="48"/>
      <c r="F35" s="47"/>
      <c r="G35" s="48"/>
      <c r="H35" s="13"/>
      <c r="I35" s="13"/>
      <c r="J35" s="13"/>
      <c r="K35" s="13"/>
      <c r="L35" s="13"/>
      <c r="M35" s="13"/>
      <c r="N35" s="13"/>
      <c r="O35" s="13"/>
      <c r="P35" s="13"/>
      <c r="Q35" s="13"/>
      <c r="R35" s="13"/>
      <c r="S35" s="13"/>
      <c r="T35" s="13"/>
      <c r="U35" s="13"/>
      <c r="V35" s="13"/>
      <c r="W35" s="13"/>
      <c r="X35" s="13"/>
      <c r="Y35" s="13"/>
      <c r="Z35" s="13"/>
      <c r="AA35" s="13"/>
      <c r="AB35" s="13"/>
      <c r="AC35" s="13"/>
      <c r="AD35" s="13"/>
      <c r="AE35" s="13"/>
      <c r="AF35" s="13"/>
      <c r="AG35" s="13"/>
      <c r="AH35" s="13"/>
      <c r="AI35" s="13"/>
      <c r="AJ35" s="13"/>
      <c r="AK35" s="13"/>
      <c r="AL35" s="13"/>
      <c r="AM35" s="13"/>
      <c r="AN35" s="13"/>
      <c r="AO35" s="13"/>
      <c r="AP35" s="13"/>
      <c r="AQ35" s="13"/>
      <c r="AR35" s="13"/>
      <c r="AS35" s="13"/>
      <c r="AT35" s="13"/>
      <c r="AU35" s="13"/>
      <c r="AV35" s="13"/>
      <c r="AW35" s="13"/>
      <c r="AX35" s="13"/>
      <c r="AY35" s="13"/>
      <c r="AZ35" s="13"/>
      <c r="BA35" s="13"/>
      <c r="BB35" s="13"/>
      <c r="BC35" s="13"/>
      <c r="BD35" s="13"/>
      <c r="BE35" s="13"/>
      <c r="BF35" s="13"/>
      <c r="BG35" s="13"/>
      <c r="BH35" s="13"/>
      <c r="BI35" s="13"/>
      <c r="BJ35" s="13"/>
      <c r="BK35" s="13"/>
      <c r="BL35" s="13"/>
      <c r="BM35" s="13"/>
      <c r="BN35" s="13"/>
      <c r="BO35" s="13"/>
      <c r="BP35" s="13"/>
      <c r="BQ35" s="13"/>
      <c r="BR35" s="13"/>
      <c r="BS35" s="13"/>
      <c r="BT35" s="13"/>
      <c r="BU35" s="13"/>
      <c r="BV35" s="13"/>
      <c r="BW35" s="13"/>
      <c r="BX35" s="13"/>
      <c r="BY35" s="13"/>
      <c r="BZ35" s="13"/>
      <c r="CA35" s="13"/>
      <c r="CB35" s="13"/>
      <c r="CC35" s="13"/>
    </row>
    <row r="36" spans="1:81">
      <c r="A36" s="47"/>
      <c r="B36" s="48"/>
      <c r="C36" s="48"/>
      <c r="D36" s="48"/>
      <c r="E36" s="48"/>
      <c r="F36" s="47"/>
      <c r="G36" s="48"/>
      <c r="H36" s="13"/>
      <c r="I36" s="13"/>
      <c r="J36" s="13"/>
      <c r="K36" s="13"/>
      <c r="L36" s="13"/>
      <c r="M36" s="13"/>
      <c r="N36" s="13"/>
      <c r="O36" s="13"/>
      <c r="P36" s="13"/>
      <c r="Q36" s="13"/>
      <c r="R36" s="13"/>
      <c r="S36" s="13"/>
      <c r="T36" s="13"/>
      <c r="U36" s="13"/>
      <c r="V36" s="13"/>
      <c r="W36" s="13"/>
      <c r="X36" s="13"/>
      <c r="Y36" s="13"/>
      <c r="Z36" s="13"/>
      <c r="AA36" s="13"/>
      <c r="AB36" s="13"/>
      <c r="AC36" s="13"/>
      <c r="AD36" s="13"/>
      <c r="AE36" s="13"/>
      <c r="AF36" s="13"/>
      <c r="AG36" s="13"/>
      <c r="AH36" s="13"/>
      <c r="AI36" s="13"/>
      <c r="AJ36" s="13"/>
      <c r="AK36" s="13"/>
      <c r="AL36" s="13"/>
      <c r="AM36" s="13"/>
      <c r="AN36" s="13"/>
      <c r="AO36" s="13"/>
      <c r="AP36" s="13"/>
      <c r="AQ36" s="13"/>
      <c r="AR36" s="13"/>
      <c r="AS36" s="13"/>
      <c r="AT36" s="13"/>
      <c r="AU36" s="13"/>
      <c r="AV36" s="13"/>
      <c r="AW36" s="13"/>
      <c r="AX36" s="13"/>
      <c r="AY36" s="13"/>
      <c r="AZ36" s="13"/>
      <c r="BA36" s="13"/>
      <c r="BB36" s="13"/>
      <c r="BC36" s="13"/>
      <c r="BD36" s="13"/>
      <c r="BE36" s="13"/>
      <c r="BF36" s="13"/>
      <c r="BG36" s="13"/>
      <c r="BH36" s="13"/>
      <c r="BI36" s="13"/>
      <c r="BJ36" s="13"/>
      <c r="BK36" s="13"/>
      <c r="BL36" s="13"/>
      <c r="BM36" s="13"/>
      <c r="BN36" s="13"/>
      <c r="BO36" s="13"/>
      <c r="BP36" s="13"/>
      <c r="BQ36" s="13"/>
      <c r="BR36" s="13"/>
      <c r="BS36" s="13"/>
      <c r="BT36" s="13"/>
      <c r="BU36" s="13"/>
      <c r="BV36" s="13"/>
      <c r="BW36" s="13"/>
      <c r="BX36" s="13"/>
      <c r="BY36" s="13"/>
      <c r="BZ36" s="13"/>
      <c r="CA36" s="13"/>
      <c r="CB36" s="13"/>
      <c r="CC36" s="13"/>
    </row>
    <row r="37" spans="1:81">
      <c r="A37" s="47"/>
      <c r="B37" s="48"/>
      <c r="C37" s="48"/>
      <c r="D37" s="48"/>
      <c r="E37" s="48"/>
      <c r="F37" s="47"/>
      <c r="G37" s="48"/>
      <c r="H37" s="13"/>
      <c r="I37" s="13"/>
      <c r="J37" s="13"/>
      <c r="K37" s="13"/>
      <c r="L37" s="13"/>
      <c r="M37" s="13"/>
      <c r="N37" s="13"/>
      <c r="O37" s="13"/>
      <c r="P37" s="13"/>
      <c r="Q37" s="13"/>
      <c r="R37" s="13"/>
      <c r="S37" s="13"/>
      <c r="T37" s="13"/>
      <c r="U37" s="13"/>
      <c r="V37" s="13"/>
      <c r="W37" s="13"/>
      <c r="X37" s="13"/>
      <c r="Y37" s="13"/>
      <c r="Z37" s="13"/>
      <c r="AA37" s="13"/>
      <c r="AB37" s="13"/>
      <c r="AC37" s="13"/>
      <c r="AD37" s="13"/>
      <c r="AE37" s="13"/>
      <c r="AF37" s="13"/>
      <c r="AG37" s="13"/>
      <c r="AH37" s="13"/>
      <c r="AI37" s="13"/>
      <c r="AJ37" s="13"/>
      <c r="AK37" s="13"/>
      <c r="AL37" s="13"/>
      <c r="AM37" s="13"/>
      <c r="AN37" s="13"/>
      <c r="AO37" s="13"/>
      <c r="AP37" s="13"/>
      <c r="AQ37" s="13"/>
      <c r="AR37" s="13"/>
      <c r="AS37" s="13"/>
      <c r="AT37" s="13"/>
      <c r="AU37" s="13"/>
      <c r="AV37" s="13"/>
      <c r="AW37" s="13"/>
      <c r="AX37" s="13"/>
      <c r="AY37" s="13"/>
      <c r="AZ37" s="13"/>
      <c r="BA37" s="13"/>
      <c r="BB37" s="13"/>
      <c r="BC37" s="13"/>
      <c r="BD37" s="13"/>
      <c r="BE37" s="13"/>
      <c r="BF37" s="13"/>
      <c r="BG37" s="13"/>
      <c r="BH37" s="13"/>
      <c r="BI37" s="13"/>
      <c r="BJ37" s="13"/>
      <c r="BK37" s="13"/>
      <c r="BL37" s="13"/>
      <c r="BM37" s="13"/>
      <c r="BN37" s="13"/>
      <c r="BO37" s="13"/>
      <c r="BP37" s="13"/>
      <c r="BQ37" s="13"/>
      <c r="BR37" s="13"/>
      <c r="BS37" s="13"/>
      <c r="BT37" s="13"/>
      <c r="BU37" s="13"/>
      <c r="BV37" s="13"/>
      <c r="BW37" s="13"/>
      <c r="BX37" s="13"/>
      <c r="BY37" s="13"/>
      <c r="BZ37" s="13"/>
      <c r="CA37" s="13"/>
      <c r="CB37" s="13"/>
      <c r="CC37" s="13"/>
    </row>
    <row r="38" spans="1:81">
      <c r="A38" s="47"/>
      <c r="B38" s="48"/>
      <c r="C38" s="48"/>
      <c r="D38" s="48"/>
      <c r="E38" s="48"/>
      <c r="F38" s="47"/>
      <c r="G38" s="48"/>
      <c r="H38" s="13"/>
      <c r="I38" s="13"/>
      <c r="J38" s="13"/>
      <c r="K38" s="13"/>
      <c r="L38" s="13"/>
      <c r="M38" s="13"/>
      <c r="N38" s="13"/>
      <c r="O38" s="13"/>
      <c r="P38" s="13"/>
      <c r="Q38" s="13"/>
      <c r="R38" s="13"/>
      <c r="S38" s="13"/>
      <c r="T38" s="13"/>
      <c r="U38" s="13"/>
      <c r="V38" s="13"/>
      <c r="W38" s="13"/>
      <c r="X38" s="13"/>
      <c r="Y38" s="13"/>
      <c r="Z38" s="13"/>
      <c r="AA38" s="13"/>
      <c r="AB38" s="13"/>
      <c r="AC38" s="13"/>
      <c r="AD38" s="13"/>
      <c r="AE38" s="13"/>
      <c r="AF38" s="13"/>
      <c r="AG38" s="13"/>
      <c r="AH38" s="13"/>
      <c r="AI38" s="13"/>
      <c r="AJ38" s="13"/>
      <c r="AK38" s="13"/>
      <c r="AL38" s="13"/>
      <c r="AM38" s="13"/>
      <c r="AN38" s="13"/>
      <c r="AO38" s="13"/>
      <c r="AP38" s="13"/>
      <c r="AQ38" s="13"/>
      <c r="AR38" s="13"/>
      <c r="AS38" s="13"/>
      <c r="AT38" s="13"/>
      <c r="AU38" s="13"/>
      <c r="AV38" s="13"/>
      <c r="AW38" s="13"/>
      <c r="AX38" s="13"/>
      <c r="AY38" s="13"/>
      <c r="AZ38" s="13"/>
      <c r="BA38" s="13"/>
      <c r="BB38" s="13"/>
      <c r="BC38" s="13"/>
      <c r="BD38" s="13"/>
      <c r="BE38" s="13"/>
      <c r="BF38" s="13"/>
      <c r="BG38" s="13"/>
      <c r="BH38" s="13"/>
      <c r="BI38" s="13"/>
      <c r="BJ38" s="13"/>
      <c r="BK38" s="13"/>
      <c r="BL38" s="13"/>
      <c r="BM38" s="13"/>
      <c r="BN38" s="13"/>
      <c r="BO38" s="13"/>
      <c r="BP38" s="13"/>
      <c r="BQ38" s="13"/>
      <c r="BR38" s="13"/>
      <c r="BS38" s="13"/>
      <c r="BT38" s="13"/>
      <c r="BU38" s="13"/>
      <c r="BV38" s="13"/>
      <c r="BW38" s="13"/>
      <c r="BX38" s="13"/>
      <c r="BY38" s="13"/>
      <c r="BZ38" s="13"/>
      <c r="CA38" s="13"/>
      <c r="CB38" s="13"/>
      <c r="CC38" s="13"/>
    </row>
    <row r="39" spans="1:81">
      <c r="A39" s="47"/>
      <c r="B39" s="48"/>
      <c r="C39" s="48"/>
      <c r="D39" s="48"/>
      <c r="E39" s="48"/>
      <c r="F39" s="47"/>
      <c r="G39" s="48"/>
      <c r="H39" s="13"/>
      <c r="I39" s="13"/>
      <c r="J39" s="13"/>
      <c r="K39" s="13"/>
      <c r="L39" s="13"/>
      <c r="M39" s="13"/>
      <c r="N39" s="13"/>
      <c r="O39" s="13"/>
      <c r="P39" s="13"/>
      <c r="Q39" s="13"/>
      <c r="R39" s="13"/>
      <c r="S39" s="13"/>
      <c r="T39" s="13"/>
      <c r="U39" s="13"/>
      <c r="V39" s="13"/>
      <c r="W39" s="13"/>
      <c r="X39" s="13"/>
      <c r="Y39" s="13"/>
      <c r="Z39" s="13"/>
      <c r="AA39" s="13"/>
      <c r="AB39" s="13"/>
      <c r="AC39" s="13"/>
      <c r="AD39" s="13"/>
      <c r="AE39" s="13"/>
      <c r="AF39" s="13"/>
      <c r="AG39" s="13"/>
      <c r="AH39" s="13"/>
      <c r="AI39" s="13"/>
      <c r="AJ39" s="13"/>
      <c r="AK39" s="13"/>
      <c r="AL39" s="13"/>
      <c r="AM39" s="13"/>
      <c r="AN39" s="13"/>
      <c r="AO39" s="13"/>
      <c r="AP39" s="13"/>
      <c r="AQ39" s="13"/>
      <c r="AR39" s="13"/>
      <c r="AS39" s="13"/>
      <c r="AT39" s="13"/>
      <c r="AU39" s="13"/>
      <c r="AV39" s="13"/>
      <c r="AW39" s="13"/>
      <c r="AX39" s="13"/>
      <c r="AY39" s="13"/>
      <c r="AZ39" s="13"/>
      <c r="BA39" s="13"/>
      <c r="BB39" s="13"/>
      <c r="BC39" s="13"/>
      <c r="BD39" s="13"/>
      <c r="BE39" s="13"/>
      <c r="BF39" s="13"/>
      <c r="BG39" s="13"/>
      <c r="BH39" s="13"/>
      <c r="BI39" s="13"/>
      <c r="BJ39" s="13"/>
      <c r="BK39" s="13"/>
      <c r="BL39" s="13"/>
      <c r="BM39" s="13"/>
      <c r="BN39" s="13"/>
      <c r="BO39" s="13"/>
      <c r="BP39" s="13"/>
      <c r="BQ39" s="13"/>
      <c r="BR39" s="13"/>
      <c r="BS39" s="13"/>
      <c r="BT39" s="13"/>
      <c r="BU39" s="13"/>
      <c r="BV39" s="13"/>
      <c r="BW39" s="13"/>
      <c r="BX39" s="13"/>
      <c r="BY39" s="13"/>
      <c r="BZ39" s="13"/>
      <c r="CA39" s="13"/>
      <c r="CB39" s="13"/>
      <c r="CC39" s="13"/>
    </row>
    <row r="40" spans="1:81">
      <c r="A40" s="47"/>
      <c r="B40" s="48"/>
      <c r="C40" s="48"/>
      <c r="D40" s="48"/>
      <c r="E40" s="48"/>
      <c r="F40" s="47"/>
      <c r="G40" s="48"/>
      <c r="H40" s="13"/>
      <c r="I40" s="13"/>
      <c r="J40" s="13"/>
      <c r="K40" s="13"/>
      <c r="L40" s="13"/>
      <c r="M40" s="13"/>
      <c r="N40" s="13"/>
      <c r="O40" s="13"/>
      <c r="P40" s="13"/>
      <c r="Q40" s="13"/>
      <c r="R40" s="13"/>
      <c r="S40" s="13"/>
      <c r="T40" s="13"/>
      <c r="U40" s="13"/>
      <c r="V40" s="13"/>
      <c r="W40" s="13"/>
      <c r="X40" s="13"/>
      <c r="Y40" s="13"/>
      <c r="Z40" s="13"/>
      <c r="AA40" s="13"/>
      <c r="AB40" s="13"/>
      <c r="AC40" s="13"/>
      <c r="AD40" s="13"/>
      <c r="AE40" s="13"/>
      <c r="AF40" s="13"/>
      <c r="AG40" s="13"/>
      <c r="AH40" s="13"/>
      <c r="AI40" s="13"/>
      <c r="AJ40" s="13"/>
      <c r="AK40" s="13"/>
      <c r="AL40" s="13"/>
      <c r="AM40" s="13"/>
      <c r="AN40" s="13"/>
      <c r="AO40" s="13"/>
      <c r="AP40" s="13"/>
      <c r="AQ40" s="13"/>
      <c r="AR40" s="13"/>
      <c r="AS40" s="13"/>
      <c r="AT40" s="13"/>
      <c r="AU40" s="13"/>
      <c r="AV40" s="13"/>
      <c r="AW40" s="13"/>
      <c r="AX40" s="13"/>
      <c r="AY40" s="13"/>
      <c r="AZ40" s="13"/>
      <c r="BA40" s="13"/>
      <c r="BB40" s="13"/>
      <c r="BC40" s="13"/>
      <c r="BD40" s="13"/>
      <c r="BE40" s="13"/>
      <c r="BF40" s="13"/>
      <c r="BG40" s="13"/>
      <c r="BH40" s="13"/>
      <c r="BI40" s="13"/>
      <c r="BJ40" s="13"/>
      <c r="BK40" s="13"/>
      <c r="BL40" s="13"/>
      <c r="BM40" s="13"/>
      <c r="BN40" s="13"/>
      <c r="BO40" s="13"/>
      <c r="BP40" s="13"/>
      <c r="BQ40" s="13"/>
      <c r="BR40" s="13"/>
      <c r="BS40" s="13"/>
      <c r="BT40" s="13"/>
      <c r="BU40" s="13"/>
      <c r="BV40" s="13"/>
      <c r="BW40" s="13"/>
      <c r="BX40" s="13"/>
      <c r="BY40" s="13"/>
      <c r="BZ40" s="13"/>
      <c r="CA40" s="13"/>
      <c r="CB40" s="13"/>
      <c r="CC40" s="13"/>
    </row>
    <row r="41" spans="1:81">
      <c r="A41" s="47"/>
      <c r="B41" s="48"/>
      <c r="C41" s="48"/>
      <c r="D41" s="48"/>
      <c r="E41" s="48"/>
      <c r="F41" s="47"/>
      <c r="G41" s="48"/>
      <c r="H41" s="13"/>
      <c r="I41" s="13"/>
      <c r="J41" s="13"/>
      <c r="K41" s="13"/>
      <c r="L41" s="13"/>
      <c r="M41" s="13"/>
      <c r="N41" s="13"/>
      <c r="O41" s="13"/>
      <c r="P41" s="13"/>
      <c r="Q41" s="13"/>
      <c r="R41" s="13"/>
      <c r="S41" s="13"/>
      <c r="T41" s="13"/>
      <c r="U41" s="13"/>
      <c r="V41" s="13"/>
      <c r="W41" s="13"/>
      <c r="X41" s="13"/>
      <c r="Y41" s="13"/>
      <c r="Z41" s="13"/>
      <c r="AA41" s="13"/>
      <c r="AB41" s="13"/>
      <c r="AC41" s="13"/>
      <c r="AD41" s="13"/>
      <c r="AE41" s="13"/>
      <c r="AF41" s="13"/>
      <c r="AG41" s="13"/>
      <c r="AH41" s="13"/>
      <c r="AI41" s="13"/>
      <c r="AJ41" s="13"/>
      <c r="AK41" s="13"/>
      <c r="AL41" s="13"/>
      <c r="AM41" s="13"/>
      <c r="AN41" s="13"/>
      <c r="AO41" s="13"/>
      <c r="AP41" s="13"/>
      <c r="AQ41" s="13"/>
      <c r="AR41" s="13"/>
      <c r="AS41" s="13"/>
      <c r="AT41" s="13"/>
      <c r="AU41" s="13"/>
      <c r="AV41" s="13"/>
      <c r="AW41" s="13"/>
      <c r="AX41" s="13"/>
      <c r="AY41" s="13"/>
      <c r="AZ41" s="13"/>
      <c r="BA41" s="13"/>
      <c r="BB41" s="13"/>
      <c r="BC41" s="13"/>
      <c r="BD41" s="13"/>
      <c r="BE41" s="13"/>
      <c r="BF41" s="13"/>
      <c r="BG41" s="13"/>
      <c r="BH41" s="13"/>
      <c r="BI41" s="13"/>
      <c r="BJ41" s="13"/>
      <c r="BK41" s="13"/>
      <c r="BL41" s="13"/>
      <c r="BM41" s="13"/>
      <c r="BN41" s="13"/>
      <c r="BO41" s="13"/>
      <c r="BP41" s="13"/>
      <c r="BQ41" s="13"/>
      <c r="BR41" s="13"/>
      <c r="BS41" s="13"/>
      <c r="BT41" s="13"/>
      <c r="BU41" s="13"/>
      <c r="BV41" s="13"/>
      <c r="BW41" s="13"/>
      <c r="BX41" s="13"/>
      <c r="BY41" s="13"/>
      <c r="BZ41" s="13"/>
      <c r="CA41" s="13"/>
      <c r="CB41" s="13"/>
      <c r="CC41" s="13"/>
    </row>
    <row r="42" spans="1:81">
      <c r="A42" s="47"/>
      <c r="B42" s="48"/>
      <c r="C42" s="48"/>
      <c r="D42" s="48"/>
      <c r="E42" s="48"/>
      <c r="F42" s="47"/>
      <c r="G42" s="48"/>
      <c r="H42" s="13"/>
      <c r="I42" s="13"/>
      <c r="J42" s="13"/>
      <c r="K42" s="13"/>
      <c r="L42" s="13"/>
      <c r="M42" s="13"/>
      <c r="N42" s="13"/>
      <c r="O42" s="13"/>
      <c r="P42" s="13"/>
      <c r="Q42" s="13"/>
      <c r="R42" s="13"/>
      <c r="S42" s="13"/>
      <c r="T42" s="13"/>
      <c r="U42" s="13"/>
      <c r="V42" s="13"/>
      <c r="W42" s="13"/>
      <c r="X42" s="13"/>
      <c r="Y42" s="13"/>
      <c r="Z42" s="13"/>
      <c r="AA42" s="13"/>
      <c r="AB42" s="13"/>
      <c r="AC42" s="13"/>
      <c r="AD42" s="13"/>
      <c r="AE42" s="13"/>
      <c r="AF42" s="13"/>
      <c r="AG42" s="13"/>
      <c r="AH42" s="13"/>
      <c r="AI42" s="13"/>
      <c r="AJ42" s="13"/>
      <c r="AK42" s="13"/>
      <c r="AL42" s="13"/>
      <c r="AM42" s="13"/>
      <c r="AN42" s="13"/>
      <c r="AO42" s="13"/>
      <c r="AP42" s="13"/>
      <c r="AQ42" s="13"/>
      <c r="AR42" s="13"/>
      <c r="AS42" s="13"/>
      <c r="AT42" s="13"/>
      <c r="AU42" s="13"/>
      <c r="AV42" s="13"/>
      <c r="AW42" s="13"/>
      <c r="AX42" s="13"/>
      <c r="AY42" s="13"/>
      <c r="AZ42" s="13"/>
      <c r="BA42" s="13"/>
      <c r="BB42" s="13"/>
      <c r="BC42" s="13"/>
      <c r="BD42" s="13"/>
      <c r="BE42" s="13"/>
      <c r="BF42" s="13"/>
      <c r="BG42" s="13"/>
      <c r="BH42" s="13"/>
      <c r="BI42" s="13"/>
      <c r="BJ42" s="13"/>
      <c r="BK42" s="13"/>
      <c r="BL42" s="13"/>
      <c r="BM42" s="13"/>
      <c r="BN42" s="13"/>
      <c r="BO42" s="13"/>
      <c r="BP42" s="13"/>
      <c r="BQ42" s="13"/>
      <c r="BR42" s="13"/>
      <c r="BS42" s="13"/>
      <c r="BT42" s="13"/>
      <c r="BU42" s="13"/>
      <c r="BV42" s="13"/>
      <c r="BW42" s="13"/>
      <c r="BX42" s="13"/>
      <c r="BY42" s="13"/>
      <c r="BZ42" s="13"/>
      <c r="CA42" s="13"/>
      <c r="CB42" s="13"/>
      <c r="CC42" s="13"/>
    </row>
    <row r="43" spans="1:81">
      <c r="A43" s="47"/>
      <c r="B43" s="48"/>
      <c r="C43" s="48"/>
      <c r="D43" s="48"/>
      <c r="E43" s="48"/>
      <c r="F43" s="47"/>
      <c r="G43" s="48"/>
      <c r="H43" s="13"/>
      <c r="I43" s="13"/>
      <c r="J43" s="13"/>
      <c r="K43" s="13"/>
      <c r="L43" s="13"/>
      <c r="M43" s="13"/>
      <c r="N43" s="13"/>
      <c r="O43" s="13"/>
      <c r="P43" s="13"/>
      <c r="Q43" s="13"/>
      <c r="R43" s="13"/>
      <c r="S43" s="13"/>
      <c r="T43" s="13"/>
      <c r="U43" s="13"/>
      <c r="V43" s="13"/>
      <c r="W43" s="13"/>
      <c r="X43" s="13"/>
      <c r="Y43" s="13"/>
      <c r="Z43" s="13"/>
      <c r="AA43" s="13"/>
      <c r="AB43" s="13"/>
      <c r="AC43" s="13"/>
      <c r="AD43" s="13"/>
      <c r="AE43" s="13"/>
      <c r="AF43" s="13"/>
      <c r="AG43" s="13"/>
      <c r="AH43" s="13"/>
      <c r="AI43" s="13"/>
      <c r="AJ43" s="13"/>
      <c r="AK43" s="13"/>
      <c r="AL43" s="13"/>
      <c r="AM43" s="13"/>
      <c r="AN43" s="13"/>
      <c r="AO43" s="13"/>
      <c r="AP43" s="13"/>
      <c r="AQ43" s="13"/>
      <c r="AR43" s="13"/>
      <c r="AS43" s="13"/>
      <c r="AT43" s="13"/>
      <c r="AU43" s="13"/>
      <c r="AV43" s="13"/>
      <c r="AW43" s="13"/>
      <c r="AX43" s="13"/>
      <c r="AY43" s="13"/>
      <c r="AZ43" s="13"/>
      <c r="BA43" s="13"/>
      <c r="BB43" s="13"/>
      <c r="BC43" s="13"/>
      <c r="BD43" s="13"/>
      <c r="BE43" s="13"/>
      <c r="BF43" s="13"/>
      <c r="BG43" s="13"/>
      <c r="BH43" s="13"/>
      <c r="BI43" s="13"/>
      <c r="BJ43" s="13"/>
      <c r="BK43" s="13"/>
      <c r="BL43" s="13"/>
      <c r="BM43" s="13"/>
      <c r="BN43" s="13"/>
      <c r="BO43" s="13"/>
      <c r="BP43" s="13"/>
      <c r="BQ43" s="13"/>
      <c r="BR43" s="13"/>
      <c r="BS43" s="13"/>
      <c r="BT43" s="13"/>
      <c r="BU43" s="13"/>
      <c r="BV43" s="13"/>
      <c r="BW43" s="13"/>
      <c r="BX43" s="13"/>
      <c r="BY43" s="13"/>
      <c r="BZ43" s="13"/>
      <c r="CA43" s="13"/>
      <c r="CB43" s="13"/>
      <c r="CC43" s="13"/>
    </row>
    <row r="44" spans="1:81">
      <c r="A44" s="47"/>
      <c r="B44" s="48"/>
      <c r="C44" s="48"/>
      <c r="D44" s="48"/>
      <c r="E44" s="48"/>
      <c r="F44" s="47"/>
      <c r="G44" s="48"/>
      <c r="H44" s="13"/>
      <c r="I44" s="13"/>
      <c r="J44" s="13"/>
      <c r="K44" s="13"/>
      <c r="L44" s="13"/>
      <c r="M44" s="13"/>
      <c r="N44" s="13"/>
      <c r="O44" s="13"/>
      <c r="P44" s="13"/>
      <c r="Q44" s="13"/>
      <c r="R44" s="13"/>
      <c r="S44" s="13"/>
      <c r="T44" s="13"/>
      <c r="U44" s="13"/>
      <c r="V44" s="13"/>
      <c r="W44" s="13"/>
      <c r="X44" s="13"/>
      <c r="Y44" s="13"/>
      <c r="Z44" s="13"/>
      <c r="AA44" s="13"/>
      <c r="AB44" s="13"/>
      <c r="AC44" s="13"/>
      <c r="AD44" s="13"/>
      <c r="AE44" s="13"/>
      <c r="AF44" s="13"/>
      <c r="AG44" s="13"/>
      <c r="AH44" s="13"/>
      <c r="AI44" s="13"/>
      <c r="AJ44" s="13"/>
      <c r="AK44" s="13"/>
      <c r="AL44" s="13"/>
      <c r="AM44" s="13"/>
      <c r="AN44" s="13"/>
      <c r="AO44" s="13"/>
      <c r="AP44" s="13"/>
      <c r="AQ44" s="13"/>
      <c r="AR44" s="13"/>
      <c r="AS44" s="13"/>
      <c r="AT44" s="13"/>
      <c r="AU44" s="13"/>
      <c r="AV44" s="13"/>
      <c r="AW44" s="13"/>
      <c r="AX44" s="13"/>
      <c r="AY44" s="13"/>
      <c r="AZ44" s="13"/>
      <c r="BA44" s="13"/>
      <c r="BB44" s="13"/>
      <c r="BC44" s="13"/>
      <c r="BD44" s="13"/>
      <c r="BE44" s="13"/>
      <c r="BF44" s="13"/>
      <c r="BG44" s="13"/>
      <c r="BH44" s="13"/>
      <c r="BI44" s="13"/>
      <c r="BJ44" s="13"/>
      <c r="BK44" s="13"/>
      <c r="BL44" s="13"/>
      <c r="BM44" s="13"/>
      <c r="BN44" s="13"/>
      <c r="BO44" s="13"/>
      <c r="BP44" s="13"/>
      <c r="BQ44" s="13"/>
      <c r="BR44" s="13"/>
      <c r="BS44" s="13"/>
      <c r="BT44" s="13"/>
      <c r="BU44" s="13"/>
      <c r="BV44" s="13"/>
      <c r="BW44" s="13"/>
      <c r="BX44" s="13"/>
      <c r="BY44" s="13"/>
      <c r="BZ44" s="13"/>
      <c r="CA44" s="13"/>
      <c r="CB44" s="13"/>
      <c r="CC44" s="13"/>
    </row>
    <row r="45" spans="1:81">
      <c r="A45" s="47"/>
      <c r="B45" s="48"/>
      <c r="C45" s="48"/>
      <c r="D45" s="48"/>
      <c r="E45" s="48"/>
      <c r="F45" s="47"/>
      <c r="G45" s="48"/>
      <c r="H45" s="13"/>
      <c r="I45" s="13"/>
      <c r="J45" s="13"/>
      <c r="K45" s="13"/>
      <c r="L45" s="13"/>
      <c r="M45" s="13"/>
      <c r="N45" s="13"/>
      <c r="O45" s="13"/>
      <c r="P45" s="13"/>
      <c r="Q45" s="13"/>
      <c r="R45" s="13"/>
      <c r="S45" s="13"/>
      <c r="T45" s="13"/>
      <c r="U45" s="13"/>
      <c r="V45" s="13"/>
      <c r="W45" s="13"/>
      <c r="X45" s="13"/>
      <c r="Y45" s="13"/>
      <c r="Z45" s="13"/>
      <c r="AA45" s="13"/>
      <c r="AB45" s="13"/>
      <c r="AC45" s="13"/>
      <c r="AD45" s="13"/>
      <c r="AE45" s="13"/>
      <c r="AF45" s="13"/>
      <c r="AG45" s="13"/>
      <c r="AH45" s="13"/>
      <c r="AI45" s="13"/>
      <c r="AJ45" s="13"/>
      <c r="AK45" s="13"/>
      <c r="AL45" s="13"/>
      <c r="AM45" s="13"/>
      <c r="AN45" s="13"/>
      <c r="AO45" s="13"/>
      <c r="AP45" s="13"/>
      <c r="AQ45" s="13"/>
      <c r="AR45" s="13"/>
      <c r="AS45" s="13"/>
      <c r="AT45" s="13"/>
      <c r="AU45" s="13"/>
      <c r="AV45" s="13"/>
      <c r="AW45" s="13"/>
      <c r="AX45" s="13"/>
      <c r="AY45" s="13"/>
      <c r="AZ45" s="13"/>
      <c r="BA45" s="13"/>
      <c r="BB45" s="13"/>
      <c r="BC45" s="13"/>
      <c r="BD45" s="13"/>
      <c r="BE45" s="13"/>
      <c r="BF45" s="13"/>
      <c r="BG45" s="13"/>
      <c r="BH45" s="13"/>
      <c r="BI45" s="13"/>
      <c r="BJ45" s="13"/>
      <c r="BK45" s="13"/>
      <c r="BL45" s="13"/>
      <c r="BM45" s="13"/>
      <c r="BN45" s="13"/>
      <c r="BO45" s="13"/>
      <c r="BP45" s="13"/>
      <c r="BQ45" s="13"/>
      <c r="BR45" s="13"/>
      <c r="BS45" s="13"/>
      <c r="BT45" s="13"/>
      <c r="BU45" s="13"/>
      <c r="BV45" s="13"/>
      <c r="BW45" s="13"/>
      <c r="BX45" s="13"/>
      <c r="BY45" s="13"/>
      <c r="BZ45" s="13"/>
      <c r="CA45" s="13"/>
      <c r="CB45" s="13"/>
      <c r="CC45" s="13"/>
    </row>
    <row r="46" spans="1:81">
      <c r="A46" s="47"/>
      <c r="B46" s="48"/>
      <c r="C46" s="48"/>
      <c r="D46" s="48"/>
      <c r="E46" s="48"/>
      <c r="F46" s="47"/>
      <c r="G46" s="48"/>
      <c r="H46" s="13"/>
      <c r="I46" s="13"/>
      <c r="J46" s="13"/>
      <c r="K46" s="13"/>
      <c r="L46" s="13"/>
      <c r="M46" s="13"/>
      <c r="N46" s="13"/>
      <c r="O46" s="13"/>
      <c r="P46" s="13"/>
      <c r="Q46" s="13"/>
      <c r="R46" s="13"/>
      <c r="S46" s="13"/>
      <c r="T46" s="13"/>
      <c r="U46" s="13"/>
      <c r="V46" s="13"/>
      <c r="W46" s="13"/>
      <c r="X46" s="13"/>
      <c r="Y46" s="13"/>
      <c r="Z46" s="13"/>
      <c r="AA46" s="13"/>
      <c r="AB46" s="13"/>
      <c r="AC46" s="13"/>
      <c r="AD46" s="13"/>
      <c r="AE46" s="13"/>
      <c r="AF46" s="13"/>
      <c r="AG46" s="13"/>
      <c r="AH46" s="13"/>
      <c r="AI46" s="13"/>
      <c r="AJ46" s="13"/>
      <c r="AK46" s="13"/>
      <c r="AL46" s="13"/>
      <c r="AM46" s="13"/>
      <c r="AN46" s="13"/>
      <c r="AO46" s="13"/>
      <c r="AP46" s="13"/>
      <c r="AQ46" s="13"/>
      <c r="AR46" s="13"/>
      <c r="AS46" s="13"/>
      <c r="AT46" s="13"/>
      <c r="AU46" s="13"/>
      <c r="AV46" s="13"/>
      <c r="AW46" s="13"/>
      <c r="AX46" s="13"/>
      <c r="AY46" s="13"/>
      <c r="AZ46" s="13"/>
      <c r="BA46" s="13"/>
      <c r="BB46" s="13"/>
      <c r="BC46" s="13"/>
      <c r="BD46" s="13"/>
      <c r="BE46" s="13"/>
      <c r="BF46" s="13"/>
      <c r="BG46" s="13"/>
      <c r="BH46" s="13"/>
      <c r="BI46" s="13"/>
      <c r="BJ46" s="13"/>
      <c r="BK46" s="13"/>
      <c r="BL46" s="13"/>
      <c r="BM46" s="13"/>
      <c r="BN46" s="13"/>
      <c r="BO46" s="13"/>
      <c r="BP46" s="13"/>
      <c r="BQ46" s="13"/>
      <c r="BR46" s="13"/>
      <c r="BS46" s="13"/>
      <c r="BT46" s="13"/>
      <c r="BU46" s="13"/>
      <c r="BV46" s="13"/>
      <c r="BW46" s="13"/>
      <c r="BX46" s="13"/>
      <c r="BY46" s="13"/>
      <c r="BZ46" s="13"/>
      <c r="CA46" s="13"/>
      <c r="CB46" s="13"/>
      <c r="CC46" s="13"/>
    </row>
    <row r="47" spans="1:81">
      <c r="A47" s="47"/>
      <c r="B47" s="48"/>
      <c r="C47" s="48"/>
      <c r="D47" s="48"/>
      <c r="E47" s="48"/>
      <c r="F47" s="47"/>
      <c r="G47" s="48"/>
      <c r="H47" s="13"/>
      <c r="I47" s="13"/>
      <c r="J47" s="13"/>
      <c r="K47" s="13"/>
      <c r="L47" s="13"/>
      <c r="M47" s="13"/>
      <c r="N47" s="13"/>
      <c r="O47" s="13"/>
      <c r="P47" s="13"/>
      <c r="Q47" s="13"/>
      <c r="R47" s="13"/>
      <c r="S47" s="13"/>
      <c r="T47" s="13"/>
      <c r="U47" s="13"/>
      <c r="V47" s="13"/>
      <c r="W47" s="13"/>
      <c r="X47" s="13"/>
      <c r="Y47" s="13"/>
      <c r="Z47" s="13"/>
      <c r="AA47" s="13"/>
      <c r="AB47" s="13"/>
      <c r="AC47" s="13"/>
      <c r="AD47" s="13"/>
      <c r="AE47" s="13"/>
      <c r="AF47" s="13"/>
      <c r="AG47" s="13"/>
      <c r="AH47" s="13"/>
      <c r="AI47" s="13"/>
      <c r="AJ47" s="13"/>
      <c r="AK47" s="13"/>
      <c r="AL47" s="13"/>
      <c r="AM47" s="13"/>
      <c r="AN47" s="13"/>
      <c r="AO47" s="13"/>
      <c r="AP47" s="13"/>
      <c r="AQ47" s="13"/>
      <c r="AR47" s="13"/>
      <c r="AS47" s="13"/>
      <c r="AT47" s="13"/>
      <c r="AU47" s="13"/>
      <c r="AV47" s="13"/>
      <c r="AW47" s="13"/>
      <c r="AX47" s="13"/>
      <c r="AY47" s="13"/>
      <c r="AZ47" s="13"/>
      <c r="BA47" s="13"/>
      <c r="BB47" s="13"/>
      <c r="BC47" s="13"/>
      <c r="BD47" s="13"/>
      <c r="BE47" s="13"/>
      <c r="BF47" s="13"/>
      <c r="BG47" s="13"/>
      <c r="BH47" s="13"/>
      <c r="BI47" s="13"/>
      <c r="BJ47" s="13"/>
      <c r="BK47" s="13"/>
      <c r="BL47" s="13"/>
      <c r="BM47" s="13"/>
      <c r="BN47" s="13"/>
      <c r="BO47" s="13"/>
      <c r="BP47" s="13"/>
      <c r="BQ47" s="13"/>
      <c r="BR47" s="13"/>
      <c r="BS47" s="13"/>
      <c r="BT47" s="13"/>
      <c r="BU47" s="13"/>
      <c r="BV47" s="13"/>
      <c r="BW47" s="13"/>
      <c r="BX47" s="13"/>
      <c r="BY47" s="13"/>
      <c r="BZ47" s="13"/>
      <c r="CA47" s="13"/>
      <c r="CB47" s="13"/>
      <c r="CC47" s="13"/>
    </row>
    <row r="48" spans="1:81">
      <c r="A48" s="47"/>
      <c r="B48" s="48"/>
      <c r="C48" s="48"/>
      <c r="D48" s="48"/>
      <c r="E48" s="48"/>
      <c r="F48" s="47"/>
      <c r="G48" s="48"/>
      <c r="H48" s="13"/>
      <c r="I48" s="13"/>
      <c r="J48" s="13"/>
      <c r="K48" s="13"/>
      <c r="L48" s="13"/>
      <c r="M48" s="13"/>
      <c r="N48" s="13"/>
      <c r="O48" s="13"/>
      <c r="P48" s="13"/>
      <c r="Q48" s="13"/>
      <c r="R48" s="13"/>
      <c r="S48" s="13"/>
      <c r="T48" s="13"/>
      <c r="U48" s="13"/>
      <c r="V48" s="13"/>
      <c r="W48" s="13"/>
      <c r="X48" s="13"/>
      <c r="Y48" s="13"/>
      <c r="Z48" s="13"/>
      <c r="AA48" s="13"/>
      <c r="AB48" s="13"/>
      <c r="AC48" s="13"/>
      <c r="AD48" s="13"/>
      <c r="AE48" s="13"/>
      <c r="AF48" s="13"/>
      <c r="AG48" s="13"/>
      <c r="AH48" s="13"/>
      <c r="AI48" s="13"/>
      <c r="AJ48" s="13"/>
      <c r="AK48" s="13"/>
      <c r="AL48" s="13"/>
      <c r="AM48" s="13"/>
      <c r="AN48" s="13"/>
      <c r="AO48" s="13"/>
      <c r="AP48" s="13"/>
      <c r="AQ48" s="13"/>
      <c r="AR48" s="13"/>
      <c r="AS48" s="13"/>
      <c r="AT48" s="13"/>
      <c r="AU48" s="13"/>
      <c r="AV48" s="13"/>
      <c r="AW48" s="13"/>
      <c r="AX48" s="13"/>
      <c r="AY48" s="13"/>
      <c r="AZ48" s="13"/>
      <c r="BA48" s="13"/>
      <c r="BB48" s="13"/>
      <c r="BC48" s="13"/>
      <c r="BD48" s="13"/>
      <c r="BE48" s="13"/>
      <c r="BF48" s="13"/>
      <c r="BG48" s="13"/>
      <c r="BH48" s="13"/>
      <c r="BI48" s="13"/>
      <c r="BJ48" s="13"/>
      <c r="BK48" s="13"/>
      <c r="BL48" s="13"/>
      <c r="BM48" s="13"/>
      <c r="BN48" s="13"/>
      <c r="BO48" s="13"/>
      <c r="BP48" s="13"/>
      <c r="BQ48" s="13"/>
      <c r="BR48" s="13"/>
      <c r="BS48" s="13"/>
      <c r="BT48" s="13"/>
      <c r="BU48" s="13"/>
      <c r="BV48" s="13"/>
      <c r="BW48" s="13"/>
      <c r="BX48" s="13"/>
      <c r="BY48" s="13"/>
      <c r="BZ48" s="13"/>
      <c r="CA48" s="13"/>
      <c r="CB48" s="13"/>
      <c r="CC48" s="13"/>
    </row>
    <row r="49" spans="1:81">
      <c r="A49" s="47"/>
      <c r="B49" s="48"/>
      <c r="C49" s="48"/>
      <c r="D49" s="48"/>
      <c r="E49" s="48"/>
      <c r="F49" s="47"/>
      <c r="G49" s="48"/>
      <c r="H49" s="13"/>
      <c r="I49" s="13"/>
      <c r="J49" s="13"/>
      <c r="K49" s="13"/>
      <c r="L49" s="13"/>
      <c r="M49" s="13"/>
      <c r="N49" s="13"/>
      <c r="O49" s="13"/>
      <c r="P49" s="13"/>
      <c r="Q49" s="13"/>
      <c r="R49" s="13"/>
      <c r="S49" s="13"/>
      <c r="T49" s="13"/>
      <c r="U49" s="13"/>
      <c r="V49" s="13"/>
      <c r="W49" s="13"/>
      <c r="X49" s="13"/>
      <c r="Y49" s="13"/>
      <c r="Z49" s="13"/>
      <c r="AA49" s="13"/>
      <c r="AB49" s="13"/>
      <c r="AC49" s="13"/>
      <c r="AD49" s="13"/>
      <c r="AE49" s="13"/>
      <c r="AF49" s="13"/>
      <c r="AG49" s="13"/>
      <c r="AH49" s="13"/>
      <c r="AI49" s="13"/>
      <c r="AJ49" s="13"/>
      <c r="AK49" s="13"/>
      <c r="AL49" s="13"/>
      <c r="AM49" s="13"/>
      <c r="AN49" s="13"/>
      <c r="AO49" s="13"/>
      <c r="AP49" s="13"/>
      <c r="AQ49" s="13"/>
      <c r="AR49" s="13"/>
      <c r="AS49" s="13"/>
      <c r="AT49" s="13"/>
      <c r="AU49" s="13"/>
      <c r="AV49" s="13"/>
      <c r="AW49" s="13"/>
      <c r="AX49" s="13"/>
      <c r="AY49" s="13"/>
      <c r="AZ49" s="13"/>
      <c r="BA49" s="13"/>
      <c r="BB49" s="13"/>
      <c r="BC49" s="13"/>
      <c r="BD49" s="13"/>
      <c r="BE49" s="13"/>
      <c r="BF49" s="13"/>
      <c r="BG49" s="13"/>
      <c r="BH49" s="13"/>
      <c r="BI49" s="13"/>
      <c r="BJ49" s="13"/>
      <c r="BK49" s="13"/>
      <c r="BL49" s="13"/>
      <c r="BM49" s="13"/>
      <c r="BN49" s="13"/>
      <c r="BO49" s="13"/>
      <c r="BP49" s="13"/>
      <c r="BQ49" s="13"/>
      <c r="BR49" s="13"/>
      <c r="BS49" s="13"/>
      <c r="BT49" s="13"/>
      <c r="BU49" s="13"/>
      <c r="BV49" s="13"/>
      <c r="BW49" s="13"/>
      <c r="BX49" s="13"/>
      <c r="BY49" s="13"/>
      <c r="BZ49" s="13"/>
      <c r="CA49" s="13"/>
      <c r="CB49" s="13"/>
      <c r="CC49" s="13"/>
    </row>
    <row r="50" spans="1:81">
      <c r="A50" s="47"/>
      <c r="B50" s="48"/>
      <c r="C50" s="48"/>
      <c r="D50" s="48"/>
      <c r="E50" s="48"/>
      <c r="F50" s="47"/>
      <c r="G50" s="48"/>
      <c r="H50" s="13"/>
      <c r="I50" s="13"/>
      <c r="J50" s="13"/>
      <c r="K50" s="13"/>
      <c r="L50" s="13"/>
      <c r="M50" s="13"/>
      <c r="N50" s="13"/>
      <c r="O50" s="13"/>
      <c r="P50" s="13"/>
      <c r="Q50" s="13"/>
      <c r="R50" s="13"/>
      <c r="S50" s="13"/>
      <c r="T50" s="13"/>
      <c r="U50" s="13"/>
      <c r="V50" s="13"/>
      <c r="W50" s="13"/>
      <c r="X50" s="13"/>
      <c r="Y50" s="13"/>
      <c r="Z50" s="13"/>
      <c r="AA50" s="13"/>
      <c r="AB50" s="13"/>
      <c r="AC50" s="13"/>
      <c r="AD50" s="13"/>
      <c r="AE50" s="13"/>
      <c r="AF50" s="13"/>
      <c r="AG50" s="13"/>
      <c r="AH50" s="13"/>
      <c r="AI50" s="13"/>
      <c r="AJ50" s="13"/>
      <c r="AK50" s="13"/>
      <c r="AL50" s="13"/>
      <c r="AM50" s="13"/>
      <c r="AN50" s="13"/>
      <c r="AO50" s="13"/>
      <c r="AP50" s="13"/>
      <c r="AQ50" s="13"/>
      <c r="AR50" s="13"/>
      <c r="AS50" s="13"/>
      <c r="AT50" s="13"/>
      <c r="AU50" s="13"/>
      <c r="AV50" s="13"/>
      <c r="AW50" s="13"/>
      <c r="AX50" s="13"/>
      <c r="AY50" s="13"/>
      <c r="AZ50" s="13"/>
      <c r="BA50" s="13"/>
      <c r="BB50" s="13"/>
      <c r="BC50" s="13"/>
      <c r="BD50" s="13"/>
      <c r="BE50" s="13"/>
      <c r="BF50" s="13"/>
      <c r="BG50" s="13"/>
      <c r="BH50" s="13"/>
      <c r="BI50" s="13"/>
      <c r="BJ50" s="13"/>
      <c r="BK50" s="13"/>
      <c r="BL50" s="13"/>
      <c r="BM50" s="13"/>
      <c r="BN50" s="13"/>
      <c r="BO50" s="13"/>
      <c r="BP50" s="13"/>
      <c r="BQ50" s="13"/>
      <c r="BR50" s="13"/>
      <c r="BS50" s="13"/>
      <c r="BT50" s="13"/>
      <c r="BU50" s="13"/>
      <c r="BV50" s="13"/>
      <c r="BW50" s="13"/>
      <c r="BX50" s="13"/>
      <c r="BY50" s="13"/>
      <c r="BZ50" s="13"/>
      <c r="CA50" s="13"/>
      <c r="CB50" s="13"/>
      <c r="CC50" s="13"/>
    </row>
    <row r="51" spans="1:81">
      <c r="A51" s="47"/>
      <c r="B51" s="48"/>
      <c r="C51" s="48"/>
      <c r="D51" s="48"/>
      <c r="E51" s="48"/>
      <c r="F51" s="47"/>
      <c r="G51" s="48"/>
      <c r="H51" s="13"/>
      <c r="I51" s="13"/>
      <c r="J51" s="13"/>
      <c r="K51" s="13"/>
      <c r="L51" s="13"/>
      <c r="M51" s="13"/>
      <c r="N51" s="13"/>
      <c r="O51" s="13"/>
      <c r="P51" s="13"/>
      <c r="Q51" s="13"/>
      <c r="R51" s="13"/>
      <c r="S51" s="13"/>
      <c r="T51" s="13"/>
      <c r="U51" s="13"/>
      <c r="V51" s="13"/>
      <c r="W51" s="13"/>
      <c r="X51" s="13"/>
      <c r="Y51" s="13"/>
      <c r="Z51" s="13"/>
      <c r="AA51" s="13"/>
      <c r="AB51" s="13"/>
      <c r="AC51" s="13"/>
      <c r="AD51" s="13"/>
      <c r="AE51" s="13"/>
      <c r="AF51" s="13"/>
      <c r="AG51" s="13"/>
      <c r="AH51" s="13"/>
      <c r="AI51" s="13"/>
      <c r="AJ51" s="13"/>
      <c r="AK51" s="13"/>
      <c r="AL51" s="13"/>
      <c r="AM51" s="13"/>
      <c r="AN51" s="13"/>
      <c r="AO51" s="13"/>
      <c r="AP51" s="13"/>
      <c r="AQ51" s="13"/>
      <c r="AR51" s="13"/>
      <c r="AS51" s="13"/>
      <c r="AT51" s="13"/>
      <c r="AU51" s="13"/>
      <c r="AV51" s="13"/>
      <c r="AW51" s="13"/>
      <c r="AX51" s="13"/>
      <c r="AY51" s="13"/>
      <c r="AZ51" s="13"/>
      <c r="BA51" s="13"/>
      <c r="BB51" s="13"/>
      <c r="BC51" s="13"/>
      <c r="BD51" s="13"/>
      <c r="BE51" s="13"/>
      <c r="BF51" s="13"/>
      <c r="BG51" s="13"/>
      <c r="BH51" s="13"/>
      <c r="BI51" s="13"/>
      <c r="BJ51" s="13"/>
      <c r="BK51" s="13"/>
      <c r="BL51" s="13"/>
      <c r="BM51" s="13"/>
      <c r="BN51" s="13"/>
      <c r="BO51" s="13"/>
      <c r="BP51" s="13"/>
      <c r="BQ51" s="13"/>
      <c r="BR51" s="13"/>
      <c r="BS51" s="13"/>
      <c r="BT51" s="13"/>
      <c r="BU51" s="13"/>
      <c r="BV51" s="13"/>
      <c r="BW51" s="13"/>
      <c r="BX51" s="13"/>
      <c r="BY51" s="13"/>
      <c r="BZ51" s="13"/>
      <c r="CA51" s="13"/>
      <c r="CB51" s="13"/>
      <c r="CC51" s="13"/>
    </row>
    <row r="52" spans="1:81">
      <c r="A52" s="47"/>
      <c r="B52" s="48"/>
      <c r="C52" s="48"/>
      <c r="D52" s="48"/>
      <c r="E52" s="48"/>
      <c r="F52" s="47"/>
      <c r="G52" s="48"/>
      <c r="H52" s="13"/>
      <c r="I52" s="13"/>
      <c r="J52" s="13"/>
      <c r="K52" s="13"/>
      <c r="L52" s="13"/>
      <c r="M52" s="13"/>
      <c r="N52" s="13"/>
      <c r="O52" s="13"/>
      <c r="P52" s="13"/>
      <c r="Q52" s="13"/>
      <c r="R52" s="13"/>
      <c r="S52" s="13"/>
      <c r="T52" s="13"/>
      <c r="U52" s="13"/>
      <c r="V52" s="13"/>
      <c r="W52" s="13"/>
      <c r="X52" s="13"/>
      <c r="Y52" s="13"/>
      <c r="Z52" s="13"/>
      <c r="AA52" s="13"/>
      <c r="AB52" s="13"/>
      <c r="AC52" s="13"/>
      <c r="AD52" s="13"/>
      <c r="AE52" s="13"/>
      <c r="AF52" s="13"/>
      <c r="AG52" s="13"/>
      <c r="AH52" s="13"/>
      <c r="AI52" s="13"/>
      <c r="AJ52" s="13"/>
      <c r="AK52" s="13"/>
      <c r="AL52" s="13"/>
      <c r="AM52" s="13"/>
      <c r="AN52" s="13"/>
      <c r="AO52" s="13"/>
      <c r="AP52" s="13"/>
      <c r="AQ52" s="13"/>
      <c r="AR52" s="13"/>
      <c r="AS52" s="13"/>
      <c r="AT52" s="13"/>
      <c r="AU52" s="13"/>
      <c r="AV52" s="13"/>
      <c r="AW52" s="13"/>
      <c r="AX52" s="13"/>
      <c r="AY52" s="13"/>
      <c r="AZ52" s="13"/>
      <c r="BA52" s="13"/>
      <c r="BB52" s="13"/>
      <c r="BC52" s="13"/>
      <c r="BD52" s="13"/>
      <c r="BE52" s="13"/>
      <c r="BF52" s="13"/>
      <c r="BG52" s="13"/>
      <c r="BH52" s="13"/>
      <c r="BI52" s="13"/>
      <c r="BJ52" s="13"/>
      <c r="BK52" s="13"/>
      <c r="BL52" s="13"/>
      <c r="BM52" s="13"/>
      <c r="BN52" s="13"/>
      <c r="BO52" s="13"/>
      <c r="BP52" s="13"/>
      <c r="BQ52" s="13"/>
      <c r="BR52" s="13"/>
      <c r="BS52" s="13"/>
      <c r="BT52" s="13"/>
      <c r="BU52" s="13"/>
      <c r="BV52" s="13"/>
      <c r="BW52" s="13"/>
      <c r="BX52" s="13"/>
      <c r="BY52" s="13"/>
      <c r="BZ52" s="13"/>
      <c r="CA52" s="13"/>
      <c r="CB52" s="13"/>
      <c r="CC52" s="13"/>
    </row>
    <row r="53" spans="1:81">
      <c r="A53" s="47"/>
      <c r="B53" s="48"/>
      <c r="C53" s="48"/>
      <c r="D53" s="48"/>
      <c r="E53" s="48"/>
      <c r="F53" s="47"/>
      <c r="G53" s="48"/>
      <c r="H53" s="13"/>
      <c r="I53" s="13"/>
      <c r="J53" s="13"/>
      <c r="K53" s="13"/>
      <c r="L53" s="13"/>
      <c r="M53" s="13"/>
      <c r="N53" s="13"/>
      <c r="O53" s="13"/>
      <c r="P53" s="13"/>
      <c r="Q53" s="13"/>
      <c r="R53" s="13"/>
      <c r="S53" s="13"/>
      <c r="T53" s="13"/>
      <c r="U53" s="13"/>
      <c r="V53" s="13"/>
      <c r="W53" s="13"/>
      <c r="X53" s="13"/>
      <c r="Y53" s="13"/>
      <c r="Z53" s="13"/>
      <c r="AA53" s="13"/>
      <c r="AB53" s="13"/>
      <c r="AC53" s="13"/>
      <c r="AD53" s="13"/>
      <c r="AE53" s="13"/>
      <c r="AF53" s="13"/>
      <c r="AG53" s="13"/>
      <c r="AH53" s="13"/>
      <c r="AI53" s="13"/>
      <c r="AJ53" s="13"/>
      <c r="AK53" s="13"/>
      <c r="AL53" s="13"/>
      <c r="AM53" s="13"/>
      <c r="AN53" s="13"/>
      <c r="AO53" s="13"/>
      <c r="AP53" s="13"/>
      <c r="AQ53" s="13"/>
      <c r="AR53" s="13"/>
      <c r="AS53" s="13"/>
      <c r="AT53" s="13"/>
      <c r="AU53" s="13"/>
      <c r="AV53" s="13"/>
      <c r="AW53" s="13"/>
      <c r="AX53" s="13"/>
      <c r="AY53" s="13"/>
      <c r="AZ53" s="13"/>
      <c r="BA53" s="13"/>
      <c r="BB53" s="13"/>
      <c r="BC53" s="13"/>
      <c r="BD53" s="13"/>
      <c r="BE53" s="13"/>
      <c r="BF53" s="13"/>
      <c r="BG53" s="13"/>
      <c r="BH53" s="13"/>
      <c r="BI53" s="13"/>
      <c r="BJ53" s="13"/>
      <c r="BK53" s="13"/>
      <c r="BL53" s="13"/>
      <c r="BM53" s="13"/>
      <c r="BN53" s="13"/>
      <c r="BO53" s="13"/>
      <c r="BP53" s="13"/>
      <c r="BQ53" s="13"/>
      <c r="BR53" s="13"/>
      <c r="BS53" s="13"/>
      <c r="BT53" s="13"/>
      <c r="BU53" s="13"/>
      <c r="BV53" s="13"/>
      <c r="BW53" s="13"/>
      <c r="BX53" s="13"/>
      <c r="BY53" s="13"/>
      <c r="BZ53" s="13"/>
      <c r="CA53" s="13"/>
      <c r="CB53" s="13"/>
      <c r="CC53" s="13"/>
    </row>
    <row r="54" spans="1:81">
      <c r="A54" s="47"/>
      <c r="B54" s="48"/>
      <c r="C54" s="48"/>
      <c r="D54" s="48"/>
      <c r="E54" s="48"/>
      <c r="F54" s="47"/>
      <c r="G54" s="48"/>
      <c r="H54" s="13"/>
      <c r="I54" s="13"/>
      <c r="J54" s="13"/>
      <c r="K54" s="13"/>
      <c r="L54" s="13"/>
      <c r="M54" s="13"/>
      <c r="N54" s="13"/>
      <c r="O54" s="13"/>
      <c r="P54" s="13"/>
      <c r="Q54" s="13"/>
      <c r="R54" s="13"/>
      <c r="S54" s="13"/>
      <c r="T54" s="13"/>
      <c r="U54" s="13"/>
      <c r="V54" s="13"/>
      <c r="W54" s="13"/>
      <c r="X54" s="13"/>
      <c r="Y54" s="13"/>
      <c r="Z54" s="13"/>
      <c r="AA54" s="13"/>
      <c r="AB54" s="13"/>
      <c r="AC54" s="13"/>
      <c r="AD54" s="13"/>
      <c r="AE54" s="13"/>
      <c r="AF54" s="13"/>
      <c r="AG54" s="13"/>
      <c r="AH54" s="13"/>
      <c r="AI54" s="13"/>
      <c r="AJ54" s="13"/>
      <c r="AK54" s="13"/>
      <c r="AL54" s="13"/>
      <c r="AM54" s="13"/>
      <c r="AN54" s="13"/>
      <c r="AO54" s="13"/>
      <c r="AP54" s="13"/>
      <c r="AQ54" s="13"/>
      <c r="AR54" s="13"/>
      <c r="AS54" s="13"/>
      <c r="AT54" s="13"/>
      <c r="AU54" s="13"/>
      <c r="AV54" s="13"/>
      <c r="AW54" s="13"/>
      <c r="AX54" s="13"/>
      <c r="AY54" s="13"/>
      <c r="AZ54" s="13"/>
      <c r="BA54" s="13"/>
      <c r="BB54" s="13"/>
      <c r="BC54" s="13"/>
      <c r="BD54" s="13"/>
      <c r="BE54" s="13"/>
      <c r="BF54" s="13"/>
      <c r="BG54" s="13"/>
      <c r="BH54" s="13"/>
      <c r="BI54" s="13"/>
      <c r="BJ54" s="13"/>
      <c r="BK54" s="13"/>
      <c r="BL54" s="13"/>
      <c r="BM54" s="13"/>
      <c r="BN54" s="13"/>
      <c r="BO54" s="13"/>
      <c r="BP54" s="13"/>
      <c r="BQ54" s="13"/>
      <c r="BR54" s="13"/>
      <c r="BS54" s="13"/>
      <c r="BT54" s="13"/>
      <c r="BU54" s="13"/>
      <c r="BV54" s="13"/>
      <c r="BW54" s="13"/>
      <c r="BX54" s="13"/>
      <c r="BY54" s="13"/>
      <c r="BZ54" s="13"/>
      <c r="CA54" s="13"/>
      <c r="CB54" s="13"/>
      <c r="CC54" s="13"/>
    </row>
    <row r="55" spans="1:81">
      <c r="A55" s="47"/>
      <c r="B55" s="48"/>
      <c r="C55" s="48"/>
      <c r="D55" s="48"/>
      <c r="E55" s="48"/>
      <c r="F55" s="47"/>
      <c r="G55" s="48"/>
      <c r="H55" s="13"/>
      <c r="I55" s="13"/>
      <c r="J55" s="13"/>
      <c r="K55" s="13"/>
      <c r="L55" s="13"/>
      <c r="M55" s="13"/>
      <c r="N55" s="13"/>
      <c r="O55" s="13"/>
      <c r="P55" s="13"/>
      <c r="Q55" s="13"/>
      <c r="R55" s="13"/>
      <c r="S55" s="13"/>
      <c r="T55" s="13"/>
      <c r="U55" s="13"/>
      <c r="V55" s="13"/>
      <c r="W55" s="13"/>
      <c r="X55" s="13"/>
      <c r="Y55" s="13"/>
      <c r="Z55" s="13"/>
      <c r="AA55" s="13"/>
      <c r="AB55" s="13"/>
      <c r="AC55" s="13"/>
      <c r="AD55" s="13"/>
      <c r="AE55" s="13"/>
      <c r="AF55" s="13"/>
      <c r="AG55" s="13"/>
      <c r="AH55" s="13"/>
      <c r="AI55" s="13"/>
      <c r="AJ55" s="13"/>
      <c r="AK55" s="13"/>
      <c r="AL55" s="13"/>
      <c r="AM55" s="13"/>
      <c r="AN55" s="13"/>
      <c r="AO55" s="13"/>
      <c r="AP55" s="13"/>
      <c r="AQ55" s="13"/>
      <c r="AR55" s="13"/>
      <c r="AS55" s="13"/>
      <c r="AT55" s="13"/>
      <c r="AU55" s="13"/>
      <c r="AV55" s="13"/>
      <c r="AW55" s="13"/>
      <c r="AX55" s="13"/>
      <c r="AY55" s="13"/>
      <c r="AZ55" s="13"/>
      <c r="BA55" s="13"/>
      <c r="BB55" s="13"/>
      <c r="BC55" s="13"/>
      <c r="BD55" s="13"/>
      <c r="BE55" s="13"/>
      <c r="BF55" s="13"/>
      <c r="BG55" s="13"/>
      <c r="BH55" s="13"/>
      <c r="BI55" s="13"/>
      <c r="BJ55" s="13"/>
      <c r="BK55" s="13"/>
      <c r="BL55" s="13"/>
      <c r="BM55" s="13"/>
      <c r="BN55" s="13"/>
      <c r="BO55" s="13"/>
      <c r="BP55" s="13"/>
      <c r="BQ55" s="13"/>
      <c r="BR55" s="13"/>
      <c r="BS55" s="13"/>
      <c r="BT55" s="13"/>
      <c r="BU55" s="13"/>
      <c r="BV55" s="13"/>
      <c r="BW55" s="13"/>
      <c r="BX55" s="13"/>
      <c r="BY55" s="13"/>
      <c r="BZ55" s="13"/>
      <c r="CA55" s="13"/>
      <c r="CB55" s="13"/>
      <c r="CC55" s="13"/>
    </row>
    <row r="56" spans="1:81">
      <c r="A56" s="47"/>
      <c r="B56" s="48"/>
      <c r="C56" s="48"/>
      <c r="D56" s="48"/>
      <c r="E56" s="48"/>
      <c r="F56" s="47"/>
      <c r="G56" s="48"/>
      <c r="H56" s="13"/>
      <c r="I56" s="13"/>
      <c r="J56" s="13"/>
      <c r="K56" s="13"/>
      <c r="L56" s="13"/>
      <c r="M56" s="13"/>
      <c r="N56" s="13"/>
      <c r="O56" s="13"/>
      <c r="P56" s="13"/>
      <c r="Q56" s="13"/>
      <c r="R56" s="13"/>
      <c r="S56" s="13"/>
      <c r="T56" s="13"/>
      <c r="U56" s="13"/>
      <c r="V56" s="13"/>
      <c r="W56" s="13"/>
      <c r="X56" s="13"/>
      <c r="Y56" s="13"/>
      <c r="Z56" s="13"/>
      <c r="AA56" s="13"/>
      <c r="AB56" s="13"/>
      <c r="AC56" s="13"/>
      <c r="AD56" s="13"/>
      <c r="AE56" s="13"/>
      <c r="AF56" s="13"/>
      <c r="AG56" s="13"/>
      <c r="AH56" s="13"/>
      <c r="AI56" s="13"/>
      <c r="AJ56" s="13"/>
      <c r="AK56" s="13"/>
      <c r="AL56" s="13"/>
      <c r="AM56" s="13"/>
      <c r="AN56" s="13"/>
      <c r="AO56" s="13"/>
      <c r="AP56" s="13"/>
      <c r="AQ56" s="13"/>
      <c r="AR56" s="13"/>
      <c r="AS56" s="13"/>
      <c r="AT56" s="13"/>
      <c r="AU56" s="13"/>
      <c r="AV56" s="13"/>
      <c r="AW56" s="13"/>
      <c r="AX56" s="13"/>
      <c r="AY56" s="13"/>
      <c r="AZ56" s="13"/>
      <c r="BA56" s="13"/>
      <c r="BB56" s="13"/>
      <c r="BC56" s="13"/>
      <c r="BD56" s="13"/>
      <c r="BE56" s="13"/>
      <c r="BF56" s="13"/>
      <c r="BG56" s="13"/>
      <c r="BH56" s="13"/>
      <c r="BI56" s="13"/>
      <c r="BJ56" s="13"/>
      <c r="BK56" s="13"/>
      <c r="BL56" s="13"/>
      <c r="BM56" s="13"/>
      <c r="BN56" s="13"/>
      <c r="BO56" s="13"/>
      <c r="BP56" s="13"/>
      <c r="BQ56" s="13"/>
      <c r="BR56" s="13"/>
      <c r="BS56" s="13"/>
      <c r="BT56" s="13"/>
      <c r="BU56" s="13"/>
      <c r="BV56" s="13"/>
      <c r="BW56" s="13"/>
      <c r="BX56" s="13"/>
      <c r="BY56" s="13"/>
      <c r="BZ56" s="13"/>
      <c r="CA56" s="13"/>
      <c r="CB56" s="13"/>
      <c r="CC56" s="13"/>
    </row>
    <row r="57" spans="1:81">
      <c r="A57" s="47"/>
      <c r="B57" s="48"/>
      <c r="C57" s="48"/>
      <c r="D57" s="48"/>
      <c r="E57" s="48"/>
      <c r="F57" s="47"/>
      <c r="G57" s="48"/>
      <c r="H57" s="13"/>
      <c r="I57" s="13"/>
      <c r="J57" s="13"/>
      <c r="K57" s="13"/>
      <c r="L57" s="13"/>
      <c r="M57" s="13"/>
      <c r="N57" s="13"/>
      <c r="O57" s="13"/>
      <c r="P57" s="13"/>
      <c r="Q57" s="13"/>
      <c r="R57" s="13"/>
      <c r="S57" s="13"/>
      <c r="T57" s="13"/>
      <c r="U57" s="13"/>
      <c r="V57" s="13"/>
      <c r="W57" s="13"/>
      <c r="X57" s="13"/>
      <c r="Y57" s="13"/>
      <c r="Z57" s="13"/>
      <c r="AA57" s="13"/>
      <c r="AB57" s="13"/>
      <c r="AC57" s="13"/>
      <c r="AD57" s="13"/>
      <c r="AE57" s="13"/>
      <c r="AF57" s="13"/>
      <c r="AG57" s="13"/>
      <c r="AH57" s="13"/>
      <c r="AI57" s="13"/>
      <c r="AJ57" s="13"/>
      <c r="AK57" s="13"/>
      <c r="AL57" s="13"/>
      <c r="AM57" s="13"/>
      <c r="AN57" s="13"/>
      <c r="AO57" s="13"/>
      <c r="AP57" s="13"/>
      <c r="AQ57" s="13"/>
      <c r="AR57" s="13"/>
      <c r="AS57" s="13"/>
      <c r="AT57" s="13"/>
      <c r="AU57" s="13"/>
      <c r="AV57" s="13"/>
      <c r="AW57" s="13"/>
      <c r="AX57" s="13"/>
      <c r="AY57" s="13"/>
      <c r="AZ57" s="13"/>
      <c r="BA57" s="13"/>
      <c r="BB57" s="13"/>
      <c r="BC57" s="13"/>
      <c r="BD57" s="13"/>
      <c r="BE57" s="13"/>
      <c r="BF57" s="13"/>
      <c r="BG57" s="13"/>
      <c r="BH57" s="13"/>
      <c r="BI57" s="13"/>
      <c r="BJ57" s="13"/>
      <c r="BK57" s="13"/>
      <c r="BL57" s="13"/>
      <c r="BM57" s="13"/>
      <c r="BN57" s="13"/>
      <c r="BO57" s="13"/>
      <c r="BP57" s="13"/>
      <c r="BQ57" s="13"/>
      <c r="BR57" s="13"/>
      <c r="BS57" s="13"/>
      <c r="BT57" s="13"/>
      <c r="BU57" s="13"/>
      <c r="BV57" s="13"/>
      <c r="BW57" s="13"/>
      <c r="BX57" s="13"/>
      <c r="BY57" s="13"/>
      <c r="BZ57" s="13"/>
      <c r="CA57" s="13"/>
      <c r="CB57" s="13"/>
      <c r="CC57" s="13"/>
    </row>
    <row r="58" spans="1:81">
      <c r="A58" s="47"/>
      <c r="B58" s="48"/>
      <c r="C58" s="48"/>
      <c r="D58" s="48"/>
      <c r="E58" s="48"/>
      <c r="F58" s="47"/>
      <c r="G58" s="48"/>
      <c r="H58" s="13"/>
      <c r="I58" s="13"/>
      <c r="J58" s="13"/>
      <c r="K58" s="13"/>
      <c r="L58" s="13"/>
      <c r="M58" s="13"/>
      <c r="N58" s="13"/>
      <c r="O58" s="13"/>
      <c r="P58" s="13"/>
      <c r="Q58" s="13"/>
      <c r="R58" s="13"/>
      <c r="S58" s="13"/>
      <c r="T58" s="13"/>
      <c r="U58" s="13"/>
      <c r="V58" s="13"/>
      <c r="W58" s="13"/>
      <c r="X58" s="13"/>
      <c r="Y58" s="13"/>
      <c r="Z58" s="13"/>
      <c r="AA58" s="13"/>
      <c r="AB58" s="13"/>
      <c r="AC58" s="13"/>
      <c r="AD58" s="13"/>
      <c r="AE58" s="13"/>
      <c r="AF58" s="13"/>
      <c r="AG58" s="13"/>
      <c r="AH58" s="13"/>
      <c r="AI58" s="13"/>
      <c r="AJ58" s="13"/>
      <c r="AK58" s="13"/>
      <c r="AL58" s="13"/>
      <c r="AM58" s="13"/>
      <c r="AN58" s="13"/>
      <c r="AO58" s="13"/>
      <c r="AP58" s="13"/>
      <c r="AQ58" s="13"/>
      <c r="AR58" s="13"/>
      <c r="AS58" s="13"/>
      <c r="AT58" s="13"/>
      <c r="AU58" s="13"/>
      <c r="AV58" s="13"/>
      <c r="AW58" s="13"/>
      <c r="AX58" s="13"/>
      <c r="AY58" s="13"/>
      <c r="AZ58" s="13"/>
      <c r="BA58" s="13"/>
      <c r="BB58" s="13"/>
      <c r="BC58" s="13"/>
      <c r="BD58" s="13"/>
      <c r="BE58" s="13"/>
      <c r="BF58" s="13"/>
      <c r="BG58" s="13"/>
      <c r="BH58" s="13"/>
      <c r="BI58" s="13"/>
      <c r="BJ58" s="13"/>
      <c r="BK58" s="13"/>
      <c r="BL58" s="13"/>
      <c r="BM58" s="13"/>
      <c r="BN58" s="13"/>
      <c r="BO58" s="13"/>
      <c r="BP58" s="13"/>
      <c r="BQ58" s="13"/>
      <c r="BR58" s="13"/>
      <c r="BS58" s="13"/>
      <c r="BT58" s="13"/>
      <c r="BU58" s="13"/>
      <c r="BV58" s="13"/>
      <c r="BW58" s="13"/>
      <c r="BX58" s="13"/>
      <c r="BY58" s="13"/>
      <c r="BZ58" s="13"/>
      <c r="CA58" s="13"/>
      <c r="CB58" s="13"/>
      <c r="CC58" s="13"/>
    </row>
    <row r="59" spans="1:81">
      <c r="A59" s="47"/>
      <c r="B59" s="48"/>
      <c r="C59" s="48"/>
      <c r="D59" s="48"/>
      <c r="E59" s="48"/>
      <c r="F59" s="47"/>
      <c r="G59" s="48"/>
      <c r="H59" s="13"/>
      <c r="I59" s="13"/>
      <c r="J59" s="13"/>
      <c r="K59" s="13"/>
      <c r="L59" s="13"/>
      <c r="M59" s="13"/>
      <c r="N59" s="13"/>
      <c r="O59" s="13"/>
      <c r="P59" s="13"/>
      <c r="Q59" s="13"/>
      <c r="R59" s="13"/>
      <c r="S59" s="13"/>
      <c r="T59" s="13"/>
      <c r="U59" s="13"/>
      <c r="V59" s="13"/>
      <c r="W59" s="13"/>
      <c r="X59" s="13"/>
      <c r="Y59" s="13"/>
      <c r="Z59" s="13"/>
      <c r="AA59" s="13"/>
      <c r="AB59" s="13"/>
      <c r="AC59" s="13"/>
      <c r="AD59" s="13"/>
      <c r="AE59" s="13"/>
      <c r="AF59" s="13"/>
      <c r="AG59" s="13"/>
      <c r="AH59" s="13"/>
      <c r="AI59" s="13"/>
      <c r="AJ59" s="13"/>
      <c r="AK59" s="13"/>
      <c r="AL59" s="13"/>
      <c r="AM59" s="13"/>
      <c r="AN59" s="13"/>
      <c r="AO59" s="13"/>
      <c r="AP59" s="13"/>
      <c r="AQ59" s="13"/>
      <c r="AR59" s="13"/>
      <c r="AS59" s="13"/>
      <c r="AT59" s="13"/>
      <c r="AU59" s="13"/>
      <c r="AV59" s="13"/>
      <c r="AW59" s="13"/>
      <c r="AX59" s="13"/>
      <c r="AY59" s="13"/>
      <c r="AZ59" s="13"/>
      <c r="BA59" s="13"/>
      <c r="BB59" s="13"/>
      <c r="BC59" s="13"/>
      <c r="BD59" s="13"/>
      <c r="BE59" s="13"/>
      <c r="BF59" s="13"/>
      <c r="BG59" s="13"/>
      <c r="BH59" s="13"/>
      <c r="BI59" s="13"/>
      <c r="BJ59" s="13"/>
      <c r="BK59" s="13"/>
      <c r="BL59" s="13"/>
      <c r="BM59" s="13"/>
      <c r="BN59" s="13"/>
      <c r="BO59" s="13"/>
      <c r="BP59" s="13"/>
      <c r="BQ59" s="13"/>
      <c r="BR59" s="13"/>
      <c r="BS59" s="13"/>
      <c r="BT59" s="13"/>
      <c r="BU59" s="13"/>
      <c r="BV59" s="13"/>
      <c r="BW59" s="13"/>
      <c r="BX59" s="13"/>
      <c r="BY59" s="13"/>
      <c r="BZ59" s="13"/>
      <c r="CA59" s="13"/>
      <c r="CB59" s="13"/>
      <c r="CC59" s="13"/>
    </row>
    <row r="60" spans="1:81">
      <c r="A60" s="47"/>
      <c r="B60" s="48"/>
      <c r="C60" s="48"/>
      <c r="D60" s="48"/>
      <c r="E60" s="48"/>
      <c r="F60" s="47"/>
      <c r="G60" s="48"/>
      <c r="H60" s="13"/>
      <c r="I60" s="13"/>
      <c r="J60" s="13"/>
      <c r="K60" s="13"/>
      <c r="L60" s="13"/>
      <c r="M60" s="13"/>
      <c r="N60" s="13"/>
      <c r="O60" s="13"/>
      <c r="P60" s="13"/>
      <c r="Q60" s="13"/>
      <c r="R60" s="13"/>
      <c r="S60" s="13"/>
      <c r="T60" s="13"/>
      <c r="U60" s="13"/>
      <c r="V60" s="13"/>
      <c r="W60" s="13"/>
      <c r="X60" s="13"/>
      <c r="Y60" s="13"/>
      <c r="Z60" s="13"/>
      <c r="AA60" s="13"/>
      <c r="AB60" s="13"/>
      <c r="AC60" s="13"/>
      <c r="AD60" s="13"/>
      <c r="AE60" s="13"/>
      <c r="AF60" s="13"/>
      <c r="AG60" s="13"/>
      <c r="AH60" s="13"/>
      <c r="AI60" s="13"/>
      <c r="AJ60" s="13"/>
      <c r="AK60" s="13"/>
      <c r="AL60" s="13"/>
      <c r="AM60" s="13"/>
      <c r="AN60" s="13"/>
      <c r="AO60" s="13"/>
      <c r="AP60" s="13"/>
      <c r="AQ60" s="13"/>
      <c r="AR60" s="13"/>
      <c r="AS60" s="13"/>
      <c r="AT60" s="13"/>
      <c r="AU60" s="13"/>
      <c r="AV60" s="13"/>
      <c r="AW60" s="13"/>
      <c r="AX60" s="13"/>
      <c r="AY60" s="13"/>
      <c r="AZ60" s="13"/>
      <c r="BA60" s="13"/>
      <c r="BB60" s="13"/>
      <c r="BC60" s="13"/>
      <c r="BD60" s="13"/>
      <c r="BE60" s="13"/>
      <c r="BF60" s="13"/>
      <c r="BG60" s="13"/>
      <c r="BH60" s="13"/>
      <c r="BI60" s="13"/>
      <c r="BJ60" s="13"/>
      <c r="BK60" s="13"/>
      <c r="BL60" s="13"/>
      <c r="BM60" s="13"/>
      <c r="BN60" s="13"/>
      <c r="BO60" s="13"/>
      <c r="BP60" s="13"/>
      <c r="BQ60" s="13"/>
      <c r="BR60" s="13"/>
      <c r="BS60" s="13"/>
      <c r="BT60" s="13"/>
      <c r="BU60" s="13"/>
      <c r="BV60" s="13"/>
      <c r="BW60" s="13"/>
      <c r="BX60" s="13"/>
      <c r="BY60" s="13"/>
      <c r="BZ60" s="13"/>
      <c r="CA60" s="13"/>
      <c r="CB60" s="13"/>
      <c r="CC60" s="13"/>
    </row>
    <row r="61" spans="1:81">
      <c r="A61" s="47"/>
      <c r="B61" s="48"/>
      <c r="C61" s="48"/>
      <c r="D61" s="48"/>
      <c r="E61" s="48"/>
      <c r="F61" s="47"/>
      <c r="G61" s="48"/>
      <c r="H61" s="13"/>
      <c r="I61" s="13"/>
      <c r="J61" s="13"/>
      <c r="K61" s="13"/>
      <c r="L61" s="13"/>
      <c r="M61" s="13"/>
      <c r="N61" s="13"/>
      <c r="O61" s="13"/>
      <c r="P61" s="13"/>
      <c r="Q61" s="13"/>
      <c r="R61" s="13"/>
      <c r="S61" s="13"/>
      <c r="T61" s="13"/>
      <c r="U61" s="13"/>
      <c r="V61" s="13"/>
      <c r="W61" s="13"/>
      <c r="X61" s="13"/>
      <c r="Y61" s="13"/>
      <c r="Z61" s="13"/>
      <c r="AA61" s="13"/>
      <c r="AB61" s="13"/>
      <c r="AC61" s="13"/>
      <c r="AD61" s="13"/>
      <c r="AE61" s="13"/>
      <c r="AF61" s="13"/>
      <c r="AG61" s="13"/>
      <c r="AH61" s="13"/>
      <c r="AI61" s="13"/>
      <c r="AJ61" s="13"/>
      <c r="AK61" s="13"/>
      <c r="AL61" s="13"/>
      <c r="AM61" s="13"/>
      <c r="AN61" s="13"/>
      <c r="AO61" s="13"/>
      <c r="AP61" s="13"/>
      <c r="AQ61" s="13"/>
      <c r="AR61" s="13"/>
      <c r="AS61" s="13"/>
      <c r="AT61" s="13"/>
      <c r="AU61" s="13"/>
      <c r="AV61" s="13"/>
      <c r="AW61" s="13"/>
      <c r="AX61" s="13"/>
      <c r="AY61" s="13"/>
      <c r="AZ61" s="13"/>
      <c r="BA61" s="13"/>
      <c r="BB61" s="13"/>
      <c r="BC61" s="13"/>
      <c r="BD61" s="13"/>
      <c r="BE61" s="13"/>
      <c r="BF61" s="13"/>
      <c r="BG61" s="13"/>
      <c r="BH61" s="13"/>
      <c r="BI61" s="13"/>
      <c r="BJ61" s="13"/>
      <c r="BK61" s="13"/>
      <c r="BL61" s="13"/>
      <c r="BM61" s="13"/>
      <c r="BN61" s="13"/>
      <c r="BO61" s="13"/>
      <c r="BP61" s="13"/>
      <c r="BQ61" s="13"/>
      <c r="BR61" s="13"/>
      <c r="BS61" s="13"/>
      <c r="BT61" s="13"/>
      <c r="BU61" s="13"/>
      <c r="BV61" s="13"/>
      <c r="BW61" s="13"/>
      <c r="BX61" s="13"/>
      <c r="BY61" s="13"/>
      <c r="BZ61" s="13"/>
      <c r="CA61" s="13"/>
      <c r="CB61" s="13"/>
      <c r="CC61" s="13"/>
    </row>
    <row r="62" spans="1:81">
      <c r="A62" s="47"/>
      <c r="B62" s="48"/>
      <c r="C62" s="48"/>
      <c r="D62" s="48"/>
      <c r="E62" s="48"/>
      <c r="F62" s="47"/>
      <c r="G62" s="48"/>
      <c r="H62" s="13"/>
      <c r="I62" s="13"/>
      <c r="J62" s="13"/>
      <c r="K62" s="13"/>
      <c r="L62" s="13"/>
      <c r="M62" s="13"/>
      <c r="N62" s="13"/>
      <c r="O62" s="13"/>
      <c r="P62" s="13"/>
      <c r="Q62" s="13"/>
      <c r="R62" s="13"/>
      <c r="S62" s="13"/>
      <c r="T62" s="13"/>
      <c r="U62" s="13"/>
      <c r="V62" s="13"/>
      <c r="W62" s="13"/>
      <c r="X62" s="13"/>
      <c r="Y62" s="13"/>
      <c r="Z62" s="13"/>
      <c r="AA62" s="13"/>
      <c r="AB62" s="13"/>
      <c r="AC62" s="13"/>
      <c r="AD62" s="13"/>
      <c r="AE62" s="13"/>
      <c r="AF62" s="13"/>
      <c r="AG62" s="13"/>
      <c r="AH62" s="13"/>
      <c r="AI62" s="13"/>
      <c r="AJ62" s="13"/>
      <c r="AK62" s="13"/>
      <c r="AL62" s="13"/>
      <c r="AM62" s="13"/>
      <c r="AN62" s="13"/>
      <c r="AO62" s="13"/>
      <c r="AP62" s="13"/>
      <c r="AQ62" s="13"/>
      <c r="AR62" s="13"/>
      <c r="AS62" s="13"/>
      <c r="AT62" s="13"/>
      <c r="AU62" s="13"/>
      <c r="AV62" s="13"/>
      <c r="AW62" s="13"/>
      <c r="AX62" s="13"/>
      <c r="AY62" s="13"/>
      <c r="AZ62" s="13"/>
      <c r="BA62" s="13"/>
      <c r="BB62" s="13"/>
      <c r="BC62" s="13"/>
      <c r="BD62" s="13"/>
      <c r="BE62" s="13"/>
      <c r="BF62" s="13"/>
      <c r="BG62" s="13"/>
      <c r="BH62" s="13"/>
      <c r="BI62" s="13"/>
      <c r="BJ62" s="13"/>
      <c r="BK62" s="13"/>
      <c r="BL62" s="13"/>
      <c r="BM62" s="13"/>
      <c r="BN62" s="13"/>
      <c r="BO62" s="13"/>
      <c r="BP62" s="13"/>
      <c r="BQ62" s="13"/>
      <c r="BR62" s="13"/>
      <c r="BS62" s="13"/>
      <c r="BT62" s="13"/>
      <c r="BU62" s="13"/>
      <c r="BV62" s="13"/>
      <c r="BW62" s="13"/>
      <c r="BX62" s="13"/>
      <c r="BY62" s="13"/>
      <c r="BZ62" s="13"/>
      <c r="CA62" s="13"/>
      <c r="CB62" s="13"/>
      <c r="CC62" s="13"/>
    </row>
    <row r="63" spans="1:81">
      <c r="A63" s="47"/>
      <c r="B63" s="48"/>
      <c r="C63" s="48"/>
      <c r="D63" s="48"/>
      <c r="E63" s="48"/>
      <c r="F63" s="47"/>
      <c r="G63" s="48"/>
      <c r="H63" s="13"/>
      <c r="I63" s="13"/>
      <c r="J63" s="13"/>
      <c r="K63" s="13"/>
      <c r="L63" s="13"/>
      <c r="M63" s="13"/>
      <c r="N63" s="13"/>
      <c r="O63" s="13"/>
      <c r="P63" s="13"/>
      <c r="Q63" s="13"/>
      <c r="R63" s="13"/>
      <c r="S63" s="13"/>
      <c r="T63" s="13"/>
      <c r="U63" s="13"/>
      <c r="V63" s="13"/>
      <c r="W63" s="13"/>
      <c r="X63" s="13"/>
      <c r="Y63" s="13"/>
      <c r="Z63" s="13"/>
      <c r="AA63" s="13"/>
      <c r="AB63" s="13"/>
      <c r="AC63" s="13"/>
      <c r="AD63" s="13"/>
      <c r="AE63" s="13"/>
      <c r="AF63" s="13"/>
      <c r="AG63" s="13"/>
      <c r="AH63" s="13"/>
      <c r="AI63" s="13"/>
      <c r="AJ63" s="13"/>
      <c r="AK63" s="13"/>
      <c r="AL63" s="13"/>
      <c r="AM63" s="13"/>
      <c r="AN63" s="13"/>
      <c r="AO63" s="13"/>
      <c r="AP63" s="13"/>
      <c r="AQ63" s="13"/>
      <c r="AR63" s="13"/>
      <c r="AS63" s="13"/>
      <c r="AT63" s="13"/>
      <c r="AU63" s="13"/>
      <c r="AV63" s="13"/>
      <c r="AW63" s="13"/>
      <c r="AX63" s="13"/>
      <c r="AY63" s="13"/>
      <c r="AZ63" s="13"/>
      <c r="BA63" s="13"/>
      <c r="BB63" s="13"/>
      <c r="BC63" s="13"/>
      <c r="BD63" s="13"/>
      <c r="BE63" s="13"/>
      <c r="BF63" s="13"/>
      <c r="BG63" s="13"/>
      <c r="BH63" s="13"/>
      <c r="BI63" s="13"/>
      <c r="BJ63" s="13"/>
      <c r="BK63" s="13"/>
      <c r="BL63" s="13"/>
      <c r="BM63" s="13"/>
      <c r="BN63" s="13"/>
      <c r="BO63" s="13"/>
      <c r="BP63" s="13"/>
      <c r="BQ63" s="13"/>
      <c r="BR63" s="13"/>
      <c r="BS63" s="13"/>
      <c r="BT63" s="13"/>
      <c r="BU63" s="13"/>
      <c r="BV63" s="13"/>
      <c r="BW63" s="13"/>
      <c r="BX63" s="13"/>
      <c r="BY63" s="13"/>
      <c r="BZ63" s="13"/>
      <c r="CA63" s="13"/>
      <c r="CB63" s="13"/>
      <c r="CC63" s="13"/>
    </row>
    <row r="64" spans="1:81">
      <c r="A64" s="47"/>
      <c r="B64" s="48"/>
      <c r="C64" s="48"/>
      <c r="D64" s="48"/>
      <c r="E64" s="48"/>
      <c r="F64" s="47"/>
      <c r="G64" s="48"/>
      <c r="H64" s="13"/>
      <c r="I64" s="13"/>
      <c r="J64" s="13"/>
      <c r="K64" s="13"/>
      <c r="L64" s="13"/>
      <c r="M64" s="13"/>
      <c r="N64" s="13"/>
      <c r="O64" s="13"/>
      <c r="P64" s="13"/>
      <c r="Q64" s="13"/>
      <c r="R64" s="13"/>
      <c r="S64" s="13"/>
      <c r="T64" s="13"/>
      <c r="U64" s="13"/>
      <c r="V64" s="13"/>
      <c r="W64" s="13"/>
      <c r="X64" s="13"/>
      <c r="Y64" s="13"/>
      <c r="Z64" s="13"/>
      <c r="AA64" s="13"/>
      <c r="AB64" s="13"/>
      <c r="AC64" s="13"/>
      <c r="AD64" s="13"/>
      <c r="AE64" s="13"/>
      <c r="AF64" s="13"/>
      <c r="AG64" s="13"/>
      <c r="AH64" s="13"/>
      <c r="AI64" s="13"/>
      <c r="AJ64" s="13"/>
      <c r="AK64" s="13"/>
      <c r="AL64" s="13"/>
      <c r="AM64" s="13"/>
      <c r="AN64" s="13"/>
      <c r="AO64" s="13"/>
      <c r="AP64" s="13"/>
      <c r="AQ64" s="13"/>
      <c r="AR64" s="13"/>
      <c r="AS64" s="13"/>
      <c r="AT64" s="13"/>
      <c r="AU64" s="13"/>
      <c r="AV64" s="13"/>
      <c r="AW64" s="13"/>
      <c r="AX64" s="13"/>
      <c r="AY64" s="13"/>
      <c r="AZ64" s="13"/>
      <c r="BA64" s="13"/>
      <c r="BB64" s="13"/>
      <c r="BC64" s="13"/>
      <c r="BD64" s="13"/>
      <c r="BE64" s="13"/>
      <c r="BF64" s="13"/>
      <c r="BG64" s="13"/>
      <c r="BH64" s="13"/>
      <c r="BI64" s="13"/>
      <c r="BJ64" s="13"/>
      <c r="BK64" s="13"/>
      <c r="BL64" s="13"/>
      <c r="BM64" s="13"/>
      <c r="BN64" s="13"/>
      <c r="BO64" s="13"/>
      <c r="BP64" s="13"/>
      <c r="BQ64" s="13"/>
      <c r="BR64" s="13"/>
      <c r="BS64" s="13"/>
      <c r="BT64" s="13"/>
      <c r="BU64" s="13"/>
      <c r="BV64" s="13"/>
      <c r="BW64" s="13"/>
      <c r="BX64" s="13"/>
      <c r="BY64" s="13"/>
      <c r="BZ64" s="13"/>
      <c r="CA64" s="13"/>
      <c r="CB64" s="13"/>
      <c r="CC64" s="13"/>
    </row>
    <row r="65" spans="1:81">
      <c r="A65" s="47"/>
      <c r="B65" s="48"/>
      <c r="C65" s="48"/>
      <c r="D65" s="48"/>
      <c r="E65" s="48"/>
      <c r="F65" s="47"/>
      <c r="G65" s="48"/>
      <c r="H65" s="13"/>
      <c r="I65" s="13"/>
      <c r="J65" s="13"/>
      <c r="K65" s="13"/>
      <c r="L65" s="13"/>
      <c r="M65" s="13"/>
      <c r="N65" s="13"/>
      <c r="O65" s="13"/>
      <c r="P65" s="13"/>
      <c r="Q65" s="13"/>
      <c r="R65" s="13"/>
      <c r="S65" s="13"/>
      <c r="T65" s="13"/>
      <c r="U65" s="13"/>
      <c r="V65" s="13"/>
      <c r="W65" s="13"/>
      <c r="X65" s="13"/>
      <c r="Y65" s="13"/>
      <c r="Z65" s="13"/>
      <c r="AA65" s="13"/>
      <c r="AB65" s="13"/>
      <c r="AC65" s="13"/>
      <c r="AD65" s="13"/>
      <c r="AE65" s="13"/>
      <c r="AF65" s="13"/>
      <c r="AG65" s="13"/>
      <c r="AH65" s="13"/>
      <c r="AI65" s="13"/>
      <c r="AJ65" s="13"/>
      <c r="AK65" s="13"/>
      <c r="AL65" s="13"/>
      <c r="AM65" s="13"/>
      <c r="AN65" s="13"/>
      <c r="AO65" s="13"/>
      <c r="AP65" s="13"/>
      <c r="AQ65" s="13"/>
      <c r="AR65" s="13"/>
      <c r="AS65" s="13"/>
      <c r="AT65" s="13"/>
      <c r="AU65" s="13"/>
      <c r="AV65" s="13"/>
      <c r="AW65" s="13"/>
      <c r="AX65" s="13"/>
      <c r="AY65" s="13"/>
      <c r="AZ65" s="13"/>
      <c r="BA65" s="13"/>
      <c r="BB65" s="13"/>
      <c r="BC65" s="13"/>
      <c r="BD65" s="13"/>
      <c r="BE65" s="13"/>
      <c r="BF65" s="13"/>
      <c r="BG65" s="13"/>
      <c r="BH65" s="13"/>
      <c r="BI65" s="13"/>
      <c r="BJ65" s="13"/>
      <c r="BK65" s="13"/>
      <c r="BL65" s="13"/>
      <c r="BM65" s="13"/>
      <c r="BN65" s="13"/>
      <c r="BO65" s="13"/>
      <c r="BP65" s="13"/>
      <c r="BQ65" s="13"/>
      <c r="BR65" s="13"/>
      <c r="BS65" s="13"/>
      <c r="BT65" s="13"/>
      <c r="BU65" s="13"/>
      <c r="BV65" s="13"/>
      <c r="BW65" s="13"/>
      <c r="BX65" s="13"/>
      <c r="BY65" s="13"/>
      <c r="BZ65" s="13"/>
      <c r="CA65" s="13"/>
      <c r="CB65" s="13"/>
      <c r="CC65" s="13"/>
    </row>
    <row r="66" spans="1:81">
      <c r="A66" s="47"/>
      <c r="B66" s="48"/>
      <c r="C66" s="48"/>
      <c r="D66" s="48"/>
      <c r="E66" s="48"/>
      <c r="F66" s="47"/>
      <c r="G66" s="48"/>
      <c r="H66" s="13"/>
      <c r="I66" s="13"/>
      <c r="J66" s="13"/>
      <c r="K66" s="13"/>
      <c r="L66" s="13"/>
      <c r="M66" s="13"/>
      <c r="N66" s="13"/>
      <c r="O66" s="13"/>
      <c r="P66" s="13"/>
      <c r="Q66" s="13"/>
      <c r="R66" s="13"/>
      <c r="S66" s="13"/>
      <c r="T66" s="13"/>
      <c r="U66" s="13"/>
      <c r="V66" s="13"/>
      <c r="W66" s="13"/>
      <c r="X66" s="13"/>
      <c r="Y66" s="13"/>
      <c r="Z66" s="13"/>
      <c r="AA66" s="13"/>
      <c r="AB66" s="13"/>
      <c r="AC66" s="13"/>
      <c r="AD66" s="13"/>
      <c r="AE66" s="13"/>
      <c r="AF66" s="13"/>
      <c r="AG66" s="13"/>
      <c r="AH66" s="13"/>
      <c r="AI66" s="13"/>
      <c r="AJ66" s="13"/>
      <c r="AK66" s="13"/>
      <c r="AL66" s="13"/>
      <c r="AM66" s="13"/>
      <c r="AN66" s="13"/>
      <c r="AO66" s="13"/>
      <c r="AP66" s="13"/>
      <c r="AQ66" s="13"/>
      <c r="AR66" s="13"/>
      <c r="AS66" s="13"/>
      <c r="AT66" s="13"/>
      <c r="AU66" s="13"/>
      <c r="AV66" s="13"/>
      <c r="AW66" s="13"/>
      <c r="AX66" s="13"/>
      <c r="AY66" s="13"/>
      <c r="AZ66" s="13"/>
      <c r="BA66" s="13"/>
      <c r="BB66" s="13"/>
      <c r="BC66" s="13"/>
      <c r="BD66" s="13"/>
      <c r="BE66" s="13"/>
      <c r="BF66" s="13"/>
      <c r="BG66" s="13"/>
      <c r="BH66" s="13"/>
      <c r="BI66" s="13"/>
      <c r="BJ66" s="13"/>
      <c r="BK66" s="13"/>
      <c r="BL66" s="13"/>
      <c r="BM66" s="13"/>
      <c r="BN66" s="13"/>
      <c r="BO66" s="13"/>
      <c r="BP66" s="13"/>
      <c r="BQ66" s="13"/>
      <c r="BR66" s="13"/>
      <c r="BS66" s="13"/>
      <c r="BT66" s="13"/>
      <c r="BU66" s="13"/>
      <c r="BV66" s="13"/>
      <c r="BW66" s="13"/>
      <c r="BX66" s="13"/>
      <c r="BY66" s="13"/>
      <c r="BZ66" s="13"/>
      <c r="CA66" s="13"/>
      <c r="CB66" s="13"/>
      <c r="CC66" s="13"/>
    </row>
    <row r="67" spans="1:81">
      <c r="A67" s="47"/>
      <c r="B67" s="48"/>
      <c r="C67" s="48"/>
      <c r="D67" s="48"/>
      <c r="E67" s="48"/>
      <c r="F67" s="47"/>
      <c r="G67" s="48"/>
      <c r="H67" s="13"/>
      <c r="I67" s="13"/>
      <c r="J67" s="13"/>
      <c r="K67" s="13"/>
      <c r="L67" s="13"/>
      <c r="M67" s="13"/>
      <c r="N67" s="13"/>
      <c r="O67" s="13"/>
      <c r="P67" s="13"/>
      <c r="Q67" s="13"/>
      <c r="R67" s="13"/>
      <c r="S67" s="13"/>
      <c r="T67" s="13"/>
      <c r="U67" s="13"/>
      <c r="V67" s="13"/>
      <c r="W67" s="13"/>
      <c r="X67" s="13"/>
      <c r="Y67" s="13"/>
      <c r="Z67" s="13"/>
      <c r="AA67" s="13"/>
      <c r="AB67" s="13"/>
      <c r="AC67" s="13"/>
      <c r="AD67" s="13"/>
      <c r="AE67" s="13"/>
      <c r="AF67" s="13"/>
      <c r="AG67" s="13"/>
      <c r="AH67" s="13"/>
      <c r="AI67" s="13"/>
      <c r="AJ67" s="13"/>
      <c r="AK67" s="13"/>
      <c r="AL67" s="13"/>
      <c r="AM67" s="13"/>
      <c r="AN67" s="13"/>
      <c r="AO67" s="13"/>
      <c r="AP67" s="13"/>
      <c r="AQ67" s="13"/>
      <c r="AR67" s="13"/>
      <c r="AS67" s="13"/>
      <c r="AT67" s="13"/>
      <c r="AU67" s="13"/>
      <c r="AV67" s="13"/>
      <c r="AW67" s="13"/>
      <c r="AX67" s="13"/>
      <c r="AY67" s="13"/>
      <c r="AZ67" s="13"/>
      <c r="BA67" s="13"/>
      <c r="BB67" s="13"/>
      <c r="BC67" s="13"/>
      <c r="BD67" s="13"/>
      <c r="BE67" s="13"/>
      <c r="BF67" s="13"/>
      <c r="BG67" s="13"/>
      <c r="BH67" s="13"/>
      <c r="BI67" s="13"/>
      <c r="BJ67" s="13"/>
      <c r="BK67" s="13"/>
      <c r="BL67" s="13"/>
      <c r="BM67" s="13"/>
      <c r="BN67" s="13"/>
      <c r="BO67" s="13"/>
      <c r="BP67" s="13"/>
      <c r="BQ67" s="13"/>
      <c r="BR67" s="13"/>
      <c r="BS67" s="13"/>
      <c r="BT67" s="13"/>
      <c r="BU67" s="13"/>
      <c r="BV67" s="13"/>
      <c r="BW67" s="13"/>
      <c r="BX67" s="13"/>
      <c r="BY67" s="13"/>
      <c r="BZ67" s="13"/>
      <c r="CA67" s="13"/>
      <c r="CB67" s="13"/>
      <c r="CC67" s="13"/>
    </row>
    <row r="68" spans="1:81">
      <c r="A68" s="47"/>
      <c r="B68" s="48"/>
      <c r="C68" s="48"/>
      <c r="D68" s="48"/>
      <c r="E68" s="48"/>
      <c r="F68" s="47"/>
      <c r="G68" s="48"/>
      <c r="H68" s="13"/>
      <c r="I68" s="13"/>
      <c r="J68" s="13"/>
      <c r="K68" s="13"/>
      <c r="L68" s="13"/>
      <c r="M68" s="13"/>
      <c r="N68" s="13"/>
      <c r="O68" s="13"/>
      <c r="P68" s="13"/>
      <c r="Q68" s="13"/>
      <c r="R68" s="13"/>
      <c r="S68" s="13"/>
      <c r="T68" s="13"/>
      <c r="U68" s="13"/>
      <c r="V68" s="13"/>
      <c r="W68" s="13"/>
      <c r="X68" s="13"/>
      <c r="Y68" s="13"/>
      <c r="Z68" s="13"/>
      <c r="AA68" s="13"/>
      <c r="AB68" s="13"/>
      <c r="AC68" s="13"/>
      <c r="AD68" s="13"/>
      <c r="AE68" s="13"/>
      <c r="AF68" s="13"/>
      <c r="AG68" s="13"/>
      <c r="AH68" s="13"/>
      <c r="AI68" s="13"/>
      <c r="AJ68" s="13"/>
      <c r="AK68" s="13"/>
      <c r="AL68" s="13"/>
      <c r="AM68" s="13"/>
      <c r="AN68" s="13"/>
      <c r="AO68" s="13"/>
      <c r="AP68" s="13"/>
      <c r="AQ68" s="13"/>
      <c r="AR68" s="13"/>
      <c r="AS68" s="13"/>
      <c r="AT68" s="13"/>
      <c r="AU68" s="13"/>
      <c r="AV68" s="13"/>
      <c r="AW68" s="13"/>
      <c r="AX68" s="13"/>
      <c r="AY68" s="13"/>
      <c r="AZ68" s="13"/>
      <c r="BA68" s="13"/>
      <c r="BB68" s="13"/>
      <c r="BC68" s="13"/>
      <c r="BD68" s="13"/>
      <c r="BE68" s="13"/>
      <c r="BF68" s="13"/>
      <c r="BG68" s="13"/>
      <c r="BH68" s="13"/>
      <c r="BI68" s="13"/>
      <c r="BJ68" s="13"/>
      <c r="BK68" s="13"/>
      <c r="BL68" s="13"/>
      <c r="BM68" s="13"/>
      <c r="BN68" s="13"/>
      <c r="BO68" s="13"/>
      <c r="BP68" s="13"/>
      <c r="BQ68" s="13"/>
      <c r="BR68" s="13"/>
      <c r="BS68" s="13"/>
      <c r="BT68" s="13"/>
      <c r="BU68" s="13"/>
      <c r="BV68" s="13"/>
      <c r="BW68" s="13"/>
      <c r="BX68" s="13"/>
      <c r="BY68" s="13"/>
      <c r="BZ68" s="13"/>
      <c r="CA68" s="13"/>
      <c r="CB68" s="13"/>
      <c r="CC68" s="13"/>
    </row>
    <row r="69" spans="1:81">
      <c r="A69" s="47"/>
      <c r="B69" s="48"/>
      <c r="C69" s="48"/>
      <c r="D69" s="48"/>
      <c r="E69" s="48"/>
      <c r="F69" s="47"/>
      <c r="G69" s="48"/>
      <c r="H69" s="13"/>
      <c r="I69" s="13"/>
      <c r="J69" s="13"/>
      <c r="K69" s="13"/>
      <c r="L69" s="13"/>
      <c r="M69" s="13"/>
      <c r="N69" s="13"/>
      <c r="O69" s="13"/>
      <c r="P69" s="13"/>
      <c r="Q69" s="13"/>
      <c r="R69" s="13"/>
      <c r="S69" s="13"/>
      <c r="T69" s="13"/>
      <c r="U69" s="13"/>
      <c r="V69" s="13"/>
      <c r="W69" s="13"/>
      <c r="X69" s="13"/>
      <c r="Y69" s="13"/>
      <c r="Z69" s="13"/>
      <c r="AA69" s="13"/>
      <c r="AB69" s="13"/>
      <c r="AC69" s="13"/>
      <c r="AD69" s="13"/>
      <c r="AE69" s="13"/>
      <c r="AF69" s="13"/>
      <c r="AG69" s="13"/>
      <c r="AH69" s="13"/>
      <c r="AI69" s="13"/>
      <c r="AJ69" s="13"/>
      <c r="AK69" s="13"/>
      <c r="AL69" s="13"/>
      <c r="AM69" s="13"/>
      <c r="AN69" s="13"/>
      <c r="AO69" s="13"/>
      <c r="AP69" s="13"/>
      <c r="AQ69" s="13"/>
      <c r="AR69" s="13"/>
      <c r="AS69" s="13"/>
      <c r="AT69" s="13"/>
      <c r="AU69" s="13"/>
      <c r="AV69" s="13"/>
      <c r="AW69" s="13"/>
      <c r="AX69" s="13"/>
      <c r="AY69" s="13"/>
      <c r="AZ69" s="13"/>
      <c r="BA69" s="13"/>
      <c r="BB69" s="13"/>
      <c r="BC69" s="13"/>
      <c r="BD69" s="13"/>
      <c r="BE69" s="13"/>
      <c r="BF69" s="13"/>
      <c r="BG69" s="13"/>
      <c r="BH69" s="13"/>
      <c r="BI69" s="13"/>
      <c r="BJ69" s="13"/>
      <c r="BK69" s="13"/>
      <c r="BL69" s="13"/>
      <c r="BM69" s="13"/>
      <c r="BN69" s="13"/>
      <c r="BO69" s="13"/>
      <c r="BP69" s="13"/>
      <c r="BQ69" s="13"/>
      <c r="BR69" s="13"/>
      <c r="BS69" s="13"/>
      <c r="BT69" s="13"/>
      <c r="BU69" s="13"/>
      <c r="BV69" s="13"/>
      <c r="BW69" s="13"/>
      <c r="BX69" s="13"/>
      <c r="BY69" s="13"/>
      <c r="BZ69" s="13"/>
      <c r="CA69" s="13"/>
      <c r="CB69" s="13"/>
      <c r="CC69" s="13"/>
    </row>
    <row r="70" spans="1:81">
      <c r="A70" s="47"/>
      <c r="B70" s="48"/>
      <c r="C70" s="48"/>
      <c r="D70" s="48"/>
      <c r="E70" s="48"/>
      <c r="F70" s="47"/>
      <c r="G70" s="48"/>
      <c r="H70" s="13"/>
      <c r="I70" s="13"/>
      <c r="J70" s="13"/>
      <c r="K70" s="13"/>
      <c r="L70" s="13"/>
      <c r="M70" s="13"/>
      <c r="N70" s="13"/>
      <c r="O70" s="13"/>
      <c r="P70" s="13"/>
      <c r="Q70" s="13"/>
      <c r="R70" s="13"/>
      <c r="S70" s="13"/>
      <c r="T70" s="13"/>
      <c r="U70" s="13"/>
      <c r="V70" s="13"/>
      <c r="W70" s="13"/>
      <c r="X70" s="13"/>
      <c r="Y70" s="13"/>
      <c r="Z70" s="13"/>
      <c r="AA70" s="13"/>
      <c r="AB70" s="13"/>
      <c r="AC70" s="13"/>
      <c r="AD70" s="13"/>
      <c r="AE70" s="13"/>
      <c r="AF70" s="13"/>
      <c r="AG70" s="13"/>
      <c r="AH70" s="13"/>
      <c r="AI70" s="13"/>
      <c r="AJ70" s="13"/>
      <c r="AK70" s="13"/>
      <c r="AL70" s="13"/>
      <c r="AM70" s="13"/>
      <c r="AN70" s="13"/>
      <c r="AO70" s="13"/>
      <c r="AP70" s="13"/>
      <c r="AQ70" s="13"/>
      <c r="AR70" s="13"/>
      <c r="AS70" s="13"/>
      <c r="AT70" s="13"/>
      <c r="AU70" s="13"/>
      <c r="AV70" s="13"/>
      <c r="AW70" s="13"/>
      <c r="AX70" s="13"/>
      <c r="AY70" s="13"/>
      <c r="AZ70" s="13"/>
      <c r="BA70" s="13"/>
      <c r="BB70" s="13"/>
      <c r="BC70" s="13"/>
      <c r="BD70" s="13"/>
      <c r="BE70" s="13"/>
      <c r="BF70" s="13"/>
      <c r="BG70" s="13"/>
      <c r="BH70" s="13"/>
      <c r="BI70" s="13"/>
      <c r="BJ70" s="13"/>
      <c r="BK70" s="13"/>
      <c r="BL70" s="13"/>
      <c r="BM70" s="13"/>
      <c r="BN70" s="13"/>
      <c r="BO70" s="13"/>
      <c r="BP70" s="13"/>
      <c r="BQ70" s="13"/>
      <c r="BR70" s="13"/>
      <c r="BS70" s="13"/>
      <c r="BT70" s="13"/>
      <c r="BU70" s="13"/>
      <c r="BV70" s="13"/>
      <c r="BW70" s="13"/>
      <c r="BX70" s="13"/>
      <c r="BY70" s="13"/>
      <c r="BZ70" s="13"/>
      <c r="CA70" s="13"/>
      <c r="CB70" s="13"/>
      <c r="CC70" s="13"/>
    </row>
    <row r="71" spans="1:81">
      <c r="A71" s="47"/>
      <c r="B71" s="48"/>
      <c r="C71" s="48"/>
      <c r="D71" s="48"/>
      <c r="E71" s="48"/>
      <c r="F71" s="47"/>
      <c r="G71" s="48"/>
      <c r="H71" s="13"/>
      <c r="I71" s="13"/>
      <c r="J71" s="13"/>
      <c r="K71" s="13"/>
      <c r="L71" s="13"/>
      <c r="M71" s="13"/>
      <c r="N71" s="13"/>
      <c r="O71" s="13"/>
      <c r="P71" s="13"/>
      <c r="Q71" s="13"/>
      <c r="R71" s="13"/>
      <c r="S71" s="13"/>
      <c r="T71" s="13"/>
      <c r="U71" s="13"/>
      <c r="V71" s="13"/>
      <c r="W71" s="13"/>
      <c r="X71" s="13"/>
      <c r="Y71" s="13"/>
      <c r="Z71" s="13"/>
      <c r="AA71" s="13"/>
      <c r="AB71" s="13"/>
      <c r="AC71" s="13"/>
      <c r="AD71" s="13"/>
      <c r="AE71" s="13"/>
      <c r="AF71" s="13"/>
      <c r="AG71" s="13"/>
      <c r="AH71" s="13"/>
      <c r="AI71" s="13"/>
      <c r="AJ71" s="13"/>
      <c r="AK71" s="13"/>
      <c r="AL71" s="13"/>
      <c r="AM71" s="13"/>
      <c r="AN71" s="13"/>
      <c r="AO71" s="13"/>
      <c r="AP71" s="13"/>
      <c r="AQ71" s="13"/>
      <c r="AR71" s="13"/>
      <c r="AS71" s="13"/>
      <c r="AT71" s="13"/>
      <c r="AU71" s="13"/>
      <c r="AV71" s="13"/>
      <c r="AW71" s="13"/>
      <c r="AX71" s="13"/>
      <c r="AY71" s="13"/>
      <c r="AZ71" s="13"/>
      <c r="BA71" s="13"/>
      <c r="BB71" s="13"/>
      <c r="BC71" s="13"/>
      <c r="BD71" s="13"/>
      <c r="BE71" s="13"/>
      <c r="BF71" s="13"/>
      <c r="BG71" s="13"/>
      <c r="BH71" s="13"/>
      <c r="BI71" s="13"/>
      <c r="BJ71" s="13"/>
      <c r="BK71" s="13"/>
      <c r="BL71" s="13"/>
      <c r="BM71" s="13"/>
      <c r="BN71" s="13"/>
      <c r="BO71" s="13"/>
      <c r="BP71" s="13"/>
      <c r="BQ71" s="13"/>
      <c r="BR71" s="13"/>
      <c r="BS71" s="13"/>
      <c r="BT71" s="13"/>
      <c r="BU71" s="13"/>
      <c r="BV71" s="13"/>
      <c r="BW71" s="13"/>
      <c r="BX71" s="13"/>
      <c r="BY71" s="13"/>
      <c r="BZ71" s="13"/>
      <c r="CA71" s="13"/>
      <c r="CB71" s="13"/>
      <c r="CC71" s="13"/>
    </row>
    <row r="72" spans="1:81">
      <c r="A72" s="47"/>
      <c r="B72" s="48"/>
      <c r="C72" s="48"/>
      <c r="D72" s="48"/>
      <c r="E72" s="48"/>
      <c r="F72" s="47"/>
      <c r="G72" s="48"/>
      <c r="H72" s="13"/>
      <c r="I72" s="13"/>
      <c r="J72" s="13"/>
      <c r="K72" s="13"/>
      <c r="L72" s="13"/>
      <c r="M72" s="13"/>
      <c r="N72" s="13"/>
      <c r="O72" s="13"/>
      <c r="P72" s="13"/>
      <c r="Q72" s="13"/>
      <c r="R72" s="13"/>
      <c r="S72" s="13"/>
      <c r="T72" s="13"/>
      <c r="U72" s="13"/>
      <c r="V72" s="13"/>
      <c r="W72" s="13"/>
      <c r="X72" s="13"/>
      <c r="Y72" s="13"/>
      <c r="Z72" s="13"/>
      <c r="AA72" s="13"/>
      <c r="AB72" s="13"/>
      <c r="AC72" s="13"/>
      <c r="AD72" s="13"/>
      <c r="AE72" s="13"/>
      <c r="AF72" s="13"/>
      <c r="AG72" s="13"/>
      <c r="AH72" s="13"/>
      <c r="AI72" s="13"/>
      <c r="AJ72" s="13"/>
      <c r="AK72" s="13"/>
      <c r="AL72" s="13"/>
      <c r="AM72" s="13"/>
      <c r="AN72" s="13"/>
      <c r="AO72" s="13"/>
      <c r="AP72" s="13"/>
      <c r="AQ72" s="13"/>
      <c r="AR72" s="13"/>
      <c r="AS72" s="13"/>
      <c r="AT72" s="13"/>
      <c r="AU72" s="13"/>
      <c r="AV72" s="13"/>
      <c r="AW72" s="13"/>
      <c r="AX72" s="13"/>
      <c r="AY72" s="13"/>
      <c r="AZ72" s="13"/>
      <c r="BA72" s="13"/>
      <c r="BB72" s="13"/>
      <c r="BC72" s="13"/>
      <c r="BD72" s="13"/>
      <c r="BE72" s="13"/>
      <c r="BF72" s="13"/>
      <c r="BG72" s="13"/>
      <c r="BH72" s="13"/>
      <c r="BI72" s="13"/>
      <c r="BJ72" s="13"/>
      <c r="BK72" s="13"/>
      <c r="BL72" s="13"/>
      <c r="BM72" s="13"/>
      <c r="BN72" s="13"/>
      <c r="BO72" s="13"/>
      <c r="BP72" s="13"/>
      <c r="BQ72" s="13"/>
      <c r="BR72" s="13"/>
      <c r="BS72" s="13"/>
      <c r="BT72" s="13"/>
      <c r="BU72" s="13"/>
      <c r="BV72" s="13"/>
      <c r="BW72" s="13"/>
      <c r="BX72" s="13"/>
      <c r="BY72" s="13"/>
      <c r="BZ72" s="13"/>
      <c r="CA72" s="13"/>
      <c r="CB72" s="13"/>
      <c r="CC72" s="13"/>
    </row>
    <row r="73" spans="1:81">
      <c r="A73" s="47"/>
      <c r="B73" s="48"/>
      <c r="C73" s="48"/>
      <c r="D73" s="48"/>
      <c r="E73" s="48"/>
      <c r="F73" s="47"/>
      <c r="G73" s="48"/>
      <c r="H73" s="13"/>
      <c r="I73" s="13"/>
      <c r="J73" s="13"/>
      <c r="K73" s="13"/>
      <c r="L73" s="13"/>
      <c r="M73" s="13"/>
      <c r="N73" s="13"/>
      <c r="O73" s="13"/>
      <c r="P73" s="13"/>
      <c r="Q73" s="13"/>
      <c r="R73" s="13"/>
      <c r="S73" s="13"/>
      <c r="T73" s="13"/>
      <c r="U73" s="13"/>
      <c r="V73" s="13"/>
      <c r="W73" s="13"/>
      <c r="X73" s="13"/>
      <c r="Y73" s="13"/>
      <c r="Z73" s="13"/>
      <c r="AA73" s="13"/>
      <c r="AB73" s="13"/>
      <c r="AC73" s="13"/>
      <c r="AD73" s="13"/>
      <c r="AE73" s="13"/>
      <c r="AF73" s="13"/>
      <c r="AG73" s="13"/>
      <c r="AH73" s="13"/>
      <c r="AI73" s="13"/>
      <c r="AJ73" s="13"/>
      <c r="AK73" s="13"/>
      <c r="AL73" s="13"/>
      <c r="AM73" s="13"/>
      <c r="AN73" s="13"/>
      <c r="AO73" s="13"/>
      <c r="AP73" s="13"/>
      <c r="AQ73" s="13"/>
      <c r="AR73" s="13"/>
      <c r="AS73" s="13"/>
      <c r="AT73" s="13"/>
      <c r="AU73" s="13"/>
      <c r="AV73" s="13"/>
      <c r="AW73" s="13"/>
      <c r="AX73" s="13"/>
      <c r="AY73" s="13"/>
      <c r="AZ73" s="13"/>
      <c r="BA73" s="13"/>
      <c r="BB73" s="13"/>
      <c r="BC73" s="13"/>
      <c r="BD73" s="13"/>
      <c r="BE73" s="13"/>
      <c r="BF73" s="13"/>
      <c r="BG73" s="13"/>
      <c r="BH73" s="13"/>
      <c r="BI73" s="13"/>
      <c r="BJ73" s="13"/>
      <c r="BK73" s="13"/>
      <c r="BL73" s="13"/>
      <c r="BM73" s="13"/>
      <c r="BN73" s="13"/>
      <c r="BO73" s="13"/>
      <c r="BP73" s="13"/>
      <c r="BQ73" s="13"/>
      <c r="BR73" s="13"/>
      <c r="BS73" s="13"/>
      <c r="BT73" s="13"/>
      <c r="BU73" s="13"/>
      <c r="BV73" s="13"/>
      <c r="BW73" s="13"/>
      <c r="BX73" s="13"/>
      <c r="BY73" s="13"/>
      <c r="BZ73" s="13"/>
      <c r="CA73" s="13"/>
      <c r="CB73" s="13"/>
      <c r="CC73" s="13"/>
    </row>
    <row r="74" spans="1:81">
      <c r="A74" s="47"/>
      <c r="B74" s="48"/>
      <c r="C74" s="48"/>
      <c r="D74" s="48"/>
      <c r="E74" s="48"/>
      <c r="F74" s="47"/>
      <c r="G74" s="48"/>
      <c r="H74" s="13"/>
      <c r="I74" s="13"/>
      <c r="J74" s="13"/>
      <c r="K74" s="13"/>
      <c r="L74" s="13"/>
      <c r="M74" s="13"/>
      <c r="N74" s="13"/>
      <c r="O74" s="13"/>
      <c r="P74" s="13"/>
      <c r="Q74" s="13"/>
      <c r="R74" s="13"/>
      <c r="S74" s="13"/>
      <c r="T74" s="13"/>
      <c r="U74" s="13"/>
      <c r="V74" s="13"/>
      <c r="W74" s="13"/>
      <c r="X74" s="13"/>
      <c r="Y74" s="13"/>
      <c r="Z74" s="13"/>
      <c r="AA74" s="13"/>
      <c r="AB74" s="13"/>
      <c r="AC74" s="13"/>
      <c r="AD74" s="13"/>
      <c r="AE74" s="13"/>
      <c r="AF74" s="13"/>
      <c r="AG74" s="13"/>
      <c r="AH74" s="13"/>
      <c r="AI74" s="13"/>
      <c r="AJ74" s="13"/>
      <c r="AK74" s="13"/>
      <c r="AL74" s="13"/>
      <c r="AM74" s="13"/>
      <c r="AN74" s="13"/>
      <c r="AO74" s="13"/>
      <c r="AP74" s="13"/>
      <c r="AQ74" s="13"/>
      <c r="AR74" s="13"/>
      <c r="AS74" s="13"/>
      <c r="AT74" s="13"/>
      <c r="AU74" s="13"/>
      <c r="AV74" s="13"/>
      <c r="AW74" s="13"/>
      <c r="AX74" s="13"/>
      <c r="AY74" s="13"/>
      <c r="AZ74" s="13"/>
      <c r="BA74" s="13"/>
      <c r="BB74" s="13"/>
      <c r="BC74" s="13"/>
      <c r="BD74" s="13"/>
      <c r="BE74" s="13"/>
      <c r="BF74" s="13"/>
      <c r="BG74" s="13"/>
      <c r="BH74" s="13"/>
      <c r="BI74" s="13"/>
      <c r="BJ74" s="13"/>
      <c r="BK74" s="13"/>
      <c r="BL74" s="13"/>
      <c r="BM74" s="13"/>
      <c r="BN74" s="13"/>
      <c r="BO74" s="13"/>
      <c r="BP74" s="13"/>
      <c r="BQ74" s="13"/>
      <c r="BR74" s="13"/>
      <c r="BS74" s="13"/>
      <c r="BT74" s="13"/>
      <c r="BU74" s="13"/>
      <c r="BV74" s="13"/>
      <c r="BW74" s="13"/>
      <c r="BX74" s="13"/>
      <c r="BY74" s="13"/>
      <c r="BZ74" s="13"/>
      <c r="CA74" s="13"/>
      <c r="CB74" s="13"/>
      <c r="CC74" s="13"/>
    </row>
    <row r="75" spans="1:81">
      <c r="A75" s="47"/>
      <c r="B75" s="48"/>
      <c r="C75" s="48"/>
      <c r="D75" s="48"/>
      <c r="E75" s="48"/>
      <c r="F75" s="47"/>
      <c r="G75" s="48"/>
      <c r="H75" s="13"/>
      <c r="I75" s="13"/>
      <c r="J75" s="13"/>
      <c r="K75" s="13"/>
      <c r="L75" s="13"/>
      <c r="M75" s="13"/>
      <c r="N75" s="13"/>
      <c r="O75" s="13"/>
      <c r="P75" s="13"/>
      <c r="Q75" s="13"/>
      <c r="R75" s="13"/>
      <c r="S75" s="13"/>
      <c r="T75" s="13"/>
      <c r="U75" s="13"/>
      <c r="V75" s="13"/>
      <c r="W75" s="13"/>
      <c r="X75" s="13"/>
      <c r="Y75" s="13"/>
      <c r="Z75" s="13"/>
      <c r="AA75" s="13"/>
      <c r="AB75" s="13"/>
      <c r="AC75" s="13"/>
      <c r="AD75" s="13"/>
      <c r="AE75" s="13"/>
      <c r="AF75" s="13"/>
      <c r="AG75" s="13"/>
      <c r="AH75" s="13"/>
      <c r="AI75" s="13"/>
      <c r="AJ75" s="13"/>
      <c r="AK75" s="13"/>
      <c r="AL75" s="13"/>
      <c r="AM75" s="13"/>
      <c r="AN75" s="13"/>
      <c r="AO75" s="13"/>
      <c r="AP75" s="13"/>
      <c r="AQ75" s="13"/>
      <c r="AR75" s="13"/>
      <c r="AS75" s="13"/>
      <c r="AT75" s="13"/>
      <c r="AU75" s="13"/>
      <c r="AV75" s="13"/>
      <c r="AW75" s="13"/>
      <c r="AX75" s="13"/>
      <c r="AY75" s="13"/>
      <c r="AZ75" s="13"/>
      <c r="BA75" s="13"/>
      <c r="BB75" s="13"/>
      <c r="BC75" s="13"/>
      <c r="BD75" s="13"/>
      <c r="BE75" s="13"/>
      <c r="BF75" s="13"/>
      <c r="BG75" s="13"/>
      <c r="BH75" s="13"/>
      <c r="BI75" s="13"/>
      <c r="BJ75" s="13"/>
      <c r="BK75" s="13"/>
      <c r="BL75" s="13"/>
      <c r="BM75" s="13"/>
      <c r="BN75" s="13"/>
      <c r="BO75" s="13"/>
      <c r="BP75" s="13"/>
      <c r="BQ75" s="13"/>
      <c r="BR75" s="13"/>
      <c r="BS75" s="13"/>
      <c r="BT75" s="13"/>
      <c r="BU75" s="13"/>
      <c r="BV75" s="13"/>
      <c r="BW75" s="13"/>
      <c r="BX75" s="13"/>
      <c r="BY75" s="13"/>
      <c r="BZ75" s="13"/>
      <c r="CA75" s="13"/>
      <c r="CB75" s="13"/>
      <c r="CC75" s="13"/>
    </row>
    <row r="76" spans="1:81">
      <c r="A76" s="47"/>
      <c r="B76" s="48"/>
      <c r="C76" s="48"/>
      <c r="D76" s="48"/>
      <c r="E76" s="48"/>
      <c r="F76" s="47"/>
      <c r="G76" s="48"/>
      <c r="H76" s="13"/>
      <c r="I76" s="13"/>
      <c r="J76" s="13"/>
      <c r="K76" s="13"/>
      <c r="L76" s="13"/>
      <c r="M76" s="13"/>
      <c r="N76" s="13"/>
      <c r="O76" s="13"/>
      <c r="P76" s="13"/>
      <c r="Q76" s="13"/>
      <c r="R76" s="13"/>
      <c r="S76" s="13"/>
      <c r="T76" s="13"/>
      <c r="U76" s="13"/>
      <c r="V76" s="13"/>
      <c r="W76" s="13"/>
      <c r="X76" s="13"/>
      <c r="Y76" s="13"/>
      <c r="Z76" s="13"/>
      <c r="AA76" s="13"/>
      <c r="AB76" s="13"/>
      <c r="AC76" s="13"/>
      <c r="AD76" s="13"/>
      <c r="AE76" s="13"/>
      <c r="AF76" s="13"/>
      <c r="AG76" s="13"/>
      <c r="AH76" s="13"/>
      <c r="AI76" s="13"/>
      <c r="AJ76" s="13"/>
      <c r="AK76" s="13"/>
      <c r="AL76" s="13"/>
      <c r="AM76" s="13"/>
      <c r="AN76" s="13"/>
      <c r="AO76" s="13"/>
      <c r="AP76" s="13"/>
      <c r="AQ76" s="13"/>
      <c r="AR76" s="13"/>
      <c r="AS76" s="13"/>
      <c r="AT76" s="13"/>
      <c r="AU76" s="13"/>
      <c r="AV76" s="13"/>
      <c r="AW76" s="13"/>
      <c r="AX76" s="13"/>
      <c r="AY76" s="13"/>
      <c r="AZ76" s="13"/>
      <c r="BA76" s="13"/>
      <c r="BB76" s="13"/>
      <c r="BC76" s="13"/>
      <c r="BD76" s="13"/>
      <c r="BE76" s="13"/>
      <c r="BF76" s="13"/>
      <c r="BG76" s="13"/>
      <c r="BH76" s="13"/>
      <c r="BI76" s="13"/>
      <c r="BJ76" s="13"/>
      <c r="BK76" s="13"/>
      <c r="BL76" s="13"/>
      <c r="BM76" s="13"/>
      <c r="BN76" s="13"/>
      <c r="BO76" s="13"/>
      <c r="BP76" s="13"/>
      <c r="BQ76" s="13"/>
      <c r="BR76" s="13"/>
      <c r="BS76" s="13"/>
      <c r="BT76" s="13"/>
      <c r="BU76" s="13"/>
      <c r="BV76" s="13"/>
      <c r="BW76" s="13"/>
      <c r="BX76" s="13"/>
      <c r="BY76" s="13"/>
      <c r="BZ76" s="13"/>
      <c r="CA76" s="13"/>
      <c r="CB76" s="13"/>
      <c r="CC76" s="13"/>
    </row>
    <row r="77" spans="1:81">
      <c r="A77" s="47"/>
      <c r="B77" s="48"/>
      <c r="C77" s="48"/>
      <c r="D77" s="48"/>
      <c r="E77" s="48"/>
      <c r="F77" s="47"/>
      <c r="G77" s="48"/>
      <c r="H77" s="13"/>
      <c r="I77" s="13"/>
      <c r="J77" s="13"/>
      <c r="K77" s="13"/>
      <c r="L77" s="13"/>
      <c r="M77" s="13"/>
      <c r="N77" s="13"/>
      <c r="O77" s="13"/>
      <c r="P77" s="13"/>
      <c r="Q77" s="13"/>
      <c r="R77" s="13"/>
      <c r="S77" s="13"/>
      <c r="T77" s="13"/>
      <c r="U77" s="13"/>
      <c r="V77" s="13"/>
      <c r="W77" s="13"/>
      <c r="X77" s="13"/>
      <c r="Y77" s="13"/>
      <c r="Z77" s="13"/>
      <c r="AA77" s="13"/>
      <c r="AB77" s="13"/>
      <c r="AC77" s="13"/>
      <c r="AD77" s="13"/>
      <c r="AE77" s="13"/>
      <c r="AF77" s="13"/>
      <c r="AG77" s="13"/>
      <c r="AH77" s="13"/>
      <c r="AI77" s="13"/>
      <c r="AJ77" s="13"/>
      <c r="AK77" s="13"/>
      <c r="AL77" s="13"/>
      <c r="AM77" s="13"/>
      <c r="AN77" s="13"/>
      <c r="AO77" s="13"/>
      <c r="AP77" s="13"/>
      <c r="AQ77" s="13"/>
      <c r="AR77" s="13"/>
      <c r="AS77" s="13"/>
      <c r="AT77" s="13"/>
      <c r="AU77" s="13"/>
      <c r="AV77" s="13"/>
      <c r="AW77" s="13"/>
      <c r="AX77" s="13"/>
      <c r="AY77" s="13"/>
      <c r="AZ77" s="13"/>
      <c r="BA77" s="13"/>
      <c r="BB77" s="13"/>
      <c r="BC77" s="13"/>
      <c r="BD77" s="13"/>
      <c r="BE77" s="13"/>
      <c r="BF77" s="13"/>
      <c r="BG77" s="13"/>
      <c r="BH77" s="13"/>
      <c r="BI77" s="13"/>
      <c r="BJ77" s="13"/>
      <c r="BK77" s="13"/>
      <c r="BL77" s="13"/>
      <c r="BM77" s="13"/>
      <c r="BN77" s="13"/>
      <c r="BO77" s="13"/>
      <c r="BP77" s="13"/>
      <c r="BQ77" s="13"/>
      <c r="BR77" s="13"/>
      <c r="BS77" s="13"/>
      <c r="BT77" s="13"/>
      <c r="BU77" s="13"/>
      <c r="BV77" s="13"/>
      <c r="BW77" s="13"/>
      <c r="BX77" s="13"/>
      <c r="BY77" s="13"/>
      <c r="BZ77" s="13"/>
      <c r="CA77" s="13"/>
      <c r="CB77" s="13"/>
      <c r="CC77" s="13"/>
    </row>
    <row r="78" spans="1:81">
      <c r="A78" s="47"/>
      <c r="B78" s="48"/>
      <c r="C78" s="48"/>
      <c r="D78" s="48"/>
      <c r="E78" s="48"/>
      <c r="F78" s="47"/>
      <c r="G78" s="48"/>
      <c r="H78" s="13"/>
      <c r="I78" s="13"/>
      <c r="J78" s="13"/>
      <c r="K78" s="13"/>
      <c r="L78" s="13"/>
      <c r="M78" s="13"/>
      <c r="N78" s="13"/>
      <c r="O78" s="13"/>
      <c r="P78" s="13"/>
      <c r="Q78" s="13"/>
      <c r="R78" s="13"/>
      <c r="S78" s="13"/>
      <c r="T78" s="13"/>
      <c r="U78" s="13"/>
      <c r="V78" s="13"/>
      <c r="W78" s="13"/>
      <c r="X78" s="13"/>
      <c r="Y78" s="13"/>
      <c r="Z78" s="13"/>
      <c r="AA78" s="13"/>
      <c r="AB78" s="13"/>
      <c r="AC78" s="13"/>
      <c r="AD78" s="13"/>
      <c r="AE78" s="13"/>
      <c r="AF78" s="13"/>
      <c r="AG78" s="13"/>
      <c r="AH78" s="13"/>
      <c r="AI78" s="13"/>
      <c r="AJ78" s="13"/>
      <c r="AK78" s="13"/>
      <c r="AL78" s="13"/>
      <c r="AM78" s="13"/>
      <c r="AN78" s="13"/>
      <c r="AO78" s="13"/>
      <c r="AP78" s="13"/>
      <c r="AQ78" s="13"/>
      <c r="AR78" s="13"/>
      <c r="AS78" s="13"/>
      <c r="AT78" s="13"/>
      <c r="AU78" s="13"/>
      <c r="AV78" s="13"/>
      <c r="AW78" s="13"/>
      <c r="AX78" s="13"/>
      <c r="AY78" s="13"/>
      <c r="AZ78" s="13"/>
      <c r="BA78" s="13"/>
      <c r="BB78" s="13"/>
      <c r="BC78" s="13"/>
      <c r="BD78" s="13"/>
      <c r="BE78" s="13"/>
      <c r="BF78" s="13"/>
      <c r="BG78" s="13"/>
      <c r="BH78" s="13"/>
      <c r="BI78" s="13"/>
      <c r="BJ78" s="13"/>
      <c r="BK78" s="13"/>
      <c r="BL78" s="13"/>
      <c r="BM78" s="13"/>
      <c r="BN78" s="13"/>
      <c r="BO78" s="13"/>
      <c r="BP78" s="13"/>
      <c r="BQ78" s="13"/>
      <c r="BR78" s="13"/>
      <c r="BS78" s="13"/>
      <c r="BT78" s="13"/>
      <c r="BU78" s="13"/>
      <c r="BV78" s="13"/>
      <c r="BW78" s="13"/>
      <c r="BX78" s="13"/>
      <c r="BY78" s="13"/>
      <c r="BZ78" s="13"/>
      <c r="CA78" s="13"/>
      <c r="CB78" s="13"/>
      <c r="CC78" s="13"/>
    </row>
    <row r="79" spans="1:81">
      <c r="A79" s="47"/>
      <c r="B79" s="48"/>
      <c r="C79" s="48"/>
      <c r="D79" s="48"/>
      <c r="E79" s="48"/>
      <c r="F79" s="47"/>
      <c r="G79" s="48"/>
      <c r="H79" s="13"/>
      <c r="I79" s="13"/>
      <c r="J79" s="13"/>
      <c r="K79" s="13"/>
      <c r="L79" s="13"/>
      <c r="M79" s="13"/>
      <c r="N79" s="13"/>
      <c r="O79" s="13"/>
      <c r="P79" s="13"/>
      <c r="Q79" s="13"/>
      <c r="R79" s="13"/>
      <c r="S79" s="13"/>
      <c r="T79" s="13"/>
      <c r="U79" s="13"/>
      <c r="V79" s="13"/>
      <c r="W79" s="13"/>
      <c r="X79" s="13"/>
      <c r="Y79" s="13"/>
      <c r="Z79" s="13"/>
      <c r="AA79" s="13"/>
      <c r="AB79" s="13"/>
      <c r="AC79" s="13"/>
      <c r="AD79" s="13"/>
      <c r="AE79" s="13"/>
      <c r="AF79" s="13"/>
      <c r="AG79" s="13"/>
      <c r="AH79" s="13"/>
      <c r="AI79" s="13"/>
      <c r="AJ79" s="13"/>
      <c r="AK79" s="13"/>
      <c r="AL79" s="13"/>
      <c r="AM79" s="13"/>
      <c r="AN79" s="13"/>
      <c r="AO79" s="13"/>
      <c r="AP79" s="13"/>
      <c r="AQ79" s="13"/>
      <c r="AR79" s="13"/>
      <c r="AS79" s="13"/>
      <c r="AT79" s="13"/>
      <c r="AU79" s="13"/>
      <c r="AV79" s="13"/>
      <c r="AW79" s="13"/>
      <c r="AX79" s="13"/>
      <c r="AY79" s="13"/>
      <c r="AZ79" s="13"/>
      <c r="BA79" s="13"/>
      <c r="BB79" s="13"/>
      <c r="BC79" s="13"/>
      <c r="BD79" s="13"/>
      <c r="BE79" s="13"/>
      <c r="BF79" s="13"/>
      <c r="BG79" s="13"/>
      <c r="BH79" s="13"/>
      <c r="BI79" s="13"/>
      <c r="BJ79" s="13"/>
      <c r="BK79" s="13"/>
      <c r="BL79" s="13"/>
      <c r="BM79" s="13"/>
      <c r="BN79" s="13"/>
      <c r="BO79" s="13"/>
      <c r="BP79" s="13"/>
      <c r="BQ79" s="13"/>
      <c r="BR79" s="13"/>
      <c r="BS79" s="13"/>
      <c r="BT79" s="13"/>
      <c r="BU79" s="13"/>
      <c r="BV79" s="13"/>
      <c r="BW79" s="13"/>
      <c r="BX79" s="13"/>
      <c r="BY79" s="13"/>
      <c r="BZ79" s="13"/>
      <c r="CA79" s="13"/>
      <c r="CB79" s="13"/>
      <c r="CC79" s="13"/>
    </row>
    <row r="80" spans="1:81">
      <c r="A80" s="47"/>
      <c r="B80" s="48"/>
      <c r="C80" s="48"/>
      <c r="D80" s="48"/>
      <c r="E80" s="48"/>
      <c r="F80" s="47"/>
      <c r="G80" s="48"/>
      <c r="H80" s="13"/>
      <c r="I80" s="13"/>
      <c r="J80" s="13"/>
      <c r="K80" s="13"/>
      <c r="L80" s="13"/>
      <c r="M80" s="13"/>
      <c r="N80" s="13"/>
      <c r="O80" s="13"/>
      <c r="P80" s="13"/>
      <c r="Q80" s="13"/>
      <c r="R80" s="13"/>
      <c r="S80" s="13"/>
      <c r="T80" s="13"/>
      <c r="U80" s="13"/>
      <c r="V80" s="13"/>
      <c r="W80" s="13"/>
      <c r="X80" s="13"/>
      <c r="Y80" s="13"/>
      <c r="Z80" s="13"/>
      <c r="AA80" s="13"/>
      <c r="AB80" s="13"/>
      <c r="AC80" s="13"/>
      <c r="AD80" s="13"/>
      <c r="AE80" s="13"/>
      <c r="AF80" s="13"/>
      <c r="AG80" s="13"/>
      <c r="AH80" s="13"/>
      <c r="AI80" s="13"/>
      <c r="AJ80" s="13"/>
      <c r="AK80" s="13"/>
      <c r="AL80" s="13"/>
      <c r="AM80" s="13"/>
      <c r="AN80" s="13"/>
      <c r="AO80" s="13"/>
      <c r="AP80" s="13"/>
      <c r="AQ80" s="13"/>
      <c r="AR80" s="13"/>
      <c r="AS80" s="13"/>
      <c r="AT80" s="13"/>
      <c r="AU80" s="13"/>
      <c r="AV80" s="13"/>
      <c r="AW80" s="13"/>
      <c r="AX80" s="13"/>
      <c r="AY80" s="13"/>
      <c r="AZ80" s="13"/>
      <c r="BA80" s="13"/>
      <c r="BB80" s="13"/>
      <c r="BC80" s="13"/>
      <c r="BD80" s="13"/>
      <c r="BE80" s="13"/>
      <c r="BF80" s="13"/>
      <c r="BG80" s="13"/>
      <c r="BH80" s="13"/>
      <c r="BI80" s="13"/>
      <c r="BJ80" s="13"/>
      <c r="BK80" s="13"/>
      <c r="BL80" s="13"/>
      <c r="BM80" s="13"/>
      <c r="BN80" s="13"/>
      <c r="BO80" s="13"/>
      <c r="BP80" s="13"/>
      <c r="BQ80" s="13"/>
      <c r="BR80" s="13"/>
      <c r="BS80" s="13"/>
      <c r="BT80" s="13"/>
      <c r="BU80" s="13"/>
      <c r="BV80" s="13"/>
      <c r="BW80" s="13"/>
      <c r="BX80" s="13"/>
      <c r="BY80" s="13"/>
      <c r="BZ80" s="13"/>
      <c r="CA80" s="13"/>
      <c r="CB80" s="13"/>
      <c r="CC80" s="13"/>
    </row>
    <row r="81" spans="1:81">
      <c r="A81" s="47"/>
      <c r="B81" s="48"/>
      <c r="C81" s="48"/>
      <c r="D81" s="48"/>
      <c r="E81" s="48"/>
      <c r="F81" s="47"/>
      <c r="G81" s="48"/>
      <c r="H81" s="13"/>
      <c r="I81" s="13"/>
      <c r="J81" s="13"/>
      <c r="K81" s="13"/>
      <c r="L81" s="13"/>
      <c r="M81" s="13"/>
      <c r="N81" s="13"/>
      <c r="O81" s="13"/>
      <c r="P81" s="13"/>
      <c r="Q81" s="13"/>
      <c r="R81" s="13"/>
      <c r="S81" s="13"/>
      <c r="T81" s="13"/>
      <c r="U81" s="13"/>
      <c r="V81" s="13"/>
      <c r="W81" s="13"/>
      <c r="X81" s="13"/>
      <c r="Y81" s="13"/>
      <c r="Z81" s="13"/>
      <c r="AA81" s="13"/>
      <c r="AB81" s="13"/>
      <c r="AC81" s="13"/>
      <c r="AD81" s="13"/>
      <c r="AE81" s="13"/>
      <c r="AF81" s="13"/>
      <c r="AG81" s="13"/>
      <c r="AH81" s="13"/>
      <c r="AI81" s="13"/>
      <c r="AJ81" s="13"/>
      <c r="AK81" s="13"/>
      <c r="AL81" s="13"/>
      <c r="AM81" s="13"/>
      <c r="AN81" s="13"/>
      <c r="AO81" s="13"/>
      <c r="AP81" s="13"/>
      <c r="AQ81" s="13"/>
      <c r="AR81" s="13"/>
      <c r="AS81" s="13"/>
      <c r="AT81" s="13"/>
      <c r="AU81" s="13"/>
      <c r="AV81" s="13"/>
      <c r="AW81" s="13"/>
      <c r="AX81" s="13"/>
      <c r="AY81" s="13"/>
      <c r="AZ81" s="13"/>
      <c r="BA81" s="13"/>
      <c r="BB81" s="13"/>
      <c r="BC81" s="13"/>
      <c r="BD81" s="13"/>
      <c r="BE81" s="13"/>
      <c r="BF81" s="13"/>
      <c r="BG81" s="13"/>
      <c r="BH81" s="13"/>
      <c r="BI81" s="13"/>
      <c r="BJ81" s="13"/>
      <c r="BK81" s="13"/>
      <c r="BL81" s="13"/>
      <c r="BM81" s="13"/>
      <c r="BN81" s="13"/>
      <c r="BO81" s="13"/>
      <c r="BP81" s="13"/>
      <c r="BQ81" s="13"/>
      <c r="BR81" s="13"/>
      <c r="BS81" s="13"/>
      <c r="BT81" s="13"/>
      <c r="BU81" s="13"/>
      <c r="BV81" s="13"/>
      <c r="BW81" s="13"/>
      <c r="BX81" s="13"/>
      <c r="BY81" s="13"/>
      <c r="BZ81" s="13"/>
      <c r="CA81" s="13"/>
      <c r="CB81" s="13"/>
      <c r="CC81" s="13"/>
    </row>
    <row r="82" spans="1:81">
      <c r="A82" s="47"/>
      <c r="B82" s="48"/>
      <c r="C82" s="48"/>
      <c r="D82" s="48"/>
      <c r="E82" s="48"/>
      <c r="F82" s="47"/>
      <c r="G82" s="48"/>
      <c r="H82" s="13"/>
      <c r="I82" s="13"/>
      <c r="J82" s="13"/>
      <c r="K82" s="13"/>
      <c r="L82" s="13"/>
      <c r="M82" s="13"/>
      <c r="N82" s="13"/>
      <c r="O82" s="13"/>
      <c r="P82" s="13"/>
      <c r="Q82" s="13"/>
      <c r="R82" s="13"/>
      <c r="S82" s="13"/>
      <c r="T82" s="13"/>
      <c r="U82" s="13"/>
      <c r="V82" s="13"/>
      <c r="W82" s="13"/>
      <c r="X82" s="13"/>
      <c r="Y82" s="13"/>
      <c r="Z82" s="13"/>
      <c r="AA82" s="13"/>
      <c r="AB82" s="13"/>
      <c r="AC82" s="13"/>
      <c r="AD82" s="13"/>
      <c r="AE82" s="13"/>
      <c r="AF82" s="13"/>
      <c r="AG82" s="13"/>
      <c r="AH82" s="13"/>
      <c r="AI82" s="13"/>
      <c r="AJ82" s="13"/>
      <c r="AK82" s="13"/>
      <c r="AL82" s="13"/>
      <c r="AM82" s="13"/>
      <c r="AN82" s="13"/>
      <c r="AO82" s="13"/>
      <c r="AP82" s="13"/>
      <c r="AQ82" s="13"/>
      <c r="AR82" s="13"/>
      <c r="AS82" s="13"/>
      <c r="AT82" s="13"/>
      <c r="AU82" s="13"/>
      <c r="AV82" s="13"/>
      <c r="AW82" s="13"/>
      <c r="AX82" s="13"/>
      <c r="AY82" s="13"/>
      <c r="AZ82" s="13"/>
      <c r="BA82" s="13"/>
      <c r="BB82" s="13"/>
      <c r="BC82" s="13"/>
      <c r="BD82" s="13"/>
      <c r="BE82" s="13"/>
      <c r="BF82" s="13"/>
      <c r="BG82" s="13"/>
      <c r="BH82" s="13"/>
      <c r="BI82" s="13"/>
      <c r="BJ82" s="13"/>
      <c r="BK82" s="13"/>
      <c r="BL82" s="13"/>
      <c r="BM82" s="13"/>
      <c r="BN82" s="13"/>
      <c r="BO82" s="13"/>
      <c r="BP82" s="13"/>
      <c r="BQ82" s="13"/>
      <c r="BR82" s="13"/>
      <c r="BS82" s="13"/>
      <c r="BT82" s="13"/>
      <c r="BU82" s="13"/>
      <c r="BV82" s="13"/>
      <c r="BW82" s="13"/>
      <c r="BX82" s="13"/>
      <c r="BY82" s="13"/>
      <c r="BZ82" s="13"/>
      <c r="CA82" s="13"/>
      <c r="CB82" s="13"/>
      <c r="CC82" s="13"/>
    </row>
    <row r="83" spans="1:81">
      <c r="A83" s="47"/>
      <c r="B83" s="48"/>
      <c r="C83" s="48"/>
      <c r="D83" s="48"/>
      <c r="E83" s="48"/>
      <c r="F83" s="47"/>
      <c r="G83" s="48"/>
      <c r="H83" s="13"/>
      <c r="I83" s="13"/>
      <c r="J83" s="13"/>
      <c r="K83" s="13"/>
      <c r="L83" s="13"/>
      <c r="M83" s="13"/>
      <c r="N83" s="13"/>
      <c r="O83" s="13"/>
      <c r="P83" s="13"/>
      <c r="Q83" s="13"/>
      <c r="R83" s="13"/>
      <c r="S83" s="13"/>
      <c r="T83" s="13"/>
      <c r="U83" s="13"/>
      <c r="V83" s="13"/>
      <c r="W83" s="13"/>
      <c r="X83" s="13"/>
      <c r="Y83" s="13"/>
      <c r="Z83" s="13"/>
      <c r="AA83" s="13"/>
      <c r="AB83" s="13"/>
      <c r="AC83" s="13"/>
      <c r="AD83" s="13"/>
      <c r="AE83" s="13"/>
      <c r="AF83" s="13"/>
      <c r="AG83" s="13"/>
      <c r="AH83" s="13"/>
      <c r="AI83" s="13"/>
      <c r="AJ83" s="13"/>
      <c r="AK83" s="13"/>
      <c r="AL83" s="13"/>
      <c r="AM83" s="13"/>
      <c r="AN83" s="13"/>
      <c r="AO83" s="13"/>
      <c r="AP83" s="13"/>
      <c r="AQ83" s="13"/>
      <c r="AR83" s="13"/>
      <c r="AS83" s="13"/>
      <c r="AT83" s="13"/>
      <c r="AU83" s="13"/>
      <c r="AV83" s="13"/>
      <c r="AW83" s="13"/>
      <c r="AX83" s="13"/>
      <c r="AY83" s="13"/>
      <c r="AZ83" s="13"/>
      <c r="BA83" s="13"/>
      <c r="BB83" s="13"/>
      <c r="BC83" s="13"/>
      <c r="BD83" s="13"/>
      <c r="BE83" s="13"/>
      <c r="BF83" s="13"/>
      <c r="BG83" s="13"/>
      <c r="BH83" s="13"/>
      <c r="BI83" s="13"/>
      <c r="BJ83" s="13"/>
      <c r="BK83" s="13"/>
      <c r="BL83" s="13"/>
      <c r="BM83" s="13"/>
      <c r="BN83" s="13"/>
      <c r="BO83" s="13"/>
      <c r="BP83" s="13"/>
      <c r="BQ83" s="13"/>
      <c r="BR83" s="13"/>
      <c r="BS83" s="13"/>
      <c r="BT83" s="13"/>
      <c r="BU83" s="13"/>
      <c r="BV83" s="13"/>
      <c r="BW83" s="13"/>
      <c r="BX83" s="13"/>
      <c r="BY83" s="13"/>
      <c r="BZ83" s="13"/>
      <c r="CA83" s="13"/>
      <c r="CB83" s="13"/>
      <c r="CC83" s="13"/>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4E21B52-8CCA-49F3-8FB6-BA81BB341448}">
  <sheetPr codeName="Sheet4"/>
  <dimension ref="A1:AB29"/>
  <sheetViews>
    <sheetView workbookViewId="0"/>
  </sheetViews>
  <sheetFormatPr defaultRowHeight="10.199999999999999"/>
  <cols>
    <col min="1" max="1" width="46.75" style="7" bestFit="1" customWidth="1"/>
    <col min="2" max="2" width="13.5" style="7" customWidth="1"/>
    <col min="3" max="3" width="16.75" style="101" bestFit="1" customWidth="1"/>
    <col min="4" max="16384" width="9" style="7"/>
  </cols>
  <sheetData>
    <row r="1" spans="1:28" ht="10.8" thickBot="1">
      <c r="A1" s="6" t="s">
        <v>0</v>
      </c>
      <c r="B1" s="6" t="s">
        <v>408</v>
      </c>
      <c r="C1" s="6"/>
      <c r="D1" s="6"/>
      <c r="E1" s="6"/>
      <c r="F1" s="6"/>
      <c r="G1" s="6"/>
      <c r="H1" s="6"/>
      <c r="I1" s="6"/>
      <c r="J1" s="6"/>
      <c r="K1" s="6"/>
      <c r="L1" s="6"/>
      <c r="M1" s="6"/>
      <c r="N1" s="6"/>
      <c r="O1" s="6"/>
      <c r="P1" s="6"/>
      <c r="Q1" s="6"/>
      <c r="R1" s="6"/>
      <c r="S1" s="6"/>
      <c r="T1" s="6"/>
      <c r="U1" s="6"/>
      <c r="V1" s="6"/>
      <c r="W1" s="6"/>
      <c r="X1" s="6"/>
      <c r="Y1" s="6"/>
      <c r="Z1" s="6"/>
      <c r="AA1" s="6"/>
      <c r="AB1" s="6"/>
    </row>
    <row r="2" spans="1:28" ht="11.4">
      <c r="A2" s="8" t="s">
        <v>146</v>
      </c>
      <c r="B2" s="18">
        <v>49233</v>
      </c>
      <c r="C2" s="18"/>
      <c r="D2" s="18"/>
      <c r="E2" s="8"/>
      <c r="F2" s="18"/>
      <c r="G2" s="8"/>
      <c r="H2" s="18"/>
      <c r="I2" s="8"/>
      <c r="J2" s="18"/>
      <c r="K2" s="8"/>
      <c r="L2" s="18"/>
      <c r="M2" s="8"/>
      <c r="N2" s="18"/>
      <c r="O2" s="8"/>
      <c r="P2" s="18"/>
      <c r="Q2" s="8"/>
      <c r="R2" s="18"/>
      <c r="S2" s="8"/>
      <c r="T2" s="18"/>
      <c r="U2" s="8"/>
      <c r="V2" s="18"/>
      <c r="W2" s="8"/>
      <c r="X2" s="18"/>
      <c r="Y2" s="8"/>
      <c r="Z2" s="18"/>
      <c r="AA2" s="8"/>
      <c r="AB2" s="18"/>
    </row>
    <row r="3" spans="1:28" ht="11.4">
      <c r="A3" s="8" t="s">
        <v>147</v>
      </c>
      <c r="B3" s="18">
        <v>46200</v>
      </c>
      <c r="C3" s="18"/>
      <c r="D3" s="19"/>
      <c r="E3" s="8"/>
      <c r="F3" s="19"/>
      <c r="G3" s="8"/>
      <c r="H3" s="19"/>
      <c r="I3" s="8"/>
      <c r="J3" s="19"/>
      <c r="K3" s="8"/>
      <c r="L3" s="19"/>
      <c r="M3" s="8"/>
      <c r="N3" s="19"/>
      <c r="O3" s="8"/>
      <c r="P3" s="19"/>
      <c r="Q3" s="8"/>
      <c r="R3" s="19"/>
      <c r="S3" s="8"/>
      <c r="T3" s="19"/>
      <c r="U3" s="8"/>
      <c r="V3" s="19"/>
      <c r="W3" s="8"/>
      <c r="X3" s="19"/>
      <c r="Y3" s="8"/>
      <c r="Z3" s="19"/>
      <c r="AA3" s="8"/>
      <c r="AB3" s="19"/>
    </row>
    <row r="4" spans="1:28" ht="11.4">
      <c r="A4" s="8" t="s">
        <v>84</v>
      </c>
      <c r="B4" s="18">
        <v>10990</v>
      </c>
      <c r="C4" s="18"/>
      <c r="D4" s="18"/>
      <c r="E4" s="8"/>
      <c r="F4" s="18"/>
      <c r="G4" s="8"/>
      <c r="H4" s="18"/>
      <c r="I4" s="8"/>
      <c r="J4" s="18"/>
      <c r="K4" s="8"/>
      <c r="L4" s="18"/>
      <c r="M4" s="8"/>
      <c r="N4" s="18"/>
      <c r="O4" s="8"/>
      <c r="P4" s="18"/>
      <c r="Q4" s="8"/>
      <c r="R4" s="18"/>
      <c r="S4" s="8"/>
      <c r="T4" s="18"/>
      <c r="U4" s="8"/>
      <c r="V4" s="18"/>
      <c r="W4" s="8"/>
      <c r="X4" s="18"/>
      <c r="Y4" s="8"/>
      <c r="Z4" s="18"/>
      <c r="AA4" s="8"/>
      <c r="AB4" s="18"/>
    </row>
    <row r="5" spans="1:28" ht="10.8" thickBot="1">
      <c r="A5" s="6" t="s">
        <v>2</v>
      </c>
      <c r="B5" s="14">
        <v>106423</v>
      </c>
      <c r="C5" s="14"/>
      <c r="D5" s="14"/>
      <c r="E5" s="6"/>
      <c r="F5" s="14"/>
      <c r="G5" s="6"/>
      <c r="H5" s="14"/>
      <c r="I5" s="6"/>
      <c r="J5" s="14"/>
      <c r="K5" s="6"/>
      <c r="L5" s="14"/>
      <c r="M5" s="6"/>
      <c r="N5" s="14"/>
      <c r="O5" s="6"/>
      <c r="P5" s="14"/>
      <c r="Q5" s="6"/>
      <c r="R5" s="14"/>
      <c r="S5" s="6"/>
      <c r="T5" s="14"/>
      <c r="U5" s="6"/>
      <c r="V5" s="14"/>
      <c r="W5" s="6"/>
      <c r="X5" s="14"/>
      <c r="Y5" s="6"/>
      <c r="Z5" s="14"/>
      <c r="AA5" s="6"/>
      <c r="AB5" s="14"/>
    </row>
    <row r="6" spans="1:28" ht="10.8" thickBot="1">
      <c r="A6" s="6" t="s">
        <v>3</v>
      </c>
      <c r="B6" s="84" t="s">
        <v>104</v>
      </c>
      <c r="C6" s="84"/>
      <c r="D6" s="6"/>
      <c r="E6" s="6"/>
      <c r="F6" s="6"/>
      <c r="G6" s="6"/>
      <c r="H6" s="6"/>
      <c r="I6" s="6"/>
      <c r="J6" s="6"/>
      <c r="K6" s="6"/>
      <c r="L6" s="6"/>
      <c r="M6" s="6"/>
      <c r="N6" s="6"/>
      <c r="O6" s="6"/>
      <c r="P6" s="6"/>
      <c r="Q6" s="6"/>
      <c r="R6" s="6"/>
      <c r="S6" s="6"/>
      <c r="T6" s="6"/>
      <c r="U6" s="6"/>
      <c r="V6" s="6"/>
      <c r="W6" s="6"/>
      <c r="X6" s="6"/>
      <c r="Y6" s="6"/>
      <c r="Z6" s="6"/>
      <c r="AA6" s="6"/>
      <c r="AB6" s="6"/>
    </row>
    <row r="7" spans="1:28" ht="11.4">
      <c r="A7" s="8" t="s">
        <v>85</v>
      </c>
      <c r="B7" s="18">
        <v>2230</v>
      </c>
      <c r="C7" s="18"/>
      <c r="D7" s="18"/>
      <c r="E7" s="8"/>
      <c r="F7" s="18"/>
      <c r="G7" s="8"/>
      <c r="H7" s="18"/>
      <c r="I7" s="8"/>
      <c r="J7" s="18"/>
      <c r="K7" s="8"/>
      <c r="L7" s="18"/>
      <c r="M7" s="8"/>
      <c r="N7" s="18"/>
      <c r="O7" s="8"/>
      <c r="P7" s="18"/>
      <c r="Q7" s="8"/>
      <c r="R7" s="18"/>
      <c r="S7" s="8"/>
      <c r="T7" s="18"/>
      <c r="U7" s="8"/>
      <c r="V7" s="18"/>
      <c r="W7" s="8"/>
      <c r="X7" s="18"/>
      <c r="Y7" s="8"/>
      <c r="Z7" s="18"/>
      <c r="AA7" s="8"/>
      <c r="AB7" s="18"/>
    </row>
    <row r="8" spans="1:28" ht="11.4">
      <c r="A8" s="8" t="s">
        <v>86</v>
      </c>
      <c r="B8" s="19">
        <v>1320</v>
      </c>
      <c r="C8" s="19"/>
      <c r="D8" s="19"/>
      <c r="E8" s="8"/>
      <c r="F8" s="19"/>
      <c r="G8" s="8"/>
      <c r="H8" s="19"/>
      <c r="I8" s="8"/>
      <c r="J8" s="19"/>
      <c r="K8" s="8"/>
      <c r="L8" s="19"/>
      <c r="M8" s="8"/>
      <c r="N8" s="19"/>
      <c r="O8" s="8"/>
      <c r="P8" s="19"/>
      <c r="Q8" s="8"/>
      <c r="R8" s="19"/>
      <c r="S8" s="8"/>
      <c r="T8" s="19"/>
      <c r="U8" s="8"/>
      <c r="V8" s="19"/>
      <c r="W8" s="8"/>
      <c r="X8" s="19"/>
      <c r="Y8" s="8"/>
      <c r="Z8" s="19"/>
      <c r="AA8" s="8"/>
      <c r="AB8" s="19"/>
    </row>
    <row r="9" spans="1:28" ht="11.4">
      <c r="A9" s="8" t="s">
        <v>87</v>
      </c>
      <c r="B9" s="18">
        <v>500</v>
      </c>
      <c r="C9" s="18"/>
      <c r="D9" s="18"/>
      <c r="E9" s="8"/>
      <c r="F9" s="18"/>
      <c r="G9" s="8"/>
      <c r="H9" s="18"/>
      <c r="I9" s="8"/>
      <c r="J9" s="18"/>
      <c r="K9" s="8"/>
      <c r="L9" s="18"/>
      <c r="M9" s="8"/>
      <c r="N9" s="18"/>
      <c r="O9" s="8"/>
      <c r="P9" s="18"/>
      <c r="Q9" s="8"/>
      <c r="R9" s="18"/>
      <c r="S9" s="8"/>
      <c r="T9" s="18"/>
      <c r="U9" s="8"/>
      <c r="V9" s="18"/>
      <c r="W9" s="8"/>
      <c r="X9" s="18"/>
      <c r="Y9" s="8"/>
      <c r="Z9" s="18"/>
      <c r="AA9" s="8"/>
      <c r="AB9" s="18"/>
    </row>
    <row r="10" spans="1:28" ht="11.4">
      <c r="A10" s="8" t="s">
        <v>88</v>
      </c>
      <c r="B10" s="19">
        <v>38945</v>
      </c>
      <c r="C10" s="19"/>
      <c r="D10" s="19"/>
      <c r="E10" s="8"/>
      <c r="F10" s="19"/>
      <c r="G10" s="8"/>
      <c r="H10" s="19"/>
      <c r="I10" s="8"/>
      <c r="J10" s="19"/>
      <c r="K10" s="8"/>
      <c r="L10" s="19"/>
      <c r="M10" s="8"/>
      <c r="N10" s="19"/>
      <c r="O10" s="8"/>
      <c r="P10" s="19"/>
      <c r="Q10" s="8"/>
      <c r="R10" s="19"/>
      <c r="S10" s="8"/>
      <c r="T10" s="19"/>
      <c r="U10" s="8"/>
      <c r="V10" s="19"/>
      <c r="W10" s="8"/>
      <c r="X10" s="19"/>
      <c r="Y10" s="8"/>
      <c r="Z10" s="19"/>
      <c r="AA10" s="8"/>
      <c r="AB10" s="19"/>
    </row>
    <row r="11" spans="1:28" ht="11.4">
      <c r="A11" s="8" t="s">
        <v>89</v>
      </c>
      <c r="B11" s="18">
        <v>1590</v>
      </c>
      <c r="C11" s="18"/>
      <c r="D11" s="18"/>
      <c r="E11" s="8"/>
      <c r="F11" s="18"/>
      <c r="G11" s="8"/>
      <c r="H11" s="18"/>
      <c r="I11" s="8"/>
      <c r="J11" s="18"/>
      <c r="K11" s="8"/>
      <c r="L11" s="18"/>
      <c r="M11" s="8"/>
      <c r="N11" s="18"/>
      <c r="O11" s="8"/>
      <c r="P11" s="18"/>
      <c r="Q11" s="8"/>
      <c r="R11" s="18"/>
      <c r="S11" s="8"/>
      <c r="T11" s="18"/>
      <c r="U11" s="8"/>
      <c r="V11" s="18"/>
      <c r="W11" s="8"/>
      <c r="X11" s="18"/>
      <c r="Y11" s="8"/>
      <c r="Z11" s="18"/>
      <c r="AA11" s="8"/>
      <c r="AB11" s="18"/>
    </row>
    <row r="12" spans="1:28" ht="11.4">
      <c r="A12" s="8" t="s">
        <v>90</v>
      </c>
      <c r="B12" s="19">
        <v>670</v>
      </c>
      <c r="C12" s="19"/>
      <c r="D12" s="19"/>
      <c r="E12" s="8"/>
      <c r="F12" s="19"/>
      <c r="G12" s="8"/>
      <c r="H12" s="19"/>
      <c r="I12" s="8"/>
      <c r="J12" s="19"/>
      <c r="K12" s="8"/>
      <c r="L12" s="19"/>
      <c r="M12" s="8"/>
      <c r="N12" s="19"/>
      <c r="O12" s="8"/>
      <c r="P12" s="19"/>
      <c r="Q12" s="8"/>
      <c r="R12" s="19"/>
      <c r="S12" s="8"/>
      <c r="T12" s="19"/>
      <c r="U12" s="8"/>
      <c r="V12" s="19"/>
      <c r="W12" s="8"/>
      <c r="X12" s="19"/>
      <c r="Y12" s="8"/>
      <c r="Z12" s="19"/>
      <c r="AA12" s="8"/>
      <c r="AB12" s="19"/>
    </row>
    <row r="13" spans="1:28" ht="11.4">
      <c r="A13" s="8" t="s">
        <v>91</v>
      </c>
      <c r="B13" s="18">
        <v>2945</v>
      </c>
      <c r="C13" s="18"/>
      <c r="D13" s="18"/>
      <c r="E13" s="8"/>
      <c r="F13" s="18"/>
      <c r="G13" s="8"/>
      <c r="H13" s="18"/>
      <c r="I13" s="8"/>
      <c r="J13" s="18"/>
      <c r="K13" s="8"/>
      <c r="L13" s="18"/>
      <c r="M13" s="8"/>
      <c r="N13" s="18"/>
      <c r="O13" s="8"/>
      <c r="P13" s="18"/>
      <c r="Q13" s="8"/>
      <c r="R13" s="18"/>
      <c r="S13" s="8"/>
      <c r="T13" s="18"/>
      <c r="U13" s="8"/>
      <c r="V13" s="18"/>
      <c r="W13" s="8"/>
      <c r="X13" s="18"/>
      <c r="Y13" s="8"/>
      <c r="Z13" s="18"/>
      <c r="AA13" s="8"/>
      <c r="AB13" s="18"/>
    </row>
    <row r="14" spans="1:28" ht="11.4">
      <c r="A14" s="8" t="s">
        <v>92</v>
      </c>
      <c r="B14" s="19">
        <v>2645</v>
      </c>
      <c r="C14" s="19"/>
      <c r="D14" s="19"/>
      <c r="E14" s="8"/>
      <c r="F14" s="19"/>
      <c r="G14" s="8"/>
      <c r="H14" s="19"/>
      <c r="I14" s="8"/>
      <c r="J14" s="19"/>
      <c r="K14" s="8"/>
      <c r="L14" s="19"/>
      <c r="M14" s="8"/>
      <c r="N14" s="19"/>
      <c r="O14" s="8"/>
      <c r="P14" s="19"/>
      <c r="Q14" s="8"/>
      <c r="R14" s="19"/>
      <c r="S14" s="8"/>
      <c r="T14" s="19"/>
      <c r="U14" s="8"/>
      <c r="V14" s="19"/>
      <c r="W14" s="8"/>
      <c r="X14" s="19"/>
      <c r="Y14" s="8"/>
      <c r="Z14" s="19"/>
      <c r="AA14" s="8"/>
      <c r="AB14" s="19"/>
    </row>
    <row r="15" spans="1:28" ht="11.4">
      <c r="A15" s="8" t="s">
        <v>93</v>
      </c>
      <c r="B15" s="18">
        <v>640</v>
      </c>
      <c r="C15" s="18"/>
      <c r="D15" s="18"/>
      <c r="E15" s="8"/>
      <c r="F15" s="18"/>
      <c r="G15" s="8"/>
      <c r="H15" s="18"/>
      <c r="I15" s="8"/>
      <c r="J15" s="18"/>
      <c r="K15" s="8"/>
      <c r="L15" s="18"/>
      <c r="M15" s="8"/>
      <c r="N15" s="18"/>
      <c r="O15" s="8"/>
      <c r="P15" s="18"/>
      <c r="Q15" s="8"/>
      <c r="R15" s="18"/>
      <c r="S15" s="8"/>
      <c r="T15" s="18"/>
      <c r="U15" s="8"/>
      <c r="V15" s="18"/>
      <c r="W15" s="8"/>
      <c r="X15" s="18"/>
      <c r="Y15" s="8"/>
      <c r="Z15" s="18"/>
      <c r="AA15" s="8"/>
      <c r="AB15" s="18"/>
    </row>
    <row r="16" spans="1:28" ht="11.4">
      <c r="A16" s="8" t="s">
        <v>94</v>
      </c>
      <c r="B16" s="19">
        <v>3090</v>
      </c>
      <c r="C16" s="19"/>
      <c r="D16" s="19"/>
      <c r="E16" s="8"/>
      <c r="F16" s="19"/>
      <c r="G16" s="8"/>
      <c r="H16" s="19"/>
      <c r="I16" s="8"/>
      <c r="J16" s="19"/>
      <c r="K16" s="8"/>
      <c r="L16" s="19"/>
      <c r="M16" s="8"/>
      <c r="N16" s="19"/>
      <c r="O16" s="8"/>
      <c r="P16" s="19"/>
      <c r="Q16" s="8"/>
      <c r="R16" s="19"/>
      <c r="S16" s="8"/>
      <c r="T16" s="19"/>
      <c r="U16" s="8"/>
      <c r="V16" s="19"/>
      <c r="W16" s="8"/>
      <c r="X16" s="19"/>
      <c r="Y16" s="8"/>
      <c r="Z16" s="19"/>
      <c r="AA16" s="8"/>
      <c r="AB16" s="19"/>
    </row>
    <row r="17" spans="1:28" ht="11.4">
      <c r="A17" s="8" t="s">
        <v>95</v>
      </c>
      <c r="B17" s="18">
        <v>575</v>
      </c>
      <c r="C17" s="18"/>
      <c r="D17" s="18"/>
      <c r="E17" s="8"/>
      <c r="F17" s="18"/>
      <c r="G17" s="8"/>
      <c r="H17" s="18"/>
      <c r="I17" s="8"/>
      <c r="J17" s="18"/>
      <c r="K17" s="8"/>
      <c r="L17" s="18"/>
      <c r="M17" s="8"/>
      <c r="N17" s="18"/>
      <c r="O17" s="8"/>
      <c r="P17" s="18"/>
      <c r="Q17" s="8"/>
      <c r="R17" s="18"/>
      <c r="S17" s="8"/>
      <c r="T17" s="18"/>
      <c r="U17" s="8"/>
      <c r="V17" s="18"/>
      <c r="W17" s="8"/>
      <c r="X17" s="18"/>
      <c r="Y17" s="8"/>
      <c r="Z17" s="18"/>
      <c r="AA17" s="8"/>
      <c r="AB17" s="18"/>
    </row>
    <row r="18" spans="1:28" ht="11.4">
      <c r="A18" s="8" t="s">
        <v>96</v>
      </c>
      <c r="B18" s="19">
        <v>390</v>
      </c>
      <c r="C18" s="19"/>
      <c r="D18" s="19"/>
      <c r="E18" s="8"/>
      <c r="F18" s="19"/>
      <c r="G18" s="8"/>
      <c r="H18" s="19"/>
      <c r="I18" s="8"/>
      <c r="J18" s="19"/>
      <c r="K18" s="8"/>
      <c r="L18" s="19"/>
      <c r="M18" s="8"/>
      <c r="N18" s="19"/>
      <c r="O18" s="8"/>
      <c r="P18" s="19"/>
      <c r="Q18" s="8"/>
      <c r="R18" s="19"/>
      <c r="S18" s="8"/>
      <c r="T18" s="19"/>
      <c r="U18" s="8"/>
      <c r="V18" s="19"/>
      <c r="W18" s="8"/>
      <c r="X18" s="19"/>
      <c r="Y18" s="8"/>
      <c r="Z18" s="19"/>
      <c r="AA18" s="8"/>
      <c r="AB18" s="19"/>
    </row>
    <row r="19" spans="1:28" ht="11.4">
      <c r="A19" s="8" t="s">
        <v>97</v>
      </c>
      <c r="B19" s="18">
        <v>1805</v>
      </c>
      <c r="C19" s="18"/>
      <c r="D19" s="18"/>
      <c r="E19" s="8"/>
      <c r="F19" s="18"/>
      <c r="G19" s="8"/>
      <c r="H19" s="18"/>
      <c r="I19" s="8"/>
      <c r="J19" s="18"/>
      <c r="K19" s="8"/>
      <c r="L19" s="18"/>
      <c r="M19" s="8"/>
      <c r="N19" s="18"/>
      <c r="O19" s="8"/>
      <c r="P19" s="18"/>
      <c r="Q19" s="8"/>
      <c r="R19" s="18"/>
      <c r="S19" s="8"/>
      <c r="T19" s="18"/>
      <c r="U19" s="8"/>
      <c r="V19" s="18"/>
      <c r="W19" s="8"/>
      <c r="X19" s="18"/>
      <c r="Y19" s="8"/>
      <c r="Z19" s="18"/>
      <c r="AA19" s="8"/>
      <c r="AB19" s="18"/>
    </row>
    <row r="20" spans="1:28" ht="11.4">
      <c r="A20" s="8" t="s">
        <v>98</v>
      </c>
      <c r="B20" s="19">
        <v>445</v>
      </c>
      <c r="C20" s="19"/>
      <c r="D20" s="19"/>
      <c r="E20" s="8"/>
      <c r="F20" s="19"/>
      <c r="G20" s="8"/>
      <c r="H20" s="19"/>
      <c r="I20" s="8"/>
      <c r="J20" s="19"/>
      <c r="K20" s="8"/>
      <c r="L20" s="19"/>
      <c r="M20" s="8"/>
      <c r="N20" s="19"/>
      <c r="O20" s="8"/>
      <c r="P20" s="19"/>
      <c r="Q20" s="8"/>
      <c r="R20" s="19"/>
      <c r="S20" s="8"/>
      <c r="T20" s="19"/>
      <c r="U20" s="8"/>
      <c r="V20" s="19"/>
      <c r="W20" s="8"/>
      <c r="X20" s="19"/>
      <c r="Y20" s="8"/>
      <c r="Z20" s="19"/>
      <c r="AA20" s="8"/>
      <c r="AB20" s="19"/>
    </row>
    <row r="21" spans="1:28" ht="11.4">
      <c r="A21" s="8" t="s">
        <v>99</v>
      </c>
      <c r="B21" s="18">
        <v>1115</v>
      </c>
      <c r="C21" s="18"/>
      <c r="D21" s="18"/>
      <c r="E21" s="8"/>
      <c r="F21" s="18"/>
      <c r="G21" s="8"/>
      <c r="H21" s="18"/>
      <c r="I21" s="8"/>
      <c r="J21" s="18"/>
      <c r="K21" s="8"/>
      <c r="L21" s="18"/>
      <c r="M21" s="8"/>
      <c r="N21" s="18"/>
      <c r="O21" s="8"/>
      <c r="P21" s="18"/>
      <c r="Q21" s="8"/>
      <c r="R21" s="18"/>
      <c r="S21" s="8"/>
      <c r="T21" s="18"/>
      <c r="U21" s="8"/>
      <c r="V21" s="18"/>
      <c r="W21" s="8"/>
      <c r="X21" s="18"/>
      <c r="Y21" s="8"/>
      <c r="Z21" s="18"/>
      <c r="AA21" s="8"/>
      <c r="AB21" s="18"/>
    </row>
    <row r="22" spans="1:28" ht="11.4">
      <c r="A22" s="8" t="s">
        <v>100</v>
      </c>
      <c r="B22" s="19">
        <v>495</v>
      </c>
      <c r="C22" s="19"/>
      <c r="D22" s="19"/>
      <c r="E22" s="8"/>
      <c r="F22" s="19"/>
      <c r="G22" s="8"/>
      <c r="H22" s="19"/>
      <c r="I22" s="8"/>
      <c r="J22" s="19"/>
      <c r="K22" s="8"/>
      <c r="L22" s="19"/>
      <c r="M22" s="8"/>
      <c r="N22" s="19"/>
      <c r="O22" s="8"/>
      <c r="P22" s="19"/>
      <c r="Q22" s="8"/>
      <c r="R22" s="19"/>
      <c r="S22" s="8"/>
      <c r="T22" s="19"/>
      <c r="U22" s="8"/>
      <c r="V22" s="19"/>
      <c r="W22" s="8"/>
      <c r="X22" s="19"/>
      <c r="Y22" s="8"/>
      <c r="Z22" s="19"/>
      <c r="AA22" s="8"/>
      <c r="AB22" s="19"/>
    </row>
    <row r="23" spans="1:28" ht="11.4">
      <c r="A23" s="8" t="s">
        <v>101</v>
      </c>
      <c r="B23" s="18">
        <v>1037</v>
      </c>
      <c r="C23" s="18"/>
      <c r="D23" s="18"/>
      <c r="E23" s="8"/>
      <c r="F23" s="18"/>
      <c r="G23" s="8"/>
      <c r="H23" s="18"/>
      <c r="I23" s="8"/>
      <c r="J23" s="18"/>
      <c r="K23" s="8"/>
      <c r="L23" s="18"/>
      <c r="M23" s="8"/>
      <c r="N23" s="18"/>
      <c r="O23" s="8"/>
      <c r="P23" s="18"/>
      <c r="Q23" s="8"/>
      <c r="R23" s="18"/>
      <c r="S23" s="8"/>
      <c r="T23" s="18"/>
      <c r="U23" s="8"/>
      <c r="V23" s="18"/>
      <c r="W23" s="8"/>
      <c r="X23" s="18"/>
      <c r="Y23" s="8"/>
      <c r="Z23" s="18"/>
      <c r="AA23" s="8"/>
      <c r="AB23" s="18"/>
    </row>
    <row r="24" spans="1:28" ht="11.4">
      <c r="A24" s="8" t="s">
        <v>102</v>
      </c>
      <c r="B24" s="19">
        <v>765</v>
      </c>
      <c r="C24" s="19"/>
      <c r="D24" s="19"/>
      <c r="E24" s="8"/>
      <c r="F24" s="19"/>
      <c r="G24" s="8"/>
      <c r="H24" s="19"/>
      <c r="I24" s="8"/>
      <c r="J24" s="19"/>
      <c r="K24" s="8"/>
      <c r="L24" s="19"/>
      <c r="M24" s="8"/>
      <c r="N24" s="19"/>
      <c r="O24" s="8"/>
      <c r="P24" s="19"/>
      <c r="Q24" s="8"/>
      <c r="R24" s="19"/>
      <c r="S24" s="8"/>
      <c r="T24" s="19"/>
      <c r="U24" s="8"/>
      <c r="V24" s="19"/>
      <c r="W24" s="8"/>
      <c r="X24" s="19"/>
      <c r="Y24" s="8"/>
      <c r="Z24" s="19"/>
      <c r="AA24" s="8"/>
      <c r="AB24" s="19"/>
    </row>
    <row r="25" spans="1:28" ht="10.8" thickBot="1">
      <c r="A25" s="6" t="s">
        <v>103</v>
      </c>
      <c r="B25" s="14">
        <v>61202</v>
      </c>
      <c r="C25" s="14"/>
      <c r="D25" s="14"/>
      <c r="E25" s="6"/>
      <c r="F25" s="14"/>
      <c r="G25" s="6"/>
      <c r="H25" s="14"/>
      <c r="I25" s="6"/>
      <c r="J25" s="14"/>
      <c r="K25" s="6"/>
      <c r="L25" s="14"/>
      <c r="M25" s="6"/>
      <c r="N25" s="14"/>
      <c r="O25" s="6"/>
      <c r="P25" s="14"/>
      <c r="Q25" s="6"/>
      <c r="R25" s="14"/>
      <c r="S25" s="6"/>
      <c r="T25" s="14"/>
      <c r="U25" s="6"/>
      <c r="V25" s="14"/>
      <c r="W25" s="6"/>
      <c r="X25" s="14"/>
      <c r="Y25" s="6"/>
      <c r="Z25" s="14"/>
      <c r="AA25" s="6"/>
      <c r="AB25" s="14"/>
    </row>
    <row r="26" spans="1:28">
      <c r="A26" s="70" t="s">
        <v>130</v>
      </c>
      <c r="B26" s="71">
        <v>45221</v>
      </c>
      <c r="C26" s="71"/>
      <c r="D26" s="71"/>
      <c r="E26" s="70"/>
      <c r="F26" s="71"/>
      <c r="G26" s="70"/>
      <c r="H26" s="71"/>
      <c r="I26" s="70"/>
      <c r="J26" s="71"/>
      <c r="K26" s="70"/>
      <c r="L26" s="71"/>
      <c r="M26" s="70"/>
      <c r="N26" s="71"/>
      <c r="O26" s="70"/>
      <c r="P26" s="71"/>
      <c r="Q26" s="70"/>
      <c r="R26" s="71"/>
      <c r="S26" s="70"/>
      <c r="T26" s="71"/>
      <c r="U26" s="70"/>
      <c r="V26" s="71"/>
      <c r="W26" s="70"/>
      <c r="X26" s="71"/>
      <c r="Y26" s="70"/>
      <c r="Z26" s="71"/>
      <c r="AA26" s="70"/>
      <c r="AB26" s="71"/>
    </row>
    <row r="27" spans="1:28" ht="11.4">
      <c r="B27" s="72"/>
    </row>
    <row r="28" spans="1:28" ht="11.4">
      <c r="B28" s="72"/>
    </row>
    <row r="29" spans="1:28">
      <c r="B29" s="73"/>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EB43EBC-61FA-4098-8FD9-6C1B3CC3B8A7}">
  <sheetPr codeName="Dashboard"/>
  <dimension ref="A1:AE772"/>
  <sheetViews>
    <sheetView showGridLines="0" zoomScale="80" zoomScaleNormal="80" workbookViewId="0"/>
  </sheetViews>
  <sheetFormatPr defaultRowHeight="14.4"/>
  <cols>
    <col min="1" max="1" width="2.375" style="28" customWidth="1"/>
    <col min="2" max="4" width="9" style="28"/>
    <col min="5" max="5" width="22.5" style="28" customWidth="1"/>
    <col min="6" max="6" width="2.125" style="28" customWidth="1"/>
    <col min="7" max="13" width="9" style="28"/>
    <col min="14" max="14" width="11" style="28" customWidth="1"/>
    <col min="15" max="15" width="2.25" style="28" customWidth="1"/>
    <col min="16" max="16" width="9" style="28"/>
    <col min="17" max="17" width="2.875" style="28" customWidth="1"/>
    <col min="18" max="28" width="9" style="28"/>
    <col min="31" max="31" width="2" style="28" customWidth="1"/>
    <col min="32" max="16384" width="9" style="28"/>
  </cols>
  <sheetData>
    <row r="1" spans="1:31" ht="9.6" customHeight="1">
      <c r="AC1" s="28"/>
      <c r="AD1" s="28"/>
    </row>
    <row r="2" spans="1:31" ht="12">
      <c r="A2" s="49"/>
      <c r="B2" s="151" t="s">
        <v>148</v>
      </c>
      <c r="C2" s="151"/>
      <c r="D2" s="151"/>
      <c r="E2" s="151" t="s">
        <v>149</v>
      </c>
      <c r="F2" s="151"/>
      <c r="G2" s="151"/>
      <c r="H2" s="152" t="s">
        <v>150</v>
      </c>
      <c r="I2" s="152"/>
      <c r="J2" s="152"/>
      <c r="K2" s="152"/>
      <c r="L2" s="152"/>
      <c r="M2" s="152"/>
      <c r="N2" s="151"/>
      <c r="O2" s="151"/>
      <c r="P2" s="152" t="s">
        <v>150</v>
      </c>
      <c r="Q2" s="152"/>
      <c r="R2" s="152"/>
      <c r="S2" s="152"/>
      <c r="T2" s="152"/>
      <c r="U2" s="152"/>
      <c r="V2" s="152"/>
      <c r="W2" s="152"/>
      <c r="X2" s="152"/>
      <c r="Y2" s="152"/>
      <c r="Z2" s="152"/>
      <c r="AA2" s="152"/>
      <c r="AB2" s="152"/>
      <c r="AC2" s="49"/>
      <c r="AD2" s="49"/>
      <c r="AE2" s="49"/>
    </row>
    <row r="3" spans="1:31" ht="10.199999999999999">
      <c r="A3" s="49"/>
      <c r="F3" s="49"/>
      <c r="O3" s="49"/>
      <c r="AC3" s="28"/>
      <c r="AD3" s="28"/>
      <c r="AE3" s="49"/>
    </row>
    <row r="4" spans="1:31" ht="10.199999999999999">
      <c r="A4" s="49"/>
      <c r="F4" s="49"/>
      <c r="L4" s="50"/>
      <c r="O4" s="49"/>
      <c r="AC4" s="28"/>
      <c r="AD4" s="28"/>
      <c r="AE4" s="49"/>
    </row>
    <row r="5" spans="1:31" ht="10.199999999999999">
      <c r="A5" s="49"/>
      <c r="F5" s="49"/>
      <c r="O5" s="49"/>
      <c r="AC5" s="28"/>
      <c r="AD5" s="28"/>
      <c r="AE5" s="49"/>
    </row>
    <row r="6" spans="1:31" ht="10.199999999999999">
      <c r="A6" s="49"/>
      <c r="F6" s="49"/>
      <c r="O6" s="49"/>
      <c r="AC6" s="28"/>
      <c r="AD6" s="28"/>
      <c r="AE6" s="49"/>
    </row>
    <row r="7" spans="1:31" ht="10.199999999999999">
      <c r="A7" s="49"/>
      <c r="F7" s="49"/>
      <c r="O7" s="49"/>
      <c r="AC7" s="28"/>
      <c r="AD7" s="28"/>
      <c r="AE7" s="49"/>
    </row>
    <row r="8" spans="1:31" ht="10.199999999999999">
      <c r="A8" s="49"/>
      <c r="F8" s="49"/>
      <c r="O8" s="49"/>
      <c r="AC8" s="28"/>
      <c r="AD8" s="28"/>
      <c r="AE8" s="49"/>
    </row>
    <row r="9" spans="1:31" ht="10.199999999999999">
      <c r="A9" s="49"/>
      <c r="F9" s="49"/>
      <c r="O9" s="49"/>
      <c r="AC9" s="28"/>
      <c r="AD9" s="28"/>
      <c r="AE9" s="49"/>
    </row>
    <row r="10" spans="1:31" ht="10.199999999999999">
      <c r="A10" s="49"/>
      <c r="F10" s="49"/>
      <c r="O10" s="49"/>
      <c r="AC10" s="28"/>
      <c r="AD10" s="28"/>
      <c r="AE10" s="49"/>
    </row>
    <row r="11" spans="1:31" ht="10.199999999999999">
      <c r="A11" s="49"/>
      <c r="F11" s="49"/>
      <c r="O11" s="49"/>
      <c r="AC11" s="28"/>
      <c r="AD11" s="28"/>
      <c r="AE11" s="49"/>
    </row>
    <row r="12" spans="1:31" ht="10.199999999999999">
      <c r="A12" s="49"/>
      <c r="F12" s="49"/>
      <c r="O12" s="49"/>
      <c r="AC12" s="28"/>
      <c r="AD12" s="28"/>
      <c r="AE12" s="49"/>
    </row>
    <row r="13" spans="1:31" ht="10.199999999999999">
      <c r="A13" s="49"/>
      <c r="F13" s="49"/>
      <c r="O13" s="49"/>
      <c r="AC13" s="28"/>
      <c r="AD13" s="28"/>
      <c r="AE13" s="49"/>
    </row>
    <row r="14" spans="1:31" ht="10.199999999999999">
      <c r="A14" s="49"/>
      <c r="F14" s="49"/>
      <c r="O14" s="49"/>
      <c r="AC14" s="28"/>
      <c r="AD14" s="28"/>
      <c r="AE14" s="49"/>
    </row>
    <row r="15" spans="1:31" ht="10.199999999999999">
      <c r="A15" s="49"/>
      <c r="F15" s="49"/>
      <c r="O15" s="49"/>
      <c r="AC15" s="28"/>
      <c r="AD15" s="28"/>
      <c r="AE15" s="49"/>
    </row>
    <row r="16" spans="1:31" ht="27" customHeight="1">
      <c r="A16" s="49"/>
      <c r="F16" s="49"/>
      <c r="O16" s="49"/>
      <c r="AC16" s="28"/>
      <c r="AD16" s="28"/>
      <c r="AE16" s="49"/>
    </row>
    <row r="17" spans="1:31" ht="10.199999999999999" customHeight="1">
      <c r="A17" s="49"/>
      <c r="B17" s="49"/>
      <c r="C17" s="49"/>
      <c r="D17" s="49"/>
      <c r="E17" s="49"/>
      <c r="F17" s="49"/>
      <c r="G17" s="49"/>
      <c r="H17" s="49"/>
      <c r="I17" s="49"/>
      <c r="J17" s="49"/>
      <c r="K17" s="49"/>
      <c r="L17" s="49"/>
      <c r="M17" s="49"/>
      <c r="N17" s="49"/>
      <c r="O17" s="49"/>
      <c r="P17" s="49"/>
      <c r="Q17" s="49"/>
      <c r="R17" s="49"/>
      <c r="S17" s="49"/>
      <c r="T17" s="49"/>
      <c r="U17" s="49"/>
      <c r="V17" s="49"/>
      <c r="W17" s="49"/>
      <c r="X17" s="49"/>
      <c r="Y17" s="49"/>
      <c r="Z17" s="49"/>
      <c r="AA17" s="49"/>
      <c r="AB17" s="49"/>
      <c r="AC17" s="49"/>
      <c r="AD17" s="49"/>
      <c r="AE17" s="49"/>
    </row>
    <row r="18" spans="1:31" ht="10.199999999999999">
      <c r="A18" s="49"/>
      <c r="AC18" s="28"/>
      <c r="AD18" s="28"/>
      <c r="AE18" s="49"/>
    </row>
    <row r="19" spans="1:31" ht="10.8" thickBot="1">
      <c r="A19" s="49"/>
      <c r="B19" s="150"/>
      <c r="C19" s="150"/>
      <c r="D19" s="150"/>
      <c r="E19" s="150"/>
      <c r="F19" s="150"/>
      <c r="G19" s="150"/>
      <c r="H19" s="150"/>
      <c r="I19" s="150"/>
      <c r="J19" s="150"/>
      <c r="K19" s="150"/>
      <c r="L19" s="150"/>
      <c r="AC19" s="28"/>
      <c r="AD19" s="28"/>
      <c r="AE19" s="49"/>
    </row>
    <row r="20" spans="1:31" ht="10.8" thickTop="1">
      <c r="A20" s="49"/>
      <c r="AC20" s="28"/>
      <c r="AD20" s="28"/>
      <c r="AE20" s="49"/>
    </row>
    <row r="21" spans="1:31" ht="10.199999999999999">
      <c r="A21" s="49"/>
      <c r="AC21" s="28"/>
      <c r="AD21" s="28"/>
      <c r="AE21" s="49"/>
    </row>
    <row r="22" spans="1:31" ht="10.199999999999999">
      <c r="A22" s="49"/>
      <c r="AC22" s="28"/>
      <c r="AD22" s="28"/>
      <c r="AE22" s="49"/>
    </row>
    <row r="23" spans="1:31" ht="10.199999999999999">
      <c r="A23" s="49"/>
      <c r="AC23" s="28"/>
      <c r="AD23" s="28"/>
      <c r="AE23" s="49"/>
    </row>
    <row r="24" spans="1:31" ht="10.199999999999999">
      <c r="A24" s="49"/>
      <c r="AC24" s="28"/>
      <c r="AD24" s="28"/>
      <c r="AE24" s="49"/>
    </row>
    <row r="25" spans="1:31" ht="10.199999999999999">
      <c r="A25" s="49"/>
      <c r="AC25" s="28"/>
      <c r="AD25" s="28"/>
      <c r="AE25" s="49"/>
    </row>
    <row r="26" spans="1:31" ht="10.199999999999999">
      <c r="A26" s="49"/>
      <c r="AC26" s="28"/>
      <c r="AD26" s="28"/>
      <c r="AE26" s="49"/>
    </row>
    <row r="27" spans="1:31" ht="10.199999999999999">
      <c r="A27" s="49"/>
      <c r="AC27" s="28"/>
      <c r="AD27" s="28"/>
      <c r="AE27" s="49"/>
    </row>
    <row r="28" spans="1:31" ht="10.199999999999999">
      <c r="A28" s="49"/>
      <c r="AC28" s="28"/>
      <c r="AD28" s="28"/>
      <c r="AE28" s="49"/>
    </row>
    <row r="29" spans="1:31" ht="10.199999999999999">
      <c r="A29" s="49"/>
      <c r="AC29" s="28"/>
      <c r="AD29" s="28"/>
      <c r="AE29" s="49"/>
    </row>
    <row r="30" spans="1:31" ht="10.199999999999999">
      <c r="A30" s="49"/>
      <c r="AC30" s="28"/>
      <c r="AD30" s="28"/>
      <c r="AE30" s="49"/>
    </row>
    <row r="31" spans="1:31" ht="10.199999999999999">
      <c r="A31" s="49"/>
      <c r="AC31" s="28"/>
      <c r="AD31" s="28"/>
      <c r="AE31" s="49"/>
    </row>
    <row r="32" spans="1:31" ht="10.199999999999999">
      <c r="A32" s="49"/>
      <c r="AC32" s="28"/>
      <c r="AD32" s="28"/>
      <c r="AE32" s="49"/>
    </row>
    <row r="33" spans="1:31" ht="10.199999999999999">
      <c r="A33" s="49"/>
      <c r="AC33" s="28"/>
      <c r="AD33" s="28"/>
      <c r="AE33" s="49"/>
    </row>
    <row r="34" spans="1:31" ht="10.199999999999999">
      <c r="A34" s="49"/>
      <c r="AC34" s="28"/>
      <c r="AD34" s="28"/>
      <c r="AE34" s="49"/>
    </row>
    <row r="35" spans="1:31" ht="10.199999999999999">
      <c r="AC35" s="28"/>
      <c r="AD35" s="28"/>
      <c r="AE35" s="49"/>
    </row>
    <row r="36" spans="1:31" ht="10.199999999999999">
      <c r="AC36" s="28"/>
      <c r="AD36" s="28"/>
      <c r="AE36" s="49"/>
    </row>
    <row r="37" spans="1:31" ht="10.199999999999999">
      <c r="AC37" s="28"/>
      <c r="AD37" s="28"/>
      <c r="AE37" s="49"/>
    </row>
    <row r="38" spans="1:31" ht="10.199999999999999">
      <c r="AC38" s="28"/>
      <c r="AD38" s="28"/>
      <c r="AE38" s="49"/>
    </row>
    <row r="39" spans="1:31" ht="10.199999999999999">
      <c r="AC39" s="28"/>
      <c r="AD39" s="28"/>
      <c r="AE39" s="49"/>
    </row>
    <row r="40" spans="1:31" ht="10.199999999999999">
      <c r="AC40" s="28"/>
      <c r="AD40" s="28"/>
      <c r="AE40" s="49"/>
    </row>
    <row r="41" spans="1:31" ht="10.199999999999999">
      <c r="AC41" s="28"/>
      <c r="AD41" s="28"/>
      <c r="AE41" s="49"/>
    </row>
    <row r="42" spans="1:31" ht="10.199999999999999">
      <c r="AC42" s="28"/>
      <c r="AD42" s="28"/>
      <c r="AE42" s="49"/>
    </row>
    <row r="43" spans="1:31" ht="10.199999999999999">
      <c r="AC43" s="28"/>
      <c r="AD43" s="28"/>
      <c r="AE43" s="49"/>
    </row>
    <row r="44" spans="1:31" ht="10.199999999999999">
      <c r="AC44" s="28"/>
      <c r="AD44" s="28"/>
      <c r="AE44" s="49"/>
    </row>
    <row r="45" spans="1:31" ht="10.199999999999999">
      <c r="AC45" s="28"/>
      <c r="AD45" s="28"/>
      <c r="AE45" s="49"/>
    </row>
    <row r="46" spans="1:31" ht="10.199999999999999">
      <c r="AC46" s="28"/>
      <c r="AD46" s="28"/>
      <c r="AE46" s="49"/>
    </row>
    <row r="47" spans="1:31" ht="10.199999999999999">
      <c r="AC47" s="28"/>
      <c r="AD47" s="28"/>
      <c r="AE47" s="49"/>
    </row>
    <row r="48" spans="1:31" ht="10.199999999999999">
      <c r="AC48" s="28"/>
      <c r="AD48" s="28"/>
      <c r="AE48" s="49"/>
    </row>
    <row r="49" spans="29:31" ht="10.199999999999999">
      <c r="AC49" s="28"/>
      <c r="AD49" s="28"/>
      <c r="AE49" s="49"/>
    </row>
    <row r="50" spans="29:31" ht="10.199999999999999">
      <c r="AC50" s="28"/>
      <c r="AD50" s="28"/>
      <c r="AE50" s="49"/>
    </row>
    <row r="51" spans="29:31" ht="10.199999999999999">
      <c r="AC51" s="28"/>
      <c r="AD51" s="28"/>
      <c r="AE51" s="49"/>
    </row>
    <row r="52" spans="29:31" ht="10.199999999999999">
      <c r="AC52" s="28"/>
      <c r="AD52" s="28"/>
      <c r="AE52" s="49"/>
    </row>
    <row r="53" spans="29:31" ht="10.199999999999999">
      <c r="AC53" s="28"/>
      <c r="AD53" s="28"/>
      <c r="AE53" s="49"/>
    </row>
    <row r="54" spans="29:31" ht="10.199999999999999">
      <c r="AC54" s="28"/>
      <c r="AD54" s="28"/>
    </row>
    <row r="55" spans="29:31" ht="10.199999999999999">
      <c r="AC55" s="28"/>
      <c r="AD55" s="28"/>
    </row>
    <row r="56" spans="29:31" ht="10.199999999999999">
      <c r="AC56" s="28"/>
      <c r="AD56" s="28"/>
    </row>
    <row r="57" spans="29:31" ht="10.199999999999999">
      <c r="AC57" s="28"/>
      <c r="AD57" s="28"/>
    </row>
    <row r="58" spans="29:31" ht="10.199999999999999">
      <c r="AC58" s="28"/>
      <c r="AD58" s="28"/>
    </row>
    <row r="59" spans="29:31" ht="10.199999999999999">
      <c r="AC59" s="28"/>
      <c r="AD59" s="28"/>
    </row>
    <row r="60" spans="29:31" ht="10.199999999999999">
      <c r="AC60" s="28"/>
      <c r="AD60" s="28"/>
    </row>
    <row r="61" spans="29:31" ht="10.199999999999999">
      <c r="AC61" s="28"/>
      <c r="AD61" s="28"/>
    </row>
    <row r="62" spans="29:31" ht="10.199999999999999">
      <c r="AC62" s="28"/>
      <c r="AD62" s="28"/>
    </row>
    <row r="63" spans="29:31" ht="10.199999999999999">
      <c r="AC63" s="28"/>
      <c r="AD63" s="28"/>
    </row>
    <row r="64" spans="29:31" ht="10.199999999999999">
      <c r="AC64" s="28"/>
      <c r="AD64" s="28"/>
    </row>
    <row r="65" s="28" customFormat="1" ht="10.199999999999999"/>
    <row r="66" s="28" customFormat="1" ht="10.199999999999999"/>
    <row r="67" s="28" customFormat="1" ht="10.199999999999999"/>
    <row r="68" s="28" customFormat="1" ht="10.199999999999999"/>
    <row r="69" s="28" customFormat="1" ht="10.199999999999999"/>
    <row r="70" s="28" customFormat="1" ht="10.199999999999999"/>
    <row r="71" s="28" customFormat="1" ht="10.199999999999999"/>
    <row r="72" s="28" customFormat="1" ht="10.199999999999999"/>
    <row r="73" s="28" customFormat="1" ht="10.199999999999999"/>
    <row r="74" s="28" customFormat="1" ht="10.199999999999999"/>
    <row r="75" s="28" customFormat="1" ht="10.199999999999999"/>
    <row r="76" s="28" customFormat="1" ht="10.199999999999999"/>
    <row r="77" s="28" customFormat="1" ht="10.199999999999999"/>
    <row r="78" s="28" customFormat="1" ht="10.199999999999999"/>
    <row r="79" s="28" customFormat="1" ht="10.199999999999999"/>
    <row r="80" s="28" customFormat="1" ht="10.199999999999999"/>
    <row r="81" s="28" customFormat="1" ht="10.199999999999999"/>
    <row r="82" s="28" customFormat="1" ht="10.199999999999999"/>
    <row r="83" s="28" customFormat="1" ht="10.199999999999999"/>
    <row r="84" s="28" customFormat="1" ht="10.199999999999999"/>
    <row r="85" s="28" customFormat="1" ht="10.199999999999999"/>
    <row r="86" s="28" customFormat="1" ht="10.199999999999999"/>
    <row r="87" s="28" customFormat="1" ht="10.199999999999999"/>
    <row r="88" s="28" customFormat="1" ht="10.199999999999999"/>
    <row r="89" s="28" customFormat="1" ht="10.199999999999999"/>
    <row r="90" s="28" customFormat="1" ht="10.199999999999999"/>
    <row r="91" s="28" customFormat="1" ht="10.199999999999999"/>
    <row r="92" s="28" customFormat="1" ht="10.199999999999999"/>
    <row r="93" s="28" customFormat="1" ht="10.199999999999999"/>
    <row r="94" s="28" customFormat="1" ht="10.199999999999999"/>
    <row r="95" s="28" customFormat="1" ht="10.199999999999999"/>
    <row r="96" s="28" customFormat="1" ht="10.199999999999999"/>
    <row r="97" s="28" customFormat="1" ht="10.199999999999999"/>
    <row r="98" s="28" customFormat="1" ht="10.199999999999999"/>
    <row r="99" s="28" customFormat="1" ht="10.199999999999999"/>
    <row r="100" s="28" customFormat="1" ht="10.199999999999999"/>
    <row r="101" s="28" customFormat="1" ht="10.199999999999999"/>
    <row r="102" s="28" customFormat="1" ht="10.199999999999999"/>
    <row r="103" s="28" customFormat="1" ht="10.199999999999999"/>
    <row r="104" s="28" customFormat="1" ht="10.199999999999999"/>
    <row r="105" s="28" customFormat="1" ht="10.199999999999999"/>
    <row r="106" s="28" customFormat="1" ht="10.199999999999999"/>
    <row r="107" s="28" customFormat="1" ht="10.199999999999999"/>
    <row r="108" s="28" customFormat="1" ht="10.199999999999999"/>
    <row r="109" s="28" customFormat="1" ht="10.199999999999999"/>
    <row r="110" s="28" customFormat="1" ht="10.199999999999999"/>
    <row r="111" s="28" customFormat="1" ht="10.199999999999999"/>
    <row r="112" s="28" customFormat="1" ht="10.199999999999999"/>
    <row r="113" s="28" customFormat="1" ht="10.199999999999999"/>
    <row r="114" s="28" customFormat="1" ht="10.199999999999999"/>
    <row r="115" s="28" customFormat="1" ht="10.199999999999999"/>
    <row r="116" s="28" customFormat="1" ht="10.199999999999999"/>
    <row r="117" s="28" customFormat="1" ht="10.199999999999999"/>
    <row r="118" s="28" customFormat="1" ht="10.199999999999999"/>
    <row r="119" s="28" customFormat="1" ht="10.199999999999999"/>
    <row r="120" s="28" customFormat="1" ht="10.199999999999999"/>
    <row r="121" s="28" customFormat="1" ht="10.199999999999999"/>
    <row r="122" s="28" customFormat="1" ht="10.199999999999999"/>
    <row r="123" s="28" customFormat="1" ht="10.199999999999999"/>
    <row r="124" s="28" customFormat="1" ht="10.199999999999999"/>
    <row r="125" s="28" customFormat="1" ht="10.199999999999999"/>
    <row r="126" s="28" customFormat="1" ht="10.199999999999999"/>
    <row r="127" s="28" customFormat="1" ht="10.199999999999999"/>
    <row r="128" s="28" customFormat="1" ht="10.199999999999999"/>
    <row r="129" s="28" customFormat="1" ht="10.199999999999999"/>
    <row r="130" s="28" customFormat="1" ht="10.199999999999999"/>
    <row r="131" s="28" customFormat="1" ht="10.199999999999999"/>
    <row r="132" s="28" customFormat="1" ht="10.199999999999999"/>
    <row r="133" s="28" customFormat="1" ht="10.199999999999999"/>
    <row r="134" s="28" customFormat="1" ht="10.199999999999999"/>
    <row r="135" s="28" customFormat="1" ht="10.199999999999999"/>
    <row r="136" s="28" customFormat="1" ht="10.199999999999999"/>
    <row r="137" s="28" customFormat="1" ht="10.199999999999999"/>
    <row r="138" s="28" customFormat="1" ht="10.199999999999999"/>
    <row r="139" s="28" customFormat="1" ht="10.199999999999999"/>
    <row r="140" s="28" customFormat="1" ht="10.199999999999999"/>
    <row r="141" s="28" customFormat="1" ht="10.199999999999999"/>
    <row r="142" s="28" customFormat="1" ht="10.199999999999999"/>
    <row r="143" s="28" customFormat="1" ht="10.199999999999999"/>
    <row r="144" s="28" customFormat="1" ht="10.199999999999999"/>
    <row r="145" s="28" customFormat="1" ht="10.199999999999999"/>
    <row r="146" s="28" customFormat="1" ht="10.199999999999999"/>
    <row r="147" s="28" customFormat="1" ht="10.199999999999999"/>
    <row r="148" s="28" customFormat="1" ht="10.199999999999999"/>
    <row r="149" s="28" customFormat="1" ht="10.199999999999999"/>
    <row r="150" s="28" customFormat="1" ht="10.199999999999999"/>
    <row r="151" s="28" customFormat="1" ht="10.199999999999999"/>
    <row r="152" s="28" customFormat="1" ht="10.199999999999999"/>
    <row r="153" s="28" customFormat="1" ht="10.199999999999999"/>
    <row r="154" s="28" customFormat="1" ht="10.199999999999999"/>
    <row r="155" s="28" customFormat="1" ht="10.199999999999999"/>
    <row r="156" s="28" customFormat="1" ht="10.199999999999999"/>
    <row r="157" s="28" customFormat="1" ht="10.199999999999999"/>
    <row r="158" s="28" customFormat="1" ht="10.199999999999999"/>
    <row r="159" s="28" customFormat="1" ht="10.199999999999999"/>
    <row r="160" s="28" customFormat="1" ht="10.199999999999999"/>
    <row r="161" s="28" customFormat="1" ht="10.199999999999999"/>
    <row r="162" s="28" customFormat="1" ht="10.199999999999999"/>
    <row r="163" s="28" customFormat="1" ht="10.199999999999999"/>
    <row r="164" s="28" customFormat="1" ht="10.199999999999999"/>
    <row r="165" s="28" customFormat="1" ht="10.199999999999999"/>
    <row r="166" s="28" customFormat="1" ht="10.199999999999999"/>
    <row r="167" s="28" customFormat="1" ht="10.199999999999999"/>
    <row r="168" s="28" customFormat="1" ht="10.199999999999999"/>
    <row r="169" s="28" customFormat="1" ht="10.199999999999999"/>
    <row r="170" s="28" customFormat="1" ht="10.199999999999999"/>
    <row r="171" s="28" customFormat="1" ht="10.199999999999999"/>
    <row r="172" s="28" customFormat="1" ht="10.199999999999999"/>
    <row r="173" s="28" customFormat="1" ht="10.199999999999999"/>
    <row r="174" s="28" customFormat="1" ht="10.199999999999999"/>
    <row r="175" s="28" customFormat="1" ht="10.199999999999999"/>
    <row r="176" s="28" customFormat="1" ht="10.199999999999999"/>
    <row r="177" s="28" customFormat="1" ht="10.199999999999999"/>
    <row r="178" s="28" customFormat="1" ht="10.199999999999999"/>
    <row r="179" s="28" customFormat="1" ht="10.199999999999999"/>
    <row r="180" s="28" customFormat="1" ht="10.199999999999999"/>
    <row r="181" s="28" customFormat="1" ht="10.199999999999999"/>
    <row r="182" s="28" customFormat="1" ht="10.199999999999999"/>
    <row r="183" s="28" customFormat="1" ht="10.199999999999999"/>
    <row r="184" s="28" customFormat="1" ht="10.199999999999999"/>
    <row r="185" s="28" customFormat="1" ht="10.199999999999999"/>
    <row r="186" s="28" customFormat="1" ht="10.199999999999999"/>
    <row r="187" s="28" customFormat="1" ht="10.199999999999999"/>
    <row r="188" s="28" customFormat="1" ht="10.199999999999999"/>
    <row r="189" s="28" customFormat="1" ht="10.199999999999999"/>
    <row r="190" s="28" customFormat="1" ht="10.199999999999999"/>
    <row r="191" s="28" customFormat="1" ht="10.199999999999999"/>
    <row r="192" s="28" customFormat="1" ht="10.199999999999999"/>
    <row r="193" s="28" customFormat="1" ht="10.199999999999999"/>
    <row r="194" s="28" customFormat="1" ht="10.199999999999999"/>
    <row r="195" s="28" customFormat="1" ht="10.199999999999999"/>
    <row r="196" s="28" customFormat="1" ht="10.199999999999999"/>
    <row r="197" s="28" customFormat="1" ht="10.199999999999999"/>
    <row r="198" s="28" customFormat="1" ht="10.199999999999999"/>
    <row r="199" s="28" customFormat="1" ht="10.199999999999999"/>
    <row r="200" s="28" customFormat="1" ht="10.199999999999999"/>
    <row r="201" s="28" customFormat="1" ht="10.199999999999999"/>
    <row r="202" s="28" customFormat="1" ht="10.199999999999999"/>
    <row r="203" s="28" customFormat="1" ht="10.199999999999999"/>
    <row r="204" s="28" customFormat="1" ht="10.199999999999999"/>
    <row r="205" s="28" customFormat="1" ht="10.199999999999999"/>
    <row r="206" s="28" customFormat="1" ht="10.199999999999999"/>
    <row r="207" s="28" customFormat="1" ht="10.199999999999999"/>
    <row r="208" s="28" customFormat="1" ht="10.199999999999999"/>
    <row r="209" s="28" customFormat="1" ht="10.199999999999999"/>
    <row r="210" s="28" customFormat="1" ht="10.199999999999999"/>
    <row r="211" s="28" customFormat="1" ht="10.199999999999999"/>
    <row r="212" s="28" customFormat="1" ht="10.199999999999999"/>
    <row r="213" s="28" customFormat="1" ht="10.199999999999999"/>
    <row r="214" s="28" customFormat="1" ht="10.199999999999999"/>
    <row r="215" s="28" customFormat="1" ht="10.199999999999999"/>
    <row r="216" s="28" customFormat="1" ht="10.199999999999999"/>
    <row r="217" s="28" customFormat="1" ht="10.199999999999999"/>
    <row r="218" s="28" customFormat="1" ht="10.199999999999999"/>
    <row r="219" s="28" customFormat="1" ht="10.199999999999999"/>
    <row r="220" s="28" customFormat="1" ht="10.199999999999999"/>
    <row r="221" s="28" customFormat="1" ht="10.199999999999999"/>
    <row r="222" s="28" customFormat="1" ht="10.199999999999999"/>
    <row r="223" s="28" customFormat="1" ht="10.199999999999999"/>
    <row r="224" s="28" customFormat="1" ht="10.199999999999999"/>
    <row r="225" s="28" customFormat="1" ht="10.199999999999999"/>
    <row r="226" s="28" customFormat="1" ht="10.199999999999999"/>
    <row r="227" s="28" customFormat="1" ht="10.199999999999999"/>
    <row r="228" s="28" customFormat="1" ht="10.199999999999999"/>
    <row r="229" s="28" customFormat="1" ht="10.199999999999999"/>
    <row r="230" s="28" customFormat="1" ht="10.199999999999999"/>
    <row r="231" s="28" customFormat="1" ht="10.199999999999999"/>
    <row r="232" s="28" customFormat="1" ht="10.199999999999999"/>
    <row r="233" s="28" customFormat="1" ht="10.199999999999999"/>
    <row r="234" s="28" customFormat="1" ht="10.199999999999999"/>
    <row r="235" s="28" customFormat="1" ht="10.199999999999999"/>
    <row r="236" s="28" customFormat="1" ht="10.199999999999999"/>
    <row r="237" s="28" customFormat="1" ht="10.199999999999999"/>
    <row r="238" s="28" customFormat="1" ht="10.199999999999999"/>
    <row r="239" s="28" customFormat="1" ht="10.199999999999999"/>
    <row r="240" s="28" customFormat="1" ht="10.199999999999999"/>
    <row r="241" s="28" customFormat="1" ht="10.199999999999999"/>
    <row r="242" s="28" customFormat="1" ht="10.199999999999999"/>
    <row r="243" s="28" customFormat="1" ht="10.199999999999999"/>
    <row r="244" s="28" customFormat="1" ht="10.199999999999999"/>
    <row r="245" s="28" customFormat="1" ht="10.199999999999999"/>
    <row r="246" s="28" customFormat="1" ht="10.199999999999999"/>
    <row r="247" s="28" customFormat="1" ht="10.199999999999999"/>
    <row r="248" s="28" customFormat="1" ht="10.199999999999999"/>
    <row r="249" s="28" customFormat="1" ht="10.199999999999999"/>
    <row r="250" s="28" customFormat="1" ht="10.199999999999999"/>
    <row r="251" s="28" customFormat="1" ht="10.199999999999999"/>
    <row r="252" s="28" customFormat="1" ht="10.199999999999999"/>
    <row r="253" s="28" customFormat="1" ht="10.199999999999999"/>
    <row r="254" s="28" customFormat="1" ht="10.199999999999999"/>
    <row r="255" s="28" customFormat="1" ht="10.199999999999999"/>
    <row r="256" s="28" customFormat="1" ht="10.199999999999999"/>
    <row r="257" s="28" customFormat="1" ht="10.199999999999999"/>
    <row r="258" s="28" customFormat="1" ht="10.199999999999999"/>
    <row r="259" s="28" customFormat="1" ht="10.199999999999999"/>
    <row r="260" s="28" customFormat="1" ht="10.199999999999999"/>
    <row r="261" s="28" customFormat="1" ht="10.199999999999999"/>
    <row r="262" s="28" customFormat="1" ht="10.199999999999999"/>
    <row r="263" s="28" customFormat="1" ht="10.199999999999999"/>
    <row r="264" s="28" customFormat="1" ht="10.199999999999999"/>
    <row r="265" s="28" customFormat="1" ht="10.199999999999999"/>
    <row r="266" s="28" customFormat="1" ht="10.199999999999999"/>
    <row r="267" s="28" customFormat="1" ht="10.199999999999999"/>
    <row r="268" s="28" customFormat="1" ht="10.199999999999999"/>
    <row r="269" s="28" customFormat="1" ht="10.199999999999999"/>
    <row r="270" s="28" customFormat="1" ht="10.199999999999999"/>
    <row r="271" s="28" customFormat="1" ht="10.199999999999999"/>
    <row r="272" s="28" customFormat="1" ht="10.199999999999999"/>
    <row r="273" s="28" customFormat="1" ht="10.199999999999999"/>
    <row r="274" s="28" customFormat="1" ht="10.199999999999999"/>
    <row r="275" s="28" customFormat="1" ht="10.199999999999999"/>
    <row r="276" s="28" customFormat="1" ht="10.199999999999999"/>
    <row r="277" s="28" customFormat="1" ht="10.199999999999999"/>
    <row r="278" s="28" customFormat="1" ht="10.199999999999999"/>
    <row r="279" s="28" customFormat="1" ht="10.199999999999999"/>
    <row r="280" s="28" customFormat="1" ht="10.199999999999999"/>
    <row r="281" s="28" customFormat="1" ht="10.199999999999999"/>
    <row r="282" s="28" customFormat="1" ht="10.199999999999999"/>
    <row r="283" s="28" customFormat="1" ht="10.199999999999999"/>
    <row r="284" s="28" customFormat="1" ht="10.199999999999999"/>
    <row r="285" s="28" customFormat="1" ht="10.199999999999999"/>
    <row r="286" s="28" customFormat="1" ht="10.199999999999999"/>
    <row r="287" s="28" customFormat="1" ht="10.199999999999999"/>
    <row r="288" s="28" customFormat="1" ht="10.199999999999999"/>
    <row r="289" s="28" customFormat="1" ht="10.199999999999999"/>
    <row r="290" s="28" customFormat="1" ht="10.199999999999999"/>
    <row r="291" s="28" customFormat="1" ht="10.199999999999999"/>
    <row r="292" s="28" customFormat="1" ht="10.199999999999999"/>
    <row r="293" s="28" customFormat="1" ht="10.199999999999999"/>
    <row r="294" s="28" customFormat="1" ht="10.199999999999999"/>
    <row r="295" s="28" customFormat="1" ht="10.199999999999999"/>
    <row r="296" s="28" customFormat="1" ht="10.199999999999999"/>
    <row r="297" s="28" customFormat="1" ht="10.199999999999999"/>
    <row r="298" s="28" customFormat="1" ht="10.199999999999999"/>
    <row r="299" s="28" customFormat="1" ht="10.199999999999999"/>
    <row r="300" s="28" customFormat="1" ht="10.199999999999999"/>
    <row r="301" s="28" customFormat="1" ht="10.199999999999999"/>
    <row r="302" s="28" customFormat="1" ht="10.199999999999999"/>
    <row r="303" s="28" customFormat="1" ht="10.199999999999999"/>
    <row r="304" s="28" customFormat="1" ht="10.199999999999999"/>
    <row r="305" s="28" customFormat="1" ht="10.199999999999999"/>
    <row r="306" s="28" customFormat="1" ht="10.199999999999999"/>
    <row r="307" s="28" customFormat="1" ht="10.199999999999999"/>
    <row r="308" s="28" customFormat="1" ht="10.199999999999999"/>
    <row r="309" s="28" customFormat="1" ht="10.199999999999999"/>
    <row r="310" s="28" customFormat="1" ht="10.199999999999999"/>
    <row r="311" s="28" customFormat="1" ht="10.199999999999999"/>
    <row r="312" s="28" customFormat="1" ht="10.199999999999999"/>
    <row r="313" s="28" customFormat="1" ht="10.199999999999999"/>
    <row r="314" s="28" customFormat="1" ht="10.199999999999999"/>
    <row r="315" s="28" customFormat="1" ht="10.199999999999999"/>
    <row r="316" s="28" customFormat="1" ht="10.199999999999999"/>
    <row r="317" s="28" customFormat="1" ht="10.199999999999999"/>
    <row r="318" s="28" customFormat="1" ht="10.199999999999999"/>
    <row r="319" s="28" customFormat="1" ht="10.199999999999999"/>
    <row r="320" s="28" customFormat="1" ht="10.199999999999999"/>
    <row r="321" s="28" customFormat="1" ht="10.199999999999999"/>
    <row r="322" s="28" customFormat="1" ht="10.199999999999999"/>
    <row r="323" s="28" customFormat="1" ht="10.199999999999999"/>
    <row r="324" s="28" customFormat="1" ht="10.199999999999999"/>
    <row r="325" s="28" customFormat="1" ht="10.199999999999999"/>
    <row r="326" s="28" customFormat="1" ht="10.199999999999999"/>
    <row r="327" s="28" customFormat="1" ht="10.199999999999999"/>
    <row r="328" s="28" customFormat="1" ht="10.199999999999999"/>
    <row r="329" s="28" customFormat="1" ht="10.199999999999999"/>
    <row r="330" s="28" customFormat="1" ht="10.199999999999999"/>
    <row r="331" s="28" customFormat="1" ht="10.199999999999999"/>
    <row r="332" s="28" customFormat="1" ht="10.199999999999999"/>
    <row r="333" s="28" customFormat="1" ht="10.199999999999999"/>
    <row r="334" s="28" customFormat="1" ht="10.199999999999999"/>
    <row r="335" s="28" customFormat="1" ht="10.199999999999999"/>
    <row r="336" s="28" customFormat="1" ht="10.199999999999999"/>
    <row r="337" s="28" customFormat="1" ht="10.199999999999999"/>
    <row r="338" s="28" customFormat="1" ht="10.199999999999999"/>
    <row r="339" s="28" customFormat="1" ht="10.199999999999999"/>
    <row r="340" s="28" customFormat="1" ht="10.199999999999999"/>
    <row r="341" s="28" customFormat="1" ht="10.199999999999999"/>
    <row r="342" s="28" customFormat="1" ht="10.199999999999999"/>
    <row r="343" s="28" customFormat="1" ht="10.199999999999999"/>
    <row r="344" s="28" customFormat="1" ht="10.199999999999999"/>
    <row r="345" s="28" customFormat="1" ht="10.199999999999999"/>
    <row r="346" s="28" customFormat="1" ht="10.199999999999999"/>
    <row r="347" s="28" customFormat="1" ht="10.199999999999999"/>
    <row r="348" s="28" customFormat="1" ht="10.199999999999999"/>
    <row r="349" s="28" customFormat="1" ht="10.199999999999999"/>
    <row r="350" s="28" customFormat="1" ht="10.199999999999999"/>
    <row r="351" s="28" customFormat="1" ht="10.199999999999999"/>
    <row r="352" s="28" customFormat="1" ht="10.199999999999999"/>
    <row r="353" s="28" customFormat="1" ht="10.199999999999999"/>
    <row r="354" s="28" customFormat="1" ht="10.199999999999999"/>
    <row r="355" s="28" customFormat="1" ht="10.199999999999999"/>
    <row r="356" s="28" customFormat="1" ht="10.199999999999999"/>
    <row r="357" s="28" customFormat="1" ht="10.199999999999999"/>
    <row r="358" s="28" customFormat="1" ht="10.199999999999999"/>
    <row r="359" s="28" customFormat="1" ht="10.199999999999999"/>
    <row r="360" s="28" customFormat="1" ht="10.199999999999999"/>
    <row r="361" s="28" customFormat="1" ht="10.199999999999999"/>
    <row r="362" s="28" customFormat="1" ht="10.199999999999999"/>
    <row r="363" s="28" customFormat="1" ht="10.199999999999999"/>
    <row r="364" s="28" customFormat="1" ht="10.199999999999999"/>
    <row r="365" s="28" customFormat="1" ht="10.199999999999999"/>
    <row r="366" s="28" customFormat="1" ht="10.199999999999999"/>
    <row r="367" s="28" customFormat="1" ht="10.199999999999999"/>
    <row r="368" s="28" customFormat="1" ht="10.199999999999999"/>
    <row r="369" s="28" customFormat="1" ht="10.199999999999999"/>
    <row r="370" s="28" customFormat="1" ht="10.199999999999999"/>
    <row r="371" s="28" customFormat="1" ht="10.199999999999999"/>
    <row r="372" s="28" customFormat="1" ht="10.199999999999999"/>
    <row r="373" s="28" customFormat="1" ht="10.199999999999999"/>
    <row r="374" s="28" customFormat="1" ht="10.199999999999999"/>
    <row r="375" s="28" customFormat="1" ht="10.199999999999999"/>
    <row r="376" s="28" customFormat="1" ht="10.199999999999999"/>
    <row r="377" s="28" customFormat="1" ht="10.199999999999999"/>
    <row r="378" s="28" customFormat="1" ht="10.199999999999999"/>
    <row r="379" s="28" customFormat="1" ht="10.199999999999999"/>
    <row r="380" s="28" customFormat="1" ht="10.199999999999999"/>
    <row r="381" s="28" customFormat="1" ht="10.199999999999999"/>
    <row r="382" s="28" customFormat="1" ht="10.199999999999999"/>
    <row r="383" s="28" customFormat="1" ht="10.199999999999999"/>
    <row r="384" s="28" customFormat="1" ht="10.199999999999999"/>
    <row r="385" s="28" customFormat="1" ht="10.199999999999999"/>
    <row r="386" s="28" customFormat="1" ht="10.199999999999999"/>
    <row r="387" s="28" customFormat="1" ht="10.199999999999999"/>
    <row r="388" s="28" customFormat="1" ht="10.199999999999999"/>
    <row r="389" s="28" customFormat="1" ht="10.199999999999999"/>
    <row r="390" s="28" customFormat="1" ht="10.199999999999999"/>
    <row r="391" s="28" customFormat="1" ht="10.199999999999999"/>
    <row r="392" s="28" customFormat="1" ht="10.199999999999999"/>
    <row r="393" s="28" customFormat="1" ht="10.199999999999999"/>
    <row r="394" s="28" customFormat="1" ht="10.199999999999999"/>
    <row r="395" s="28" customFormat="1" ht="10.199999999999999"/>
    <row r="396" s="28" customFormat="1" ht="10.199999999999999"/>
    <row r="397" s="28" customFormat="1" ht="10.199999999999999"/>
    <row r="398" s="28" customFormat="1" ht="10.199999999999999"/>
    <row r="399" s="28" customFormat="1" ht="10.199999999999999"/>
    <row r="400" s="28" customFormat="1" ht="10.199999999999999"/>
    <row r="401" s="28" customFormat="1" ht="10.199999999999999"/>
    <row r="402" s="28" customFormat="1" ht="10.199999999999999"/>
    <row r="403" s="28" customFormat="1" ht="10.199999999999999"/>
    <row r="404" s="28" customFormat="1" ht="10.199999999999999"/>
    <row r="405" s="28" customFormat="1" ht="10.199999999999999"/>
    <row r="406" s="28" customFormat="1" ht="10.199999999999999"/>
    <row r="407" s="28" customFormat="1" ht="10.199999999999999"/>
    <row r="408" s="28" customFormat="1" ht="10.199999999999999"/>
    <row r="409" s="28" customFormat="1" ht="10.199999999999999"/>
    <row r="410" s="28" customFormat="1" ht="10.199999999999999"/>
    <row r="411" s="28" customFormat="1" ht="10.199999999999999"/>
    <row r="412" s="28" customFormat="1" ht="10.199999999999999"/>
    <row r="413" s="28" customFormat="1" ht="10.199999999999999"/>
    <row r="414" s="28" customFormat="1" ht="10.199999999999999"/>
    <row r="415" s="28" customFormat="1" ht="10.199999999999999"/>
    <row r="416" s="28" customFormat="1" ht="10.199999999999999"/>
    <row r="417" s="28" customFormat="1" ht="10.199999999999999"/>
    <row r="418" s="28" customFormat="1" ht="10.199999999999999"/>
    <row r="419" s="28" customFormat="1" ht="10.199999999999999"/>
    <row r="420" s="28" customFormat="1" ht="10.199999999999999"/>
    <row r="421" s="28" customFormat="1" ht="10.199999999999999"/>
    <row r="422" s="28" customFormat="1" ht="10.199999999999999"/>
    <row r="423" s="28" customFormat="1" ht="10.199999999999999"/>
    <row r="424" s="28" customFormat="1" ht="10.199999999999999"/>
    <row r="425" s="28" customFormat="1" ht="10.199999999999999"/>
    <row r="426" s="28" customFormat="1" ht="10.199999999999999"/>
    <row r="427" s="28" customFormat="1" ht="10.199999999999999"/>
    <row r="428" s="28" customFormat="1" ht="10.199999999999999"/>
    <row r="429" s="28" customFormat="1" ht="10.199999999999999"/>
    <row r="430" s="28" customFormat="1" ht="10.199999999999999"/>
    <row r="431" s="28" customFormat="1" ht="10.199999999999999"/>
    <row r="432" s="28" customFormat="1" ht="10.199999999999999"/>
    <row r="433" s="28" customFormat="1" ht="10.199999999999999"/>
    <row r="434" s="28" customFormat="1" ht="10.199999999999999"/>
    <row r="435" s="28" customFormat="1" ht="10.199999999999999"/>
    <row r="436" s="28" customFormat="1" ht="10.199999999999999"/>
    <row r="437" s="28" customFormat="1" ht="10.199999999999999"/>
    <row r="438" s="28" customFormat="1" ht="10.199999999999999"/>
    <row r="439" s="28" customFormat="1" ht="10.199999999999999"/>
    <row r="440" s="28" customFormat="1" ht="10.199999999999999"/>
    <row r="441" s="28" customFormat="1" ht="10.199999999999999"/>
    <row r="442" s="28" customFormat="1" ht="10.199999999999999"/>
    <row r="443" s="28" customFormat="1" ht="10.199999999999999"/>
    <row r="444" s="28" customFormat="1" ht="10.199999999999999"/>
    <row r="445" s="28" customFormat="1" ht="10.199999999999999"/>
    <row r="446" s="28" customFormat="1" ht="10.199999999999999"/>
    <row r="447" s="28" customFormat="1" ht="10.199999999999999"/>
    <row r="448" s="28" customFormat="1" ht="10.199999999999999"/>
    <row r="449" s="28" customFormat="1" ht="10.199999999999999"/>
    <row r="450" s="28" customFormat="1" ht="10.199999999999999"/>
    <row r="451" s="28" customFormat="1" ht="10.199999999999999"/>
    <row r="452" s="28" customFormat="1" ht="10.199999999999999"/>
    <row r="453" s="28" customFormat="1" ht="10.199999999999999"/>
    <row r="454" s="28" customFormat="1" ht="10.199999999999999"/>
    <row r="455" s="28" customFormat="1" ht="10.199999999999999"/>
    <row r="456" s="28" customFormat="1" ht="10.199999999999999"/>
    <row r="457" s="28" customFormat="1" ht="10.199999999999999"/>
    <row r="458" s="28" customFormat="1" ht="10.199999999999999"/>
    <row r="459" s="28" customFormat="1" ht="10.199999999999999"/>
    <row r="460" s="28" customFormat="1" ht="10.199999999999999"/>
    <row r="461" s="28" customFormat="1" ht="10.199999999999999"/>
    <row r="462" s="28" customFormat="1" ht="10.199999999999999"/>
    <row r="463" s="28" customFormat="1" ht="10.199999999999999"/>
    <row r="464" s="28" customFormat="1" ht="10.199999999999999"/>
    <row r="465" s="28" customFormat="1" ht="10.199999999999999"/>
    <row r="466" s="28" customFormat="1" ht="10.199999999999999"/>
    <row r="467" s="28" customFormat="1" ht="10.199999999999999"/>
    <row r="468" s="28" customFormat="1" ht="10.199999999999999"/>
    <row r="469" s="28" customFormat="1" ht="10.199999999999999"/>
    <row r="470" s="28" customFormat="1" ht="10.199999999999999"/>
    <row r="471" s="28" customFormat="1" ht="10.199999999999999"/>
    <row r="472" s="28" customFormat="1" ht="10.199999999999999"/>
    <row r="473" s="28" customFormat="1" ht="10.199999999999999"/>
    <row r="474" s="28" customFormat="1" ht="10.199999999999999"/>
    <row r="475" s="28" customFormat="1" ht="10.199999999999999"/>
    <row r="476" s="28" customFormat="1" ht="10.199999999999999"/>
    <row r="477" s="28" customFormat="1" ht="10.199999999999999"/>
    <row r="478" s="28" customFormat="1" ht="10.199999999999999"/>
    <row r="479" s="28" customFormat="1" ht="10.199999999999999"/>
    <row r="480" s="28" customFormat="1" ht="10.199999999999999"/>
    <row r="481" s="28" customFormat="1" ht="10.199999999999999"/>
    <row r="482" s="28" customFormat="1" ht="10.199999999999999"/>
    <row r="483" s="28" customFormat="1" ht="10.199999999999999"/>
    <row r="484" s="28" customFormat="1" ht="10.199999999999999"/>
    <row r="485" s="28" customFormat="1" ht="10.199999999999999"/>
    <row r="486" s="28" customFormat="1" ht="10.199999999999999"/>
    <row r="487" s="28" customFormat="1" ht="10.199999999999999"/>
    <row r="488" s="28" customFormat="1" ht="10.199999999999999"/>
    <row r="489" s="28" customFormat="1" ht="10.199999999999999"/>
    <row r="490" s="28" customFormat="1" ht="10.199999999999999"/>
    <row r="491" s="28" customFormat="1" ht="10.199999999999999"/>
    <row r="492" s="28" customFormat="1" ht="10.199999999999999"/>
    <row r="493" s="28" customFormat="1" ht="10.199999999999999"/>
    <row r="494" s="28" customFormat="1" ht="10.199999999999999"/>
    <row r="495" s="28" customFormat="1" ht="10.199999999999999"/>
    <row r="496" s="28" customFormat="1" ht="10.199999999999999"/>
    <row r="497" s="28" customFormat="1" ht="10.199999999999999"/>
    <row r="498" s="28" customFormat="1" ht="10.199999999999999"/>
    <row r="499" s="28" customFormat="1" ht="10.199999999999999"/>
    <row r="500" s="28" customFormat="1" ht="10.199999999999999"/>
    <row r="501" s="28" customFormat="1" ht="10.199999999999999"/>
    <row r="502" s="28" customFormat="1" ht="10.199999999999999"/>
    <row r="503" s="28" customFormat="1" ht="10.199999999999999"/>
    <row r="504" s="28" customFormat="1" ht="10.199999999999999"/>
    <row r="505" s="28" customFormat="1" ht="10.199999999999999"/>
    <row r="506" s="28" customFormat="1" ht="10.199999999999999"/>
    <row r="507" s="28" customFormat="1" ht="10.199999999999999"/>
    <row r="508" s="28" customFormat="1" ht="10.199999999999999"/>
    <row r="509" s="28" customFormat="1" ht="10.199999999999999"/>
    <row r="510" s="28" customFormat="1" ht="10.199999999999999"/>
    <row r="511" s="28" customFormat="1" ht="10.199999999999999"/>
    <row r="512" s="28" customFormat="1" ht="10.199999999999999"/>
    <row r="513" s="28" customFormat="1" ht="10.199999999999999"/>
    <row r="514" s="28" customFormat="1" ht="10.199999999999999"/>
    <row r="515" s="28" customFormat="1" ht="10.199999999999999"/>
    <row r="516" s="28" customFormat="1" ht="10.199999999999999"/>
    <row r="517" s="28" customFormat="1" ht="10.199999999999999"/>
    <row r="518" s="28" customFormat="1" ht="10.199999999999999"/>
    <row r="519" s="28" customFormat="1" ht="10.199999999999999"/>
    <row r="520" s="28" customFormat="1" ht="10.199999999999999"/>
    <row r="521" s="28" customFormat="1" ht="10.199999999999999"/>
    <row r="522" s="28" customFormat="1" ht="10.199999999999999"/>
    <row r="523" s="28" customFormat="1" ht="10.199999999999999"/>
    <row r="524" s="28" customFormat="1" ht="10.199999999999999"/>
    <row r="525" s="28" customFormat="1" ht="10.199999999999999"/>
    <row r="526" s="28" customFormat="1" ht="10.199999999999999"/>
    <row r="527" s="28" customFormat="1" ht="10.199999999999999"/>
    <row r="528" s="28" customFormat="1" ht="10.199999999999999"/>
    <row r="529" s="28" customFormat="1" ht="10.199999999999999"/>
    <row r="530" s="28" customFormat="1" ht="10.199999999999999"/>
    <row r="531" s="28" customFormat="1" ht="10.199999999999999"/>
    <row r="532" s="28" customFormat="1" ht="10.199999999999999"/>
    <row r="533" s="28" customFormat="1" ht="10.199999999999999"/>
    <row r="534" s="28" customFormat="1" ht="10.199999999999999"/>
    <row r="535" s="28" customFormat="1" ht="10.199999999999999"/>
    <row r="536" s="28" customFormat="1" ht="10.199999999999999"/>
    <row r="537" s="28" customFormat="1" ht="10.199999999999999"/>
    <row r="538" s="28" customFormat="1" ht="10.199999999999999"/>
    <row r="539" s="28" customFormat="1" ht="10.199999999999999"/>
    <row r="540" s="28" customFormat="1" ht="10.199999999999999"/>
    <row r="541" s="28" customFormat="1" ht="10.199999999999999"/>
    <row r="542" s="28" customFormat="1" ht="10.199999999999999"/>
    <row r="543" s="28" customFormat="1" ht="10.199999999999999"/>
    <row r="544" s="28" customFormat="1" ht="10.199999999999999"/>
    <row r="545" s="28" customFormat="1" ht="10.199999999999999"/>
    <row r="546" s="28" customFormat="1" ht="10.199999999999999"/>
    <row r="547" s="28" customFormat="1" ht="10.199999999999999"/>
    <row r="548" s="28" customFormat="1" ht="10.199999999999999"/>
    <row r="549" s="28" customFormat="1" ht="10.199999999999999"/>
    <row r="550" s="28" customFormat="1" ht="10.199999999999999"/>
    <row r="551" s="28" customFormat="1" ht="10.199999999999999"/>
    <row r="552" s="28" customFormat="1" ht="10.199999999999999"/>
    <row r="553" s="28" customFormat="1" ht="10.199999999999999"/>
    <row r="554" s="28" customFormat="1" ht="10.199999999999999"/>
    <row r="555" s="28" customFormat="1" ht="10.199999999999999"/>
    <row r="556" s="28" customFormat="1" ht="10.199999999999999"/>
    <row r="557" s="28" customFormat="1" ht="10.199999999999999"/>
    <row r="558" s="28" customFormat="1" ht="10.199999999999999"/>
    <row r="559" s="28" customFormat="1" ht="10.199999999999999"/>
    <row r="560" s="28" customFormat="1" ht="10.199999999999999"/>
    <row r="561" s="28" customFormat="1" ht="10.199999999999999"/>
    <row r="562" s="28" customFormat="1" ht="10.199999999999999"/>
    <row r="563" s="28" customFormat="1" ht="10.199999999999999"/>
    <row r="564" s="28" customFormat="1" ht="10.199999999999999"/>
    <row r="565" s="28" customFormat="1" ht="10.199999999999999"/>
    <row r="566" s="28" customFormat="1" ht="10.199999999999999"/>
    <row r="567" s="28" customFormat="1" ht="10.199999999999999"/>
    <row r="568" s="28" customFormat="1" ht="10.199999999999999"/>
    <row r="569" s="28" customFormat="1" ht="10.199999999999999"/>
    <row r="570" s="28" customFormat="1" ht="10.199999999999999"/>
    <row r="571" s="28" customFormat="1" ht="10.199999999999999"/>
    <row r="572" s="28" customFormat="1" ht="10.199999999999999"/>
    <row r="573" s="28" customFormat="1" ht="10.199999999999999"/>
    <row r="574" s="28" customFormat="1" ht="10.199999999999999"/>
    <row r="575" s="28" customFormat="1" ht="10.199999999999999"/>
    <row r="576" s="28" customFormat="1" ht="10.199999999999999"/>
    <row r="577" s="28" customFormat="1" ht="10.199999999999999"/>
    <row r="578" s="28" customFormat="1" ht="10.199999999999999"/>
    <row r="579" s="28" customFormat="1" ht="10.199999999999999"/>
    <row r="580" s="28" customFormat="1" ht="10.199999999999999"/>
    <row r="581" s="28" customFormat="1" ht="10.199999999999999"/>
    <row r="582" s="28" customFormat="1" ht="10.199999999999999"/>
    <row r="583" s="28" customFormat="1" ht="10.199999999999999"/>
    <row r="584" s="28" customFormat="1" ht="10.199999999999999"/>
    <row r="585" s="28" customFormat="1" ht="10.199999999999999"/>
    <row r="586" s="28" customFormat="1" ht="10.199999999999999"/>
    <row r="587" s="28" customFormat="1" ht="10.199999999999999"/>
    <row r="588" s="28" customFormat="1" ht="10.199999999999999"/>
    <row r="589" s="28" customFormat="1" ht="10.199999999999999"/>
    <row r="590" s="28" customFormat="1" ht="10.199999999999999"/>
    <row r="591" s="28" customFormat="1" ht="10.199999999999999"/>
    <row r="592" s="28" customFormat="1" ht="10.199999999999999"/>
    <row r="593" s="28" customFormat="1" ht="10.199999999999999"/>
    <row r="594" s="28" customFormat="1" ht="10.199999999999999"/>
    <row r="595" s="28" customFormat="1" ht="10.199999999999999"/>
    <row r="596" s="28" customFormat="1" ht="10.199999999999999"/>
    <row r="597" s="28" customFormat="1" ht="10.199999999999999"/>
    <row r="598" s="28" customFormat="1" ht="10.199999999999999"/>
    <row r="599" s="28" customFormat="1" ht="10.199999999999999"/>
    <row r="600" s="28" customFormat="1" ht="10.199999999999999"/>
    <row r="601" s="28" customFormat="1" ht="10.199999999999999"/>
    <row r="602" s="28" customFormat="1" ht="10.199999999999999"/>
    <row r="603" s="28" customFormat="1" ht="10.199999999999999"/>
    <row r="604" s="28" customFormat="1" ht="10.199999999999999"/>
    <row r="605" s="28" customFormat="1" ht="10.199999999999999"/>
    <row r="606" s="28" customFormat="1" ht="10.199999999999999"/>
    <row r="607" s="28" customFormat="1" ht="10.199999999999999"/>
    <row r="608" s="28" customFormat="1" ht="10.199999999999999"/>
    <row r="609" s="28" customFormat="1" ht="10.199999999999999"/>
    <row r="610" s="28" customFormat="1" ht="10.199999999999999"/>
    <row r="611" s="28" customFormat="1" ht="10.199999999999999"/>
    <row r="612" s="28" customFormat="1" ht="10.199999999999999"/>
    <row r="613" s="28" customFormat="1" ht="10.199999999999999"/>
    <row r="614" s="28" customFormat="1" ht="10.199999999999999"/>
    <row r="615" s="28" customFormat="1" ht="10.199999999999999"/>
    <row r="616" s="28" customFormat="1" ht="10.199999999999999"/>
    <row r="617" s="28" customFormat="1" ht="10.199999999999999"/>
    <row r="618" s="28" customFormat="1" ht="10.199999999999999"/>
    <row r="619" s="28" customFormat="1" ht="10.199999999999999"/>
    <row r="620" s="28" customFormat="1" ht="10.199999999999999"/>
    <row r="621" s="28" customFormat="1" ht="10.199999999999999"/>
    <row r="622" s="28" customFormat="1" ht="10.199999999999999"/>
    <row r="623" s="28" customFormat="1" ht="10.199999999999999"/>
    <row r="624" s="28" customFormat="1" ht="10.199999999999999"/>
    <row r="625" s="28" customFormat="1" ht="10.199999999999999"/>
    <row r="626" s="28" customFormat="1" ht="10.199999999999999"/>
    <row r="627" s="28" customFormat="1" ht="10.199999999999999"/>
    <row r="628" s="28" customFormat="1" ht="10.199999999999999"/>
    <row r="629" s="28" customFormat="1" ht="10.199999999999999"/>
    <row r="630" s="28" customFormat="1" ht="10.199999999999999"/>
    <row r="631" s="28" customFormat="1" ht="10.199999999999999"/>
    <row r="632" s="28" customFormat="1" ht="10.199999999999999"/>
    <row r="633" s="28" customFormat="1" ht="10.199999999999999"/>
    <row r="634" s="28" customFormat="1" ht="10.199999999999999"/>
    <row r="635" s="28" customFormat="1" ht="10.199999999999999"/>
    <row r="636" s="28" customFormat="1" ht="10.199999999999999"/>
    <row r="637" s="28" customFormat="1" ht="10.199999999999999"/>
    <row r="638" s="28" customFormat="1" ht="10.199999999999999"/>
    <row r="639" s="28" customFormat="1" ht="10.199999999999999"/>
    <row r="640" s="28" customFormat="1" ht="10.199999999999999"/>
    <row r="641" s="28" customFormat="1" ht="10.199999999999999"/>
    <row r="642" s="28" customFormat="1" ht="10.199999999999999"/>
    <row r="643" s="28" customFormat="1" ht="10.199999999999999"/>
    <row r="644" s="28" customFormat="1" ht="10.199999999999999"/>
    <row r="645" s="28" customFormat="1" ht="10.199999999999999"/>
    <row r="646" s="28" customFormat="1" ht="10.199999999999999"/>
    <row r="647" s="28" customFormat="1" ht="10.199999999999999"/>
    <row r="648" s="28" customFormat="1" ht="10.199999999999999"/>
    <row r="649" s="28" customFormat="1" ht="10.199999999999999"/>
    <row r="650" s="28" customFormat="1" ht="10.199999999999999"/>
    <row r="651" s="28" customFormat="1" ht="10.199999999999999"/>
    <row r="652" s="28" customFormat="1" ht="10.199999999999999"/>
    <row r="653" s="28" customFormat="1" ht="10.199999999999999"/>
    <row r="654" s="28" customFormat="1" ht="10.199999999999999"/>
    <row r="655" s="28" customFormat="1" ht="10.199999999999999"/>
    <row r="656" s="28" customFormat="1" ht="10.199999999999999"/>
    <row r="657" s="28" customFormat="1" ht="10.199999999999999"/>
    <row r="658" s="28" customFormat="1" ht="10.199999999999999"/>
    <row r="659" s="28" customFormat="1" ht="10.199999999999999"/>
    <row r="660" s="28" customFormat="1" ht="10.199999999999999"/>
    <row r="661" s="28" customFormat="1" ht="10.199999999999999"/>
    <row r="662" s="28" customFormat="1" ht="10.199999999999999"/>
    <row r="663" s="28" customFormat="1" ht="10.199999999999999"/>
    <row r="664" s="28" customFormat="1" ht="10.199999999999999"/>
    <row r="665" s="28" customFormat="1" ht="10.199999999999999"/>
    <row r="666" s="28" customFormat="1" ht="10.199999999999999"/>
    <row r="667" s="28" customFormat="1" ht="10.199999999999999"/>
    <row r="668" s="28" customFormat="1" ht="10.199999999999999"/>
    <row r="669" s="28" customFormat="1" ht="10.199999999999999"/>
    <row r="670" s="28" customFormat="1" ht="10.199999999999999"/>
    <row r="671" s="28" customFormat="1" ht="10.199999999999999"/>
    <row r="672" s="28" customFormat="1" ht="10.199999999999999"/>
    <row r="673" s="28" customFormat="1" ht="10.199999999999999"/>
    <row r="674" s="28" customFormat="1" ht="10.199999999999999"/>
    <row r="675" s="28" customFormat="1" ht="10.199999999999999"/>
    <row r="676" s="28" customFormat="1" ht="10.199999999999999"/>
    <row r="677" s="28" customFormat="1" ht="10.199999999999999"/>
    <row r="678" s="28" customFormat="1" ht="10.199999999999999"/>
    <row r="679" s="28" customFormat="1" ht="10.199999999999999"/>
    <row r="680" s="28" customFormat="1" ht="10.199999999999999"/>
    <row r="681" s="28" customFormat="1" ht="10.199999999999999"/>
    <row r="682" s="28" customFormat="1" ht="10.199999999999999"/>
    <row r="683" s="28" customFormat="1" ht="10.199999999999999"/>
    <row r="684" s="28" customFormat="1" ht="10.199999999999999"/>
    <row r="685" s="28" customFormat="1" ht="10.199999999999999"/>
    <row r="686" s="28" customFormat="1" ht="10.199999999999999"/>
    <row r="687" s="28" customFormat="1" ht="10.199999999999999"/>
    <row r="688" s="28" customFormat="1" ht="10.199999999999999"/>
    <row r="689" s="28" customFormat="1" ht="10.199999999999999"/>
    <row r="690" s="28" customFormat="1" ht="10.199999999999999"/>
    <row r="691" s="28" customFormat="1" ht="10.199999999999999"/>
    <row r="692" s="28" customFormat="1" ht="10.199999999999999"/>
    <row r="693" s="28" customFormat="1" ht="10.199999999999999"/>
    <row r="694" s="28" customFormat="1" ht="10.199999999999999"/>
    <row r="695" s="28" customFormat="1" ht="10.199999999999999"/>
    <row r="696" s="28" customFormat="1" ht="10.199999999999999"/>
    <row r="697" s="28" customFormat="1" ht="10.199999999999999"/>
    <row r="698" s="28" customFormat="1" ht="10.199999999999999"/>
    <row r="699" s="28" customFormat="1" ht="10.199999999999999"/>
    <row r="700" s="28" customFormat="1" ht="10.199999999999999"/>
    <row r="701" s="28" customFormat="1" ht="10.199999999999999"/>
    <row r="702" s="28" customFormat="1" ht="10.199999999999999"/>
    <row r="703" s="28" customFormat="1" ht="10.199999999999999"/>
    <row r="704" s="28" customFormat="1" ht="10.199999999999999"/>
    <row r="705" s="28" customFormat="1" ht="10.199999999999999"/>
    <row r="706" s="28" customFormat="1" ht="10.199999999999999"/>
    <row r="707" s="28" customFormat="1" ht="10.199999999999999"/>
    <row r="708" s="28" customFormat="1" ht="10.199999999999999"/>
    <row r="709" s="28" customFormat="1" ht="10.199999999999999"/>
    <row r="710" s="28" customFormat="1" ht="10.199999999999999"/>
    <row r="711" s="28" customFormat="1" ht="10.199999999999999"/>
    <row r="712" s="28" customFormat="1" ht="10.199999999999999"/>
    <row r="713" s="28" customFormat="1" ht="10.199999999999999"/>
    <row r="714" s="28" customFormat="1" ht="10.199999999999999"/>
    <row r="715" s="28" customFormat="1" ht="10.199999999999999"/>
    <row r="716" s="28" customFormat="1" ht="10.199999999999999"/>
    <row r="717" s="28" customFormat="1" ht="10.199999999999999"/>
    <row r="718" s="28" customFormat="1" ht="10.199999999999999"/>
    <row r="719" s="28" customFormat="1" ht="10.199999999999999"/>
    <row r="720" s="28" customFormat="1" ht="10.199999999999999"/>
    <row r="721" s="28" customFormat="1" ht="10.199999999999999"/>
    <row r="722" s="28" customFormat="1" ht="10.199999999999999"/>
    <row r="723" s="28" customFormat="1" ht="10.199999999999999"/>
    <row r="724" s="28" customFormat="1" ht="10.199999999999999"/>
    <row r="725" s="28" customFormat="1" ht="10.199999999999999"/>
    <row r="726" s="28" customFormat="1" ht="10.199999999999999"/>
    <row r="727" s="28" customFormat="1" ht="10.199999999999999"/>
    <row r="728" s="28" customFormat="1" ht="10.199999999999999"/>
    <row r="729" s="28" customFormat="1" ht="10.199999999999999"/>
    <row r="730" s="28" customFormat="1" ht="10.199999999999999"/>
    <row r="731" s="28" customFormat="1" ht="10.199999999999999"/>
    <row r="732" s="28" customFormat="1" ht="10.199999999999999"/>
    <row r="733" s="28" customFormat="1" ht="10.199999999999999"/>
    <row r="734" s="28" customFormat="1" ht="10.199999999999999"/>
    <row r="735" s="28" customFormat="1" ht="10.199999999999999"/>
    <row r="736" s="28" customFormat="1" ht="10.199999999999999"/>
    <row r="737" s="28" customFormat="1" ht="10.199999999999999"/>
    <row r="738" s="28" customFormat="1" ht="10.199999999999999"/>
    <row r="739" s="28" customFormat="1" ht="10.199999999999999"/>
    <row r="740" s="28" customFormat="1" ht="10.199999999999999"/>
    <row r="741" s="28" customFormat="1" ht="10.199999999999999"/>
    <row r="742" s="28" customFormat="1" ht="10.199999999999999"/>
    <row r="743" s="28" customFormat="1" ht="10.199999999999999"/>
    <row r="744" s="28" customFormat="1" ht="10.199999999999999"/>
    <row r="745" s="28" customFormat="1" ht="10.199999999999999"/>
    <row r="746" s="28" customFormat="1" ht="10.199999999999999"/>
    <row r="747" s="28" customFormat="1" ht="10.199999999999999"/>
    <row r="748" s="28" customFormat="1" ht="10.199999999999999"/>
    <row r="749" s="28" customFormat="1" ht="10.199999999999999"/>
    <row r="750" s="28" customFormat="1" ht="10.199999999999999"/>
    <row r="751" s="28" customFormat="1" ht="10.199999999999999"/>
    <row r="752" s="28" customFormat="1" ht="10.199999999999999"/>
    <row r="753" s="28" customFormat="1" ht="10.199999999999999"/>
    <row r="754" s="28" customFormat="1" ht="10.199999999999999"/>
    <row r="755" s="28" customFormat="1" ht="10.199999999999999"/>
    <row r="756" s="28" customFormat="1" ht="10.199999999999999"/>
    <row r="757" s="28" customFormat="1" ht="10.199999999999999"/>
    <row r="758" s="28" customFormat="1" ht="10.199999999999999"/>
    <row r="759" s="28" customFormat="1" ht="10.199999999999999"/>
    <row r="760" s="28" customFormat="1" ht="10.199999999999999"/>
    <row r="761" s="28" customFormat="1" ht="10.199999999999999"/>
    <row r="762" s="28" customFormat="1" ht="10.199999999999999"/>
    <row r="763" s="28" customFormat="1" ht="10.199999999999999"/>
    <row r="764" s="28" customFormat="1" ht="10.199999999999999"/>
    <row r="765" s="28" customFormat="1" ht="10.199999999999999"/>
    <row r="766" s="28" customFormat="1" ht="10.199999999999999"/>
    <row r="767" s="28" customFormat="1" ht="10.199999999999999"/>
    <row r="768" s="28" customFormat="1" ht="10.199999999999999"/>
    <row r="769" s="28" customFormat="1" ht="10.199999999999999"/>
    <row r="770" s="28" customFormat="1" ht="10.199999999999999"/>
    <row r="771" s="28" customFormat="1" ht="10.199999999999999"/>
    <row r="772" s="28" customFormat="1" ht="10.199999999999999"/>
  </sheetData>
  <mergeCells count="2">
    <mergeCell ref="H2:M2"/>
    <mergeCell ref="P2:AB2"/>
  </mergeCells>
  <pageMargins left="0.7" right="0.7" top="0.75" bottom="0.75" header="0.3" footer="0.3"/>
  <drawing r:id="rId1"/>
  <extLst>
    <ext xmlns:x14="http://schemas.microsoft.com/office/spreadsheetml/2009/9/main" uri="{A8765BA9-456A-4dab-B4F3-ACF838C121DE}">
      <x14:slicerList>
        <x14:slicer r:id="rId2"/>
      </x14:slicerList>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C3855FF-69B6-40B5-8C50-4F324FED3F57}">
  <sheetPr codeName="Sheet5"/>
  <dimension ref="A1:AB164"/>
  <sheetViews>
    <sheetView workbookViewId="0"/>
  </sheetViews>
  <sheetFormatPr defaultRowHeight="14.4"/>
  <cols>
    <col min="1" max="1" width="43.375" bestFit="1" customWidth="1"/>
    <col min="2" max="2" width="54.125" customWidth="1"/>
    <col min="3" max="3" width="11.375" style="92" bestFit="1" customWidth="1"/>
    <col min="4" max="4" width="10" customWidth="1"/>
    <col min="5" max="5" width="10.375" bestFit="1" customWidth="1"/>
    <col min="6" max="6" width="7" customWidth="1"/>
    <col min="8" max="8" width="14.5" style="92" bestFit="1" customWidth="1"/>
    <col min="9" max="9" width="9" style="92"/>
    <col min="10" max="10" width="10.375" style="92" bestFit="1" customWidth="1"/>
  </cols>
  <sheetData>
    <row r="1" spans="1:28" ht="22.2" thickBot="1">
      <c r="A1" s="56" t="s">
        <v>216</v>
      </c>
      <c r="B1" s="56" t="s">
        <v>218</v>
      </c>
      <c r="C1" s="90" t="s">
        <v>217</v>
      </c>
      <c r="D1" s="58" t="s">
        <v>219</v>
      </c>
      <c r="E1" s="77" t="s">
        <v>455</v>
      </c>
      <c r="F1" s="77" t="s">
        <v>456</v>
      </c>
      <c r="G1" s="77" t="s">
        <v>457</v>
      </c>
      <c r="H1" s="93"/>
      <c r="I1" s="93"/>
      <c r="J1" s="93"/>
      <c r="K1" s="51"/>
      <c r="L1" s="51"/>
      <c r="M1" s="51"/>
      <c r="N1" s="51"/>
      <c r="O1" s="51"/>
      <c r="P1" s="51"/>
      <c r="Q1" s="51"/>
      <c r="R1" s="51"/>
      <c r="S1" s="51"/>
      <c r="T1" s="51"/>
      <c r="U1" s="51"/>
      <c r="V1" s="51"/>
      <c r="W1" s="51"/>
      <c r="X1" s="51"/>
      <c r="Y1" s="51"/>
      <c r="Z1" s="51"/>
      <c r="AA1" s="51"/>
      <c r="AB1" s="51"/>
    </row>
    <row r="2" spans="1:28">
      <c r="A2" s="75" t="s">
        <v>327</v>
      </c>
      <c r="B2" s="57" t="str">
        <f>_xlfn.XLOOKUP(A2,ItemList!A:A,ItemList!A:A)</f>
        <v>Canned soups (vegetable, chicken noodle, tomato, etc.)</v>
      </c>
      <c r="C2" s="96">
        <v>12</v>
      </c>
      <c r="D2" s="57"/>
      <c r="E2" s="96">
        <v>10</v>
      </c>
      <c r="F2" s="96">
        <v>14</v>
      </c>
      <c r="G2" s="96">
        <v>24</v>
      </c>
      <c r="H2" s="94" t="s">
        <v>459</v>
      </c>
      <c r="I2" s="97">
        <v>12</v>
      </c>
      <c r="J2" s="94"/>
      <c r="K2" s="13"/>
      <c r="L2" s="9"/>
      <c r="M2" s="13"/>
      <c r="N2" s="9"/>
      <c r="O2" s="13"/>
      <c r="P2" s="9"/>
      <c r="Q2" s="13"/>
      <c r="R2" s="9"/>
      <c r="S2" s="13"/>
      <c r="T2" s="9"/>
      <c r="U2" s="13"/>
      <c r="V2" s="9"/>
      <c r="W2" s="13"/>
      <c r="X2" s="9"/>
      <c r="Y2" s="13"/>
      <c r="Z2" s="9"/>
      <c r="AA2" s="13"/>
      <c r="AB2" s="9"/>
    </row>
    <row r="3" spans="1:28">
      <c r="A3" s="75" t="s">
        <v>231</v>
      </c>
      <c r="B3" s="57" t="str">
        <f>_xlfn.XLOOKUP(A3,ItemList!A:A,ItemList!A:A)</f>
        <v>Chicken</v>
      </c>
      <c r="C3" s="96">
        <v>10</v>
      </c>
      <c r="D3" s="57">
        <v>45880</v>
      </c>
      <c r="E3" s="95">
        <v>5</v>
      </c>
      <c r="F3" s="96">
        <v>9</v>
      </c>
      <c r="G3" s="96">
        <v>14</v>
      </c>
      <c r="H3" s="94" t="s">
        <v>459</v>
      </c>
      <c r="I3" s="97">
        <v>4</v>
      </c>
      <c r="J3" s="94"/>
      <c r="K3" s="13"/>
      <c r="L3" s="9"/>
      <c r="M3" s="13"/>
      <c r="N3" s="9"/>
      <c r="O3" s="13"/>
      <c r="P3" s="9"/>
      <c r="Q3" s="13"/>
      <c r="R3" s="9"/>
      <c r="S3" s="13"/>
      <c r="T3" s="9"/>
      <c r="U3" s="13"/>
      <c r="V3" s="9"/>
      <c r="W3" s="13"/>
      <c r="X3" s="9"/>
      <c r="Y3" s="13"/>
      <c r="Z3" s="9"/>
      <c r="AA3" s="13"/>
      <c r="AB3" s="9"/>
    </row>
    <row r="4" spans="1:28">
      <c r="A4" s="75" t="s">
        <v>377</v>
      </c>
      <c r="B4" s="57" t="str">
        <f>_xlfn.XLOOKUP(A4,ItemList!A:A,ItemList!A:A)</f>
        <v>Chicken Breasts</v>
      </c>
      <c r="C4" s="96">
        <v>8</v>
      </c>
      <c r="D4" s="57"/>
      <c r="E4" s="96">
        <v>5</v>
      </c>
      <c r="F4" s="96">
        <v>9</v>
      </c>
      <c r="G4" s="96">
        <v>14</v>
      </c>
      <c r="H4" s="94" t="s">
        <v>459</v>
      </c>
      <c r="I4" s="97">
        <v>6</v>
      </c>
      <c r="J4" s="94"/>
      <c r="K4" s="13"/>
      <c r="L4" s="9"/>
      <c r="M4" s="13"/>
      <c r="N4" s="9"/>
      <c r="O4" s="13"/>
      <c r="P4" s="9"/>
      <c r="Q4" s="13"/>
      <c r="R4" s="9"/>
      <c r="S4" s="13"/>
      <c r="T4" s="9"/>
      <c r="U4" s="13"/>
      <c r="V4" s="9"/>
      <c r="W4" s="13"/>
      <c r="X4" s="9"/>
      <c r="Y4" s="13"/>
      <c r="Z4" s="9"/>
      <c r="AA4" s="13"/>
      <c r="AB4" s="9"/>
    </row>
    <row r="5" spans="1:28">
      <c r="A5" s="75" t="s">
        <v>380</v>
      </c>
      <c r="B5" s="57" t="str">
        <f>_xlfn.XLOOKUP(A5,ItemList!A:A,ItemList!A:A)</f>
        <v>Chicken Nuggets</v>
      </c>
      <c r="C5" s="96">
        <v>3</v>
      </c>
      <c r="D5" s="57"/>
      <c r="E5" s="96">
        <v>2</v>
      </c>
      <c r="F5" s="96">
        <v>6</v>
      </c>
      <c r="G5" s="96">
        <v>8</v>
      </c>
      <c r="H5" s="94" t="s">
        <v>459</v>
      </c>
      <c r="I5" s="97">
        <v>5</v>
      </c>
      <c r="J5" s="94"/>
      <c r="K5" s="13"/>
      <c r="L5" s="9"/>
      <c r="M5" s="13"/>
      <c r="N5" s="9"/>
      <c r="O5" s="13"/>
      <c r="P5" s="9"/>
      <c r="Q5" s="13"/>
      <c r="R5" s="9"/>
      <c r="S5" s="13"/>
      <c r="T5" s="9"/>
      <c r="U5" s="13"/>
      <c r="V5" s="9"/>
      <c r="W5" s="13"/>
      <c r="X5" s="9"/>
      <c r="Y5" s="13"/>
      <c r="Z5" s="9"/>
      <c r="AA5" s="13"/>
      <c r="AB5" s="9"/>
    </row>
    <row r="6" spans="1:28">
      <c r="A6" s="75" t="s">
        <v>378</v>
      </c>
      <c r="B6" s="57" t="str">
        <f>_xlfn.XLOOKUP(A6,ItemList!A:A,ItemList!A:A)</f>
        <v>Chicken Thighs</v>
      </c>
      <c r="C6" s="96">
        <v>10</v>
      </c>
      <c r="D6" s="57"/>
      <c r="E6" s="96">
        <v>6</v>
      </c>
      <c r="F6" s="96">
        <v>10</v>
      </c>
      <c r="G6" s="96">
        <v>16</v>
      </c>
      <c r="H6" s="94" t="s">
        <v>459</v>
      </c>
      <c r="I6" s="97">
        <v>6</v>
      </c>
      <c r="J6" s="94"/>
      <c r="K6" s="13"/>
      <c r="L6" s="9"/>
      <c r="M6" s="13"/>
      <c r="N6" s="9"/>
      <c r="O6" s="13"/>
      <c r="P6" s="9"/>
      <c r="Q6" s="13"/>
      <c r="R6" s="9"/>
      <c r="S6" s="13"/>
      <c r="T6" s="9"/>
      <c r="U6" s="13"/>
      <c r="V6" s="9"/>
      <c r="W6" s="13"/>
      <c r="X6" s="9"/>
      <c r="Y6" s="13"/>
      <c r="Z6" s="9"/>
      <c r="AA6" s="13"/>
      <c r="AB6" s="9"/>
    </row>
    <row r="7" spans="1:28">
      <c r="A7" s="75" t="s">
        <v>379</v>
      </c>
      <c r="B7" s="57" t="str">
        <f>_xlfn.XLOOKUP(A7,ItemList!A:A,ItemList!A:A)</f>
        <v>Corndogs</v>
      </c>
      <c r="C7" s="96">
        <v>6</v>
      </c>
      <c r="D7" s="57">
        <v>45881</v>
      </c>
      <c r="E7" s="96">
        <v>2</v>
      </c>
      <c r="F7" s="96">
        <v>6</v>
      </c>
      <c r="G7" s="96">
        <v>8</v>
      </c>
      <c r="H7" s="94" t="s">
        <v>459</v>
      </c>
      <c r="I7" s="97">
        <v>2</v>
      </c>
      <c r="J7" s="94"/>
      <c r="K7" s="13"/>
      <c r="L7" s="9"/>
      <c r="M7" s="13"/>
      <c r="N7" s="9"/>
      <c r="O7" s="13"/>
      <c r="P7" s="9"/>
      <c r="Q7" s="13"/>
      <c r="R7" s="9"/>
      <c r="S7" s="13"/>
      <c r="T7" s="9"/>
      <c r="U7" s="13"/>
      <c r="V7" s="9"/>
      <c r="W7" s="13"/>
      <c r="X7" s="9"/>
      <c r="Y7" s="13"/>
      <c r="Z7" s="9"/>
      <c r="AA7" s="13"/>
      <c r="AB7" s="9"/>
    </row>
    <row r="8" spans="1:28">
      <c r="A8" s="75" t="s">
        <v>220</v>
      </c>
      <c r="B8" s="57" t="str">
        <f>_xlfn.XLOOKUP(A8,ItemList!A:A,ItemList!A:A)</f>
        <v>Cornmeal</v>
      </c>
      <c r="C8" s="96">
        <v>8</v>
      </c>
      <c r="D8" s="57"/>
      <c r="E8" s="96">
        <v>3</v>
      </c>
      <c r="F8" s="96">
        <v>7</v>
      </c>
      <c r="G8" s="96">
        <v>10</v>
      </c>
      <c r="H8" s="94" t="s">
        <v>459</v>
      </c>
      <c r="I8" s="97">
        <v>2</v>
      </c>
      <c r="J8" s="94"/>
      <c r="K8" s="13"/>
      <c r="L8" s="9"/>
      <c r="M8" s="13"/>
      <c r="N8" s="9"/>
      <c r="O8" s="13"/>
      <c r="P8" s="9"/>
      <c r="Q8" s="13"/>
      <c r="R8" s="9"/>
      <c r="S8" s="13"/>
      <c r="T8" s="9"/>
      <c r="U8" s="13"/>
      <c r="V8" s="9"/>
      <c r="W8" s="13"/>
      <c r="X8" s="9"/>
      <c r="Y8" s="13"/>
      <c r="Z8" s="9"/>
      <c r="AA8" s="13"/>
      <c r="AB8" s="9"/>
    </row>
    <row r="9" spans="1:28">
      <c r="A9" s="75" t="s">
        <v>273</v>
      </c>
      <c r="B9" s="57" t="str">
        <f>_xlfn.XLOOKUP(A9,ItemList!A:A,ItemList!A:A)</f>
        <v>Dehydrated potatoes (flakes, slices)</v>
      </c>
      <c r="C9" s="96">
        <v>10</v>
      </c>
      <c r="D9" s="57"/>
      <c r="E9" s="95">
        <v>5</v>
      </c>
      <c r="F9" s="96">
        <v>9</v>
      </c>
      <c r="G9" s="96">
        <v>14</v>
      </c>
      <c r="H9" s="94" t="s">
        <v>459</v>
      </c>
      <c r="I9" s="97">
        <v>4</v>
      </c>
      <c r="J9" s="94"/>
      <c r="K9" s="13"/>
      <c r="L9" s="9"/>
      <c r="M9" s="13"/>
      <c r="N9" s="9"/>
      <c r="O9" s="13"/>
      <c r="P9" s="9"/>
      <c r="Q9" s="13"/>
      <c r="R9" s="9"/>
      <c r="S9" s="13"/>
      <c r="T9" s="9"/>
      <c r="U9" s="13"/>
      <c r="V9" s="9"/>
      <c r="W9" s="13"/>
      <c r="X9" s="9"/>
      <c r="Y9" s="13"/>
      <c r="Z9" s="9"/>
      <c r="AA9" s="13"/>
      <c r="AB9" s="9"/>
    </row>
    <row r="10" spans="1:28">
      <c r="A10" s="75" t="s">
        <v>227</v>
      </c>
      <c r="B10" s="57" t="str">
        <f>_xlfn.XLOOKUP(A10,ItemList!A:A,ItemList!A:A)</f>
        <v>Green beans (cut, French-style)</v>
      </c>
      <c r="C10" s="96">
        <v>16</v>
      </c>
      <c r="D10" s="57">
        <v>45880</v>
      </c>
      <c r="E10" s="95">
        <v>10</v>
      </c>
      <c r="F10" s="96">
        <v>14</v>
      </c>
      <c r="G10" s="96">
        <v>24</v>
      </c>
      <c r="H10" s="94" t="s">
        <v>459</v>
      </c>
      <c r="I10" s="97">
        <v>8</v>
      </c>
      <c r="J10" s="94"/>
      <c r="K10" s="13"/>
      <c r="L10" s="9"/>
      <c r="M10" s="13"/>
      <c r="N10" s="9"/>
      <c r="O10" s="13"/>
      <c r="P10" s="9"/>
      <c r="Q10" s="13"/>
      <c r="R10" s="9"/>
      <c r="S10" s="13"/>
      <c r="T10" s="9"/>
      <c r="U10" s="13"/>
      <c r="V10" s="9"/>
      <c r="W10" s="13"/>
      <c r="X10" s="9"/>
      <c r="Y10" s="13"/>
      <c r="Z10" s="9"/>
      <c r="AA10" s="13"/>
      <c r="AB10" s="9"/>
    </row>
    <row r="11" spans="1:28">
      <c r="A11" s="75" t="s">
        <v>233</v>
      </c>
      <c r="B11" s="57" t="str">
        <f>_xlfn.XLOOKUP(A11,ItemList!A:A,ItemList!A:A)</f>
        <v>Ham</v>
      </c>
      <c r="C11" s="96">
        <v>6</v>
      </c>
      <c r="D11" s="57"/>
      <c r="E11" s="95">
        <v>3</v>
      </c>
      <c r="F11" s="96">
        <v>7</v>
      </c>
      <c r="G11" s="96">
        <v>10</v>
      </c>
      <c r="H11" s="94" t="s">
        <v>459</v>
      </c>
      <c r="I11" s="97">
        <v>4</v>
      </c>
      <c r="J11" s="94"/>
      <c r="K11" s="13"/>
      <c r="L11" s="9"/>
      <c r="M11" s="13"/>
      <c r="N11" s="9"/>
      <c r="O11" s="13"/>
      <c r="P11" s="9"/>
      <c r="Q11" s="13"/>
      <c r="R11" s="9"/>
      <c r="S11" s="13"/>
      <c r="T11" s="9"/>
      <c r="U11" s="13"/>
      <c r="V11" s="9"/>
      <c r="W11" s="13"/>
      <c r="X11" s="9"/>
      <c r="Y11" s="13"/>
      <c r="Z11" s="9"/>
      <c r="AA11" s="13"/>
      <c r="AB11" s="9"/>
    </row>
    <row r="12" spans="1:28">
      <c r="A12" s="75" t="s">
        <v>221</v>
      </c>
      <c r="B12" s="57" t="str">
        <f>_xlfn.XLOOKUP(A12,ItemList!A:A,ItemList!A:A)</f>
        <v>Honey</v>
      </c>
      <c r="C12" s="96">
        <v>2</v>
      </c>
      <c r="D12" s="57">
        <v>45881</v>
      </c>
      <c r="E12" s="96">
        <v>2</v>
      </c>
      <c r="F12" s="96">
        <v>6</v>
      </c>
      <c r="G12" s="96">
        <v>8</v>
      </c>
      <c r="H12" s="94" t="s">
        <v>459</v>
      </c>
      <c r="I12" s="97">
        <v>6</v>
      </c>
      <c r="J12" s="94"/>
      <c r="K12" s="13"/>
      <c r="L12" s="9"/>
      <c r="M12" s="13"/>
      <c r="N12" s="9"/>
      <c r="O12" s="13"/>
      <c r="P12" s="9"/>
      <c r="Q12" s="13"/>
      <c r="R12" s="9"/>
      <c r="S12" s="13"/>
      <c r="T12" s="9"/>
      <c r="U12" s="13"/>
      <c r="V12" s="9"/>
      <c r="W12" s="13"/>
      <c r="X12" s="9"/>
      <c r="Y12" s="13"/>
      <c r="Z12" s="9"/>
      <c r="AA12" s="13"/>
      <c r="AB12" s="9"/>
    </row>
    <row r="13" spans="1:28">
      <c r="A13" s="75" t="s">
        <v>381</v>
      </c>
      <c r="B13" s="57" t="str">
        <f>_xlfn.XLOOKUP(A13,ItemList!A:A,ItemList!A:A)</f>
        <v>Ice Cream</v>
      </c>
      <c r="C13" s="96">
        <v>4</v>
      </c>
      <c r="D13" s="57">
        <v>45880</v>
      </c>
      <c r="E13" s="96">
        <v>2</v>
      </c>
      <c r="F13" s="96">
        <v>6</v>
      </c>
      <c r="G13" s="96">
        <v>8</v>
      </c>
      <c r="H13" s="94" t="s">
        <v>459</v>
      </c>
      <c r="I13" s="97">
        <v>4</v>
      </c>
      <c r="J13" s="94"/>
      <c r="K13" s="13"/>
      <c r="L13" s="9"/>
      <c r="M13" s="13"/>
      <c r="N13" s="9"/>
      <c r="O13" s="13"/>
      <c r="P13" s="9"/>
      <c r="Q13" s="13"/>
      <c r="R13" s="9"/>
      <c r="S13" s="13"/>
      <c r="T13" s="9"/>
      <c r="U13" s="13"/>
      <c r="V13" s="9"/>
      <c r="W13" s="13"/>
      <c r="X13" s="9"/>
      <c r="Y13" s="13"/>
      <c r="Z13" s="9"/>
      <c r="AA13" s="13"/>
      <c r="AB13" s="9"/>
    </row>
    <row r="14" spans="1:28">
      <c r="A14" s="75" t="s">
        <v>337</v>
      </c>
      <c r="B14" s="57" t="str">
        <f>_xlfn.XLOOKUP(A14,ItemList!A:A,ItemList!A:A)</f>
        <v>Jelly/jam</v>
      </c>
      <c r="C14" s="96">
        <v>3</v>
      </c>
      <c r="D14" s="57"/>
      <c r="E14" s="96">
        <v>1</v>
      </c>
      <c r="F14" s="96">
        <v>5</v>
      </c>
      <c r="G14" s="96">
        <v>6</v>
      </c>
      <c r="H14" s="94" t="s">
        <v>459</v>
      </c>
      <c r="I14" s="97">
        <v>3</v>
      </c>
      <c r="J14" s="94"/>
      <c r="K14" s="13"/>
      <c r="L14" s="9"/>
      <c r="M14" s="13"/>
      <c r="N14" s="9"/>
      <c r="O14" s="13"/>
      <c r="P14" s="9"/>
      <c r="Q14" s="13"/>
      <c r="R14" s="9"/>
      <c r="S14" s="13"/>
      <c r="T14" s="9"/>
      <c r="U14" s="13"/>
      <c r="V14" s="9"/>
      <c r="W14" s="13"/>
      <c r="X14" s="9"/>
      <c r="Y14" s="13"/>
      <c r="Z14" s="9"/>
      <c r="AA14" s="13"/>
      <c r="AB14" s="9"/>
    </row>
    <row r="15" spans="1:28">
      <c r="A15" s="75" t="s">
        <v>291</v>
      </c>
      <c r="B15" s="57" t="str">
        <f>_xlfn.XLOOKUP(A15,ItemList!A:A,ItemList!A:A)</f>
        <v>Lasagna noodles</v>
      </c>
      <c r="C15" s="96">
        <v>7</v>
      </c>
      <c r="D15" s="57">
        <v>45880</v>
      </c>
      <c r="E15" s="95">
        <v>3</v>
      </c>
      <c r="F15" s="96">
        <v>7</v>
      </c>
      <c r="G15" s="96">
        <v>10</v>
      </c>
      <c r="H15" s="94" t="s">
        <v>459</v>
      </c>
      <c r="I15" s="97">
        <v>3</v>
      </c>
      <c r="J15" s="94"/>
      <c r="K15" s="13"/>
      <c r="L15" s="9"/>
      <c r="M15" s="13"/>
      <c r="N15" s="9"/>
      <c r="O15" s="13"/>
      <c r="P15" s="9"/>
      <c r="Q15" s="13"/>
      <c r="R15" s="9"/>
      <c r="S15" s="13"/>
      <c r="T15" s="9"/>
      <c r="U15" s="13"/>
      <c r="V15" s="9"/>
      <c r="W15" s="13"/>
      <c r="X15" s="9"/>
      <c r="Y15" s="13"/>
      <c r="Z15" s="9"/>
      <c r="AA15" s="13"/>
      <c r="AB15" s="9"/>
    </row>
    <row r="16" spans="1:28">
      <c r="A16" s="75" t="s">
        <v>251</v>
      </c>
      <c r="B16" s="57" t="str">
        <f>_xlfn.XLOOKUP(A16,ItemList!A:A,ItemList!A:A)</f>
        <v>Leafy greens (turnip, collard, mustard)</v>
      </c>
      <c r="C16" s="96">
        <v>8</v>
      </c>
      <c r="D16" s="57">
        <v>45880</v>
      </c>
      <c r="E16" s="96">
        <v>3</v>
      </c>
      <c r="F16" s="96">
        <v>7</v>
      </c>
      <c r="G16" s="96">
        <v>10</v>
      </c>
      <c r="H16" s="94" t="s">
        <v>459</v>
      </c>
      <c r="I16" s="97">
        <v>2</v>
      </c>
      <c r="J16" s="94"/>
      <c r="K16" s="13"/>
      <c r="L16" s="9"/>
      <c r="M16" s="13"/>
      <c r="N16" s="9"/>
      <c r="O16" s="13"/>
      <c r="P16" s="9"/>
      <c r="Q16" s="13"/>
      <c r="R16" s="9"/>
      <c r="S16" s="13"/>
      <c r="T16" s="9"/>
      <c r="U16" s="13"/>
      <c r="V16" s="9"/>
      <c r="W16" s="13"/>
      <c r="X16" s="9"/>
      <c r="Y16" s="13"/>
      <c r="Z16" s="9"/>
      <c r="AA16" s="13"/>
      <c r="AB16" s="9"/>
    </row>
    <row r="17" spans="1:28">
      <c r="A17" s="75" t="s">
        <v>311</v>
      </c>
      <c r="B17" s="57" t="str">
        <f>_xlfn.XLOOKUP(A17,ItemList!A:A,ItemList!A:A)</f>
        <v>Maple syrup</v>
      </c>
      <c r="C17" s="96">
        <v>6</v>
      </c>
      <c r="D17" s="57"/>
      <c r="E17" s="96">
        <v>2</v>
      </c>
      <c r="F17" s="96">
        <v>6</v>
      </c>
      <c r="G17" s="96">
        <v>8</v>
      </c>
      <c r="H17" s="94" t="s">
        <v>459</v>
      </c>
      <c r="I17" s="97">
        <v>2</v>
      </c>
      <c r="J17" s="94"/>
      <c r="K17" s="13"/>
      <c r="L17" s="9"/>
      <c r="M17" s="13"/>
      <c r="N17" s="9"/>
      <c r="O17" s="13"/>
      <c r="P17" s="9"/>
      <c r="Q17" s="13"/>
      <c r="R17" s="9"/>
      <c r="S17" s="13"/>
      <c r="T17" s="9"/>
      <c r="U17" s="13"/>
      <c r="V17" s="9"/>
      <c r="W17" s="13"/>
      <c r="X17" s="9"/>
      <c r="Y17" s="13"/>
      <c r="Z17" s="9"/>
      <c r="AA17" s="13"/>
      <c r="AB17" s="9"/>
    </row>
    <row r="18" spans="1:28">
      <c r="A18" s="75" t="s">
        <v>376</v>
      </c>
      <c r="B18" s="57" t="str">
        <f>_xlfn.XLOOKUP(A18,ItemList!A:A,ItemList!A:A)</f>
        <v>MeatBalls</v>
      </c>
      <c r="C18" s="96">
        <v>2</v>
      </c>
      <c r="D18" s="57"/>
      <c r="E18" s="95">
        <v>2</v>
      </c>
      <c r="F18" s="96">
        <v>6</v>
      </c>
      <c r="G18" s="96">
        <v>8</v>
      </c>
      <c r="H18" s="94" t="s">
        <v>459</v>
      </c>
      <c r="I18" s="97">
        <v>6</v>
      </c>
      <c r="J18" s="94"/>
      <c r="K18" s="13"/>
      <c r="L18" s="9"/>
      <c r="M18" s="13"/>
      <c r="N18" s="9"/>
      <c r="O18" s="13"/>
      <c r="P18" s="9"/>
      <c r="Q18" s="13"/>
      <c r="R18" s="9"/>
      <c r="S18" s="13"/>
      <c r="T18" s="9"/>
      <c r="U18" s="13"/>
      <c r="V18" s="9"/>
      <c r="W18" s="13"/>
      <c r="X18" s="9"/>
      <c r="Y18" s="13"/>
      <c r="Z18" s="9"/>
      <c r="AA18" s="13"/>
      <c r="AB18" s="9"/>
    </row>
    <row r="19" spans="1:28">
      <c r="A19" s="75" t="s">
        <v>249</v>
      </c>
      <c r="B19" s="57" t="str">
        <f>_xlfn.XLOOKUP(A19,ItemList!A:A,ItemList!A:A)</f>
        <v>Mushrooms</v>
      </c>
      <c r="C19" s="96">
        <v>7</v>
      </c>
      <c r="D19" s="57"/>
      <c r="E19" s="95">
        <v>5</v>
      </c>
      <c r="F19" s="96">
        <v>9</v>
      </c>
      <c r="G19" s="96">
        <v>14</v>
      </c>
      <c r="H19" s="94" t="s">
        <v>459</v>
      </c>
      <c r="I19" s="97">
        <v>7</v>
      </c>
      <c r="J19" s="94"/>
      <c r="K19" s="13"/>
      <c r="L19" s="9"/>
      <c r="M19" s="13"/>
      <c r="N19" s="9"/>
      <c r="O19" s="13"/>
      <c r="P19" s="9"/>
      <c r="Q19" s="13"/>
      <c r="R19" s="9"/>
      <c r="S19" s="13"/>
      <c r="T19" s="9"/>
      <c r="U19" s="13"/>
      <c r="V19" s="9"/>
      <c r="W19" s="13"/>
      <c r="X19" s="9"/>
      <c r="Y19" s="13"/>
      <c r="Z19" s="9"/>
      <c r="AA19" s="13"/>
      <c r="AB19" s="9"/>
    </row>
    <row r="20" spans="1:28">
      <c r="A20" s="75" t="s">
        <v>255</v>
      </c>
      <c r="B20" s="57" t="str">
        <f>_xlfn.XLOOKUP(A20,ItemList!A:A,ItemList!A:A)</f>
        <v>Peaches</v>
      </c>
      <c r="C20" s="96">
        <v>12</v>
      </c>
      <c r="D20" s="57">
        <v>45881</v>
      </c>
      <c r="E20" s="95">
        <v>8</v>
      </c>
      <c r="F20" s="96">
        <v>12</v>
      </c>
      <c r="G20" s="96">
        <v>20</v>
      </c>
      <c r="H20" s="94" t="s">
        <v>459</v>
      </c>
      <c r="I20" s="97">
        <v>8</v>
      </c>
      <c r="J20" s="94"/>
      <c r="K20" s="13"/>
      <c r="L20" s="9"/>
      <c r="M20" s="13"/>
      <c r="N20" s="9"/>
      <c r="O20" s="13"/>
      <c r="P20" s="9"/>
      <c r="Q20" s="13"/>
      <c r="R20" s="9"/>
      <c r="S20" s="13"/>
      <c r="T20" s="9"/>
      <c r="U20" s="13"/>
      <c r="V20" s="9"/>
      <c r="W20" s="13"/>
      <c r="X20" s="9"/>
      <c r="Y20" s="13"/>
      <c r="Z20" s="9"/>
      <c r="AA20" s="13"/>
      <c r="AB20" s="9"/>
    </row>
    <row r="21" spans="1:28">
      <c r="A21" s="75" t="s">
        <v>336</v>
      </c>
      <c r="B21" s="57" t="str">
        <f>_xlfn.XLOOKUP(A21,ItemList!A:A,ItemList!A:A)</f>
        <v>Peanut butter</v>
      </c>
      <c r="C21" s="96">
        <v>5</v>
      </c>
      <c r="D21" s="57"/>
      <c r="E21" s="95">
        <v>2</v>
      </c>
      <c r="F21" s="96">
        <v>6</v>
      </c>
      <c r="G21" s="96">
        <v>8</v>
      </c>
      <c r="H21" s="94" t="s">
        <v>459</v>
      </c>
      <c r="I21" s="97">
        <v>3</v>
      </c>
      <c r="J21" s="94"/>
      <c r="K21" s="13"/>
      <c r="L21" s="9"/>
      <c r="M21" s="13"/>
      <c r="N21" s="9"/>
      <c r="O21" s="13"/>
      <c r="P21" s="9"/>
      <c r="Q21" s="13"/>
      <c r="R21" s="9"/>
      <c r="S21" s="13"/>
      <c r="T21" s="9"/>
      <c r="U21" s="13"/>
      <c r="V21" s="9"/>
      <c r="W21" s="13"/>
      <c r="X21" s="9"/>
      <c r="Y21" s="13"/>
      <c r="Z21" s="9"/>
      <c r="AA21" s="13"/>
      <c r="AB21" s="9"/>
    </row>
    <row r="22" spans="1:28">
      <c r="A22" s="75" t="s">
        <v>256</v>
      </c>
      <c r="B22" s="57" t="str">
        <f>_xlfn.XLOOKUP(A22,ItemList!A:A,ItemList!A:A)</f>
        <v>Pears</v>
      </c>
      <c r="C22" s="96">
        <v>8</v>
      </c>
      <c r="D22" s="57"/>
      <c r="E22" s="95">
        <v>8</v>
      </c>
      <c r="F22" s="96">
        <v>12</v>
      </c>
      <c r="G22" s="96">
        <v>20</v>
      </c>
      <c r="H22" s="94" t="s">
        <v>459</v>
      </c>
      <c r="I22" s="97">
        <v>12</v>
      </c>
      <c r="J22" s="94"/>
      <c r="K22" s="13"/>
      <c r="L22" s="9"/>
      <c r="M22" s="13"/>
      <c r="N22" s="9"/>
      <c r="O22" s="13"/>
      <c r="P22" s="9"/>
      <c r="Q22" s="13"/>
      <c r="R22" s="9"/>
      <c r="S22" s="13"/>
      <c r="T22" s="9"/>
      <c r="U22" s="13"/>
      <c r="V22" s="9"/>
      <c r="W22" s="13"/>
      <c r="X22" s="9"/>
      <c r="Y22" s="13"/>
      <c r="Z22" s="9"/>
      <c r="AA22" s="13"/>
      <c r="AB22" s="9"/>
    </row>
    <row r="23" spans="1:28">
      <c r="A23" s="75" t="s">
        <v>225</v>
      </c>
      <c r="B23" s="57" t="str">
        <f>_xlfn.XLOOKUP(A23,ItemList!A:A,ItemList!A:A)</f>
        <v>Peas</v>
      </c>
      <c r="C23" s="96">
        <v>12</v>
      </c>
      <c r="D23" s="57"/>
      <c r="E23" s="95">
        <v>8</v>
      </c>
      <c r="F23" s="96">
        <v>12</v>
      </c>
      <c r="G23" s="96">
        <v>20</v>
      </c>
      <c r="H23" s="94" t="s">
        <v>459</v>
      </c>
      <c r="I23" s="97">
        <v>8</v>
      </c>
      <c r="J23" s="94"/>
      <c r="K23" s="13"/>
      <c r="L23" s="9"/>
      <c r="M23" s="13"/>
      <c r="N23" s="9"/>
      <c r="O23" s="13"/>
      <c r="P23" s="9"/>
      <c r="Q23" s="13"/>
      <c r="R23" s="9"/>
      <c r="S23" s="13"/>
      <c r="T23" s="9"/>
      <c r="U23" s="13"/>
      <c r="V23" s="9"/>
      <c r="W23" s="13"/>
      <c r="X23" s="9"/>
      <c r="Y23" s="13"/>
      <c r="Z23" s="9"/>
      <c r="AA23" s="13"/>
      <c r="AB23" s="9"/>
    </row>
    <row r="24" spans="1:28">
      <c r="A24" s="75" t="s">
        <v>295</v>
      </c>
      <c r="B24" s="57" t="str">
        <f>_xlfn.XLOOKUP(A24,ItemList!A:A,ItemList!A:A)</f>
        <v>Pinto beans</v>
      </c>
      <c r="C24" s="96">
        <v>18</v>
      </c>
      <c r="D24" s="57"/>
      <c r="E24" s="95">
        <v>8</v>
      </c>
      <c r="F24" s="96">
        <v>12</v>
      </c>
      <c r="G24" s="96">
        <v>20</v>
      </c>
      <c r="H24" s="94" t="s">
        <v>459</v>
      </c>
      <c r="I24" s="97">
        <v>2</v>
      </c>
      <c r="J24" s="94"/>
      <c r="K24" s="13"/>
      <c r="L24" s="9"/>
      <c r="M24" s="13"/>
      <c r="N24" s="9"/>
      <c r="O24" s="13"/>
      <c r="P24" s="9"/>
      <c r="Q24" s="13"/>
      <c r="R24" s="9"/>
      <c r="S24" s="13"/>
      <c r="T24" s="9"/>
      <c r="U24" s="13"/>
      <c r="V24" s="9"/>
      <c r="W24" s="13"/>
      <c r="X24" s="9"/>
      <c r="Y24" s="13"/>
      <c r="Z24" s="9"/>
      <c r="AA24" s="13"/>
      <c r="AB24" s="9"/>
    </row>
    <row r="25" spans="1:28">
      <c r="A25" s="75" t="s">
        <v>339</v>
      </c>
      <c r="B25" s="57" t="str">
        <f>_xlfn.XLOOKUP(A25,ItemList!A:A,ItemList!A:A)</f>
        <v>Popcorn kernels</v>
      </c>
      <c r="C25" s="96">
        <v>7</v>
      </c>
      <c r="D25" s="57"/>
      <c r="E25" s="95">
        <v>2</v>
      </c>
      <c r="F25" s="96">
        <v>6</v>
      </c>
      <c r="G25" s="96">
        <v>8</v>
      </c>
      <c r="H25" s="94" t="s">
        <v>459</v>
      </c>
      <c r="I25" s="97">
        <v>1</v>
      </c>
      <c r="J25" s="94"/>
      <c r="K25" s="13"/>
      <c r="L25" s="9"/>
      <c r="M25" s="13"/>
      <c r="N25" s="9"/>
      <c r="O25" s="13"/>
      <c r="P25" s="9"/>
      <c r="Q25" s="13"/>
      <c r="R25" s="9"/>
      <c r="S25" s="13"/>
      <c r="T25" s="9"/>
      <c r="U25" s="13"/>
      <c r="V25" s="9"/>
      <c r="W25" s="13"/>
      <c r="X25" s="9"/>
      <c r="Y25" s="13"/>
      <c r="Z25" s="9"/>
      <c r="AA25" s="13"/>
      <c r="AB25" s="9"/>
    </row>
    <row r="26" spans="1:28">
      <c r="A26" s="75" t="s">
        <v>228</v>
      </c>
      <c r="B26" s="57" t="str">
        <f>_xlfn.XLOOKUP(A26,ItemList!A:A,ItemList!A:A)</f>
        <v>Potatoes (whole, sliced, diced)</v>
      </c>
      <c r="C26" s="96">
        <v>17</v>
      </c>
      <c r="D26" s="57"/>
      <c r="E26" s="95">
        <v>8</v>
      </c>
      <c r="F26" s="96">
        <v>12</v>
      </c>
      <c r="G26" s="96">
        <v>20</v>
      </c>
      <c r="H26" s="94" t="s">
        <v>459</v>
      </c>
      <c r="I26" s="97">
        <v>3</v>
      </c>
      <c r="J26" s="94"/>
      <c r="K26" s="13"/>
      <c r="L26" s="9"/>
      <c r="M26" s="13"/>
      <c r="N26" s="9"/>
      <c r="O26" s="13"/>
      <c r="P26" s="9"/>
      <c r="Q26" s="13"/>
      <c r="R26" s="9"/>
      <c r="S26" s="13"/>
      <c r="T26" s="9"/>
      <c r="U26" s="13"/>
      <c r="V26" s="9"/>
      <c r="W26" s="13"/>
      <c r="X26" s="9"/>
      <c r="Y26" s="13"/>
      <c r="Z26" s="9"/>
      <c r="AA26" s="13"/>
      <c r="AB26" s="9"/>
    </row>
    <row r="27" spans="1:28">
      <c r="A27" s="75" t="s">
        <v>284</v>
      </c>
      <c r="B27" s="57" t="str">
        <f>_xlfn.XLOOKUP(A27,ItemList!A:A,ItemList!A:A)</f>
        <v>Quick oats</v>
      </c>
      <c r="C27" s="96">
        <v>8</v>
      </c>
      <c r="D27" s="57"/>
      <c r="E27" s="95">
        <v>3</v>
      </c>
      <c r="F27" s="96">
        <v>7</v>
      </c>
      <c r="G27" s="96">
        <v>10</v>
      </c>
      <c r="H27" s="94" t="s">
        <v>459</v>
      </c>
      <c r="I27" s="97">
        <v>2</v>
      </c>
      <c r="J27" s="94"/>
      <c r="K27" s="13"/>
      <c r="L27" s="9"/>
      <c r="M27" s="13"/>
      <c r="N27" s="9"/>
      <c r="O27" s="13"/>
      <c r="P27" s="9"/>
      <c r="Q27" s="13"/>
      <c r="R27" s="9"/>
      <c r="S27" s="13"/>
      <c r="T27" s="9"/>
      <c r="U27" s="13"/>
      <c r="V27" s="9"/>
      <c r="W27" s="13"/>
      <c r="X27" s="9"/>
      <c r="Y27" s="13"/>
      <c r="Z27" s="9"/>
      <c r="AA27" s="13"/>
      <c r="AB27" s="9"/>
    </row>
    <row r="28" spans="1:28">
      <c r="A28" s="75" t="s">
        <v>292</v>
      </c>
      <c r="B28" s="57" t="str">
        <f>_xlfn.XLOOKUP(A28,ItemList!A:A,ItemList!A:A)</f>
        <v>Ramen noodles</v>
      </c>
      <c r="C28" s="96">
        <v>12</v>
      </c>
      <c r="D28" s="57"/>
      <c r="E28" s="96">
        <v>8</v>
      </c>
      <c r="F28" s="96">
        <v>12</v>
      </c>
      <c r="G28" s="96">
        <v>20</v>
      </c>
      <c r="H28" s="94" t="s">
        <v>459</v>
      </c>
      <c r="I28" s="97">
        <v>8</v>
      </c>
      <c r="J28" s="94"/>
      <c r="K28" s="13"/>
      <c r="L28" s="9"/>
      <c r="M28" s="13"/>
      <c r="N28" s="9"/>
      <c r="O28" s="13"/>
      <c r="P28" s="9"/>
      <c r="Q28" s="13"/>
      <c r="R28" s="9"/>
      <c r="S28" s="13"/>
      <c r="T28" s="9"/>
      <c r="U28" s="13"/>
      <c r="V28" s="9"/>
      <c r="W28" s="13"/>
      <c r="X28" s="9"/>
      <c r="Y28" s="13"/>
      <c r="Z28" s="9"/>
      <c r="AA28" s="13"/>
      <c r="AB28" s="9"/>
    </row>
    <row r="29" spans="1:28">
      <c r="A29" s="75" t="s">
        <v>309</v>
      </c>
      <c r="B29" s="57" t="str">
        <f>_xlfn.XLOOKUP(A29,ItemList!A:A,ItemList!A:A)</f>
        <v>Salt (iodized &amp; non-iodized)</v>
      </c>
      <c r="C29" s="96">
        <v>8</v>
      </c>
      <c r="D29" s="57"/>
      <c r="E29" s="96">
        <v>3</v>
      </c>
      <c r="F29" s="96">
        <v>7</v>
      </c>
      <c r="G29" s="96">
        <v>10</v>
      </c>
      <c r="H29" s="94" t="s">
        <v>459</v>
      </c>
      <c r="I29" s="97">
        <v>2</v>
      </c>
      <c r="J29" s="94"/>
      <c r="K29" s="13"/>
      <c r="L29" s="9"/>
      <c r="M29" s="13"/>
      <c r="N29" s="9"/>
      <c r="O29" s="13"/>
      <c r="P29" s="9"/>
      <c r="Q29" s="13"/>
      <c r="R29" s="9"/>
      <c r="S29" s="13"/>
      <c r="T29" s="9"/>
      <c r="U29" s="13"/>
      <c r="V29" s="9"/>
      <c r="W29" s="13"/>
      <c r="X29" s="9"/>
      <c r="Y29" s="13"/>
      <c r="Z29" s="9"/>
      <c r="AA29" s="13"/>
      <c r="AB29" s="9"/>
    </row>
    <row r="30" spans="1:28">
      <c r="A30" s="75" t="s">
        <v>288</v>
      </c>
      <c r="B30" s="57" t="str">
        <f>_xlfn.XLOOKUP(A30,ItemList!A:A,ItemList!A:A)</f>
        <v>Spaghetti</v>
      </c>
      <c r="C30" s="96">
        <v>12</v>
      </c>
      <c r="D30" s="57"/>
      <c r="E30" s="95">
        <v>5</v>
      </c>
      <c r="F30" s="96">
        <v>9</v>
      </c>
      <c r="G30" s="96">
        <v>14</v>
      </c>
      <c r="H30" s="94" t="s">
        <v>459</v>
      </c>
      <c r="I30" s="97">
        <v>2</v>
      </c>
      <c r="J30" s="94"/>
      <c r="K30" s="13"/>
      <c r="L30" s="9"/>
      <c r="M30" s="13"/>
      <c r="N30" s="9"/>
      <c r="O30" s="13"/>
      <c r="P30" s="9"/>
      <c r="Q30" s="13"/>
      <c r="R30" s="9"/>
      <c r="S30" s="13"/>
      <c r="T30" s="9"/>
      <c r="U30" s="13"/>
      <c r="V30" s="9"/>
      <c r="W30" s="13"/>
      <c r="X30" s="9"/>
      <c r="Y30" s="13"/>
      <c r="Z30" s="9"/>
      <c r="AA30" s="13"/>
      <c r="AB30" s="9"/>
    </row>
    <row r="31" spans="1:28">
      <c r="A31" s="75" t="s">
        <v>240</v>
      </c>
      <c r="B31" s="57" t="str">
        <f>_xlfn.XLOOKUP(A31,ItemList!A:A,ItemList!A:A)</f>
        <v>Spam/luncheon meat</v>
      </c>
      <c r="C31" s="96">
        <v>3</v>
      </c>
      <c r="D31" s="57"/>
      <c r="E31" s="95">
        <v>1</v>
      </c>
      <c r="F31" s="96">
        <v>5</v>
      </c>
      <c r="G31" s="96">
        <v>6</v>
      </c>
      <c r="H31" s="94" t="s">
        <v>459</v>
      </c>
      <c r="I31" s="97">
        <v>3</v>
      </c>
      <c r="J31" s="94"/>
      <c r="K31" s="13"/>
      <c r="L31" s="9"/>
      <c r="M31" s="13"/>
      <c r="N31" s="9"/>
      <c r="O31" s="13"/>
      <c r="P31" s="9"/>
      <c r="Q31" s="13"/>
      <c r="R31" s="9"/>
      <c r="S31" s="13"/>
      <c r="T31" s="9"/>
      <c r="U31" s="13"/>
      <c r="V31" s="9"/>
      <c r="W31" s="13"/>
      <c r="X31" s="9"/>
      <c r="Y31" s="13"/>
      <c r="Z31" s="9"/>
      <c r="AA31" s="13"/>
      <c r="AB31" s="9"/>
    </row>
    <row r="32" spans="1:28">
      <c r="A32" s="75" t="s">
        <v>229</v>
      </c>
      <c r="B32" s="57" t="str">
        <f>_xlfn.XLOOKUP(A32,ItemList!A:A,ItemList!A:A)</f>
        <v>Spinach</v>
      </c>
      <c r="C32" s="96">
        <v>4</v>
      </c>
      <c r="D32" s="57"/>
      <c r="E32" s="95">
        <v>1</v>
      </c>
      <c r="F32" s="96">
        <v>5</v>
      </c>
      <c r="G32" s="96">
        <v>6</v>
      </c>
      <c r="H32" s="94" t="s">
        <v>459</v>
      </c>
      <c r="I32" s="97">
        <v>2</v>
      </c>
      <c r="J32" s="94"/>
      <c r="K32" s="13"/>
      <c r="L32" s="9"/>
      <c r="M32" s="13"/>
      <c r="N32" s="9"/>
      <c r="O32" s="13"/>
      <c r="P32" s="9"/>
      <c r="Q32" s="13"/>
      <c r="R32" s="9"/>
      <c r="S32" s="13"/>
      <c r="T32" s="9"/>
      <c r="U32" s="13"/>
      <c r="V32" s="9"/>
      <c r="W32" s="13"/>
      <c r="X32" s="9"/>
      <c r="Y32" s="13"/>
      <c r="Z32" s="9"/>
      <c r="AA32" s="13"/>
      <c r="AB32" s="9"/>
    </row>
    <row r="33" spans="1:28">
      <c r="A33" s="75" t="s">
        <v>374</v>
      </c>
      <c r="B33" s="57" t="str">
        <f>_xlfn.XLOOKUP(A33,ItemList!A:A,ItemList!A:A)</f>
        <v>Stew Meat</v>
      </c>
      <c r="C33" s="96">
        <v>5</v>
      </c>
      <c r="D33" s="57"/>
      <c r="E33" s="96">
        <v>1</v>
      </c>
      <c r="F33" s="96">
        <v>5</v>
      </c>
      <c r="G33" s="96">
        <v>6</v>
      </c>
      <c r="H33" s="94" t="s">
        <v>459</v>
      </c>
      <c r="I33" s="97">
        <v>1</v>
      </c>
      <c r="J33" s="94"/>
      <c r="K33" s="13"/>
      <c r="L33" s="9"/>
      <c r="M33" s="13"/>
      <c r="N33" s="9"/>
      <c r="O33" s="13"/>
      <c r="P33" s="9"/>
      <c r="Q33" s="13"/>
      <c r="R33" s="9"/>
      <c r="S33" s="13"/>
      <c r="T33" s="9"/>
      <c r="U33" s="13"/>
      <c r="V33" s="9"/>
      <c r="W33" s="13"/>
      <c r="X33" s="9"/>
      <c r="Y33" s="13"/>
      <c r="Z33" s="9"/>
      <c r="AA33" s="13"/>
      <c r="AB33" s="9"/>
    </row>
    <row r="34" spans="1:28">
      <c r="A34" s="75" t="s">
        <v>310</v>
      </c>
      <c r="B34" s="57" t="str">
        <f>_xlfn.XLOOKUP(A34,ItemList!A:A,ItemList!A:A)</f>
        <v>Sugar (white, brown, powdered)</v>
      </c>
      <c r="C34" s="96">
        <v>5</v>
      </c>
      <c r="D34" s="57"/>
      <c r="E34" s="96">
        <v>3</v>
      </c>
      <c r="F34" s="96">
        <v>7</v>
      </c>
      <c r="G34" s="96">
        <v>10</v>
      </c>
      <c r="H34" s="94" t="s">
        <v>459</v>
      </c>
      <c r="I34" s="97">
        <v>5</v>
      </c>
      <c r="J34" s="94"/>
      <c r="K34" s="13"/>
      <c r="L34" s="9"/>
      <c r="M34" s="13"/>
      <c r="N34" s="9"/>
      <c r="O34" s="13"/>
      <c r="P34" s="9"/>
      <c r="Q34" s="13"/>
      <c r="R34" s="9"/>
      <c r="S34" s="13"/>
      <c r="T34" s="9"/>
      <c r="U34" s="13"/>
      <c r="V34" s="9"/>
      <c r="W34" s="13"/>
      <c r="X34" s="9"/>
      <c r="Y34" s="13"/>
      <c r="Z34" s="9"/>
      <c r="AA34" s="13"/>
      <c r="AB34" s="9"/>
    </row>
    <row r="35" spans="1:28">
      <c r="A35" s="75" t="s">
        <v>247</v>
      </c>
      <c r="B35" s="57" t="str">
        <f>_xlfn.XLOOKUP(A35,ItemList!A:A,ItemList!A:A)</f>
        <v>Tomato sauce/paste</v>
      </c>
      <c r="C35" s="96">
        <v>18</v>
      </c>
      <c r="D35" s="57"/>
      <c r="E35" s="95">
        <v>8</v>
      </c>
      <c r="F35" s="96">
        <v>12</v>
      </c>
      <c r="G35" s="96">
        <v>20</v>
      </c>
      <c r="H35" s="94" t="s">
        <v>459</v>
      </c>
      <c r="I35" s="97">
        <v>2</v>
      </c>
      <c r="J35" s="94"/>
      <c r="K35" s="13"/>
      <c r="L35" s="9"/>
      <c r="M35" s="13"/>
      <c r="N35" s="9"/>
      <c r="O35" s="13"/>
      <c r="P35" s="9"/>
      <c r="Q35" s="13"/>
      <c r="R35" s="9"/>
      <c r="S35" s="13"/>
      <c r="T35" s="9"/>
      <c r="U35" s="13"/>
      <c r="V35" s="9"/>
      <c r="W35" s="13"/>
      <c r="X35" s="9"/>
      <c r="Y35" s="13"/>
      <c r="Z35" s="9"/>
      <c r="AA35" s="13"/>
      <c r="AB35" s="9"/>
    </row>
    <row r="36" spans="1:28">
      <c r="A36" s="75" t="s">
        <v>230</v>
      </c>
      <c r="B36" s="57" t="str">
        <f>_xlfn.XLOOKUP(A36,ItemList!A:A,ItemList!A:A)</f>
        <v>Tomatoes (whole, diced, crushed, stewed)</v>
      </c>
      <c r="C36" s="96">
        <v>17</v>
      </c>
      <c r="D36" s="57">
        <v>45881</v>
      </c>
      <c r="E36" s="95">
        <v>8</v>
      </c>
      <c r="F36" s="96">
        <v>12</v>
      </c>
      <c r="G36" s="96">
        <v>20</v>
      </c>
      <c r="H36" s="94" t="s">
        <v>459</v>
      </c>
      <c r="I36" s="97">
        <v>3</v>
      </c>
      <c r="J36" s="94"/>
      <c r="K36" s="13"/>
      <c r="L36" s="9"/>
      <c r="M36" s="13"/>
      <c r="N36" s="9"/>
      <c r="O36" s="13"/>
      <c r="P36" s="9"/>
      <c r="Q36" s="13"/>
      <c r="R36" s="9"/>
      <c r="S36" s="13"/>
      <c r="T36" s="9"/>
      <c r="U36" s="13"/>
      <c r="V36" s="9"/>
      <c r="W36" s="13"/>
      <c r="X36" s="9"/>
      <c r="Y36" s="13"/>
      <c r="Z36" s="9"/>
      <c r="AA36" s="13"/>
      <c r="AB36" s="9"/>
    </row>
    <row r="37" spans="1:28">
      <c r="A37" s="75" t="s">
        <v>234</v>
      </c>
      <c r="B37" s="57" t="str">
        <f>_xlfn.XLOOKUP(A37,ItemList!A:A,ItemList!A:A)</f>
        <v>Tuna</v>
      </c>
      <c r="C37" s="96">
        <v>12</v>
      </c>
      <c r="D37" s="57"/>
      <c r="E37" s="96">
        <v>8</v>
      </c>
      <c r="F37" s="96">
        <v>12</v>
      </c>
      <c r="G37" s="96">
        <v>20</v>
      </c>
      <c r="H37" s="94" t="s">
        <v>459</v>
      </c>
      <c r="I37" s="97">
        <v>8</v>
      </c>
      <c r="J37" s="94"/>
      <c r="K37" s="13"/>
      <c r="L37" s="9"/>
      <c r="M37" s="13"/>
      <c r="N37" s="9"/>
      <c r="O37" s="13"/>
      <c r="P37" s="9"/>
      <c r="Q37" s="13"/>
      <c r="R37" s="9"/>
      <c r="S37" s="13"/>
      <c r="T37" s="9"/>
      <c r="U37" s="13"/>
      <c r="V37" s="9"/>
      <c r="W37" s="13"/>
      <c r="X37" s="9"/>
      <c r="Y37" s="13"/>
      <c r="Z37" s="9"/>
      <c r="AA37" s="13"/>
      <c r="AB37" s="9"/>
    </row>
    <row r="38" spans="1:28">
      <c r="A38" s="75" t="s">
        <v>241</v>
      </c>
      <c r="B38" s="57" t="str">
        <f>_xlfn.XLOOKUP(A38,ItemList!A:A,ItemList!A:A)</f>
        <v>Vienna sausages</v>
      </c>
      <c r="C38" s="96">
        <v>10</v>
      </c>
      <c r="D38" s="57">
        <v>45880</v>
      </c>
      <c r="E38" s="95">
        <v>4</v>
      </c>
      <c r="F38" s="96">
        <v>8</v>
      </c>
      <c r="G38" s="96">
        <v>12</v>
      </c>
      <c r="H38" s="94" t="s">
        <v>459</v>
      </c>
      <c r="I38" s="97">
        <v>2</v>
      </c>
      <c r="J38" s="94"/>
      <c r="K38" s="13"/>
      <c r="L38" s="9"/>
      <c r="M38" s="13"/>
      <c r="N38" s="9"/>
      <c r="O38" s="13"/>
      <c r="P38" s="9"/>
      <c r="Q38" s="13"/>
      <c r="R38" s="9"/>
      <c r="S38" s="13"/>
      <c r="T38" s="9"/>
      <c r="U38" s="13"/>
      <c r="V38" s="9"/>
      <c r="W38" s="13"/>
      <c r="X38" s="9"/>
      <c r="Y38" s="13"/>
      <c r="Z38" s="9"/>
      <c r="AA38" s="13"/>
      <c r="AB38" s="9"/>
    </row>
    <row r="39" spans="1:28">
      <c r="A39" s="75" t="s">
        <v>280</v>
      </c>
      <c r="B39" s="57" t="str">
        <f>_xlfn.XLOOKUP(A39,ItemList!A:A,ItemList!A:A)</f>
        <v>White rice (long-term storage friendly)</v>
      </c>
      <c r="C39" s="96">
        <v>7</v>
      </c>
      <c r="D39" s="57"/>
      <c r="E39" s="96">
        <v>3</v>
      </c>
      <c r="F39" s="96">
        <v>7</v>
      </c>
      <c r="G39" s="96">
        <v>10</v>
      </c>
      <c r="H39" s="94" t="s">
        <v>459</v>
      </c>
      <c r="I39" s="97">
        <v>3</v>
      </c>
      <c r="J39" s="94"/>
      <c r="K39" s="13"/>
      <c r="L39" s="9"/>
      <c r="M39" s="13"/>
      <c r="N39" s="9"/>
      <c r="O39" s="13"/>
      <c r="P39" s="9"/>
      <c r="Q39" s="13"/>
      <c r="R39" s="9"/>
      <c r="S39" s="13"/>
      <c r="T39" s="9"/>
      <c r="U39" s="13"/>
      <c r="V39" s="9"/>
      <c r="W39" s="13"/>
      <c r="X39" s="9"/>
      <c r="Y39" s="13"/>
      <c r="Z39" s="9"/>
      <c r="AA39" s="13"/>
      <c r="AB39" s="9"/>
    </row>
    <row r="40" spans="1:28">
      <c r="A40" s="75" t="s">
        <v>303</v>
      </c>
      <c r="B40" s="57" t="str">
        <f>_xlfn.XLOOKUP(A40,ItemList!A:A,ItemList!A:A)</f>
        <v>All-purpose flour</v>
      </c>
      <c r="C40" s="96">
        <v>10</v>
      </c>
      <c r="D40" s="57">
        <v>45887</v>
      </c>
      <c r="E40" s="95">
        <v>3</v>
      </c>
      <c r="F40" s="96">
        <v>7</v>
      </c>
      <c r="G40" s="96">
        <v>10</v>
      </c>
      <c r="H40" s="94"/>
      <c r="I40" s="97">
        <v>0</v>
      </c>
      <c r="J40" s="94"/>
      <c r="K40" s="13"/>
      <c r="L40" s="9"/>
      <c r="M40" s="13"/>
      <c r="N40" s="9"/>
      <c r="O40" s="13"/>
      <c r="P40" s="9"/>
      <c r="Q40" s="13"/>
      <c r="R40" s="9"/>
      <c r="S40" s="13"/>
      <c r="T40" s="9"/>
      <c r="U40" s="13"/>
      <c r="V40" s="9"/>
      <c r="W40" s="13"/>
      <c r="X40" s="9"/>
      <c r="Y40" s="13"/>
      <c r="Z40" s="9"/>
      <c r="AA40" s="13"/>
      <c r="AB40" s="9"/>
    </row>
    <row r="41" spans="1:28">
      <c r="A41" s="75" t="s">
        <v>260</v>
      </c>
      <c r="B41" s="57" t="str">
        <f>_xlfn.XLOOKUP(A41,ItemList!A:A,ItemList!A:A)</f>
        <v>Applesauce</v>
      </c>
      <c r="C41" s="96">
        <v>24</v>
      </c>
      <c r="D41" s="57"/>
      <c r="E41" s="95">
        <v>10</v>
      </c>
      <c r="F41" s="96">
        <v>14</v>
      </c>
      <c r="G41" s="96">
        <v>24</v>
      </c>
      <c r="H41" s="94"/>
      <c r="I41" s="97">
        <v>0</v>
      </c>
      <c r="J41" s="94"/>
      <c r="K41" s="13"/>
      <c r="L41" s="9"/>
      <c r="M41" s="13"/>
      <c r="N41" s="9"/>
      <c r="O41" s="13"/>
      <c r="P41" s="9"/>
      <c r="Q41" s="13"/>
      <c r="R41" s="9"/>
      <c r="S41" s="13"/>
      <c r="T41" s="9"/>
      <c r="U41" s="13"/>
      <c r="V41" s="9"/>
      <c r="W41" s="13"/>
      <c r="X41" s="9"/>
      <c r="Y41" s="13"/>
      <c r="Z41" s="9"/>
      <c r="AA41" s="13"/>
      <c r="AB41" s="9"/>
    </row>
    <row r="42" spans="1:28">
      <c r="A42" s="75" t="s">
        <v>265</v>
      </c>
      <c r="B42" s="57" t="str">
        <f>_xlfn.XLOOKUP(A42,ItemList!A:A,ItemList!A:A)</f>
        <v>Apricots</v>
      </c>
      <c r="C42" s="96">
        <v>10</v>
      </c>
      <c r="D42" s="57"/>
      <c r="E42" s="95">
        <v>3</v>
      </c>
      <c r="F42" s="96">
        <v>7</v>
      </c>
      <c r="G42" s="96">
        <v>10</v>
      </c>
      <c r="H42" s="94"/>
      <c r="I42" s="97">
        <v>0</v>
      </c>
      <c r="J42" s="94"/>
      <c r="K42" s="13"/>
      <c r="L42" s="9"/>
      <c r="M42" s="13"/>
      <c r="N42" s="9"/>
      <c r="O42" s="13"/>
      <c r="P42" s="9"/>
      <c r="Q42" s="13"/>
      <c r="R42" s="9"/>
      <c r="S42" s="13"/>
      <c r="T42" s="9"/>
      <c r="U42" s="13"/>
      <c r="V42" s="9"/>
      <c r="W42" s="13"/>
      <c r="X42" s="9"/>
      <c r="Y42" s="13"/>
      <c r="Z42" s="9"/>
      <c r="AA42" s="13"/>
      <c r="AB42" s="9"/>
    </row>
    <row r="43" spans="1:28">
      <c r="A43" s="75" t="s">
        <v>248</v>
      </c>
      <c r="B43" s="57" t="str">
        <f>_xlfn.XLOOKUP(A43,ItemList!A:A,ItemList!A:A)</f>
        <v>Asparagus</v>
      </c>
      <c r="C43" s="96">
        <v>10</v>
      </c>
      <c r="D43" s="57"/>
      <c r="E43" s="95">
        <v>3</v>
      </c>
      <c r="F43" s="96">
        <v>7</v>
      </c>
      <c r="G43" s="96">
        <v>10</v>
      </c>
      <c r="H43" s="94"/>
      <c r="I43" s="97">
        <v>0</v>
      </c>
      <c r="J43" s="94"/>
      <c r="K43" s="13"/>
      <c r="L43" s="9"/>
      <c r="M43" s="13"/>
      <c r="N43" s="9"/>
      <c r="O43" s="13"/>
      <c r="P43" s="9"/>
      <c r="Q43" s="13"/>
      <c r="R43" s="9"/>
      <c r="S43" s="13"/>
      <c r="T43" s="9"/>
      <c r="U43" s="13"/>
      <c r="V43" s="9"/>
      <c r="W43" s="13"/>
      <c r="X43" s="9"/>
      <c r="Y43" s="13"/>
      <c r="Z43" s="9"/>
      <c r="AA43" s="13"/>
      <c r="AB43" s="9"/>
    </row>
    <row r="44" spans="1:28">
      <c r="A44" s="75" t="s">
        <v>306</v>
      </c>
      <c r="B44" s="57" t="str">
        <f>_xlfn.XLOOKUP(A44,ItemList!A:A,ItemList!A:A)</f>
        <v>Baking powder</v>
      </c>
      <c r="C44" s="96">
        <v>10</v>
      </c>
      <c r="D44" s="57"/>
      <c r="E44" s="95">
        <v>3</v>
      </c>
      <c r="F44" s="96">
        <v>7</v>
      </c>
      <c r="G44" s="96">
        <v>10</v>
      </c>
      <c r="H44" s="94"/>
      <c r="I44" s="97">
        <v>0</v>
      </c>
      <c r="J44" s="94"/>
      <c r="K44" s="13"/>
      <c r="L44" s="9"/>
      <c r="M44" s="13"/>
      <c r="N44" s="9"/>
      <c r="O44" s="13"/>
      <c r="P44" s="9"/>
      <c r="Q44" s="13"/>
      <c r="R44" s="9"/>
      <c r="S44" s="13"/>
      <c r="T44" s="9"/>
      <c r="U44" s="13"/>
      <c r="V44" s="9"/>
      <c r="W44" s="13"/>
      <c r="X44" s="9"/>
      <c r="Y44" s="13"/>
      <c r="Z44" s="9"/>
      <c r="AA44" s="13"/>
      <c r="AB44" s="9"/>
    </row>
    <row r="45" spans="1:28">
      <c r="A45" s="75" t="s">
        <v>307</v>
      </c>
      <c r="B45" s="57" t="str">
        <f>_xlfn.XLOOKUP(A45,ItemList!A:A,ItemList!A:A)</f>
        <v>Baking soda</v>
      </c>
      <c r="C45" s="96">
        <v>10</v>
      </c>
      <c r="D45" s="57"/>
      <c r="E45" s="95">
        <v>3</v>
      </c>
      <c r="F45" s="96">
        <v>7</v>
      </c>
      <c r="G45" s="96">
        <v>10</v>
      </c>
      <c r="H45" s="94"/>
      <c r="I45" s="97">
        <v>0</v>
      </c>
      <c r="J45" s="94"/>
      <c r="K45" s="13"/>
      <c r="L45" s="9"/>
      <c r="M45" s="13"/>
      <c r="N45" s="9"/>
      <c r="O45" s="13"/>
      <c r="P45" s="9"/>
      <c r="Q45" s="13"/>
      <c r="R45" s="9"/>
      <c r="S45" s="13"/>
      <c r="T45" s="9"/>
      <c r="U45" s="13"/>
      <c r="V45" s="9"/>
      <c r="W45" s="13"/>
      <c r="X45" s="9"/>
      <c r="Y45" s="13"/>
      <c r="Z45" s="9"/>
      <c r="AA45" s="13"/>
      <c r="AB45" s="9"/>
    </row>
    <row r="46" spans="1:28">
      <c r="A46" s="75" t="s">
        <v>285</v>
      </c>
      <c r="B46" s="57" t="str">
        <f>_xlfn.XLOOKUP(A46,ItemList!A:A,ItemList!A:A)</f>
        <v>Barley</v>
      </c>
      <c r="C46" s="96">
        <v>10</v>
      </c>
      <c r="D46" s="57">
        <v>45880</v>
      </c>
      <c r="E46" s="95">
        <v>3</v>
      </c>
      <c r="F46" s="96">
        <v>7</v>
      </c>
      <c r="G46" s="96">
        <v>10</v>
      </c>
      <c r="H46" s="94"/>
      <c r="I46" s="97">
        <v>0</v>
      </c>
      <c r="J46" s="94"/>
      <c r="K46" s="13"/>
      <c r="L46" s="9"/>
      <c r="M46" s="13"/>
      <c r="N46" s="9"/>
      <c r="O46" s="13"/>
      <c r="P46" s="9"/>
      <c r="Q46" s="13"/>
      <c r="R46" s="9"/>
      <c r="S46" s="13"/>
      <c r="T46" s="9"/>
      <c r="U46" s="13"/>
      <c r="V46" s="9"/>
      <c r="W46" s="13"/>
      <c r="X46" s="9"/>
      <c r="Y46" s="13"/>
      <c r="Z46" s="9"/>
      <c r="AA46" s="13"/>
      <c r="AB46" s="9"/>
    </row>
    <row r="47" spans="1:28">
      <c r="A47" s="75" t="s">
        <v>237</v>
      </c>
      <c r="B47" s="57" t="str">
        <f>_xlfn.XLOOKUP(A47,ItemList!A:A,ItemList!A:A)</f>
        <v>Beef (chunks, roast beef)</v>
      </c>
      <c r="C47" s="96">
        <v>12</v>
      </c>
      <c r="D47" s="57">
        <v>45884</v>
      </c>
      <c r="E47" s="96">
        <v>3</v>
      </c>
      <c r="F47" s="96">
        <v>7</v>
      </c>
      <c r="G47" s="96">
        <v>10</v>
      </c>
      <c r="H47" s="94"/>
      <c r="I47" s="97">
        <v>0</v>
      </c>
      <c r="J47" s="94"/>
      <c r="K47" s="13"/>
      <c r="L47" s="9"/>
      <c r="M47" s="13"/>
      <c r="N47" s="9"/>
      <c r="O47" s="13"/>
      <c r="P47" s="9"/>
      <c r="Q47" s="13"/>
      <c r="R47" s="9"/>
      <c r="S47" s="13"/>
      <c r="T47" s="9"/>
      <c r="U47" s="13"/>
      <c r="V47" s="9"/>
      <c r="W47" s="13"/>
      <c r="X47" s="9"/>
      <c r="Y47" s="13"/>
      <c r="Z47" s="9"/>
      <c r="AA47" s="13"/>
      <c r="AB47" s="9"/>
    </row>
    <row r="48" spans="1:28">
      <c r="A48" s="75" t="s">
        <v>223</v>
      </c>
      <c r="B48" s="57" t="str">
        <f>_xlfn.XLOOKUP(A48,ItemList!A:A,ItemList!A:A)</f>
        <v>Beets</v>
      </c>
      <c r="C48" s="96">
        <v>21</v>
      </c>
      <c r="D48" s="57">
        <v>45887</v>
      </c>
      <c r="E48" s="95">
        <v>8</v>
      </c>
      <c r="F48" s="96">
        <v>12</v>
      </c>
      <c r="G48" s="96">
        <v>20</v>
      </c>
      <c r="H48" s="94"/>
      <c r="I48" s="97">
        <v>0</v>
      </c>
      <c r="J48" s="94"/>
      <c r="K48" s="13"/>
      <c r="L48" s="9"/>
      <c r="M48" s="13"/>
      <c r="N48" s="9"/>
      <c r="O48" s="13"/>
      <c r="P48" s="9"/>
      <c r="Q48" s="13"/>
      <c r="R48" s="9"/>
      <c r="S48" s="13"/>
      <c r="T48" s="9"/>
      <c r="U48" s="13"/>
      <c r="V48" s="9"/>
      <c r="W48" s="13"/>
      <c r="X48" s="9"/>
      <c r="Y48" s="13"/>
      <c r="Z48" s="9"/>
      <c r="AA48" s="13"/>
      <c r="AB48" s="9"/>
    </row>
    <row r="49" spans="1:28">
      <c r="A49" s="75" t="s">
        <v>296</v>
      </c>
      <c r="B49" s="57" t="str">
        <f>_xlfn.XLOOKUP(A49,ItemList!A:A,ItemList!A:A)</f>
        <v>Black beans</v>
      </c>
      <c r="C49" s="96">
        <v>20</v>
      </c>
      <c r="D49" s="57">
        <v>45880</v>
      </c>
      <c r="E49" s="96">
        <v>8</v>
      </c>
      <c r="F49" s="96">
        <v>12</v>
      </c>
      <c r="G49" s="96">
        <v>20</v>
      </c>
      <c r="H49" s="94"/>
      <c r="I49" s="97">
        <v>0</v>
      </c>
      <c r="J49" s="94"/>
      <c r="K49" s="13"/>
      <c r="L49" s="9"/>
      <c r="M49" s="13"/>
      <c r="N49" s="9"/>
      <c r="O49" s="13"/>
      <c r="P49" s="9"/>
      <c r="Q49" s="13"/>
      <c r="R49" s="9"/>
      <c r="S49" s="13"/>
      <c r="T49" s="9"/>
      <c r="U49" s="13"/>
      <c r="V49" s="9"/>
      <c r="W49" s="13"/>
      <c r="X49" s="9"/>
      <c r="Y49" s="13"/>
      <c r="Z49" s="9"/>
      <c r="AA49" s="13"/>
      <c r="AB49" s="9"/>
    </row>
    <row r="50" spans="1:28">
      <c r="A50" s="75" t="s">
        <v>304</v>
      </c>
      <c r="B50" s="57" t="str">
        <f>_xlfn.XLOOKUP(A50,ItemList!A:A,ItemList!A:A)</f>
        <v>Bread flour</v>
      </c>
      <c r="C50" s="96">
        <v>10</v>
      </c>
      <c r="D50" s="57">
        <v>45890</v>
      </c>
      <c r="E50" s="95">
        <v>3</v>
      </c>
      <c r="F50" s="96">
        <v>7</v>
      </c>
      <c r="G50" s="96">
        <v>10</v>
      </c>
      <c r="H50" s="94"/>
      <c r="I50" s="97">
        <v>0</v>
      </c>
      <c r="J50" s="94"/>
      <c r="K50" s="13"/>
      <c r="L50" s="9"/>
      <c r="M50" s="13"/>
      <c r="N50" s="9"/>
      <c r="O50" s="13"/>
      <c r="P50" s="9"/>
      <c r="Q50" s="13"/>
      <c r="R50" s="9"/>
      <c r="S50" s="13"/>
      <c r="T50" s="9"/>
      <c r="U50" s="13"/>
      <c r="V50" s="9"/>
      <c r="W50" s="13"/>
      <c r="X50" s="9"/>
      <c r="Y50" s="13"/>
      <c r="Z50" s="9"/>
      <c r="AA50" s="13"/>
      <c r="AB50" s="9"/>
    </row>
    <row r="51" spans="1:28">
      <c r="A51" s="75" t="s">
        <v>281</v>
      </c>
      <c r="B51" s="57" t="str">
        <f>_xlfn.XLOOKUP(A51,ItemList!A:A,ItemList!A:A)</f>
        <v>Brown rice (shorter shelf life)</v>
      </c>
      <c r="C51" s="96">
        <v>10</v>
      </c>
      <c r="D51" s="57"/>
      <c r="E51" s="95">
        <v>3</v>
      </c>
      <c r="F51" s="96">
        <v>7</v>
      </c>
      <c r="G51" s="96">
        <v>10</v>
      </c>
      <c r="H51" s="94"/>
      <c r="I51" s="97">
        <v>0</v>
      </c>
      <c r="J51" s="94"/>
      <c r="K51" s="13"/>
      <c r="L51" s="9"/>
      <c r="M51" s="13"/>
      <c r="N51" s="9"/>
      <c r="O51" s="13"/>
      <c r="P51" s="9"/>
      <c r="Q51" s="13"/>
      <c r="R51" s="9"/>
      <c r="S51" s="13"/>
      <c r="T51" s="9"/>
      <c r="U51" s="13"/>
      <c r="V51" s="9"/>
      <c r="W51" s="13"/>
      <c r="X51" s="9"/>
      <c r="Y51" s="13"/>
      <c r="Z51" s="9"/>
      <c r="AA51" s="13"/>
      <c r="AB51" s="9"/>
    </row>
    <row r="52" spans="1:28">
      <c r="A52" s="75" t="s">
        <v>286</v>
      </c>
      <c r="B52" s="57" t="str">
        <f>_xlfn.XLOOKUP(A52,ItemList!A:A,ItemList!A:A)</f>
        <v>Bulgur wheat</v>
      </c>
      <c r="C52" s="96">
        <v>11</v>
      </c>
      <c r="D52" s="57">
        <v>45887</v>
      </c>
      <c r="E52" s="95">
        <v>3</v>
      </c>
      <c r="F52" s="96">
        <v>7</v>
      </c>
      <c r="G52" s="96">
        <v>10</v>
      </c>
      <c r="H52" s="94"/>
      <c r="I52" s="97">
        <v>0</v>
      </c>
      <c r="J52" s="94"/>
      <c r="K52" s="13"/>
      <c r="L52" s="9"/>
      <c r="M52" s="13"/>
      <c r="N52" s="9"/>
      <c r="O52" s="13"/>
      <c r="P52" s="9"/>
      <c r="Q52" s="13"/>
      <c r="R52" s="9"/>
      <c r="S52" s="13"/>
      <c r="T52" s="9"/>
      <c r="U52" s="13"/>
      <c r="V52" s="9"/>
      <c r="W52" s="13"/>
      <c r="X52" s="9"/>
      <c r="Y52" s="13"/>
      <c r="Z52" s="9"/>
      <c r="AA52" s="13"/>
      <c r="AB52" s="9"/>
    </row>
    <row r="53" spans="1:28">
      <c r="A53" s="75" t="s">
        <v>328</v>
      </c>
      <c r="B53" s="57" t="str">
        <f>_xlfn.XLOOKUP(A53,ItemList!A:A,ItemList!A:A)</f>
        <v>Canned chili</v>
      </c>
      <c r="C53" s="96">
        <v>23</v>
      </c>
      <c r="D53" s="57">
        <v>45890</v>
      </c>
      <c r="E53" s="95">
        <v>8</v>
      </c>
      <c r="F53" s="96">
        <v>12</v>
      </c>
      <c r="G53" s="96">
        <v>20</v>
      </c>
      <c r="H53" s="94"/>
      <c r="I53" s="97">
        <v>0</v>
      </c>
      <c r="J53" s="94"/>
      <c r="K53" s="13"/>
      <c r="L53" s="9"/>
      <c r="M53" s="13"/>
      <c r="N53" s="9"/>
      <c r="O53" s="13"/>
      <c r="P53" s="9"/>
      <c r="Q53" s="13"/>
      <c r="R53" s="9"/>
      <c r="S53" s="13"/>
      <c r="T53" s="9"/>
      <c r="U53" s="13"/>
      <c r="V53" s="9"/>
      <c r="W53" s="13"/>
      <c r="X53" s="9"/>
      <c r="Y53" s="13"/>
      <c r="Z53" s="9"/>
      <c r="AA53" s="13"/>
      <c r="AB53" s="9"/>
    </row>
    <row r="54" spans="1:28">
      <c r="A54" s="75" t="s">
        <v>331</v>
      </c>
      <c r="B54" s="57" t="str">
        <f>_xlfn.XLOOKUP(A54,ItemList!A:A,ItemList!A:A)</f>
        <v>Canned curry meals</v>
      </c>
      <c r="C54" s="96">
        <v>12</v>
      </c>
      <c r="D54" s="57">
        <v>45887</v>
      </c>
      <c r="E54" s="96">
        <v>3</v>
      </c>
      <c r="F54" s="96">
        <v>7</v>
      </c>
      <c r="G54" s="96">
        <v>10</v>
      </c>
      <c r="H54" s="94"/>
      <c r="I54" s="97">
        <v>0</v>
      </c>
      <c r="J54" s="94"/>
      <c r="K54" s="13"/>
      <c r="L54" s="9"/>
      <c r="M54" s="13"/>
      <c r="N54" s="9"/>
      <c r="O54" s="13"/>
      <c r="P54" s="9"/>
      <c r="Q54" s="13"/>
      <c r="R54" s="9"/>
      <c r="S54" s="13"/>
      <c r="T54" s="9"/>
      <c r="U54" s="13"/>
      <c r="V54" s="9"/>
      <c r="W54" s="13"/>
      <c r="X54" s="9"/>
      <c r="Y54" s="13"/>
      <c r="Z54" s="9"/>
      <c r="AA54" s="13"/>
      <c r="AB54" s="9"/>
    </row>
    <row r="55" spans="1:28">
      <c r="A55" s="75" t="s">
        <v>321</v>
      </c>
      <c r="B55" s="57" t="str">
        <f>_xlfn.XLOOKUP(A55,ItemList!A:A,ItemList!A:A)</f>
        <v>Canned evaporated milk</v>
      </c>
      <c r="C55" s="96">
        <v>11</v>
      </c>
      <c r="D55" s="57">
        <v>45887</v>
      </c>
      <c r="E55" s="95">
        <v>3</v>
      </c>
      <c r="F55" s="96">
        <v>7</v>
      </c>
      <c r="G55" s="96">
        <v>10</v>
      </c>
      <c r="H55" s="94"/>
      <c r="I55" s="97">
        <v>0</v>
      </c>
      <c r="J55" s="94"/>
      <c r="K55" s="13"/>
      <c r="L55" s="9"/>
      <c r="M55" s="13"/>
      <c r="N55" s="9"/>
      <c r="O55" s="13"/>
      <c r="P55" s="9"/>
      <c r="Q55" s="13"/>
      <c r="R55" s="9"/>
      <c r="S55" s="13"/>
      <c r="T55" s="9"/>
      <c r="U55" s="13"/>
      <c r="V55" s="9"/>
      <c r="W55" s="13"/>
      <c r="X55" s="9"/>
      <c r="Y55" s="13"/>
      <c r="Z55" s="9"/>
      <c r="AA55" s="13"/>
      <c r="AB55" s="9"/>
    </row>
    <row r="56" spans="1:28">
      <c r="A56" s="75" t="s">
        <v>329</v>
      </c>
      <c r="B56" s="57" t="str">
        <f>_xlfn.XLOOKUP(A56,ItemList!A:A,ItemList!A:A)</f>
        <v>Canned stews (beef stew, chicken stew)</v>
      </c>
      <c r="C56" s="96">
        <v>24</v>
      </c>
      <c r="D56" s="57">
        <v>45881</v>
      </c>
      <c r="E56" s="95">
        <v>10</v>
      </c>
      <c r="F56" s="96">
        <v>14</v>
      </c>
      <c r="G56" s="96">
        <v>24</v>
      </c>
      <c r="H56" s="94"/>
      <c r="I56" s="97">
        <v>0</v>
      </c>
      <c r="J56" s="94"/>
      <c r="K56" s="13"/>
      <c r="L56" s="9"/>
      <c r="M56" s="13"/>
      <c r="N56" s="9"/>
      <c r="O56" s="13"/>
      <c r="P56" s="9"/>
      <c r="Q56" s="13"/>
      <c r="R56" s="9"/>
      <c r="S56" s="13"/>
      <c r="T56" s="9"/>
      <c r="U56" s="13"/>
      <c r="V56" s="9"/>
      <c r="W56" s="13"/>
      <c r="X56" s="9"/>
      <c r="Y56" s="13"/>
      <c r="Z56" s="9"/>
      <c r="AA56" s="13"/>
      <c r="AB56" s="9"/>
    </row>
    <row r="57" spans="1:28">
      <c r="A57" s="75" t="s">
        <v>322</v>
      </c>
      <c r="B57" s="57" t="str">
        <f>_xlfn.XLOOKUP(A57,ItemList!A:A,ItemList!A:A)</f>
        <v>Canned sweetened condensed milk</v>
      </c>
      <c r="C57" s="96">
        <v>10</v>
      </c>
      <c r="D57" s="57"/>
      <c r="E57" s="95">
        <v>3</v>
      </c>
      <c r="F57" s="96">
        <v>7</v>
      </c>
      <c r="G57" s="96">
        <v>10</v>
      </c>
      <c r="H57" s="94"/>
      <c r="I57" s="97">
        <v>0</v>
      </c>
      <c r="J57" s="94"/>
      <c r="K57" s="13"/>
      <c r="L57" s="9"/>
      <c r="M57" s="13"/>
      <c r="N57" s="9"/>
      <c r="O57" s="13"/>
      <c r="P57" s="9"/>
      <c r="Q57" s="13"/>
      <c r="R57" s="9"/>
      <c r="S57" s="13"/>
      <c r="T57" s="9"/>
      <c r="U57" s="13"/>
      <c r="V57" s="9"/>
      <c r="W57" s="13"/>
      <c r="X57" s="9"/>
      <c r="Y57" s="13"/>
      <c r="Z57" s="9"/>
      <c r="AA57" s="13"/>
      <c r="AB57" s="9"/>
    </row>
    <row r="58" spans="1:28">
      <c r="A58" s="75" t="s">
        <v>224</v>
      </c>
      <c r="B58" s="57" t="str">
        <f>_xlfn.XLOOKUP(A58,ItemList!A:A,ItemList!A:A)</f>
        <v>Carrots</v>
      </c>
      <c r="C58" s="96">
        <v>20</v>
      </c>
      <c r="D58" s="57">
        <v>45890</v>
      </c>
      <c r="E58" s="95">
        <v>8</v>
      </c>
      <c r="F58" s="96">
        <v>12</v>
      </c>
      <c r="G58" s="96">
        <v>20</v>
      </c>
      <c r="H58" s="94"/>
      <c r="I58" s="97">
        <v>0</v>
      </c>
      <c r="J58" s="94"/>
      <c r="K58" s="13"/>
      <c r="L58" s="9"/>
      <c r="M58" s="13"/>
      <c r="N58" s="9"/>
      <c r="O58" s="13"/>
      <c r="P58" s="9"/>
      <c r="Q58" s="13"/>
      <c r="R58" s="9"/>
      <c r="S58" s="13"/>
      <c r="T58" s="9"/>
      <c r="U58" s="13"/>
      <c r="V58" s="9"/>
      <c r="W58" s="13"/>
      <c r="X58" s="9"/>
      <c r="Y58" s="13"/>
      <c r="Z58" s="9"/>
      <c r="AA58" s="13"/>
      <c r="AB58" s="9"/>
    </row>
    <row r="59" spans="1:28">
      <c r="A59" s="75" t="s">
        <v>452</v>
      </c>
      <c r="B59" s="57" t="s">
        <v>454</v>
      </c>
      <c r="C59" s="96">
        <v>8</v>
      </c>
      <c r="D59" s="57">
        <v>45890</v>
      </c>
      <c r="E59" s="95">
        <v>2</v>
      </c>
      <c r="F59" s="96">
        <v>6</v>
      </c>
      <c r="G59" s="96">
        <v>8</v>
      </c>
      <c r="H59" s="94"/>
      <c r="I59" s="97">
        <v>0</v>
      </c>
      <c r="J59" s="94"/>
      <c r="K59" s="13"/>
      <c r="L59" s="9"/>
      <c r="M59" s="13"/>
      <c r="N59" s="9"/>
      <c r="O59" s="13"/>
      <c r="P59" s="9"/>
      <c r="Q59" s="13"/>
      <c r="R59" s="9"/>
      <c r="S59" s="13"/>
      <c r="T59" s="9"/>
      <c r="U59" s="13"/>
      <c r="V59" s="9"/>
      <c r="W59" s="13"/>
      <c r="X59" s="9"/>
      <c r="Y59" s="13"/>
      <c r="Z59" s="9"/>
      <c r="AA59" s="13"/>
      <c r="AB59" s="9"/>
    </row>
    <row r="60" spans="1:28">
      <c r="A60" s="75" t="s">
        <v>261</v>
      </c>
      <c r="B60" s="57" t="str">
        <f>_xlfn.XLOOKUP(A60,ItemList!A:A,ItemList!A:A)</f>
        <v>Cherries</v>
      </c>
      <c r="C60" s="96">
        <v>10</v>
      </c>
      <c r="D60" s="57">
        <v>45887</v>
      </c>
      <c r="E60" s="95">
        <v>2</v>
      </c>
      <c r="F60" s="96">
        <v>6</v>
      </c>
      <c r="G60" s="96">
        <v>8</v>
      </c>
      <c r="H60" s="94"/>
      <c r="I60" s="97">
        <v>0</v>
      </c>
      <c r="J60" s="94"/>
      <c r="K60" s="13"/>
      <c r="L60" s="9"/>
      <c r="M60" s="13"/>
      <c r="N60" s="9"/>
      <c r="O60" s="13"/>
      <c r="P60" s="9"/>
      <c r="Q60" s="13"/>
      <c r="R60" s="9"/>
      <c r="S60" s="13"/>
      <c r="T60" s="9"/>
      <c r="U60" s="13"/>
      <c r="V60" s="9"/>
      <c r="W60" s="13"/>
      <c r="X60" s="9"/>
      <c r="Y60" s="13"/>
      <c r="Z60" s="9"/>
      <c r="AA60" s="13"/>
      <c r="AB60" s="9"/>
    </row>
    <row r="61" spans="1:28">
      <c r="A61" s="75" t="s">
        <v>341</v>
      </c>
      <c r="B61" s="57" t="str">
        <f>_xlfn.XLOOKUP(A61,ItemList!A:A,ItemList!A:A)</f>
        <v>Chocolate (dark lasts longest)</v>
      </c>
      <c r="C61" s="96">
        <v>8</v>
      </c>
      <c r="D61" s="57">
        <v>45880</v>
      </c>
      <c r="E61" s="95">
        <v>2</v>
      </c>
      <c r="F61" s="96">
        <v>6</v>
      </c>
      <c r="G61" s="96">
        <v>8</v>
      </c>
      <c r="H61" s="94"/>
      <c r="I61" s="97">
        <v>0</v>
      </c>
      <c r="J61" s="94"/>
      <c r="K61" s="13"/>
      <c r="L61" s="9"/>
      <c r="M61" s="13"/>
      <c r="N61" s="9"/>
      <c r="O61" s="13"/>
      <c r="P61" s="9"/>
      <c r="Q61" s="13"/>
      <c r="R61" s="9"/>
      <c r="S61" s="13"/>
      <c r="T61" s="9"/>
      <c r="U61" s="13"/>
      <c r="V61" s="9"/>
      <c r="W61" s="13"/>
      <c r="X61" s="9"/>
      <c r="Y61" s="13"/>
      <c r="Z61" s="9"/>
      <c r="AA61" s="13"/>
      <c r="AB61" s="9"/>
    </row>
    <row r="62" spans="1:28">
      <c r="A62" s="75" t="s">
        <v>313</v>
      </c>
      <c r="B62" s="57" t="str">
        <f>_xlfn.XLOOKUP(A62,ItemList!A:A,ItemList!A:A)</f>
        <v>Cocoa powder</v>
      </c>
      <c r="C62" s="96">
        <v>10</v>
      </c>
      <c r="D62" s="57"/>
      <c r="E62" s="96">
        <v>3</v>
      </c>
      <c r="F62" s="96">
        <v>7</v>
      </c>
      <c r="G62" s="96">
        <v>10</v>
      </c>
      <c r="H62" s="94"/>
      <c r="I62" s="97">
        <v>0</v>
      </c>
      <c r="J62" s="94"/>
      <c r="K62" s="13"/>
      <c r="L62" s="9"/>
      <c r="M62" s="13"/>
      <c r="N62" s="9"/>
      <c r="O62" s="13"/>
      <c r="P62" s="9"/>
      <c r="Q62" s="13"/>
      <c r="R62" s="9"/>
      <c r="S62" s="13"/>
      <c r="T62" s="9"/>
      <c r="U62" s="13"/>
      <c r="V62" s="9"/>
      <c r="W62" s="13"/>
      <c r="X62" s="9"/>
      <c r="Y62" s="13"/>
      <c r="Z62" s="9"/>
      <c r="AA62" s="13"/>
      <c r="AB62" s="9"/>
    </row>
    <row r="63" spans="1:28">
      <c r="A63" s="75" t="s">
        <v>317</v>
      </c>
      <c r="B63" s="57" t="str">
        <f>_xlfn.XLOOKUP(A63,ItemList!A:A,ItemList!A:A)</f>
        <v>Coconut oil</v>
      </c>
      <c r="C63" s="96">
        <v>10</v>
      </c>
      <c r="D63" s="57">
        <v>45880</v>
      </c>
      <c r="E63" s="96">
        <v>3</v>
      </c>
      <c r="F63" s="96">
        <v>7</v>
      </c>
      <c r="G63" s="96">
        <v>10</v>
      </c>
      <c r="H63" s="94"/>
      <c r="I63" s="97">
        <v>0</v>
      </c>
      <c r="J63" s="94"/>
      <c r="K63" s="13"/>
      <c r="L63" s="9"/>
      <c r="M63" s="13"/>
      <c r="N63" s="9"/>
      <c r="O63" s="13"/>
      <c r="P63" s="9"/>
      <c r="Q63" s="13"/>
      <c r="R63" s="9"/>
      <c r="S63" s="13"/>
      <c r="T63" s="9"/>
      <c r="U63" s="13"/>
      <c r="V63" s="9"/>
      <c r="W63" s="13"/>
      <c r="X63" s="9"/>
      <c r="Y63" s="13"/>
      <c r="Z63" s="9"/>
      <c r="AA63" s="13"/>
      <c r="AB63" s="9"/>
    </row>
    <row r="64" spans="1:28">
      <c r="A64" s="75" t="s">
        <v>226</v>
      </c>
      <c r="B64" s="57" t="str">
        <f>_xlfn.XLOOKUP(A64,ItemList!A:A,ItemList!A:A)</f>
        <v>Corn (whole kernel, creamed)</v>
      </c>
      <c r="C64" s="96">
        <v>24</v>
      </c>
      <c r="D64" s="57"/>
      <c r="E64" s="95">
        <v>10</v>
      </c>
      <c r="F64" s="96">
        <v>14</v>
      </c>
      <c r="G64" s="96">
        <v>24</v>
      </c>
      <c r="H64" s="94"/>
      <c r="I64" s="97">
        <v>0</v>
      </c>
      <c r="J64" s="94"/>
      <c r="K64" s="13"/>
      <c r="L64" s="9"/>
      <c r="M64" s="13"/>
      <c r="N64" s="9"/>
      <c r="O64" s="13"/>
      <c r="P64" s="9"/>
      <c r="Q64" s="13"/>
      <c r="R64" s="9"/>
      <c r="S64" s="13"/>
      <c r="T64" s="9"/>
      <c r="U64" s="13"/>
      <c r="V64" s="9"/>
      <c r="W64" s="13"/>
      <c r="X64" s="9"/>
      <c r="Y64" s="13"/>
      <c r="Z64" s="9"/>
      <c r="AA64" s="13"/>
      <c r="AB64" s="9"/>
    </row>
    <row r="65" spans="1:28">
      <c r="A65" s="75" t="s">
        <v>242</v>
      </c>
      <c r="B65" s="57" t="str">
        <f>_xlfn.XLOOKUP(A65,ItemList!A:A,ItemList!A:A)</f>
        <v>Corned beef &amp; corned beef hash</v>
      </c>
      <c r="C65" s="96">
        <v>14</v>
      </c>
      <c r="D65" s="57">
        <v>45887</v>
      </c>
      <c r="E65" s="95">
        <v>5</v>
      </c>
      <c r="F65" s="96">
        <v>9</v>
      </c>
      <c r="G65" s="96">
        <v>14</v>
      </c>
      <c r="H65" s="94"/>
      <c r="I65" s="97">
        <v>0</v>
      </c>
      <c r="J65" s="94"/>
      <c r="K65" s="13"/>
      <c r="L65" s="9"/>
      <c r="M65" s="13"/>
      <c r="N65" s="9"/>
      <c r="O65" s="13"/>
      <c r="P65" s="9"/>
      <c r="Q65" s="13"/>
      <c r="R65" s="9"/>
      <c r="S65" s="13"/>
      <c r="T65" s="9"/>
      <c r="U65" s="13"/>
      <c r="V65" s="9"/>
      <c r="W65" s="13"/>
      <c r="X65" s="9"/>
      <c r="Y65" s="13"/>
      <c r="Z65" s="9"/>
      <c r="AA65" s="13"/>
      <c r="AB65" s="9"/>
    </row>
    <row r="66" spans="1:28">
      <c r="A66" s="75" t="s">
        <v>243</v>
      </c>
      <c r="B66" s="57" t="str">
        <f>_xlfn.XLOOKUP(A66,ItemList!A:A,ItemList!A:A)</f>
        <v>Crab meat</v>
      </c>
      <c r="C66" s="96">
        <v>10</v>
      </c>
      <c r="D66" s="57">
        <v>45880</v>
      </c>
      <c r="E66" s="96">
        <v>3</v>
      </c>
      <c r="F66" s="96">
        <v>7</v>
      </c>
      <c r="G66" s="96">
        <v>10</v>
      </c>
      <c r="H66" s="94"/>
      <c r="I66" s="97">
        <v>0</v>
      </c>
      <c r="J66" s="94"/>
      <c r="K66" s="13"/>
      <c r="L66" s="9"/>
      <c r="M66" s="13"/>
      <c r="N66" s="9"/>
      <c r="O66" s="13"/>
      <c r="P66" s="9"/>
      <c r="Q66" s="13"/>
      <c r="R66" s="9"/>
      <c r="S66" s="13"/>
      <c r="T66" s="9"/>
      <c r="U66" s="13"/>
      <c r="V66" s="9"/>
      <c r="W66" s="13"/>
      <c r="X66" s="9"/>
      <c r="Y66" s="13"/>
      <c r="Z66" s="9"/>
      <c r="AA66" s="13"/>
      <c r="AB66" s="9"/>
    </row>
    <row r="67" spans="1:28">
      <c r="A67" s="75" t="s">
        <v>333</v>
      </c>
      <c r="B67" s="57" t="str">
        <f>_xlfn.XLOOKUP(A67,ItemList!A:A,ItemList!A:A)</f>
        <v>Crackers</v>
      </c>
      <c r="C67" s="96">
        <v>8</v>
      </c>
      <c r="D67" s="57">
        <v>45887</v>
      </c>
      <c r="E67" s="95">
        <v>2</v>
      </c>
      <c r="F67" s="96">
        <v>6</v>
      </c>
      <c r="G67" s="96">
        <v>8</v>
      </c>
      <c r="H67" s="94"/>
      <c r="I67" s="97">
        <v>0</v>
      </c>
      <c r="J67" s="94"/>
      <c r="K67" s="13"/>
      <c r="L67" s="9"/>
      <c r="M67" s="13"/>
      <c r="N67" s="9"/>
      <c r="O67" s="13"/>
      <c r="P67" s="9"/>
      <c r="Q67" s="13"/>
      <c r="R67" s="9"/>
      <c r="S67" s="13"/>
      <c r="T67" s="9"/>
      <c r="U67" s="13"/>
      <c r="V67" s="9"/>
      <c r="W67" s="13"/>
      <c r="X67" s="9"/>
      <c r="Y67" s="13"/>
      <c r="Z67" s="9"/>
      <c r="AA67" s="13"/>
      <c r="AB67" s="9"/>
    </row>
    <row r="68" spans="1:28">
      <c r="A68" s="75" t="s">
        <v>266</v>
      </c>
      <c r="B68" s="57" t="str">
        <f>_xlfn.XLOOKUP(A68,ItemList!A:A,ItemList!A:A)</f>
        <v>Cranberry sauce</v>
      </c>
      <c r="C68" s="96">
        <v>8</v>
      </c>
      <c r="D68" s="57"/>
      <c r="E68" s="95">
        <v>2</v>
      </c>
      <c r="F68" s="96">
        <v>6</v>
      </c>
      <c r="G68" s="96">
        <v>8</v>
      </c>
      <c r="H68" s="94"/>
      <c r="I68" s="97">
        <v>0</v>
      </c>
      <c r="J68" s="94"/>
      <c r="K68" s="13"/>
      <c r="L68" s="9"/>
      <c r="M68" s="13"/>
      <c r="N68" s="9"/>
      <c r="O68" s="13"/>
      <c r="P68" s="9"/>
      <c r="Q68" s="13"/>
      <c r="R68" s="9"/>
      <c r="S68" s="13"/>
      <c r="T68" s="9"/>
      <c r="U68" s="13"/>
      <c r="V68" s="9"/>
      <c r="W68" s="13"/>
      <c r="X68" s="9"/>
      <c r="Y68" s="13"/>
      <c r="Z68" s="9"/>
      <c r="AA68" s="13"/>
      <c r="AB68" s="9"/>
    </row>
    <row r="69" spans="1:28">
      <c r="A69" s="75" t="s">
        <v>272</v>
      </c>
      <c r="B69" s="57" t="str">
        <f>_xlfn.XLOOKUP(A69,ItemList!A:A,ItemList!A:A)</f>
        <v>Dehydrated beans</v>
      </c>
      <c r="C69" s="96">
        <v>15</v>
      </c>
      <c r="D69" s="57">
        <v>45887</v>
      </c>
      <c r="E69" s="96">
        <v>3</v>
      </c>
      <c r="F69" s="96">
        <v>7</v>
      </c>
      <c r="G69" s="96">
        <v>10</v>
      </c>
      <c r="H69" s="94"/>
      <c r="I69" s="97">
        <v>0</v>
      </c>
      <c r="J69" s="94"/>
      <c r="K69" s="13"/>
      <c r="L69" s="9"/>
      <c r="M69" s="13"/>
      <c r="N69" s="9"/>
      <c r="O69" s="13"/>
      <c r="P69" s="9"/>
      <c r="Q69" s="13"/>
      <c r="R69" s="9"/>
      <c r="S69" s="13"/>
      <c r="T69" s="9"/>
      <c r="U69" s="13"/>
      <c r="V69" s="9"/>
      <c r="W69" s="13"/>
      <c r="X69" s="9"/>
      <c r="Y69" s="13"/>
      <c r="Z69" s="9"/>
      <c r="AA69" s="13"/>
      <c r="AB69" s="9"/>
    </row>
    <row r="70" spans="1:28">
      <c r="A70" s="75" t="s">
        <v>338</v>
      </c>
      <c r="B70" s="57" t="str">
        <f>_xlfn.XLOOKUP(A70,ItemList!A:A,ItemList!A:A)</f>
        <v>Dried fruit</v>
      </c>
      <c r="C70" s="96">
        <v>10</v>
      </c>
      <c r="D70" s="57"/>
      <c r="E70" s="95">
        <v>3</v>
      </c>
      <c r="F70" s="96">
        <v>7</v>
      </c>
      <c r="G70" s="96">
        <v>10</v>
      </c>
      <c r="H70" s="94"/>
      <c r="I70" s="97">
        <v>0</v>
      </c>
      <c r="J70" s="94"/>
      <c r="K70" s="13"/>
      <c r="L70" s="9"/>
      <c r="M70" s="13"/>
      <c r="N70" s="9"/>
      <c r="O70" s="13"/>
      <c r="P70" s="9"/>
      <c r="Q70" s="13"/>
      <c r="R70" s="9"/>
      <c r="S70" s="13"/>
      <c r="T70" s="9"/>
      <c r="U70" s="13"/>
      <c r="V70" s="9"/>
      <c r="W70" s="13"/>
      <c r="X70" s="9"/>
      <c r="Y70" s="13"/>
      <c r="Z70" s="9"/>
      <c r="AA70" s="13"/>
      <c r="AB70" s="9"/>
    </row>
    <row r="71" spans="1:28">
      <c r="A71" s="75" t="s">
        <v>290</v>
      </c>
      <c r="B71" s="57" t="str">
        <f>_xlfn.XLOOKUP(A71,ItemList!A:A,ItemList!A:A)</f>
        <v>Egg noodles</v>
      </c>
      <c r="C71" s="96">
        <v>14</v>
      </c>
      <c r="D71" s="57">
        <v>45890</v>
      </c>
      <c r="E71" s="96">
        <v>5</v>
      </c>
      <c r="F71" s="96">
        <v>9</v>
      </c>
      <c r="G71" s="96">
        <v>14</v>
      </c>
      <c r="H71" s="94"/>
      <c r="I71" s="97">
        <v>0</v>
      </c>
      <c r="J71" s="94"/>
      <c r="K71" s="13"/>
      <c r="L71" s="9"/>
      <c r="M71" s="13"/>
      <c r="N71" s="9"/>
      <c r="O71" s="13"/>
      <c r="P71" s="9"/>
      <c r="Q71" s="13"/>
      <c r="R71" s="9"/>
      <c r="S71" s="13"/>
      <c r="T71" s="9"/>
      <c r="U71" s="13"/>
      <c r="V71" s="9"/>
      <c r="W71" s="13"/>
      <c r="X71" s="9"/>
      <c r="Y71" s="13"/>
      <c r="Z71" s="9"/>
      <c r="AA71" s="13"/>
      <c r="AB71" s="9"/>
    </row>
    <row r="72" spans="1:28">
      <c r="A72" s="75" t="s">
        <v>271</v>
      </c>
      <c r="B72" s="57" t="str">
        <f>_xlfn.XLOOKUP(A72,ItemList!A:A,ItemList!A:A)</f>
        <v>Freeze-dried complete meals</v>
      </c>
      <c r="C72" s="96">
        <v>10</v>
      </c>
      <c r="D72" s="57"/>
      <c r="E72" s="96">
        <v>3</v>
      </c>
      <c r="F72" s="96">
        <v>7</v>
      </c>
      <c r="G72" s="96">
        <v>10</v>
      </c>
      <c r="H72" s="94"/>
      <c r="I72" s="97">
        <v>0</v>
      </c>
      <c r="J72" s="94"/>
      <c r="K72" s="13"/>
      <c r="L72" s="9"/>
      <c r="M72" s="13"/>
      <c r="N72" s="9"/>
      <c r="O72" s="13"/>
      <c r="P72" s="9"/>
      <c r="Q72" s="13"/>
      <c r="R72" s="9"/>
      <c r="S72" s="13"/>
      <c r="T72" s="9"/>
      <c r="U72" s="13"/>
      <c r="V72" s="9"/>
      <c r="W72" s="13"/>
      <c r="X72" s="9"/>
      <c r="Y72" s="13"/>
      <c r="Z72" s="9"/>
      <c r="AA72" s="13"/>
      <c r="AB72" s="9"/>
    </row>
    <row r="73" spans="1:28">
      <c r="A73" s="75" t="s">
        <v>270</v>
      </c>
      <c r="B73" s="57" t="str">
        <f>_xlfn.XLOOKUP(A73,ItemList!A:A,ItemList!A:A)</f>
        <v>Freeze-dried fruits</v>
      </c>
      <c r="C73" s="96">
        <v>10</v>
      </c>
      <c r="D73" s="57"/>
      <c r="E73" s="96">
        <v>3</v>
      </c>
      <c r="F73" s="96">
        <v>7</v>
      </c>
      <c r="G73" s="96">
        <v>10</v>
      </c>
      <c r="H73" s="94"/>
      <c r="I73" s="97">
        <v>0</v>
      </c>
      <c r="J73" s="94"/>
      <c r="K73" s="13"/>
      <c r="L73" s="9"/>
      <c r="M73" s="13"/>
      <c r="N73" s="9"/>
      <c r="O73" s="13"/>
      <c r="P73" s="9"/>
      <c r="Q73" s="13"/>
      <c r="R73" s="9"/>
      <c r="S73" s="13"/>
      <c r="T73" s="9"/>
      <c r="U73" s="13"/>
      <c r="V73" s="9"/>
      <c r="W73" s="13"/>
      <c r="X73" s="9"/>
      <c r="Y73" s="13"/>
      <c r="Z73" s="9"/>
      <c r="AA73" s="13"/>
      <c r="AB73" s="9"/>
    </row>
    <row r="74" spans="1:28">
      <c r="A74" s="75" t="s">
        <v>268</v>
      </c>
      <c r="B74" s="57" t="str">
        <f>_xlfn.XLOOKUP(A74,ItemList!A:A,ItemList!A:A)</f>
        <v>Freeze-dried meats (beef, chicken, turkey)</v>
      </c>
      <c r="C74" s="96">
        <v>10</v>
      </c>
      <c r="D74" s="57"/>
      <c r="E74" s="95">
        <v>3</v>
      </c>
      <c r="F74" s="96">
        <v>7</v>
      </c>
      <c r="G74" s="96">
        <v>10</v>
      </c>
      <c r="H74" s="94"/>
      <c r="I74" s="97">
        <v>0</v>
      </c>
      <c r="J74" s="94"/>
      <c r="K74" s="13"/>
      <c r="L74" s="9"/>
      <c r="M74" s="13"/>
      <c r="N74" s="9"/>
      <c r="O74" s="13"/>
      <c r="P74" s="9"/>
      <c r="Q74" s="13"/>
      <c r="R74" s="9"/>
      <c r="S74" s="13"/>
      <c r="T74" s="9"/>
      <c r="U74" s="13"/>
      <c r="V74" s="9"/>
      <c r="W74" s="13"/>
      <c r="X74" s="9"/>
      <c r="Y74" s="13"/>
      <c r="Z74" s="9"/>
      <c r="AA74" s="13"/>
      <c r="AB74" s="9"/>
    </row>
    <row r="75" spans="1:28">
      <c r="A75" s="75" t="s">
        <v>269</v>
      </c>
      <c r="B75" s="57" t="str">
        <f>_xlfn.XLOOKUP(A75,ItemList!A:A,ItemList!A:A)</f>
        <v>Freeze-dried vegetables</v>
      </c>
      <c r="C75" s="96">
        <v>10</v>
      </c>
      <c r="D75" s="57"/>
      <c r="E75" s="95">
        <v>3</v>
      </c>
      <c r="F75" s="96">
        <v>7</v>
      </c>
      <c r="G75" s="96">
        <v>10</v>
      </c>
      <c r="H75" s="94"/>
      <c r="I75" s="97">
        <v>0</v>
      </c>
      <c r="J75" s="94"/>
      <c r="K75" s="13"/>
      <c r="L75" s="9"/>
      <c r="M75" s="13"/>
      <c r="N75" s="9"/>
      <c r="O75" s="13"/>
      <c r="P75" s="9"/>
      <c r="Q75" s="13"/>
      <c r="R75" s="9"/>
      <c r="S75" s="13"/>
      <c r="T75" s="9"/>
      <c r="U75" s="13"/>
      <c r="V75" s="9"/>
      <c r="W75" s="13"/>
      <c r="X75" s="9"/>
      <c r="Y75" s="13"/>
      <c r="Z75" s="9"/>
      <c r="AA75" s="13"/>
      <c r="AB75" s="9"/>
    </row>
    <row r="76" spans="1:28">
      <c r="A76" s="75" t="s">
        <v>278</v>
      </c>
      <c r="B76" s="57" t="str">
        <f>_xlfn.XLOOKUP(A76,ItemList!A:A,ItemList!A:A)</f>
        <v>Freeze-dried yogurt</v>
      </c>
      <c r="C76" s="96">
        <v>10</v>
      </c>
      <c r="D76" s="57">
        <v>45880</v>
      </c>
      <c r="E76" s="96">
        <v>3</v>
      </c>
      <c r="F76" s="96">
        <v>7</v>
      </c>
      <c r="G76" s="96">
        <v>10</v>
      </c>
      <c r="H76" s="94"/>
      <c r="I76" s="97">
        <v>0</v>
      </c>
      <c r="J76" s="94"/>
      <c r="K76" s="13"/>
      <c r="L76" s="9"/>
      <c r="M76" s="13"/>
      <c r="N76" s="9"/>
      <c r="O76" s="13"/>
      <c r="P76" s="9"/>
      <c r="Q76" s="13"/>
      <c r="R76" s="9"/>
      <c r="S76" s="13"/>
      <c r="T76" s="9"/>
      <c r="U76" s="13"/>
      <c r="V76" s="9"/>
      <c r="W76" s="13"/>
      <c r="X76" s="9"/>
      <c r="Y76" s="13"/>
      <c r="Z76" s="9"/>
      <c r="AA76" s="13"/>
      <c r="AB76" s="9"/>
    </row>
    <row r="77" spans="1:28">
      <c r="A77" s="75" t="s">
        <v>258</v>
      </c>
      <c r="B77" s="57" t="str">
        <f>_xlfn.XLOOKUP(A77,ItemList!A:A,ItemList!A:A)</f>
        <v>Fruit cocktail</v>
      </c>
      <c r="C77" s="96">
        <v>20</v>
      </c>
      <c r="D77" s="57">
        <v>45890</v>
      </c>
      <c r="E77" s="95">
        <v>8</v>
      </c>
      <c r="F77" s="96">
        <v>12</v>
      </c>
      <c r="G77" s="96">
        <v>20</v>
      </c>
      <c r="H77" s="94"/>
      <c r="I77" s="97">
        <v>0</v>
      </c>
      <c r="J77" s="94"/>
      <c r="K77" s="13"/>
      <c r="L77" s="9"/>
      <c r="M77" s="13"/>
      <c r="N77" s="9"/>
      <c r="O77" s="13"/>
      <c r="P77" s="9"/>
      <c r="Q77" s="13"/>
      <c r="R77" s="9"/>
      <c r="S77" s="13"/>
      <c r="T77" s="9"/>
      <c r="U77" s="13"/>
      <c r="V77" s="9"/>
      <c r="W77" s="13"/>
      <c r="X77" s="9"/>
      <c r="Y77" s="13"/>
      <c r="Z77" s="9"/>
      <c r="AA77" s="13"/>
      <c r="AB77" s="9"/>
    </row>
    <row r="78" spans="1:28">
      <c r="A78" s="75" t="s">
        <v>299</v>
      </c>
      <c r="B78" s="57" t="str">
        <f>_xlfn.XLOOKUP(A78,ItemList!A:A,ItemList!A:A)</f>
        <v>Garbanzo beans (chickpeas)</v>
      </c>
      <c r="C78" s="96">
        <v>10</v>
      </c>
      <c r="D78" s="57"/>
      <c r="E78" s="95">
        <v>3</v>
      </c>
      <c r="F78" s="96">
        <v>7</v>
      </c>
      <c r="G78" s="96">
        <v>10</v>
      </c>
      <c r="H78" s="94"/>
      <c r="I78" s="97">
        <v>0</v>
      </c>
      <c r="J78" s="94"/>
      <c r="K78" s="13"/>
      <c r="L78" s="9"/>
      <c r="M78" s="13"/>
      <c r="N78" s="9"/>
      <c r="O78" s="13"/>
      <c r="P78" s="9"/>
      <c r="Q78" s="13"/>
      <c r="R78" s="9"/>
      <c r="S78" s="13"/>
      <c r="T78" s="9"/>
      <c r="U78" s="13"/>
      <c r="V78" s="9"/>
      <c r="W78" s="13"/>
      <c r="X78" s="9"/>
      <c r="Y78" s="13"/>
      <c r="Z78" s="9"/>
      <c r="AA78" s="13"/>
      <c r="AB78" s="9"/>
    </row>
    <row r="79" spans="1:28">
      <c r="A79" s="75" t="s">
        <v>334</v>
      </c>
      <c r="B79" s="57" t="str">
        <f>_xlfn.XLOOKUP(A79,ItemList!A:A,ItemList!A:A)</f>
        <v>Granola bars</v>
      </c>
      <c r="C79" s="96">
        <v>20</v>
      </c>
      <c r="D79" s="57">
        <v>45890</v>
      </c>
      <c r="E79" s="95">
        <v>8</v>
      </c>
      <c r="F79" s="96">
        <v>12</v>
      </c>
      <c r="G79" s="96">
        <v>20</v>
      </c>
      <c r="H79" s="94"/>
      <c r="I79" s="97">
        <v>0</v>
      </c>
      <c r="J79" s="94"/>
      <c r="K79" s="13"/>
      <c r="L79" s="9"/>
      <c r="M79" s="13"/>
      <c r="N79" s="9"/>
      <c r="O79" s="13"/>
      <c r="P79" s="9"/>
      <c r="Q79" s="13"/>
      <c r="R79" s="9"/>
      <c r="S79" s="13"/>
      <c r="T79" s="9"/>
      <c r="U79" s="13"/>
      <c r="V79" s="9"/>
      <c r="W79" s="13"/>
      <c r="X79" s="9"/>
      <c r="Y79" s="13"/>
      <c r="Z79" s="9"/>
      <c r="AA79" s="13"/>
      <c r="AB79" s="9"/>
    </row>
    <row r="80" spans="1:28">
      <c r="A80" s="75" t="s">
        <v>262</v>
      </c>
      <c r="B80" s="57" t="str">
        <f>_xlfn.XLOOKUP(A80,ItemList!A:A,ItemList!A:A)</f>
        <v>Grapefruit</v>
      </c>
      <c r="C80" s="96">
        <v>10</v>
      </c>
      <c r="D80" s="57">
        <v>45880</v>
      </c>
      <c r="E80" s="95">
        <v>3</v>
      </c>
      <c r="F80" s="96">
        <v>7</v>
      </c>
      <c r="G80" s="96">
        <v>10</v>
      </c>
      <c r="H80" s="94"/>
      <c r="I80" s="97">
        <v>0</v>
      </c>
      <c r="J80" s="94"/>
      <c r="K80" s="13"/>
      <c r="L80" s="9"/>
      <c r="M80" s="13"/>
      <c r="N80" s="9"/>
      <c r="O80" s="13"/>
      <c r="P80" s="9"/>
      <c r="Q80" s="13"/>
      <c r="R80" s="9"/>
      <c r="S80" s="13"/>
      <c r="T80" s="9"/>
      <c r="U80" s="13"/>
      <c r="V80" s="9"/>
      <c r="W80" s="13"/>
      <c r="X80" s="9"/>
      <c r="Y80" s="13"/>
      <c r="Z80" s="9"/>
      <c r="AA80" s="13"/>
      <c r="AB80" s="9"/>
    </row>
    <row r="81" spans="1:28">
      <c r="A81" s="75" t="s">
        <v>239</v>
      </c>
      <c r="B81" s="57" t="str">
        <f>_xlfn.XLOOKUP(A81,ItemList!A:A,ItemList!A:A)</f>
        <v>Ham (diced, deviled)</v>
      </c>
      <c r="C81" s="96">
        <v>10</v>
      </c>
      <c r="D81" s="57">
        <v>45890</v>
      </c>
      <c r="E81" s="96">
        <v>3</v>
      </c>
      <c r="F81" s="96">
        <v>7</v>
      </c>
      <c r="G81" s="96">
        <v>10</v>
      </c>
      <c r="H81" s="94"/>
      <c r="I81" s="97">
        <v>0</v>
      </c>
      <c r="J81" s="94"/>
      <c r="K81" s="13"/>
      <c r="L81" s="9"/>
      <c r="M81" s="13"/>
      <c r="N81" s="9"/>
      <c r="O81" s="13"/>
      <c r="P81" s="9"/>
      <c r="Q81" s="13"/>
      <c r="R81" s="9"/>
      <c r="S81" s="13"/>
      <c r="T81" s="9"/>
      <c r="U81" s="13"/>
      <c r="V81" s="9"/>
      <c r="W81" s="13"/>
      <c r="X81" s="9"/>
      <c r="Y81" s="13"/>
      <c r="Z81" s="9"/>
      <c r="AA81" s="13"/>
      <c r="AB81" s="9"/>
    </row>
    <row r="82" spans="1:28">
      <c r="A82" s="75" t="s">
        <v>375</v>
      </c>
      <c r="B82" s="57" t="str">
        <f>_xlfn.XLOOKUP(A82,ItemList!A:A,ItemList!A:A)</f>
        <v>Hamburger</v>
      </c>
      <c r="C82" s="96">
        <v>12</v>
      </c>
      <c r="D82" s="57">
        <v>45887</v>
      </c>
      <c r="E82" s="95">
        <v>4</v>
      </c>
      <c r="F82" s="96">
        <v>8</v>
      </c>
      <c r="G82" s="96">
        <v>12</v>
      </c>
      <c r="H82" s="94"/>
      <c r="I82" s="97">
        <v>0</v>
      </c>
      <c r="J82" s="94"/>
      <c r="K82" s="13"/>
      <c r="L82" s="9"/>
      <c r="M82" s="13"/>
      <c r="N82" s="9"/>
      <c r="O82" s="13"/>
      <c r="P82" s="9"/>
      <c r="Q82" s="13"/>
      <c r="R82" s="9"/>
      <c r="S82" s="13"/>
      <c r="T82" s="9"/>
      <c r="U82" s="13"/>
      <c r="V82" s="9"/>
      <c r="W82" s="13"/>
      <c r="X82" s="9"/>
      <c r="Y82" s="13"/>
      <c r="Z82" s="9"/>
      <c r="AA82" s="13"/>
      <c r="AB82" s="9"/>
    </row>
    <row r="83" spans="1:28">
      <c r="A83" s="75" t="s">
        <v>340</v>
      </c>
      <c r="B83" s="57" t="str">
        <f>_xlfn.XLOOKUP(A83,ItemList!A:A,ItemList!A:A)</f>
        <v>Hard candy</v>
      </c>
      <c r="C83" s="96">
        <v>10</v>
      </c>
      <c r="D83" s="57"/>
      <c r="E83" s="95">
        <v>3</v>
      </c>
      <c r="F83" s="96">
        <v>7</v>
      </c>
      <c r="G83" s="96">
        <v>10</v>
      </c>
      <c r="H83" s="94"/>
      <c r="I83" s="97">
        <v>0</v>
      </c>
      <c r="J83" s="94"/>
      <c r="K83" s="13"/>
      <c r="L83" s="9"/>
      <c r="M83" s="13"/>
      <c r="N83" s="9"/>
      <c r="O83" s="13"/>
      <c r="P83" s="9"/>
      <c r="Q83" s="13"/>
      <c r="R83" s="9"/>
      <c r="S83" s="13"/>
      <c r="T83" s="9"/>
      <c r="U83" s="13"/>
      <c r="V83" s="9"/>
      <c r="W83" s="13"/>
      <c r="X83" s="9"/>
      <c r="Y83" s="13"/>
      <c r="Z83" s="9"/>
      <c r="AA83" s="13"/>
      <c r="AB83" s="9"/>
    </row>
    <row r="84" spans="1:28">
      <c r="A84" s="75" t="s">
        <v>344</v>
      </c>
      <c r="B84" s="57" t="str">
        <f>_xlfn.XLOOKUP(A84,ItemList!A:A,ItemList!A:A)</f>
        <v>Hot cocoa mix</v>
      </c>
      <c r="C84" s="96">
        <v>24</v>
      </c>
      <c r="D84" s="57">
        <v>45887</v>
      </c>
      <c r="E84" s="95">
        <v>10</v>
      </c>
      <c r="F84" s="96">
        <v>14</v>
      </c>
      <c r="G84" s="96">
        <v>24</v>
      </c>
      <c r="H84" s="94"/>
      <c r="I84" s="97">
        <v>0</v>
      </c>
      <c r="J84" s="94"/>
      <c r="K84" s="13"/>
      <c r="L84" s="9"/>
      <c r="M84" s="13"/>
      <c r="N84" s="9"/>
      <c r="O84" s="13"/>
      <c r="P84" s="9"/>
      <c r="Q84" s="13"/>
      <c r="R84" s="9"/>
      <c r="S84" s="13"/>
      <c r="T84" s="9"/>
      <c r="U84" s="13"/>
      <c r="V84" s="9"/>
      <c r="W84" s="13"/>
      <c r="X84" s="9"/>
      <c r="Y84" s="13"/>
      <c r="Z84" s="9"/>
      <c r="AA84" s="13"/>
      <c r="AB84" s="9"/>
    </row>
    <row r="85" spans="1:28">
      <c r="A85" s="75" t="s">
        <v>373</v>
      </c>
      <c r="B85" s="57" t="str">
        <f>_xlfn.XLOOKUP(A85,ItemList!A:A,ItemList!A:A)</f>
        <v>Hotdogs</v>
      </c>
      <c r="C85" s="96">
        <v>8</v>
      </c>
      <c r="D85" s="57">
        <v>45890</v>
      </c>
      <c r="E85" s="95">
        <v>2</v>
      </c>
      <c r="F85" s="96">
        <v>6</v>
      </c>
      <c r="G85" s="96">
        <v>8</v>
      </c>
      <c r="H85" s="94"/>
      <c r="I85" s="97">
        <v>0</v>
      </c>
      <c r="J85" s="94"/>
      <c r="K85" s="13"/>
      <c r="L85" s="9"/>
      <c r="M85" s="13"/>
      <c r="N85" s="9"/>
      <c r="O85" s="13"/>
      <c r="P85" s="9"/>
      <c r="Q85" s="13"/>
      <c r="R85" s="9"/>
      <c r="S85" s="13"/>
      <c r="T85" s="9"/>
      <c r="U85" s="13"/>
      <c r="V85" s="9"/>
      <c r="W85" s="13"/>
      <c r="X85" s="9"/>
      <c r="Y85" s="13"/>
      <c r="Z85" s="9"/>
      <c r="AA85" s="13"/>
      <c r="AB85" s="9"/>
    </row>
    <row r="86" spans="1:28">
      <c r="A86" s="75" t="s">
        <v>297</v>
      </c>
      <c r="B86" s="57" t="str">
        <f>_xlfn.XLOOKUP(A86,ItemList!A:A,ItemList!A:A)</f>
        <v>Kidney beans</v>
      </c>
      <c r="C86" s="96">
        <v>8</v>
      </c>
      <c r="D86" s="57">
        <v>45881</v>
      </c>
      <c r="E86" s="96">
        <v>2</v>
      </c>
      <c r="F86" s="96">
        <v>6</v>
      </c>
      <c r="G86" s="96">
        <v>8</v>
      </c>
      <c r="H86" s="94"/>
      <c r="I86" s="97">
        <v>0</v>
      </c>
      <c r="J86" s="94"/>
      <c r="K86" s="13"/>
      <c r="L86" s="9"/>
      <c r="M86" s="13"/>
      <c r="N86" s="9"/>
      <c r="O86" s="13"/>
      <c r="P86" s="9"/>
      <c r="Q86" s="13"/>
      <c r="R86" s="9"/>
      <c r="S86" s="13"/>
      <c r="T86" s="9"/>
      <c r="U86" s="13"/>
      <c r="V86" s="9"/>
      <c r="W86" s="13"/>
      <c r="X86" s="9"/>
      <c r="Y86" s="13"/>
      <c r="Z86" s="9"/>
      <c r="AA86" s="13"/>
      <c r="AB86" s="9"/>
    </row>
    <row r="87" spans="1:28">
      <c r="A87" s="75" t="s">
        <v>300</v>
      </c>
      <c r="B87" s="57" t="str">
        <f>_xlfn.XLOOKUP(A87,ItemList!A:A,ItemList!A:A)</f>
        <v>Lentils (green, red, brown)</v>
      </c>
      <c r="C87" s="96">
        <v>10</v>
      </c>
      <c r="D87" s="57"/>
      <c r="E87" s="96">
        <v>3</v>
      </c>
      <c r="F87" s="96">
        <v>7</v>
      </c>
      <c r="G87" s="96">
        <v>10</v>
      </c>
      <c r="H87" s="94"/>
      <c r="I87" s="97">
        <v>0</v>
      </c>
      <c r="J87" s="94"/>
      <c r="K87" s="13"/>
      <c r="L87" s="9"/>
      <c r="M87" s="13"/>
      <c r="N87" s="9"/>
      <c r="O87" s="13"/>
      <c r="P87" s="9"/>
      <c r="Q87" s="13"/>
      <c r="R87" s="9"/>
      <c r="S87" s="13"/>
      <c r="T87" s="9"/>
      <c r="U87" s="13"/>
      <c r="V87" s="9"/>
      <c r="W87" s="13"/>
      <c r="X87" s="9"/>
      <c r="Y87" s="13"/>
      <c r="Z87" s="9"/>
      <c r="AA87" s="13"/>
      <c r="AB87" s="9"/>
    </row>
    <row r="88" spans="1:28">
      <c r="A88" s="75" t="s">
        <v>289</v>
      </c>
      <c r="B88" s="57" t="str">
        <f>_xlfn.XLOOKUP(A88,ItemList!A:A,ItemList!A:A)</f>
        <v>Macaroni</v>
      </c>
      <c r="C88" s="96">
        <v>10</v>
      </c>
      <c r="D88" s="57">
        <v>45887</v>
      </c>
      <c r="E88" s="96">
        <v>3</v>
      </c>
      <c r="F88" s="96">
        <v>7</v>
      </c>
      <c r="G88" s="96">
        <v>10</v>
      </c>
      <c r="H88" s="94"/>
      <c r="I88" s="97">
        <v>0</v>
      </c>
      <c r="J88" s="94"/>
      <c r="K88" s="13"/>
      <c r="L88" s="9"/>
      <c r="M88" s="13"/>
      <c r="N88" s="9"/>
      <c r="O88" s="13"/>
      <c r="P88" s="9"/>
      <c r="Q88" s="13"/>
      <c r="R88" s="9"/>
      <c r="S88" s="13"/>
      <c r="T88" s="9"/>
      <c r="U88" s="13"/>
      <c r="V88" s="9"/>
      <c r="W88" s="13"/>
      <c r="X88" s="9"/>
      <c r="Y88" s="13"/>
      <c r="Z88" s="9"/>
      <c r="AA88" s="13"/>
      <c r="AB88" s="9"/>
    </row>
    <row r="89" spans="1:28">
      <c r="A89" s="75" t="s">
        <v>259</v>
      </c>
      <c r="B89" s="57" t="str">
        <f>_xlfn.XLOOKUP(A89,ItemList!A:A,ItemList!A:A)</f>
        <v>Mandarin oranges</v>
      </c>
      <c r="C89" s="96">
        <v>14</v>
      </c>
      <c r="D89" s="57"/>
      <c r="E89" s="96">
        <v>5</v>
      </c>
      <c r="F89" s="96">
        <v>9</v>
      </c>
      <c r="G89" s="96">
        <v>14</v>
      </c>
      <c r="H89" s="94"/>
      <c r="I89" s="97">
        <v>0</v>
      </c>
      <c r="J89" s="94"/>
      <c r="K89" s="13"/>
      <c r="L89" s="9"/>
      <c r="M89" s="13"/>
      <c r="N89" s="9"/>
      <c r="O89" s="13"/>
      <c r="P89" s="9"/>
      <c r="Q89" s="13"/>
      <c r="R89" s="9"/>
      <c r="S89" s="13"/>
      <c r="T89" s="9"/>
      <c r="U89" s="13"/>
      <c r="V89" s="9"/>
      <c r="W89" s="13"/>
      <c r="X89" s="9"/>
      <c r="Y89" s="13"/>
      <c r="Z89" s="9"/>
      <c r="AA89" s="13"/>
      <c r="AB89" s="9"/>
    </row>
    <row r="90" spans="1:28">
      <c r="A90" s="75" t="s">
        <v>264</v>
      </c>
      <c r="B90" s="57" t="str">
        <f>_xlfn.XLOOKUP(A90,ItemList!A:A,ItemList!A:A)</f>
        <v>Mango</v>
      </c>
      <c r="C90" s="96">
        <v>10</v>
      </c>
      <c r="D90" s="57"/>
      <c r="E90" s="96">
        <v>3</v>
      </c>
      <c r="F90" s="96">
        <v>7</v>
      </c>
      <c r="G90" s="96">
        <v>10</v>
      </c>
      <c r="H90" s="94"/>
      <c r="I90" s="97">
        <v>0</v>
      </c>
      <c r="J90" s="94"/>
      <c r="K90" s="13"/>
      <c r="L90" s="9"/>
      <c r="M90" s="13"/>
      <c r="N90" s="9"/>
      <c r="O90" s="13"/>
      <c r="P90" s="9"/>
      <c r="Q90" s="13"/>
      <c r="R90" s="9"/>
      <c r="S90" s="13"/>
      <c r="T90" s="9"/>
      <c r="U90" s="13"/>
      <c r="V90" s="9"/>
      <c r="W90" s="13"/>
      <c r="X90" s="9"/>
      <c r="Y90" s="13"/>
      <c r="Z90" s="9"/>
      <c r="AA90" s="13"/>
      <c r="AB90" s="9"/>
    </row>
    <row r="91" spans="1:28">
      <c r="A91" s="75" t="s">
        <v>312</v>
      </c>
      <c r="B91" s="57" t="str">
        <f>_xlfn.XLOOKUP(A91,ItemList!A:A,ItemList!A:A)</f>
        <v>Molasses</v>
      </c>
      <c r="C91" s="96">
        <v>10</v>
      </c>
      <c r="D91" s="57">
        <v>45880</v>
      </c>
      <c r="E91" s="96">
        <v>3</v>
      </c>
      <c r="F91" s="96">
        <v>7</v>
      </c>
      <c r="G91" s="96">
        <v>10</v>
      </c>
      <c r="H91" s="94"/>
      <c r="I91" s="97">
        <v>0</v>
      </c>
      <c r="J91" s="94"/>
      <c r="K91" s="13"/>
      <c r="L91" s="9"/>
      <c r="M91" s="13"/>
      <c r="N91" s="9"/>
      <c r="O91" s="13"/>
      <c r="P91" s="9"/>
      <c r="Q91" s="13"/>
      <c r="R91" s="9"/>
      <c r="S91" s="13"/>
      <c r="T91" s="9"/>
      <c r="U91" s="13"/>
      <c r="V91" s="9"/>
      <c r="W91" s="13"/>
      <c r="X91" s="9"/>
      <c r="Y91" s="13"/>
      <c r="Z91" s="9"/>
      <c r="AA91" s="13"/>
      <c r="AB91" s="9"/>
    </row>
    <row r="92" spans="1:28">
      <c r="A92" s="75" t="s">
        <v>298</v>
      </c>
      <c r="B92" s="57" t="str">
        <f>_xlfn.XLOOKUP(A92,ItemList!A:A,ItemList!A:A)</f>
        <v>Navy beans</v>
      </c>
      <c r="C92" s="96">
        <v>11</v>
      </c>
      <c r="D92" s="57">
        <v>45887</v>
      </c>
      <c r="E92" s="96">
        <v>3</v>
      </c>
      <c r="F92" s="96">
        <v>7</v>
      </c>
      <c r="G92" s="96">
        <v>10</v>
      </c>
      <c r="H92" s="94"/>
      <c r="I92" s="97">
        <v>0</v>
      </c>
      <c r="J92" s="94"/>
      <c r="K92" s="13"/>
      <c r="L92" s="9"/>
      <c r="M92" s="13"/>
      <c r="N92" s="9"/>
      <c r="O92" s="13"/>
      <c r="P92" s="9"/>
      <c r="Q92" s="13"/>
      <c r="R92" s="9"/>
      <c r="S92" s="13"/>
      <c r="T92" s="9"/>
      <c r="U92" s="13"/>
      <c r="V92" s="9"/>
      <c r="W92" s="13"/>
      <c r="X92" s="9"/>
      <c r="Y92" s="13"/>
      <c r="Z92" s="9"/>
      <c r="AA92" s="13"/>
      <c r="AB92" s="9"/>
    </row>
    <row r="93" spans="1:28">
      <c r="A93" s="75" t="s">
        <v>250</v>
      </c>
      <c r="B93" s="57" t="str">
        <f>_xlfn.XLOOKUP(A93,ItemList!A:A,ItemList!A:A)</f>
        <v>Okra</v>
      </c>
      <c r="C93" s="96">
        <v>10</v>
      </c>
      <c r="D93" s="57"/>
      <c r="E93" s="96">
        <v>3</v>
      </c>
      <c r="F93" s="96">
        <v>7</v>
      </c>
      <c r="G93" s="96">
        <v>10</v>
      </c>
      <c r="H93" s="94"/>
      <c r="I93" s="97">
        <v>0</v>
      </c>
      <c r="J93" s="94"/>
      <c r="K93" s="13"/>
      <c r="L93" s="9"/>
      <c r="M93" s="13"/>
      <c r="N93" s="9"/>
      <c r="O93" s="13"/>
      <c r="P93" s="9"/>
      <c r="Q93" s="13"/>
      <c r="R93" s="9"/>
      <c r="S93" s="13"/>
      <c r="T93" s="9"/>
      <c r="U93" s="13"/>
      <c r="V93" s="9"/>
      <c r="W93" s="13"/>
      <c r="X93" s="9"/>
      <c r="Y93" s="13"/>
      <c r="Z93" s="9"/>
      <c r="AA93" s="13"/>
      <c r="AB93" s="9"/>
    </row>
    <row r="94" spans="1:28">
      <c r="A94" s="75" t="s">
        <v>316</v>
      </c>
      <c r="B94" s="57" t="str">
        <f>_xlfn.XLOOKUP(A94,ItemList!A:A,ItemList!A:A)</f>
        <v>Olive oil</v>
      </c>
      <c r="C94" s="96">
        <v>10</v>
      </c>
      <c r="D94" s="57">
        <v>45887</v>
      </c>
      <c r="E94" s="95">
        <v>3</v>
      </c>
      <c r="F94" s="96">
        <v>7</v>
      </c>
      <c r="G94" s="96">
        <v>10</v>
      </c>
      <c r="H94" s="94"/>
      <c r="I94" s="97">
        <v>0</v>
      </c>
      <c r="J94" s="94"/>
      <c r="K94" s="13"/>
      <c r="L94" s="9"/>
      <c r="M94" s="13"/>
      <c r="N94" s="9"/>
      <c r="O94" s="13"/>
      <c r="P94" s="9"/>
      <c r="Q94" s="13"/>
      <c r="R94" s="9"/>
      <c r="S94" s="13"/>
      <c r="T94" s="9"/>
      <c r="U94" s="13"/>
      <c r="V94" s="9"/>
      <c r="W94" s="13"/>
      <c r="X94" s="9"/>
      <c r="Y94" s="13"/>
      <c r="Z94" s="9"/>
      <c r="AA94" s="13"/>
      <c r="AB94" s="9"/>
    </row>
    <row r="95" spans="1:28">
      <c r="A95" s="75" t="s">
        <v>319</v>
      </c>
      <c r="B95" s="57" t="str">
        <f>_xlfn.XLOOKUP(A95,ItemList!A:A,ItemList!A:A)</f>
        <v>Peanut oil</v>
      </c>
      <c r="C95" s="96">
        <v>10</v>
      </c>
      <c r="D95" s="57">
        <v>45881</v>
      </c>
      <c r="E95" s="96">
        <v>3</v>
      </c>
      <c r="F95" s="96">
        <v>7</v>
      </c>
      <c r="G95" s="96">
        <v>10</v>
      </c>
      <c r="H95" s="94"/>
      <c r="I95" s="97">
        <v>0</v>
      </c>
      <c r="J95" s="94"/>
      <c r="K95" s="13"/>
      <c r="L95" s="9"/>
      <c r="M95" s="13"/>
      <c r="N95" s="9"/>
      <c r="O95" s="13"/>
      <c r="P95" s="9"/>
      <c r="Q95" s="13"/>
      <c r="R95" s="9"/>
      <c r="S95" s="13"/>
      <c r="T95" s="9"/>
      <c r="U95" s="13"/>
      <c r="V95" s="9"/>
      <c r="W95" s="13"/>
      <c r="X95" s="9"/>
      <c r="Y95" s="13"/>
      <c r="Z95" s="9"/>
      <c r="AA95" s="13"/>
      <c r="AB95" s="9"/>
    </row>
    <row r="96" spans="1:28">
      <c r="A96" s="75" t="s">
        <v>257</v>
      </c>
      <c r="B96" s="57" t="str">
        <f>_xlfn.XLOOKUP(A96,ItemList!A:A,ItemList!A:A)</f>
        <v>Pineapple</v>
      </c>
      <c r="C96" s="96">
        <v>10</v>
      </c>
      <c r="D96" s="57"/>
      <c r="E96" s="95">
        <v>3</v>
      </c>
      <c r="F96" s="96">
        <v>7</v>
      </c>
      <c r="G96" s="96">
        <v>10</v>
      </c>
      <c r="H96" s="94"/>
      <c r="I96" s="97">
        <v>0</v>
      </c>
      <c r="J96" s="94"/>
      <c r="K96" s="13"/>
      <c r="L96" s="9"/>
      <c r="M96" s="13"/>
      <c r="N96" s="9"/>
      <c r="O96" s="13"/>
      <c r="P96" s="9"/>
      <c r="Q96" s="13"/>
      <c r="R96" s="9"/>
      <c r="S96" s="13"/>
      <c r="T96" s="9"/>
      <c r="U96" s="13"/>
      <c r="V96" s="9"/>
      <c r="W96" s="13"/>
      <c r="X96" s="9"/>
      <c r="Y96" s="13"/>
      <c r="Z96" s="9"/>
      <c r="AA96" s="13"/>
      <c r="AB96" s="9"/>
    </row>
    <row r="97" spans="1:28">
      <c r="A97" s="75" t="s">
        <v>263</v>
      </c>
      <c r="B97" s="57" t="str">
        <f>_xlfn.XLOOKUP(A97,ItemList!A:A,ItemList!A:A)</f>
        <v>Plums</v>
      </c>
      <c r="C97" s="96">
        <v>10</v>
      </c>
      <c r="D97" s="57"/>
      <c r="E97" s="96">
        <v>3</v>
      </c>
      <c r="F97" s="96">
        <v>7</v>
      </c>
      <c r="G97" s="96">
        <v>10</v>
      </c>
      <c r="H97" s="94"/>
      <c r="I97" s="97">
        <v>0</v>
      </c>
      <c r="J97" s="94"/>
      <c r="K97" s="13"/>
      <c r="L97" s="9"/>
      <c r="M97" s="13"/>
      <c r="N97" s="9"/>
      <c r="O97" s="13"/>
      <c r="P97" s="9"/>
      <c r="Q97" s="13"/>
      <c r="R97" s="9"/>
      <c r="S97" s="13"/>
      <c r="T97" s="9"/>
      <c r="U97" s="13"/>
      <c r="V97" s="9"/>
      <c r="W97" s="13"/>
      <c r="X97" s="9"/>
      <c r="Y97" s="13"/>
      <c r="Z97" s="9"/>
      <c r="AA97" s="13"/>
      <c r="AB97" s="9"/>
    </row>
    <row r="98" spans="1:28">
      <c r="A98" s="75" t="s">
        <v>238</v>
      </c>
      <c r="B98" s="57" t="str">
        <f>_xlfn.XLOOKUP(A98,ItemList!A:A,ItemList!A:A)</f>
        <v>Pork (chunks, pulled pork)</v>
      </c>
      <c r="C98" s="96">
        <v>12</v>
      </c>
      <c r="D98" s="57">
        <v>45887</v>
      </c>
      <c r="E98" s="96">
        <v>3</v>
      </c>
      <c r="F98" s="96">
        <v>7</v>
      </c>
      <c r="G98" s="96">
        <v>10</v>
      </c>
      <c r="H98" s="94"/>
      <c r="I98" s="97">
        <v>0</v>
      </c>
      <c r="J98" s="94"/>
      <c r="K98" s="13"/>
      <c r="L98" s="9"/>
      <c r="M98" s="13"/>
      <c r="N98" s="9"/>
      <c r="O98" s="13"/>
      <c r="P98" s="9"/>
      <c r="Q98" s="13"/>
      <c r="R98" s="9"/>
      <c r="S98" s="13"/>
      <c r="T98" s="9"/>
      <c r="U98" s="13"/>
      <c r="V98" s="9"/>
      <c r="W98" s="13"/>
      <c r="X98" s="9"/>
      <c r="Y98" s="13"/>
      <c r="Z98" s="9"/>
      <c r="AA98" s="13"/>
      <c r="AB98" s="9"/>
    </row>
    <row r="99" spans="1:28">
      <c r="A99" s="75" t="s">
        <v>245</v>
      </c>
      <c r="B99" s="57" t="str">
        <f>_xlfn.XLOOKUP(A99,ItemList!A:A,ItemList!A:A)</f>
        <v>Potted meat spread</v>
      </c>
      <c r="C99" s="96">
        <v>10</v>
      </c>
      <c r="D99" s="57">
        <v>45881</v>
      </c>
      <c r="E99" s="96">
        <v>3</v>
      </c>
      <c r="F99" s="96">
        <v>7</v>
      </c>
      <c r="G99" s="96">
        <v>10</v>
      </c>
      <c r="H99" s="94"/>
      <c r="I99" s="97">
        <v>0</v>
      </c>
      <c r="J99" s="94"/>
      <c r="K99" s="13"/>
      <c r="L99" s="9"/>
      <c r="M99" s="13"/>
      <c r="N99" s="9"/>
      <c r="O99" s="13"/>
      <c r="P99" s="9"/>
      <c r="Q99" s="13"/>
      <c r="R99" s="9"/>
      <c r="S99" s="13"/>
      <c r="T99" s="9"/>
      <c r="U99" s="13"/>
      <c r="V99" s="9"/>
      <c r="W99" s="13"/>
      <c r="X99" s="9"/>
      <c r="Y99" s="13"/>
      <c r="Z99" s="9"/>
      <c r="AA99" s="13"/>
      <c r="AB99" s="9"/>
    </row>
    <row r="100" spans="1:28">
      <c r="A100" s="75" t="s">
        <v>275</v>
      </c>
      <c r="B100" s="57" t="str">
        <f>_xlfn.XLOOKUP(A100,ItemList!A:A,ItemList!A:A)</f>
        <v>Powdered butter</v>
      </c>
      <c r="C100" s="96">
        <v>10</v>
      </c>
      <c r="D100" s="57"/>
      <c r="E100" s="96">
        <v>3</v>
      </c>
      <c r="F100" s="96">
        <v>7</v>
      </c>
      <c r="G100" s="96">
        <v>10</v>
      </c>
      <c r="H100" s="94"/>
      <c r="I100" s="97">
        <v>0</v>
      </c>
      <c r="J100" s="94"/>
      <c r="K100" s="13"/>
      <c r="L100" s="9"/>
      <c r="M100" s="13"/>
      <c r="N100" s="9"/>
      <c r="O100" s="13"/>
      <c r="P100" s="9"/>
      <c r="Q100" s="13"/>
      <c r="R100" s="9"/>
      <c r="S100" s="13"/>
      <c r="T100" s="9"/>
      <c r="U100" s="13"/>
      <c r="V100" s="9"/>
      <c r="W100" s="13"/>
      <c r="X100" s="9"/>
      <c r="Y100" s="13"/>
      <c r="Z100" s="9"/>
      <c r="AA100" s="13"/>
      <c r="AB100" s="9"/>
    </row>
    <row r="101" spans="1:28">
      <c r="A101" s="75" t="s">
        <v>277</v>
      </c>
      <c r="B101" s="57" t="str">
        <f>_xlfn.XLOOKUP(A101,ItemList!A:A,ItemList!A:A)</f>
        <v>Powdered cheese</v>
      </c>
      <c r="C101" s="96">
        <v>10</v>
      </c>
      <c r="D101" s="57">
        <v>45881</v>
      </c>
      <c r="E101" s="96">
        <v>3</v>
      </c>
      <c r="F101" s="96">
        <v>7</v>
      </c>
      <c r="G101" s="96">
        <v>10</v>
      </c>
      <c r="H101" s="94"/>
      <c r="I101" s="97">
        <v>0</v>
      </c>
      <c r="J101" s="94"/>
      <c r="K101" s="13"/>
      <c r="L101" s="9"/>
      <c r="M101" s="13"/>
      <c r="N101" s="9"/>
      <c r="O101" s="13"/>
      <c r="P101" s="9"/>
      <c r="Q101" s="13"/>
      <c r="R101" s="9"/>
      <c r="S101" s="13"/>
      <c r="T101" s="9"/>
      <c r="U101" s="13"/>
      <c r="V101" s="9"/>
      <c r="W101" s="13"/>
      <c r="X101" s="9"/>
      <c r="Y101" s="13"/>
      <c r="Z101" s="9"/>
      <c r="AA101" s="13"/>
      <c r="AB101" s="9"/>
    </row>
    <row r="102" spans="1:28">
      <c r="A102" s="75" t="s">
        <v>324</v>
      </c>
      <c r="B102" s="57" t="str">
        <f>_xlfn.XLOOKUP(A102,ItemList!A:A,ItemList!A:A)</f>
        <v>Powdered coffee creamer</v>
      </c>
      <c r="C102" s="96">
        <v>10</v>
      </c>
      <c r="D102" s="57"/>
      <c r="E102" s="95">
        <v>3</v>
      </c>
      <c r="F102" s="96">
        <v>7</v>
      </c>
      <c r="G102" s="96">
        <v>10</v>
      </c>
      <c r="H102" s="94"/>
      <c r="I102" s="97">
        <v>0</v>
      </c>
      <c r="J102" s="94"/>
      <c r="K102" s="13"/>
      <c r="L102" s="9"/>
      <c r="M102" s="13"/>
      <c r="N102" s="9"/>
      <c r="O102" s="13"/>
      <c r="P102" s="9"/>
      <c r="Q102" s="13"/>
      <c r="R102" s="9"/>
      <c r="S102" s="13"/>
      <c r="T102" s="9"/>
      <c r="U102" s="13"/>
      <c r="V102" s="9"/>
      <c r="W102" s="13"/>
      <c r="X102" s="9"/>
      <c r="Y102" s="13"/>
      <c r="Z102" s="9"/>
      <c r="AA102" s="13"/>
      <c r="AB102" s="9"/>
    </row>
    <row r="103" spans="1:28">
      <c r="A103" s="75" t="s">
        <v>345</v>
      </c>
      <c r="B103" s="57" t="str">
        <f>_xlfn.XLOOKUP(A103,ItemList!A:A,ItemList!A:A)</f>
        <v>Powdered drink mixes (lemonade, sports drinks)</v>
      </c>
      <c r="C103" s="96">
        <v>10</v>
      </c>
      <c r="D103" s="57"/>
      <c r="E103" s="95">
        <v>3</v>
      </c>
      <c r="F103" s="96">
        <v>7</v>
      </c>
      <c r="G103" s="96">
        <v>10</v>
      </c>
      <c r="H103" s="94"/>
      <c r="I103" s="97">
        <v>0</v>
      </c>
      <c r="J103" s="94"/>
      <c r="K103" s="13"/>
      <c r="L103" s="9"/>
      <c r="M103" s="13"/>
      <c r="N103" s="9"/>
      <c r="O103" s="13"/>
      <c r="P103" s="9"/>
      <c r="Q103" s="13"/>
      <c r="R103" s="9"/>
      <c r="S103" s="13"/>
      <c r="T103" s="9"/>
      <c r="U103" s="13"/>
      <c r="V103" s="9"/>
      <c r="W103" s="13"/>
      <c r="X103" s="9"/>
      <c r="Y103" s="13"/>
      <c r="Z103" s="9"/>
      <c r="AA103" s="13"/>
      <c r="AB103" s="9"/>
    </row>
    <row r="104" spans="1:28">
      <c r="A104" s="75" t="s">
        <v>274</v>
      </c>
      <c r="B104" s="57" t="str">
        <f>_xlfn.XLOOKUP(A104,ItemList!A:A,ItemList!A:A)</f>
        <v>Powdered eggs</v>
      </c>
      <c r="C104" s="96">
        <v>10</v>
      </c>
      <c r="D104" s="57"/>
      <c r="E104" s="95">
        <v>3</v>
      </c>
      <c r="F104" s="96">
        <v>7</v>
      </c>
      <c r="G104" s="96">
        <v>10</v>
      </c>
      <c r="H104" s="94"/>
      <c r="I104" s="97">
        <v>0</v>
      </c>
      <c r="J104" s="94"/>
      <c r="K104" s="13"/>
      <c r="L104" s="9"/>
      <c r="M104" s="13"/>
      <c r="N104" s="9"/>
      <c r="O104" s="13"/>
      <c r="P104" s="9"/>
      <c r="Q104" s="13"/>
      <c r="R104" s="9"/>
      <c r="S104" s="13"/>
      <c r="T104" s="9"/>
      <c r="U104" s="13"/>
      <c r="V104" s="9"/>
      <c r="W104" s="13"/>
      <c r="X104" s="9"/>
      <c r="Y104" s="13"/>
      <c r="Z104" s="9"/>
      <c r="AA104" s="13"/>
      <c r="AB104" s="9"/>
    </row>
    <row r="105" spans="1:28">
      <c r="A105" s="75" t="s">
        <v>276</v>
      </c>
      <c r="B105" s="57" t="str">
        <f>_xlfn.XLOOKUP(A105,ItemList!A:A,ItemList!A:A)</f>
        <v>Powdered milk</v>
      </c>
      <c r="C105" s="96">
        <v>10</v>
      </c>
      <c r="D105" s="57">
        <v>45881</v>
      </c>
      <c r="E105" s="95">
        <v>3</v>
      </c>
      <c r="F105" s="96">
        <v>7</v>
      </c>
      <c r="G105" s="96">
        <v>10</v>
      </c>
      <c r="H105" s="94"/>
      <c r="I105" s="97">
        <v>0</v>
      </c>
      <c r="J105" s="94"/>
      <c r="K105" s="13"/>
      <c r="L105" s="9"/>
      <c r="M105" s="13"/>
      <c r="N105" s="9"/>
      <c r="O105" s="13"/>
      <c r="P105" s="9"/>
      <c r="Q105" s="13"/>
      <c r="R105" s="9"/>
      <c r="S105" s="13"/>
      <c r="T105" s="9"/>
      <c r="U105" s="13"/>
      <c r="V105" s="9"/>
      <c r="W105" s="13"/>
      <c r="X105" s="9"/>
      <c r="Y105" s="13"/>
      <c r="Z105" s="9"/>
      <c r="AA105" s="13"/>
      <c r="AB105" s="9"/>
    </row>
    <row r="106" spans="1:28">
      <c r="A106" s="75" t="s">
        <v>252</v>
      </c>
      <c r="B106" s="57" t="str">
        <f>_xlfn.XLOOKUP(A106,ItemList!A:A,ItemList!A:A)</f>
        <v>Pumpkin puree</v>
      </c>
      <c r="C106" s="96">
        <v>10</v>
      </c>
      <c r="D106" s="57"/>
      <c r="E106" s="95">
        <v>3</v>
      </c>
      <c r="F106" s="96">
        <v>7</v>
      </c>
      <c r="G106" s="96">
        <v>10</v>
      </c>
      <c r="H106" s="94"/>
      <c r="I106" s="97">
        <v>0</v>
      </c>
      <c r="J106" s="94"/>
      <c r="K106" s="13"/>
      <c r="L106" s="9"/>
      <c r="M106" s="13"/>
      <c r="N106" s="9"/>
      <c r="O106" s="13"/>
      <c r="P106" s="9"/>
      <c r="Q106" s="13"/>
      <c r="R106" s="9"/>
      <c r="S106" s="13"/>
      <c r="T106" s="9"/>
      <c r="U106" s="13"/>
      <c r="V106" s="9"/>
      <c r="W106" s="13"/>
      <c r="X106" s="9"/>
      <c r="Y106" s="13"/>
      <c r="Z106" s="9"/>
      <c r="AA106" s="13"/>
      <c r="AB106" s="9"/>
    </row>
    <row r="107" spans="1:28">
      <c r="A107" s="75" t="s">
        <v>330</v>
      </c>
      <c r="B107" s="57" t="str">
        <f>_xlfn.XLOOKUP(A107,ItemList!A:A,ItemList!A:A)</f>
        <v>Ready-to-eat pasta meals (Chef Boyardee style)</v>
      </c>
      <c r="C107" s="96">
        <v>10</v>
      </c>
      <c r="D107" s="57">
        <v>45880</v>
      </c>
      <c r="E107" s="96">
        <v>3</v>
      </c>
      <c r="F107" s="96">
        <v>7</v>
      </c>
      <c r="G107" s="96">
        <v>10</v>
      </c>
      <c r="H107" s="94"/>
      <c r="I107" s="97">
        <v>0</v>
      </c>
      <c r="J107" s="94"/>
      <c r="K107" s="13"/>
      <c r="L107" s="9"/>
      <c r="M107" s="13"/>
      <c r="N107" s="9"/>
      <c r="O107" s="13"/>
      <c r="P107" s="9"/>
      <c r="Q107" s="13"/>
      <c r="R107" s="9"/>
      <c r="S107" s="13"/>
      <c r="T107" s="9"/>
      <c r="U107" s="13"/>
      <c r="V107" s="9"/>
      <c r="W107" s="13"/>
      <c r="X107" s="9"/>
      <c r="Y107" s="13"/>
      <c r="Z107" s="9"/>
      <c r="AA107" s="13"/>
      <c r="AB107" s="9"/>
    </row>
    <row r="108" spans="1:28">
      <c r="A108" s="75" t="s">
        <v>293</v>
      </c>
      <c r="B108" s="57" t="str">
        <f>_xlfn.XLOOKUP(A108,ItemList!A:A,ItemList!A:A)</f>
        <v>Rice noodles</v>
      </c>
      <c r="C108" s="96">
        <v>14</v>
      </c>
      <c r="D108" s="57"/>
      <c r="E108" s="95">
        <v>5</v>
      </c>
      <c r="F108" s="96">
        <v>9</v>
      </c>
      <c r="G108" s="96">
        <v>14</v>
      </c>
      <c r="H108" s="94"/>
      <c r="I108" s="97">
        <v>0</v>
      </c>
      <c r="J108" s="94"/>
      <c r="K108" s="13"/>
      <c r="L108" s="9"/>
      <c r="M108" s="13"/>
      <c r="N108" s="9"/>
      <c r="O108" s="13"/>
      <c r="P108" s="9"/>
      <c r="Q108" s="13"/>
      <c r="R108" s="9"/>
      <c r="S108" s="13"/>
      <c r="T108" s="9"/>
      <c r="U108" s="13"/>
      <c r="V108" s="9"/>
      <c r="W108" s="13"/>
      <c r="X108" s="9"/>
      <c r="Y108" s="13"/>
      <c r="Z108" s="9"/>
      <c r="AA108" s="13"/>
      <c r="AB108" s="9"/>
    </row>
    <row r="109" spans="1:28">
      <c r="A109" s="75" t="s">
        <v>282</v>
      </c>
      <c r="B109" s="57" t="str">
        <f>_xlfn.XLOOKUP(A109,ItemList!A:A,ItemList!A:A)</f>
        <v>Rolled oats</v>
      </c>
      <c r="C109" s="96">
        <v>10</v>
      </c>
      <c r="D109" s="57"/>
      <c r="E109" s="96">
        <v>3</v>
      </c>
      <c r="F109" s="96">
        <v>7</v>
      </c>
      <c r="G109" s="96">
        <v>10</v>
      </c>
      <c r="H109" s="94"/>
      <c r="I109" s="97">
        <v>0</v>
      </c>
      <c r="J109" s="94"/>
      <c r="K109" s="13"/>
      <c r="L109" s="9"/>
      <c r="M109" s="13"/>
      <c r="N109" s="9"/>
      <c r="O109" s="13"/>
      <c r="P109" s="9"/>
      <c r="Q109" s="13"/>
      <c r="R109" s="9"/>
      <c r="S109" s="13"/>
      <c r="T109" s="9"/>
      <c r="U109" s="13"/>
      <c r="V109" s="9"/>
      <c r="W109" s="13"/>
      <c r="X109" s="9"/>
      <c r="Y109" s="13"/>
      <c r="Z109" s="9"/>
      <c r="AA109" s="13"/>
      <c r="AB109" s="9"/>
    </row>
    <row r="110" spans="1:28">
      <c r="A110" s="75" t="s">
        <v>235</v>
      </c>
      <c r="B110" s="57" t="str">
        <f>_xlfn.XLOOKUP(A110,ItemList!A:A,ItemList!A:A)</f>
        <v>Salmon</v>
      </c>
      <c r="C110" s="96">
        <v>10</v>
      </c>
      <c r="D110" s="57"/>
      <c r="E110" s="96">
        <v>3</v>
      </c>
      <c r="F110" s="96">
        <v>7</v>
      </c>
      <c r="G110" s="96">
        <v>10</v>
      </c>
      <c r="H110" s="94"/>
      <c r="I110" s="97">
        <v>0</v>
      </c>
      <c r="J110" s="94"/>
      <c r="K110" s="13"/>
      <c r="L110" s="9"/>
      <c r="M110" s="13"/>
      <c r="N110" s="9"/>
      <c r="O110" s="13"/>
      <c r="P110" s="9"/>
      <c r="Q110" s="13"/>
      <c r="R110" s="9"/>
      <c r="S110" s="13"/>
      <c r="T110" s="9"/>
      <c r="U110" s="13"/>
      <c r="V110" s="9"/>
      <c r="W110" s="13"/>
      <c r="X110" s="9"/>
      <c r="Y110" s="13"/>
      <c r="Z110" s="9"/>
      <c r="AA110" s="13"/>
      <c r="AB110" s="9"/>
    </row>
    <row r="111" spans="1:28">
      <c r="A111" s="75" t="s">
        <v>325</v>
      </c>
      <c r="B111" s="57" t="str">
        <f>_xlfn.XLOOKUP(A111,ItemList!A:A,ItemList!A:A)</f>
        <v>Shelf-stable plant milks (soy, almond, oat)</v>
      </c>
      <c r="C111" s="96">
        <v>10</v>
      </c>
      <c r="D111" s="57"/>
      <c r="E111" s="95">
        <v>3</v>
      </c>
      <c r="F111" s="96">
        <v>7</v>
      </c>
      <c r="G111" s="96">
        <v>10</v>
      </c>
      <c r="H111" s="94"/>
      <c r="I111" s="97">
        <v>0</v>
      </c>
      <c r="J111" s="94"/>
      <c r="K111" s="13"/>
      <c r="L111" s="9"/>
      <c r="M111" s="13"/>
      <c r="N111" s="9"/>
      <c r="O111" s="13"/>
      <c r="P111" s="9"/>
      <c r="Q111" s="13"/>
      <c r="R111" s="9"/>
      <c r="S111" s="13"/>
      <c r="T111" s="9"/>
      <c r="U111" s="13"/>
      <c r="V111" s="9"/>
      <c r="W111" s="13"/>
      <c r="X111" s="9"/>
      <c r="Y111" s="13"/>
      <c r="Z111" s="9"/>
      <c r="AA111" s="13"/>
      <c r="AB111" s="9"/>
    </row>
    <row r="112" spans="1:28">
      <c r="A112" s="75" t="s">
        <v>318</v>
      </c>
      <c r="B112" s="57" t="str">
        <f>_xlfn.XLOOKUP(A112,ItemList!A:A,ItemList!A:A)</f>
        <v>Shortening</v>
      </c>
      <c r="C112" s="96">
        <v>10</v>
      </c>
      <c r="D112" s="57"/>
      <c r="E112" s="95">
        <v>3</v>
      </c>
      <c r="F112" s="96">
        <v>7</v>
      </c>
      <c r="G112" s="96">
        <v>10</v>
      </c>
      <c r="H112" s="94"/>
      <c r="I112" s="97">
        <v>0</v>
      </c>
      <c r="J112" s="94"/>
      <c r="K112" s="13"/>
      <c r="L112" s="9"/>
      <c r="M112" s="13"/>
      <c r="N112" s="9"/>
      <c r="O112" s="13"/>
      <c r="P112" s="9"/>
      <c r="Q112" s="13"/>
      <c r="R112" s="9"/>
      <c r="S112" s="13"/>
      <c r="T112" s="9"/>
      <c r="U112" s="13"/>
      <c r="V112" s="9"/>
      <c r="W112" s="13"/>
      <c r="X112" s="9"/>
      <c r="Y112" s="13"/>
      <c r="Z112" s="9"/>
      <c r="AA112" s="13"/>
      <c r="AB112" s="9"/>
    </row>
    <row r="113" spans="1:28">
      <c r="A113" s="75" t="s">
        <v>244</v>
      </c>
      <c r="B113" s="57" t="str">
        <f>_xlfn.XLOOKUP(A113,ItemList!A:A,ItemList!A:A)</f>
        <v>Shrimp</v>
      </c>
      <c r="C113" s="96">
        <v>8</v>
      </c>
      <c r="D113" s="57"/>
      <c r="E113" s="96">
        <v>2</v>
      </c>
      <c r="F113" s="96">
        <v>6</v>
      </c>
      <c r="G113" s="96">
        <v>8</v>
      </c>
      <c r="H113" s="94"/>
      <c r="I113" s="97">
        <v>0</v>
      </c>
      <c r="J113" s="94"/>
      <c r="K113" s="13"/>
      <c r="L113" s="9"/>
      <c r="M113" s="13"/>
      <c r="N113" s="9"/>
      <c r="O113" s="13"/>
      <c r="P113" s="9"/>
      <c r="Q113" s="13"/>
      <c r="R113" s="9"/>
      <c r="S113" s="13"/>
      <c r="T113" s="9"/>
      <c r="U113" s="13"/>
      <c r="V113" s="9"/>
      <c r="W113" s="13"/>
      <c r="X113" s="9"/>
      <c r="Y113" s="13"/>
      <c r="Z113" s="9"/>
      <c r="AA113" s="13"/>
      <c r="AB113" s="9"/>
    </row>
    <row r="114" spans="1:28">
      <c r="A114" s="75" t="s">
        <v>301</v>
      </c>
      <c r="B114" s="57" t="str">
        <f>_xlfn.XLOOKUP(A114,ItemList!A:A,ItemList!A:A)</f>
        <v>Split peas</v>
      </c>
      <c r="C114" s="96">
        <v>14</v>
      </c>
      <c r="D114" s="57"/>
      <c r="E114" s="95">
        <v>5</v>
      </c>
      <c r="F114" s="96">
        <v>9</v>
      </c>
      <c r="G114" s="96">
        <v>14</v>
      </c>
      <c r="H114" s="94"/>
      <c r="I114" s="97">
        <v>0</v>
      </c>
      <c r="J114" s="94"/>
      <c r="K114" s="13"/>
      <c r="L114" s="9"/>
      <c r="M114" s="13"/>
      <c r="N114" s="9"/>
      <c r="O114" s="13"/>
      <c r="P114" s="9"/>
      <c r="Q114" s="13"/>
      <c r="R114" s="9"/>
      <c r="S114" s="13"/>
      <c r="T114" s="9"/>
      <c r="U114" s="13"/>
      <c r="V114" s="9"/>
      <c r="W114" s="13"/>
      <c r="X114" s="9"/>
      <c r="Y114" s="13"/>
      <c r="Z114" s="9"/>
      <c r="AA114" s="13"/>
      <c r="AB114" s="9"/>
    </row>
    <row r="115" spans="1:28">
      <c r="A115" s="75" t="s">
        <v>283</v>
      </c>
      <c r="B115" s="57" t="str">
        <f>_xlfn.XLOOKUP(A115,ItemList!A:A,ItemList!A:A)</f>
        <v>Steel-cut oats</v>
      </c>
      <c r="C115" s="96">
        <v>10</v>
      </c>
      <c r="D115" s="57"/>
      <c r="E115" s="95">
        <v>3</v>
      </c>
      <c r="F115" s="96">
        <v>7</v>
      </c>
      <c r="G115" s="96">
        <v>10</v>
      </c>
      <c r="H115" s="94"/>
      <c r="I115" s="97">
        <v>0</v>
      </c>
      <c r="J115" s="94"/>
      <c r="K115" s="13"/>
      <c r="L115" s="9"/>
      <c r="M115" s="13"/>
      <c r="N115" s="9"/>
      <c r="O115" s="13"/>
      <c r="P115" s="9"/>
      <c r="Q115" s="13"/>
      <c r="R115" s="9"/>
      <c r="S115" s="13"/>
      <c r="T115" s="9"/>
      <c r="U115" s="13"/>
      <c r="V115" s="9"/>
      <c r="W115" s="13"/>
      <c r="X115" s="9"/>
      <c r="Y115" s="13"/>
      <c r="Z115" s="9"/>
      <c r="AA115" s="13"/>
      <c r="AB115" s="9"/>
    </row>
    <row r="116" spans="1:28">
      <c r="A116" s="75" t="s">
        <v>343</v>
      </c>
      <c r="B116" s="57" t="str">
        <f>_xlfn.XLOOKUP(A116,ItemList!A:A,ItemList!A:A)</f>
        <v>Tea (loose leaf, bags)</v>
      </c>
      <c r="C116" s="96">
        <v>10</v>
      </c>
      <c r="D116" s="57">
        <v>45881</v>
      </c>
      <c r="E116" s="96">
        <v>3</v>
      </c>
      <c r="F116" s="96">
        <v>7</v>
      </c>
      <c r="G116" s="96">
        <v>10</v>
      </c>
      <c r="H116" s="94"/>
      <c r="I116" s="97">
        <v>0</v>
      </c>
      <c r="J116" s="94"/>
      <c r="K116" s="13"/>
      <c r="L116" s="9"/>
      <c r="M116" s="13"/>
      <c r="N116" s="9"/>
      <c r="O116" s="13"/>
      <c r="P116" s="9"/>
      <c r="Q116" s="13"/>
      <c r="R116" s="9"/>
      <c r="S116" s="13"/>
      <c r="T116" s="9"/>
      <c r="U116" s="13"/>
      <c r="V116" s="9"/>
      <c r="W116" s="13"/>
      <c r="X116" s="9"/>
      <c r="Y116" s="13"/>
      <c r="Z116" s="9"/>
      <c r="AA116" s="13"/>
      <c r="AB116" s="9"/>
    </row>
    <row r="117" spans="1:28">
      <c r="A117" s="75" t="s">
        <v>335</v>
      </c>
      <c r="B117" s="57" t="str">
        <f>_xlfn.XLOOKUP(A117,ItemList!A:A,ItemList!A:A)</f>
        <v>Trail mix</v>
      </c>
      <c r="C117" s="96">
        <v>10</v>
      </c>
      <c r="D117" s="57"/>
      <c r="E117" s="96">
        <v>3</v>
      </c>
      <c r="F117" s="96">
        <v>7</v>
      </c>
      <c r="G117" s="96">
        <v>10</v>
      </c>
      <c r="H117" s="94"/>
      <c r="I117" s="97">
        <v>0</v>
      </c>
      <c r="J117" s="94"/>
      <c r="K117" s="13"/>
      <c r="L117" s="9"/>
      <c r="M117" s="13"/>
      <c r="N117" s="9"/>
      <c r="O117" s="13"/>
      <c r="P117" s="9"/>
      <c r="Q117" s="13"/>
      <c r="R117" s="9"/>
      <c r="S117" s="13"/>
      <c r="T117" s="9"/>
      <c r="U117" s="13"/>
      <c r="V117" s="9"/>
      <c r="W117" s="13"/>
      <c r="X117" s="9"/>
      <c r="Y117" s="13"/>
      <c r="Z117" s="9"/>
      <c r="AA117" s="13"/>
      <c r="AB117" s="9"/>
    </row>
    <row r="118" spans="1:28">
      <c r="A118" s="75" t="s">
        <v>232</v>
      </c>
      <c r="B118" s="57" t="str">
        <f>_xlfn.XLOOKUP(A118,ItemList!A:A,ItemList!A:A)</f>
        <v>Turkey</v>
      </c>
      <c r="C118" s="96">
        <v>6</v>
      </c>
      <c r="D118" s="57">
        <v>45880</v>
      </c>
      <c r="E118" s="95">
        <v>1</v>
      </c>
      <c r="F118" s="96">
        <v>5</v>
      </c>
      <c r="G118" s="96">
        <v>6</v>
      </c>
      <c r="H118" s="94"/>
      <c r="I118" s="97">
        <v>0</v>
      </c>
      <c r="J118" s="94"/>
      <c r="K118" s="13"/>
      <c r="L118" s="9"/>
      <c r="M118" s="13"/>
      <c r="N118" s="9"/>
      <c r="O118" s="13"/>
      <c r="P118" s="9"/>
      <c r="Q118" s="13"/>
      <c r="R118" s="9"/>
      <c r="S118" s="13"/>
      <c r="T118" s="9"/>
      <c r="U118" s="13"/>
      <c r="V118" s="9"/>
      <c r="W118" s="13"/>
      <c r="X118" s="9"/>
      <c r="Y118" s="13"/>
      <c r="Z118" s="9"/>
      <c r="AA118" s="13"/>
      <c r="AB118" s="9"/>
    </row>
    <row r="119" spans="1:28">
      <c r="A119" s="75" t="s">
        <v>323</v>
      </c>
      <c r="B119" s="57" t="str">
        <f>_xlfn.XLOOKUP(A119,ItemList!A:A,ItemList!A:A)</f>
        <v>UHT milk (shelf-stable cartons)</v>
      </c>
      <c r="C119" s="96">
        <v>10</v>
      </c>
      <c r="D119" s="57"/>
      <c r="E119" s="96">
        <v>3</v>
      </c>
      <c r="F119" s="96">
        <v>7</v>
      </c>
      <c r="G119" s="96">
        <v>10</v>
      </c>
      <c r="H119" s="94"/>
      <c r="I119" s="97">
        <v>0</v>
      </c>
      <c r="J119" s="94"/>
      <c r="K119" s="13"/>
      <c r="L119" s="9"/>
      <c r="M119" s="13"/>
      <c r="N119" s="9"/>
      <c r="O119" s="13"/>
      <c r="P119" s="9"/>
      <c r="Q119" s="13"/>
      <c r="R119" s="9"/>
      <c r="S119" s="13"/>
      <c r="T119" s="9"/>
      <c r="U119" s="13"/>
      <c r="V119" s="9"/>
      <c r="W119" s="13"/>
      <c r="X119" s="9"/>
      <c r="Y119" s="13"/>
      <c r="Z119" s="9"/>
      <c r="AA119" s="13"/>
      <c r="AB119" s="9"/>
    </row>
    <row r="120" spans="1:28">
      <c r="A120" s="75" t="s">
        <v>315</v>
      </c>
      <c r="B120" s="57" t="str">
        <f>_xlfn.XLOOKUP(A120,ItemList!A:A,ItemList!A:A)</f>
        <v>Vegetable oil</v>
      </c>
      <c r="C120" s="96">
        <v>10</v>
      </c>
      <c r="D120" s="57">
        <v>45880</v>
      </c>
      <c r="E120" s="96">
        <v>3</v>
      </c>
      <c r="F120" s="96">
        <v>7</v>
      </c>
      <c r="G120" s="96">
        <v>10</v>
      </c>
      <c r="H120" s="94"/>
      <c r="I120" s="97">
        <v>0</v>
      </c>
      <c r="J120" s="94"/>
      <c r="K120" s="13"/>
      <c r="L120" s="9"/>
      <c r="M120" s="13"/>
      <c r="N120" s="9"/>
      <c r="O120" s="13"/>
      <c r="P120" s="9"/>
      <c r="Q120" s="13"/>
      <c r="R120" s="9"/>
      <c r="S120" s="13"/>
      <c r="T120" s="9"/>
      <c r="U120" s="13"/>
      <c r="V120" s="9"/>
      <c r="W120" s="13"/>
      <c r="X120" s="9"/>
      <c r="Y120" s="13"/>
      <c r="Z120" s="9"/>
      <c r="AA120" s="13"/>
      <c r="AB120" s="9"/>
    </row>
    <row r="121" spans="1:28">
      <c r="A121" s="75" t="s">
        <v>305</v>
      </c>
      <c r="B121" s="57" t="str">
        <f>_xlfn.XLOOKUP(A121,ItemList!A:A,ItemList!A:A)</f>
        <v>Whole wheat flour</v>
      </c>
      <c r="C121" s="96">
        <v>10</v>
      </c>
      <c r="D121" s="57"/>
      <c r="E121" s="96">
        <v>3</v>
      </c>
      <c r="F121" s="96">
        <v>7</v>
      </c>
      <c r="G121" s="96">
        <v>10</v>
      </c>
      <c r="H121" s="94"/>
      <c r="I121" s="97">
        <v>0</v>
      </c>
      <c r="J121" s="94"/>
      <c r="K121" s="13"/>
      <c r="L121" s="9"/>
      <c r="M121" s="13"/>
      <c r="N121" s="9"/>
      <c r="O121" s="13"/>
      <c r="P121" s="9"/>
      <c r="Q121" s="13"/>
      <c r="R121" s="9"/>
      <c r="S121" s="13"/>
      <c r="T121" s="9"/>
      <c r="U121" s="13"/>
      <c r="V121" s="9"/>
      <c r="W121" s="13"/>
      <c r="X121" s="9"/>
      <c r="Y121" s="13"/>
      <c r="Z121" s="9"/>
      <c r="AA121" s="13"/>
      <c r="AB121" s="9"/>
    </row>
    <row r="122" spans="1:28">
      <c r="A122" s="75" t="s">
        <v>253</v>
      </c>
      <c r="B122" s="57" t="str">
        <f>_xlfn.XLOOKUP(A122,ItemList!A:A,ItemList!A:A)</f>
        <v>Yams / sweet potatoes</v>
      </c>
      <c r="C122" s="96">
        <v>10</v>
      </c>
      <c r="D122" s="57"/>
      <c r="E122" s="95">
        <v>3</v>
      </c>
      <c r="F122" s="96">
        <v>7</v>
      </c>
      <c r="G122" s="96">
        <v>10</v>
      </c>
      <c r="H122" s="94"/>
      <c r="I122" s="97">
        <v>0</v>
      </c>
      <c r="J122" s="94"/>
      <c r="K122" s="13"/>
      <c r="L122" s="9"/>
      <c r="M122" s="13"/>
      <c r="N122" s="9"/>
      <c r="O122" s="13"/>
      <c r="P122" s="9"/>
      <c r="Q122" s="13"/>
      <c r="R122" s="9"/>
      <c r="S122" s="13"/>
      <c r="T122" s="9"/>
      <c r="U122" s="13"/>
      <c r="V122" s="9"/>
      <c r="W122" s="13"/>
      <c r="X122" s="9"/>
      <c r="Y122" s="13"/>
      <c r="Z122" s="9"/>
      <c r="AA122" s="13"/>
      <c r="AB122" s="9"/>
    </row>
    <row r="123" spans="1:28">
      <c r="A123" s="75" t="s">
        <v>308</v>
      </c>
      <c r="B123" s="57" t="str">
        <f>_xlfn.XLOOKUP(A123,ItemList!A:A,ItemList!A:A)</f>
        <v>Yeast</v>
      </c>
      <c r="C123" s="96">
        <v>6</v>
      </c>
      <c r="D123" s="57"/>
      <c r="E123" s="95">
        <v>1</v>
      </c>
      <c r="F123" s="96">
        <v>5</v>
      </c>
      <c r="G123" s="96">
        <v>6</v>
      </c>
      <c r="H123" s="94"/>
      <c r="I123" s="97">
        <v>0</v>
      </c>
      <c r="J123" s="94"/>
      <c r="K123" s="13"/>
      <c r="L123" s="9"/>
      <c r="M123" s="13"/>
      <c r="N123" s="9"/>
      <c r="O123" s="13"/>
      <c r="P123" s="9"/>
      <c r="Q123" s="13"/>
      <c r="R123" s="9"/>
      <c r="S123" s="13"/>
      <c r="T123" s="9"/>
      <c r="U123" s="13"/>
      <c r="V123" s="9"/>
      <c r="W123" s="13"/>
      <c r="X123" s="9"/>
      <c r="Y123" s="13"/>
      <c r="Z123" s="9"/>
      <c r="AA123" s="13"/>
      <c r="AB123" s="9"/>
    </row>
    <row r="124" spans="1:28">
      <c r="A124" s="75"/>
      <c r="B124" s="57"/>
      <c r="C124" s="91"/>
      <c r="D124" s="57"/>
      <c r="E124" s="96"/>
      <c r="F124" s="96"/>
      <c r="G124" s="96"/>
      <c r="H124" s="94"/>
      <c r="I124" s="97"/>
      <c r="J124" s="94"/>
      <c r="K124" s="13"/>
      <c r="L124" s="9"/>
      <c r="M124" s="13"/>
      <c r="N124" s="9"/>
      <c r="O124" s="13"/>
      <c r="P124" s="9"/>
      <c r="Q124" s="13"/>
      <c r="R124" s="9"/>
      <c r="S124" s="13"/>
      <c r="T124" s="9"/>
      <c r="U124" s="13"/>
      <c r="V124" s="9"/>
      <c r="W124" s="13"/>
      <c r="X124" s="9"/>
      <c r="Y124" s="13"/>
      <c r="Z124" s="9"/>
      <c r="AA124" s="13"/>
      <c r="AB124" s="9"/>
    </row>
    <row r="125" spans="1:28">
      <c r="A125" s="75"/>
      <c r="B125" s="57"/>
      <c r="C125" s="91"/>
      <c r="D125" s="57"/>
      <c r="E125" s="95"/>
      <c r="F125" s="96"/>
      <c r="G125" s="86"/>
      <c r="H125" s="94"/>
      <c r="I125" s="97"/>
      <c r="J125" s="94"/>
      <c r="K125" s="13"/>
      <c r="L125" s="9"/>
      <c r="M125" s="13"/>
      <c r="N125" s="9"/>
      <c r="O125" s="13"/>
      <c r="P125" s="9"/>
      <c r="Q125" s="13"/>
      <c r="R125" s="9"/>
      <c r="S125" s="13"/>
      <c r="T125" s="9"/>
      <c r="U125" s="13"/>
      <c r="V125" s="9"/>
      <c r="W125" s="13"/>
      <c r="X125" s="9"/>
      <c r="Y125" s="13"/>
      <c r="Z125" s="9"/>
      <c r="AA125" s="13"/>
      <c r="AB125" s="9"/>
    </row>
    <row r="126" spans="1:28">
      <c r="A126" s="75"/>
      <c r="B126" s="57"/>
      <c r="C126" s="91"/>
      <c r="D126" s="57"/>
      <c r="E126" s="95"/>
      <c r="F126" s="96"/>
      <c r="G126" s="86"/>
      <c r="H126" s="94"/>
      <c r="I126" s="97"/>
      <c r="J126" s="94"/>
      <c r="K126" s="13"/>
      <c r="L126" s="9"/>
      <c r="M126" s="13"/>
      <c r="N126" s="9"/>
      <c r="O126" s="13"/>
      <c r="P126" s="9"/>
      <c r="Q126" s="13"/>
      <c r="R126" s="9"/>
      <c r="S126" s="13"/>
      <c r="T126" s="9"/>
      <c r="U126" s="13"/>
      <c r="V126" s="9"/>
      <c r="W126" s="13"/>
      <c r="X126" s="9"/>
      <c r="Y126" s="13"/>
      <c r="Z126" s="9"/>
      <c r="AA126" s="13"/>
      <c r="AB126" s="9"/>
    </row>
    <row r="127" spans="1:28">
      <c r="A127" s="75"/>
      <c r="B127" s="57"/>
      <c r="C127" s="91"/>
      <c r="D127" s="57"/>
      <c r="E127" s="95"/>
      <c r="F127" s="96"/>
      <c r="G127" s="86"/>
      <c r="H127" s="94"/>
      <c r="I127" s="97"/>
      <c r="J127" s="94"/>
      <c r="K127" s="13"/>
      <c r="L127" s="9"/>
      <c r="M127" s="13"/>
      <c r="N127" s="9"/>
      <c r="O127" s="13"/>
      <c r="P127" s="9"/>
      <c r="Q127" s="13"/>
      <c r="R127" s="9"/>
      <c r="S127" s="13"/>
      <c r="T127" s="9"/>
      <c r="U127" s="13"/>
      <c r="V127" s="9"/>
      <c r="W127" s="13"/>
      <c r="X127" s="9"/>
      <c r="Y127" s="13"/>
      <c r="Z127" s="9"/>
      <c r="AA127" s="13"/>
      <c r="AB127" s="9"/>
    </row>
    <row r="128" spans="1:28">
      <c r="A128" s="75"/>
      <c r="B128" s="57"/>
      <c r="C128" s="91"/>
      <c r="D128" s="57"/>
      <c r="E128" s="95"/>
      <c r="F128" s="96"/>
      <c r="G128" s="86"/>
      <c r="H128" s="94"/>
      <c r="I128" s="97"/>
      <c r="J128" s="94"/>
      <c r="K128" s="13"/>
      <c r="L128" s="9"/>
      <c r="M128" s="13"/>
      <c r="N128" s="9"/>
      <c r="O128" s="13"/>
      <c r="P128" s="9"/>
      <c r="Q128" s="13"/>
      <c r="R128" s="9"/>
      <c r="S128" s="13"/>
      <c r="T128" s="9"/>
      <c r="U128" s="13"/>
      <c r="V128" s="9"/>
      <c r="W128" s="13"/>
      <c r="X128" s="9"/>
      <c r="Y128" s="13"/>
      <c r="Z128" s="9"/>
      <c r="AA128" s="13"/>
      <c r="AB128" s="9"/>
    </row>
    <row r="129" spans="1:28">
      <c r="A129" s="75"/>
      <c r="B129" s="57"/>
      <c r="C129" s="91"/>
      <c r="D129" s="57"/>
      <c r="E129" s="95"/>
      <c r="F129" s="96"/>
      <c r="G129" s="86"/>
      <c r="H129" s="94"/>
      <c r="I129" s="97"/>
      <c r="J129" s="94"/>
      <c r="K129" s="13"/>
      <c r="L129" s="9"/>
      <c r="M129" s="13"/>
      <c r="N129" s="9"/>
      <c r="O129" s="13"/>
      <c r="P129" s="9"/>
      <c r="Q129" s="13"/>
      <c r="R129" s="9"/>
      <c r="S129" s="13"/>
      <c r="T129" s="9"/>
      <c r="U129" s="13"/>
      <c r="V129" s="9"/>
      <c r="W129" s="13"/>
      <c r="X129" s="9"/>
      <c r="Y129" s="13"/>
      <c r="Z129" s="9"/>
      <c r="AA129" s="13"/>
      <c r="AB129" s="9"/>
    </row>
    <row r="130" spans="1:28">
      <c r="A130" s="75"/>
      <c r="B130" s="57"/>
      <c r="C130" s="91"/>
      <c r="D130" s="57"/>
      <c r="E130" s="95"/>
      <c r="F130" s="96"/>
      <c r="G130" s="86"/>
      <c r="H130" s="94"/>
      <c r="I130" s="97"/>
      <c r="J130" s="94"/>
      <c r="K130" s="13"/>
      <c r="L130" s="9"/>
      <c r="M130" s="13"/>
      <c r="N130" s="9"/>
      <c r="O130" s="13"/>
      <c r="P130" s="9"/>
      <c r="Q130" s="13"/>
      <c r="R130" s="9"/>
      <c r="S130" s="13"/>
      <c r="T130" s="9"/>
      <c r="U130" s="13"/>
      <c r="V130" s="9"/>
      <c r="W130" s="13"/>
      <c r="X130" s="9"/>
      <c r="Y130" s="13"/>
      <c r="Z130" s="9"/>
      <c r="AA130" s="13"/>
      <c r="AB130" s="9"/>
    </row>
    <row r="131" spans="1:28">
      <c r="A131" s="75"/>
      <c r="B131" s="57"/>
      <c r="C131" s="91"/>
      <c r="D131" s="57"/>
      <c r="E131" s="95"/>
      <c r="F131" s="96"/>
      <c r="G131" s="86"/>
      <c r="H131" s="94"/>
      <c r="I131" s="97"/>
      <c r="J131" s="94"/>
      <c r="K131" s="13"/>
      <c r="L131" s="9"/>
      <c r="M131" s="13"/>
      <c r="N131" s="9"/>
      <c r="O131" s="13"/>
      <c r="P131" s="9"/>
      <c r="Q131" s="13"/>
      <c r="R131" s="9"/>
      <c r="S131" s="13"/>
      <c r="T131" s="9"/>
      <c r="U131" s="13"/>
      <c r="V131" s="9"/>
      <c r="W131" s="13"/>
      <c r="X131" s="9"/>
      <c r="Y131" s="13"/>
      <c r="Z131" s="9"/>
      <c r="AA131" s="13"/>
      <c r="AB131" s="9"/>
    </row>
    <row r="132" spans="1:28">
      <c r="A132" s="75"/>
      <c r="B132" s="57"/>
      <c r="C132" s="91"/>
      <c r="D132" s="57"/>
      <c r="E132" s="95"/>
      <c r="F132" s="96"/>
      <c r="G132" s="86"/>
      <c r="H132" s="94"/>
      <c r="I132" s="97"/>
      <c r="J132" s="94"/>
      <c r="K132" s="13"/>
      <c r="L132" s="9"/>
      <c r="M132" s="13"/>
      <c r="N132" s="9"/>
      <c r="O132" s="13"/>
      <c r="P132" s="9"/>
      <c r="Q132" s="13"/>
      <c r="R132" s="9"/>
      <c r="S132" s="13"/>
      <c r="T132" s="9"/>
      <c r="U132" s="13"/>
      <c r="V132" s="9"/>
      <c r="W132" s="13"/>
      <c r="X132" s="9"/>
      <c r="Y132" s="13"/>
      <c r="Z132" s="9"/>
      <c r="AA132" s="13"/>
      <c r="AB132" s="9"/>
    </row>
    <row r="133" spans="1:28">
      <c r="A133" s="75"/>
      <c r="B133" s="57"/>
      <c r="C133" s="91"/>
      <c r="D133" s="57"/>
      <c r="E133" s="95"/>
      <c r="F133" s="96"/>
      <c r="G133" s="86"/>
      <c r="H133" s="94"/>
      <c r="I133" s="97"/>
      <c r="J133" s="94"/>
      <c r="K133" s="13"/>
      <c r="L133" s="9"/>
      <c r="M133" s="13"/>
      <c r="N133" s="9"/>
      <c r="O133" s="13"/>
      <c r="P133" s="9"/>
      <c r="Q133" s="13"/>
      <c r="R133" s="9"/>
      <c r="S133" s="13"/>
      <c r="T133" s="9"/>
      <c r="U133" s="13"/>
      <c r="V133" s="9"/>
      <c r="W133" s="13"/>
      <c r="X133" s="9"/>
      <c r="Y133" s="13"/>
      <c r="Z133" s="9"/>
      <c r="AA133" s="13"/>
      <c r="AB133" s="9"/>
    </row>
    <row r="134" spans="1:28">
      <c r="A134" s="75"/>
      <c r="B134" s="57"/>
      <c r="C134" s="91"/>
      <c r="D134" s="57"/>
      <c r="E134" s="95"/>
      <c r="F134" s="96"/>
      <c r="G134" s="86"/>
      <c r="H134" s="94"/>
      <c r="I134" s="97"/>
      <c r="J134" s="94"/>
      <c r="K134" s="13"/>
      <c r="L134" s="9"/>
      <c r="M134" s="13"/>
      <c r="N134" s="9"/>
      <c r="O134" s="13"/>
      <c r="P134" s="9"/>
      <c r="Q134" s="13"/>
      <c r="R134" s="9"/>
      <c r="S134" s="13"/>
      <c r="T134" s="9"/>
      <c r="U134" s="13"/>
      <c r="V134" s="9"/>
      <c r="W134" s="13"/>
      <c r="X134" s="9"/>
      <c r="Y134" s="13"/>
      <c r="Z134" s="9"/>
      <c r="AA134" s="13"/>
      <c r="AB134" s="9"/>
    </row>
    <row r="135" spans="1:28">
      <c r="A135" s="75"/>
      <c r="B135" s="57"/>
      <c r="C135" s="91"/>
      <c r="D135" s="57"/>
      <c r="E135" s="95"/>
      <c r="F135" s="96"/>
      <c r="G135" s="86"/>
      <c r="H135" s="94"/>
      <c r="I135" s="97"/>
      <c r="J135" s="94"/>
      <c r="K135" s="13"/>
      <c r="L135" s="9"/>
      <c r="M135" s="13"/>
      <c r="N135" s="9"/>
      <c r="O135" s="13"/>
      <c r="P135" s="9"/>
      <c r="Q135" s="13"/>
      <c r="R135" s="9"/>
      <c r="S135" s="13"/>
      <c r="T135" s="9"/>
      <c r="U135" s="13"/>
      <c r="V135" s="9"/>
      <c r="W135" s="13"/>
      <c r="X135" s="9"/>
      <c r="Y135" s="13"/>
      <c r="Z135" s="9"/>
      <c r="AA135" s="13"/>
      <c r="AB135" s="9"/>
    </row>
    <row r="136" spans="1:28">
      <c r="A136" s="75"/>
      <c r="B136" s="57"/>
      <c r="C136" s="91"/>
      <c r="D136" s="57"/>
      <c r="E136" s="95"/>
      <c r="F136" s="96"/>
      <c r="G136" s="86"/>
      <c r="H136" s="94"/>
      <c r="I136" s="97"/>
      <c r="J136" s="94"/>
      <c r="K136" s="13"/>
      <c r="L136" s="9"/>
      <c r="M136" s="13"/>
      <c r="N136" s="9"/>
      <c r="O136" s="13"/>
      <c r="P136" s="9"/>
      <c r="Q136" s="13"/>
      <c r="R136" s="9"/>
      <c r="S136" s="13"/>
      <c r="T136" s="9"/>
      <c r="U136" s="13"/>
      <c r="V136" s="9"/>
      <c r="W136" s="13"/>
      <c r="X136" s="9"/>
      <c r="Y136" s="13"/>
      <c r="Z136" s="9"/>
      <c r="AA136" s="13"/>
      <c r="AB136" s="9"/>
    </row>
    <row r="137" spans="1:28">
      <c r="A137" s="75"/>
      <c r="B137" s="57"/>
      <c r="C137" s="91"/>
      <c r="D137" s="57"/>
      <c r="E137" s="95"/>
      <c r="F137" s="96"/>
      <c r="G137" s="86"/>
      <c r="H137" s="94"/>
      <c r="I137" s="97"/>
      <c r="J137" s="94"/>
      <c r="K137" s="13"/>
      <c r="L137" s="9"/>
      <c r="M137" s="13"/>
      <c r="N137" s="9"/>
      <c r="O137" s="13"/>
      <c r="P137" s="9"/>
      <c r="Q137" s="13"/>
      <c r="R137" s="9"/>
      <c r="S137" s="13"/>
      <c r="T137" s="9"/>
      <c r="U137" s="13"/>
      <c r="V137" s="9"/>
      <c r="W137" s="13"/>
      <c r="X137" s="9"/>
      <c r="Y137" s="13"/>
      <c r="Z137" s="9"/>
      <c r="AA137" s="13"/>
      <c r="AB137" s="9"/>
    </row>
    <row r="138" spans="1:28">
      <c r="A138" s="75"/>
      <c r="B138" s="57"/>
      <c r="C138" s="91"/>
      <c r="D138" s="57"/>
      <c r="E138" s="95"/>
      <c r="F138" s="96"/>
      <c r="G138" s="86"/>
      <c r="H138" s="94"/>
      <c r="I138" s="97"/>
      <c r="J138" s="94"/>
      <c r="K138" s="13"/>
      <c r="L138" s="9"/>
      <c r="M138" s="13"/>
      <c r="N138" s="9"/>
      <c r="O138" s="13"/>
      <c r="P138" s="9"/>
      <c r="Q138" s="13"/>
      <c r="R138" s="9"/>
      <c r="S138" s="13"/>
      <c r="T138" s="9"/>
      <c r="U138" s="13"/>
      <c r="V138" s="9"/>
      <c r="W138" s="13"/>
      <c r="X138" s="9"/>
      <c r="Y138" s="13"/>
      <c r="Z138" s="9"/>
      <c r="AA138" s="13"/>
      <c r="AB138" s="9"/>
    </row>
    <row r="139" spans="1:28">
      <c r="A139" s="75"/>
      <c r="B139" s="57"/>
      <c r="C139" s="91"/>
      <c r="D139" s="57"/>
      <c r="E139" s="95"/>
      <c r="F139" s="96"/>
      <c r="G139" s="86"/>
      <c r="H139" s="94"/>
      <c r="I139" s="97"/>
      <c r="J139" s="94"/>
      <c r="K139" s="13"/>
      <c r="L139" s="9"/>
      <c r="M139" s="13"/>
      <c r="N139" s="9"/>
      <c r="O139" s="13"/>
      <c r="P139" s="9"/>
      <c r="Q139" s="13"/>
      <c r="R139" s="9"/>
      <c r="S139" s="13"/>
      <c r="T139" s="9"/>
      <c r="U139" s="13"/>
      <c r="V139" s="9"/>
      <c r="W139" s="13"/>
      <c r="X139" s="9"/>
      <c r="Y139" s="13"/>
      <c r="Z139" s="9"/>
      <c r="AA139" s="13"/>
      <c r="AB139" s="9"/>
    </row>
    <row r="140" spans="1:28">
      <c r="A140" s="75"/>
      <c r="B140" s="57"/>
      <c r="C140" s="91"/>
      <c r="D140" s="57"/>
      <c r="E140" s="95"/>
      <c r="F140" s="96"/>
      <c r="G140" s="86"/>
      <c r="H140" s="94"/>
      <c r="I140" s="97"/>
      <c r="J140" s="94"/>
      <c r="K140" s="13"/>
      <c r="L140" s="9"/>
      <c r="M140" s="13"/>
      <c r="N140" s="9"/>
      <c r="O140" s="13"/>
      <c r="P140" s="9"/>
      <c r="Q140" s="13"/>
      <c r="R140" s="9"/>
      <c r="S140" s="13"/>
      <c r="T140" s="9"/>
      <c r="U140" s="13"/>
      <c r="V140" s="9"/>
      <c r="W140" s="13"/>
      <c r="X140" s="9"/>
      <c r="Y140" s="13"/>
      <c r="Z140" s="9"/>
      <c r="AA140" s="13"/>
      <c r="AB140" s="9"/>
    </row>
    <row r="141" spans="1:28">
      <c r="A141" s="57"/>
      <c r="B141" s="57"/>
      <c r="C141" s="91"/>
      <c r="D141" s="57"/>
      <c r="E141" s="95"/>
      <c r="F141" s="96"/>
      <c r="G141" s="13"/>
      <c r="H141" s="94"/>
      <c r="I141" s="97"/>
      <c r="J141" s="94"/>
      <c r="K141" s="13"/>
      <c r="L141" s="9"/>
      <c r="M141" s="13"/>
      <c r="N141" s="9"/>
      <c r="O141" s="13"/>
      <c r="P141" s="9"/>
      <c r="Q141" s="13"/>
      <c r="R141" s="9"/>
      <c r="S141" s="13"/>
      <c r="T141" s="9"/>
      <c r="U141" s="13"/>
      <c r="V141" s="9"/>
      <c r="W141" s="13"/>
      <c r="X141" s="9"/>
      <c r="Y141" s="13"/>
      <c r="Z141" s="9"/>
      <c r="AA141" s="13"/>
      <c r="AB141" s="9"/>
    </row>
    <row r="142" spans="1:28">
      <c r="A142" s="57"/>
      <c r="B142" s="57"/>
      <c r="C142" s="91"/>
      <c r="D142" s="57"/>
      <c r="E142" s="95"/>
      <c r="F142" s="96"/>
      <c r="G142" s="13"/>
      <c r="H142" s="94"/>
      <c r="I142" s="97"/>
      <c r="J142" s="94"/>
      <c r="K142" s="13"/>
      <c r="L142" s="9"/>
      <c r="M142" s="13"/>
      <c r="N142" s="9"/>
      <c r="O142" s="13"/>
      <c r="P142" s="9"/>
      <c r="Q142" s="13"/>
      <c r="R142" s="9"/>
      <c r="S142" s="13"/>
      <c r="T142" s="9"/>
      <c r="U142" s="13"/>
      <c r="V142" s="9"/>
      <c r="W142" s="13"/>
      <c r="X142" s="9"/>
      <c r="Y142" s="13"/>
      <c r="Z142" s="9"/>
      <c r="AA142" s="13"/>
      <c r="AB142" s="9"/>
    </row>
    <row r="143" spans="1:28">
      <c r="A143" s="57"/>
      <c r="B143" s="57"/>
      <c r="C143" s="91"/>
      <c r="D143" s="57"/>
      <c r="E143" s="95"/>
      <c r="F143" s="96"/>
      <c r="G143" s="13"/>
      <c r="H143" s="94"/>
      <c r="I143" s="97"/>
      <c r="J143" s="94"/>
      <c r="K143" s="13"/>
      <c r="L143" s="9"/>
      <c r="M143" s="13"/>
      <c r="N143" s="9"/>
      <c r="O143" s="13"/>
      <c r="P143" s="9"/>
      <c r="Q143" s="13"/>
      <c r="R143" s="9"/>
      <c r="S143" s="13"/>
      <c r="T143" s="9"/>
      <c r="U143" s="13"/>
      <c r="V143" s="9"/>
      <c r="W143" s="13"/>
      <c r="X143" s="9"/>
      <c r="Y143" s="13"/>
      <c r="Z143" s="9"/>
      <c r="AA143" s="13"/>
      <c r="AB143" s="9"/>
    </row>
    <row r="144" spans="1:28">
      <c r="A144" s="57"/>
      <c r="B144" s="57"/>
      <c r="C144" s="91"/>
      <c r="D144" s="57"/>
      <c r="E144" s="95"/>
      <c r="F144" s="96"/>
      <c r="G144" s="13"/>
      <c r="H144" s="94"/>
      <c r="I144" s="97"/>
      <c r="J144" s="94"/>
      <c r="K144" s="13"/>
      <c r="L144" s="9"/>
      <c r="M144" s="13"/>
      <c r="N144" s="9"/>
      <c r="O144" s="13"/>
      <c r="P144" s="9"/>
      <c r="Q144" s="13"/>
      <c r="R144" s="9"/>
      <c r="S144" s="13"/>
      <c r="T144" s="9"/>
      <c r="U144" s="13"/>
      <c r="V144" s="9"/>
      <c r="W144" s="13"/>
      <c r="X144" s="9"/>
      <c r="Y144" s="13"/>
      <c r="Z144" s="9"/>
      <c r="AA144" s="13"/>
      <c r="AB144" s="9"/>
    </row>
    <row r="145" spans="1:28">
      <c r="A145" s="57"/>
      <c r="B145" s="57"/>
      <c r="C145" s="91"/>
      <c r="D145" s="57"/>
      <c r="E145" s="95"/>
      <c r="F145" s="96"/>
      <c r="G145" s="13"/>
      <c r="H145" s="94"/>
      <c r="I145" s="97"/>
      <c r="J145" s="94"/>
      <c r="K145" s="13"/>
      <c r="L145" s="9"/>
      <c r="M145" s="13"/>
      <c r="N145" s="9"/>
      <c r="O145" s="13"/>
      <c r="P145" s="9"/>
      <c r="Q145" s="13"/>
      <c r="R145" s="9"/>
      <c r="S145" s="13"/>
      <c r="T145" s="9"/>
      <c r="U145" s="13"/>
      <c r="V145" s="9"/>
      <c r="W145" s="13"/>
      <c r="X145" s="9"/>
      <c r="Y145" s="13"/>
      <c r="Z145" s="9"/>
      <c r="AA145" s="13"/>
      <c r="AB145" s="9"/>
    </row>
    <row r="146" spans="1:28">
      <c r="A146" s="57"/>
      <c r="B146" s="57"/>
      <c r="C146" s="91"/>
      <c r="D146" s="57"/>
      <c r="E146" s="95"/>
      <c r="F146" s="96"/>
      <c r="G146" s="13"/>
      <c r="H146" s="94"/>
      <c r="I146" s="97"/>
      <c r="J146" s="94"/>
      <c r="K146" s="13"/>
      <c r="L146" s="9"/>
      <c r="M146" s="13"/>
      <c r="N146" s="9"/>
      <c r="O146" s="13"/>
      <c r="P146" s="9"/>
      <c r="Q146" s="13"/>
      <c r="R146" s="9"/>
      <c r="S146" s="13"/>
      <c r="T146" s="9"/>
      <c r="U146" s="13"/>
      <c r="V146" s="9"/>
      <c r="W146" s="13"/>
      <c r="X146" s="9"/>
      <c r="Y146" s="13"/>
      <c r="Z146" s="9"/>
      <c r="AA146" s="13"/>
      <c r="AB146" s="9"/>
    </row>
    <row r="147" spans="1:28">
      <c r="A147" s="57"/>
      <c r="B147" s="57"/>
      <c r="C147" s="91"/>
      <c r="D147" s="57"/>
      <c r="E147" s="95"/>
      <c r="F147" s="96"/>
      <c r="G147" s="13"/>
      <c r="H147" s="94"/>
      <c r="I147" s="97"/>
      <c r="J147" s="94"/>
      <c r="K147" s="13"/>
      <c r="L147" s="9"/>
      <c r="M147" s="13"/>
      <c r="N147" s="9"/>
      <c r="O147" s="13"/>
      <c r="P147" s="9"/>
      <c r="Q147" s="13"/>
      <c r="R147" s="9"/>
      <c r="S147" s="13"/>
      <c r="T147" s="9"/>
      <c r="U147" s="13"/>
      <c r="V147" s="9"/>
      <c r="W147" s="13"/>
      <c r="X147" s="9"/>
      <c r="Y147" s="13"/>
      <c r="Z147" s="9"/>
      <c r="AA147" s="13"/>
      <c r="AB147" s="9"/>
    </row>
    <row r="148" spans="1:28">
      <c r="A148" s="57"/>
      <c r="B148" s="57"/>
      <c r="C148" s="91"/>
      <c r="D148" s="57"/>
      <c r="E148" s="95"/>
      <c r="F148" s="96"/>
      <c r="G148" s="13"/>
      <c r="H148" s="94"/>
      <c r="I148" s="97"/>
      <c r="J148" s="94"/>
      <c r="K148" s="13"/>
      <c r="L148" s="9"/>
      <c r="M148" s="13"/>
      <c r="N148" s="9"/>
      <c r="O148" s="13"/>
      <c r="P148" s="9"/>
      <c r="Q148" s="13"/>
      <c r="R148" s="9"/>
      <c r="S148" s="13"/>
      <c r="T148" s="9"/>
      <c r="U148" s="13"/>
      <c r="V148" s="9"/>
      <c r="W148" s="13"/>
      <c r="X148" s="9"/>
      <c r="Y148" s="13"/>
      <c r="Z148" s="9"/>
      <c r="AA148" s="13"/>
      <c r="AB148" s="9"/>
    </row>
    <row r="149" spans="1:28">
      <c r="A149" s="57"/>
      <c r="B149" s="57"/>
      <c r="C149" s="91"/>
      <c r="D149" s="57"/>
      <c r="E149" s="95"/>
      <c r="F149" s="96"/>
      <c r="G149" s="13"/>
      <c r="H149" s="94"/>
      <c r="I149" s="97"/>
      <c r="J149" s="94"/>
      <c r="K149" s="13"/>
      <c r="L149" s="9"/>
      <c r="M149" s="13"/>
      <c r="N149" s="9"/>
      <c r="O149" s="13"/>
      <c r="P149" s="9"/>
      <c r="Q149" s="13"/>
      <c r="R149" s="9"/>
      <c r="S149" s="13"/>
      <c r="T149" s="9"/>
      <c r="U149" s="13"/>
      <c r="V149" s="9"/>
      <c r="W149" s="13"/>
      <c r="X149" s="9"/>
      <c r="Y149" s="13"/>
      <c r="Z149" s="9"/>
      <c r="AA149" s="13"/>
      <c r="AB149" s="9"/>
    </row>
    <row r="150" spans="1:28">
      <c r="A150" s="57"/>
      <c r="B150" s="57"/>
      <c r="C150" s="91"/>
      <c r="D150" s="57"/>
      <c r="E150" s="95"/>
      <c r="F150" s="96"/>
      <c r="G150" s="13"/>
      <c r="H150" s="94"/>
      <c r="I150" s="97"/>
      <c r="J150" s="94"/>
      <c r="K150" s="13"/>
      <c r="L150" s="9"/>
      <c r="M150" s="13"/>
      <c r="N150" s="9"/>
      <c r="O150" s="13"/>
      <c r="P150" s="9"/>
      <c r="Q150" s="13"/>
      <c r="R150" s="9"/>
      <c r="S150" s="13"/>
      <c r="T150" s="9"/>
      <c r="U150" s="13"/>
      <c r="V150" s="9"/>
      <c r="W150" s="13"/>
      <c r="X150" s="9"/>
      <c r="Y150" s="13"/>
      <c r="Z150" s="9"/>
      <c r="AA150" s="13"/>
      <c r="AB150" s="9"/>
    </row>
    <row r="151" spans="1:28">
      <c r="A151" s="57"/>
      <c r="B151" s="57"/>
      <c r="C151" s="91"/>
      <c r="D151" s="57"/>
      <c r="E151" s="95"/>
      <c r="F151" s="96"/>
      <c r="G151" s="13"/>
      <c r="H151" s="94"/>
      <c r="I151" s="97"/>
      <c r="J151" s="94"/>
      <c r="K151" s="13"/>
      <c r="L151" s="9"/>
      <c r="M151" s="13"/>
      <c r="N151" s="9"/>
      <c r="O151" s="13"/>
      <c r="P151" s="9"/>
      <c r="Q151" s="13"/>
      <c r="R151" s="9"/>
      <c r="S151" s="13"/>
      <c r="T151" s="9"/>
      <c r="U151" s="13"/>
      <c r="V151" s="9"/>
      <c r="W151" s="13"/>
      <c r="X151" s="9"/>
      <c r="Y151" s="13"/>
      <c r="Z151" s="9"/>
      <c r="AA151" s="13"/>
      <c r="AB151" s="9"/>
    </row>
    <row r="152" spans="1:28">
      <c r="A152" s="57"/>
      <c r="B152" s="57"/>
      <c r="C152" s="91"/>
      <c r="D152" s="57"/>
      <c r="E152" s="95"/>
      <c r="F152" s="96"/>
      <c r="G152" s="13"/>
      <c r="H152" s="94"/>
      <c r="I152" s="97"/>
      <c r="J152" s="94"/>
      <c r="K152" s="13"/>
      <c r="L152" s="9"/>
      <c r="M152" s="13"/>
      <c r="N152" s="9"/>
      <c r="O152" s="13"/>
      <c r="P152" s="9"/>
      <c r="Q152" s="13"/>
      <c r="R152" s="9"/>
      <c r="S152" s="13"/>
      <c r="T152" s="9"/>
      <c r="U152" s="13"/>
      <c r="V152" s="9"/>
      <c r="W152" s="13"/>
      <c r="X152" s="9"/>
      <c r="Y152" s="13"/>
      <c r="Z152" s="9"/>
      <c r="AA152" s="13"/>
      <c r="AB152" s="9"/>
    </row>
    <row r="153" spans="1:28">
      <c r="A153" s="57"/>
      <c r="B153" s="57"/>
      <c r="C153" s="91"/>
      <c r="D153" s="57"/>
      <c r="E153" s="95"/>
      <c r="F153" s="96"/>
      <c r="G153" s="13"/>
      <c r="H153" s="94"/>
      <c r="I153" s="97"/>
      <c r="J153" s="94"/>
      <c r="K153" s="13"/>
      <c r="L153" s="9"/>
      <c r="M153" s="13"/>
      <c r="N153" s="9"/>
      <c r="O153" s="13"/>
      <c r="P153" s="9"/>
      <c r="Q153" s="13"/>
      <c r="R153" s="9"/>
      <c r="S153" s="13"/>
      <c r="T153" s="9"/>
      <c r="U153" s="13"/>
      <c r="V153" s="9"/>
      <c r="W153" s="13"/>
      <c r="X153" s="9"/>
      <c r="Y153" s="13"/>
      <c r="Z153" s="9"/>
      <c r="AA153" s="13"/>
      <c r="AB153" s="9"/>
    </row>
    <row r="154" spans="1:28">
      <c r="A154" s="57"/>
      <c r="B154" s="57"/>
      <c r="C154" s="91"/>
      <c r="D154" s="57"/>
      <c r="E154" s="95"/>
      <c r="F154" s="96"/>
      <c r="G154" s="13"/>
      <c r="H154" s="94"/>
      <c r="I154" s="97"/>
      <c r="J154" s="94"/>
      <c r="K154" s="13"/>
      <c r="L154" s="9"/>
      <c r="M154" s="13"/>
      <c r="N154" s="9"/>
      <c r="O154" s="13"/>
      <c r="P154" s="9"/>
      <c r="Q154" s="13"/>
      <c r="R154" s="9"/>
      <c r="S154" s="13"/>
      <c r="T154" s="9"/>
      <c r="U154" s="13"/>
      <c r="V154" s="9"/>
      <c r="W154" s="13"/>
      <c r="X154" s="9"/>
      <c r="Y154" s="13"/>
      <c r="Z154" s="9"/>
      <c r="AA154" s="13"/>
      <c r="AB154" s="9"/>
    </row>
    <row r="155" spans="1:28">
      <c r="A155" s="57"/>
      <c r="B155" s="57"/>
      <c r="C155" s="91"/>
      <c r="D155" s="57"/>
      <c r="E155" s="95"/>
      <c r="F155" s="96"/>
      <c r="G155" s="13"/>
      <c r="H155" s="94"/>
      <c r="I155" s="97"/>
      <c r="J155" s="94"/>
      <c r="K155" s="13"/>
      <c r="L155" s="9"/>
      <c r="M155" s="13"/>
      <c r="N155" s="9"/>
      <c r="O155" s="13"/>
      <c r="P155" s="9"/>
      <c r="Q155" s="13"/>
      <c r="R155" s="9"/>
      <c r="S155" s="13"/>
      <c r="T155" s="9"/>
      <c r="U155" s="13"/>
      <c r="V155" s="9"/>
      <c r="W155" s="13"/>
      <c r="X155" s="9"/>
      <c r="Y155" s="13"/>
      <c r="Z155" s="9"/>
      <c r="AA155" s="13"/>
      <c r="AB155" s="9"/>
    </row>
    <row r="156" spans="1:28">
      <c r="A156" s="57"/>
      <c r="B156" s="57"/>
      <c r="C156" s="91"/>
      <c r="D156" s="57"/>
      <c r="E156" s="95"/>
      <c r="F156" s="96"/>
      <c r="G156" s="13"/>
      <c r="H156" s="94"/>
      <c r="I156" s="97"/>
      <c r="J156" s="94"/>
      <c r="K156" s="13"/>
      <c r="L156" s="9"/>
      <c r="M156" s="13"/>
      <c r="N156" s="9"/>
      <c r="O156" s="13"/>
      <c r="P156" s="9"/>
      <c r="Q156" s="13"/>
      <c r="R156" s="9"/>
      <c r="S156" s="13"/>
      <c r="T156" s="9"/>
      <c r="U156" s="13"/>
      <c r="V156" s="9"/>
      <c r="W156" s="13"/>
      <c r="X156" s="9"/>
      <c r="Y156" s="13"/>
      <c r="Z156" s="9"/>
      <c r="AA156" s="13"/>
      <c r="AB156" s="9"/>
    </row>
    <row r="157" spans="1:28">
      <c r="A157" s="57"/>
      <c r="B157" s="57"/>
      <c r="C157" s="91"/>
      <c r="D157" s="57"/>
      <c r="E157" s="95"/>
      <c r="F157" s="96"/>
      <c r="G157" s="13"/>
      <c r="H157" s="94"/>
      <c r="I157" s="97"/>
      <c r="J157" s="94"/>
      <c r="K157" s="13"/>
      <c r="L157" s="9"/>
      <c r="M157" s="13"/>
      <c r="N157" s="9"/>
      <c r="O157" s="13"/>
      <c r="P157" s="9"/>
      <c r="Q157" s="13"/>
      <c r="R157" s="9"/>
      <c r="S157" s="13"/>
      <c r="T157" s="9"/>
      <c r="U157" s="13"/>
      <c r="V157" s="9"/>
      <c r="W157" s="13"/>
      <c r="X157" s="9"/>
      <c r="Y157" s="13"/>
      <c r="Z157" s="9"/>
      <c r="AA157" s="13"/>
      <c r="AB157" s="9"/>
    </row>
    <row r="158" spans="1:28">
      <c r="A158" s="57"/>
      <c r="B158" s="57"/>
      <c r="C158" s="91"/>
      <c r="D158" s="57"/>
      <c r="E158" s="95"/>
      <c r="F158" s="96"/>
      <c r="G158" s="13"/>
      <c r="H158" s="94"/>
      <c r="I158" s="97"/>
      <c r="J158" s="94"/>
      <c r="K158" s="13"/>
      <c r="L158" s="9"/>
      <c r="M158" s="13"/>
      <c r="N158" s="9"/>
      <c r="O158" s="13"/>
      <c r="P158" s="9"/>
      <c r="Q158" s="13"/>
      <c r="R158" s="9"/>
      <c r="S158" s="13"/>
      <c r="T158" s="9"/>
      <c r="U158" s="13"/>
      <c r="V158" s="9"/>
      <c r="W158" s="13"/>
      <c r="X158" s="9"/>
      <c r="Y158" s="13"/>
      <c r="Z158" s="9"/>
      <c r="AA158" s="13"/>
      <c r="AB158" s="9"/>
    </row>
    <row r="159" spans="1:28">
      <c r="A159" s="57"/>
      <c r="B159" s="57"/>
      <c r="C159" s="91"/>
      <c r="D159" s="57"/>
      <c r="E159" s="95"/>
      <c r="F159" s="96"/>
      <c r="G159" s="13"/>
      <c r="H159" s="94"/>
      <c r="I159" s="97"/>
      <c r="J159" s="94"/>
      <c r="K159" s="13"/>
      <c r="L159" s="9"/>
      <c r="M159" s="13"/>
      <c r="N159" s="9"/>
      <c r="O159" s="13"/>
      <c r="P159" s="9"/>
      <c r="Q159" s="13"/>
      <c r="R159" s="9"/>
      <c r="S159" s="13"/>
      <c r="T159" s="9"/>
      <c r="U159" s="13"/>
      <c r="V159" s="9"/>
      <c r="W159" s="13"/>
      <c r="X159" s="9"/>
      <c r="Y159" s="13"/>
      <c r="Z159" s="9"/>
      <c r="AA159" s="13"/>
      <c r="AB159" s="9"/>
    </row>
    <row r="160" spans="1:28">
      <c r="A160" s="57"/>
      <c r="B160" s="57"/>
      <c r="C160" s="91"/>
      <c r="D160" s="57"/>
      <c r="E160" s="95"/>
      <c r="F160" s="96"/>
      <c r="G160" s="13"/>
      <c r="H160" s="94"/>
      <c r="I160" s="97"/>
      <c r="J160" s="94"/>
      <c r="K160" s="13"/>
      <c r="L160" s="9"/>
      <c r="M160" s="13"/>
      <c r="N160" s="9"/>
      <c r="O160" s="13"/>
      <c r="P160" s="9"/>
      <c r="Q160" s="13"/>
      <c r="R160" s="9"/>
      <c r="S160" s="13"/>
      <c r="T160" s="9"/>
      <c r="U160" s="13"/>
      <c r="V160" s="9"/>
      <c r="W160" s="13"/>
      <c r="X160" s="9"/>
      <c r="Y160" s="13"/>
      <c r="Z160" s="9"/>
      <c r="AA160" s="13"/>
      <c r="AB160" s="9"/>
    </row>
    <row r="161" spans="1:28">
      <c r="A161" s="57"/>
      <c r="B161" s="57"/>
      <c r="C161" s="91"/>
      <c r="D161" s="57"/>
      <c r="E161" s="95"/>
      <c r="F161" s="96"/>
      <c r="G161" s="13"/>
      <c r="H161" s="94"/>
      <c r="I161" s="97"/>
      <c r="J161" s="94"/>
      <c r="K161" s="13"/>
      <c r="L161" s="9"/>
      <c r="M161" s="13"/>
      <c r="N161" s="9"/>
      <c r="O161" s="13"/>
      <c r="P161" s="9"/>
      <c r="Q161" s="13"/>
      <c r="R161" s="9"/>
      <c r="S161" s="13"/>
      <c r="T161" s="9"/>
      <c r="U161" s="13"/>
      <c r="V161" s="9"/>
      <c r="W161" s="13"/>
      <c r="X161" s="9"/>
      <c r="Y161" s="13"/>
      <c r="Z161" s="9"/>
      <c r="AA161" s="13"/>
      <c r="AB161" s="9"/>
    </row>
    <row r="162" spans="1:28">
      <c r="A162" s="57"/>
      <c r="B162" s="57"/>
      <c r="C162" s="91"/>
      <c r="D162" s="57"/>
      <c r="E162" s="95"/>
      <c r="F162" s="96"/>
      <c r="G162" s="13"/>
      <c r="H162" s="94"/>
      <c r="I162" s="97"/>
      <c r="J162" s="94"/>
      <c r="K162" s="13"/>
      <c r="L162" s="9"/>
      <c r="M162" s="13"/>
      <c r="N162" s="9"/>
      <c r="O162" s="13"/>
      <c r="P162" s="9"/>
      <c r="Q162" s="13"/>
      <c r="R162" s="9"/>
      <c r="S162" s="13"/>
      <c r="T162" s="9"/>
      <c r="U162" s="13"/>
      <c r="V162" s="9"/>
      <c r="W162" s="13"/>
      <c r="X162" s="9"/>
      <c r="Y162" s="13"/>
      <c r="Z162" s="9"/>
      <c r="AA162" s="13"/>
      <c r="AB162" s="9"/>
    </row>
    <row r="163" spans="1:28">
      <c r="A163" s="57"/>
      <c r="B163" s="57"/>
      <c r="C163" s="91"/>
      <c r="D163" s="57"/>
      <c r="E163" s="95"/>
      <c r="F163" s="96"/>
      <c r="G163" s="13"/>
      <c r="H163" s="94"/>
      <c r="I163" s="97"/>
      <c r="J163" s="94"/>
      <c r="K163" s="13"/>
      <c r="L163" s="9"/>
      <c r="M163" s="13"/>
      <c r="N163" s="9"/>
      <c r="O163" s="13"/>
      <c r="P163" s="9"/>
      <c r="Q163" s="13"/>
      <c r="R163" s="9"/>
      <c r="S163" s="13"/>
      <c r="T163" s="9"/>
      <c r="U163" s="13"/>
      <c r="V163" s="9"/>
      <c r="W163" s="13"/>
      <c r="X163" s="9"/>
      <c r="Y163" s="13"/>
      <c r="Z163" s="9"/>
      <c r="AA163" s="13"/>
      <c r="AB163" s="9"/>
    </row>
    <row r="164" spans="1:28">
      <c r="H164" s="94"/>
      <c r="I164" s="97"/>
      <c r="J164" s="94"/>
      <c r="K164" s="13"/>
      <c r="L164" s="9"/>
      <c r="M164" s="13"/>
      <c r="N164" s="9"/>
      <c r="O164" s="13"/>
      <c r="P164" s="9"/>
      <c r="Q164" s="13"/>
      <c r="R164" s="9"/>
      <c r="S164" s="13"/>
      <c r="T164" s="9"/>
      <c r="U164" s="13"/>
      <c r="V164" s="9"/>
      <c r="W164" s="13"/>
      <c r="X164" s="9"/>
      <c r="Y164" s="13"/>
      <c r="Z164" s="9"/>
      <c r="AA164" s="13"/>
      <c r="AB164" s="9"/>
    </row>
  </sheetData>
  <autoFilter ref="A1:I124" xr:uid="{AC3855FF-69B6-40B5-8C50-4F324FED3F57}"/>
  <sortState xmlns:xlrd2="http://schemas.microsoft.com/office/spreadsheetml/2017/richdata2" ref="A2:I123">
    <sortCondition descending="1" ref="H2:H123"/>
    <sortCondition ref="A2:A123"/>
  </sortState>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E63BEDF-B7C6-48CE-A613-D2859C6B0EFA}">
  <sheetPr codeName="Sheet8"/>
  <dimension ref="A1:D39"/>
  <sheetViews>
    <sheetView workbookViewId="0"/>
  </sheetViews>
  <sheetFormatPr defaultRowHeight="14.4"/>
  <cols>
    <col min="1" max="1" width="50.75" bestFit="1" customWidth="1"/>
    <col min="2" max="2" width="13.75" bestFit="1" customWidth="1"/>
    <col min="3" max="3" width="15.5" bestFit="1" customWidth="1"/>
    <col min="4" max="4" width="12.75" bestFit="1" customWidth="1"/>
  </cols>
  <sheetData>
    <row r="1" spans="1:4">
      <c r="A1" s="98" t="s">
        <v>216</v>
      </c>
      <c r="B1" s="98" t="s">
        <v>460</v>
      </c>
      <c r="C1" s="98" t="s">
        <v>458</v>
      </c>
      <c r="D1" s="98" t="s">
        <v>461</v>
      </c>
    </row>
    <row r="2" spans="1:4">
      <c r="A2" s="99" t="s">
        <v>327</v>
      </c>
      <c r="B2" s="100">
        <v>12</v>
      </c>
      <c r="C2" s="100">
        <v>24</v>
      </c>
      <c r="D2" s="100">
        <v>12</v>
      </c>
    </row>
    <row r="3" spans="1:4">
      <c r="A3" s="99" t="s">
        <v>231</v>
      </c>
      <c r="B3" s="100">
        <v>10</v>
      </c>
      <c r="C3" s="100">
        <v>14</v>
      </c>
      <c r="D3" s="100">
        <v>4</v>
      </c>
    </row>
    <row r="4" spans="1:4">
      <c r="A4" s="99" t="s">
        <v>377</v>
      </c>
      <c r="B4" s="100">
        <v>8</v>
      </c>
      <c r="C4" s="100">
        <v>14</v>
      </c>
      <c r="D4" s="100">
        <v>6</v>
      </c>
    </row>
    <row r="5" spans="1:4">
      <c r="A5" s="99" t="s">
        <v>380</v>
      </c>
      <c r="B5" s="100">
        <v>3</v>
      </c>
      <c r="C5" s="100">
        <v>8</v>
      </c>
      <c r="D5" s="100">
        <v>5</v>
      </c>
    </row>
    <row r="6" spans="1:4">
      <c r="A6" s="99" t="s">
        <v>378</v>
      </c>
      <c r="B6" s="100">
        <v>10</v>
      </c>
      <c r="C6" s="100">
        <v>16</v>
      </c>
      <c r="D6" s="100">
        <v>6</v>
      </c>
    </row>
    <row r="7" spans="1:4">
      <c r="A7" s="99" t="s">
        <v>379</v>
      </c>
      <c r="B7" s="100">
        <v>6</v>
      </c>
      <c r="C7" s="100">
        <v>8</v>
      </c>
      <c r="D7" s="100">
        <v>2</v>
      </c>
    </row>
    <row r="8" spans="1:4">
      <c r="A8" s="99" t="s">
        <v>220</v>
      </c>
      <c r="B8" s="100">
        <v>8</v>
      </c>
      <c r="C8" s="100">
        <v>10</v>
      </c>
      <c r="D8" s="100">
        <v>2</v>
      </c>
    </row>
    <row r="9" spans="1:4">
      <c r="A9" s="99" t="s">
        <v>273</v>
      </c>
      <c r="B9" s="100">
        <v>10</v>
      </c>
      <c r="C9" s="100">
        <v>14</v>
      </c>
      <c r="D9" s="100">
        <v>4</v>
      </c>
    </row>
    <row r="10" spans="1:4">
      <c r="A10" s="99" t="s">
        <v>227</v>
      </c>
      <c r="B10" s="100">
        <v>16</v>
      </c>
      <c r="C10" s="100">
        <v>24</v>
      </c>
      <c r="D10" s="100">
        <v>8</v>
      </c>
    </row>
    <row r="11" spans="1:4">
      <c r="A11" s="99" t="s">
        <v>233</v>
      </c>
      <c r="B11" s="100">
        <v>6</v>
      </c>
      <c r="C11" s="100">
        <v>10</v>
      </c>
      <c r="D11" s="100">
        <v>4</v>
      </c>
    </row>
    <row r="12" spans="1:4">
      <c r="A12" s="99" t="s">
        <v>221</v>
      </c>
      <c r="B12" s="100">
        <v>2</v>
      </c>
      <c r="C12" s="100">
        <v>8</v>
      </c>
      <c r="D12" s="100">
        <v>6</v>
      </c>
    </row>
    <row r="13" spans="1:4">
      <c r="A13" s="99" t="s">
        <v>381</v>
      </c>
      <c r="B13" s="100">
        <v>4</v>
      </c>
      <c r="C13" s="100">
        <v>8</v>
      </c>
      <c r="D13" s="100">
        <v>4</v>
      </c>
    </row>
    <row r="14" spans="1:4">
      <c r="A14" s="99" t="s">
        <v>337</v>
      </c>
      <c r="B14" s="100">
        <v>3</v>
      </c>
      <c r="C14" s="100">
        <v>6</v>
      </c>
      <c r="D14" s="100">
        <v>3</v>
      </c>
    </row>
    <row r="15" spans="1:4">
      <c r="A15" s="99" t="s">
        <v>291</v>
      </c>
      <c r="B15" s="100">
        <v>7</v>
      </c>
      <c r="C15" s="100">
        <v>10</v>
      </c>
      <c r="D15" s="100">
        <v>3</v>
      </c>
    </row>
    <row r="16" spans="1:4">
      <c r="A16" s="99" t="s">
        <v>251</v>
      </c>
      <c r="B16" s="100">
        <v>8</v>
      </c>
      <c r="C16" s="100">
        <v>10</v>
      </c>
      <c r="D16" s="100">
        <v>2</v>
      </c>
    </row>
    <row r="17" spans="1:4">
      <c r="A17" s="99" t="s">
        <v>311</v>
      </c>
      <c r="B17" s="100">
        <v>6</v>
      </c>
      <c r="C17" s="100">
        <v>8</v>
      </c>
      <c r="D17" s="100">
        <v>2</v>
      </c>
    </row>
    <row r="18" spans="1:4">
      <c r="A18" s="99" t="s">
        <v>376</v>
      </c>
      <c r="B18" s="100">
        <v>2</v>
      </c>
      <c r="C18" s="100">
        <v>8</v>
      </c>
      <c r="D18" s="100">
        <v>6</v>
      </c>
    </row>
    <row r="19" spans="1:4">
      <c r="A19" s="99" t="s">
        <v>249</v>
      </c>
      <c r="B19" s="100">
        <v>7</v>
      </c>
      <c r="C19" s="100">
        <v>14</v>
      </c>
      <c r="D19" s="100">
        <v>7</v>
      </c>
    </row>
    <row r="20" spans="1:4">
      <c r="A20" s="99" t="s">
        <v>255</v>
      </c>
      <c r="B20" s="100">
        <v>12</v>
      </c>
      <c r="C20" s="100">
        <v>20</v>
      </c>
      <c r="D20" s="100">
        <v>8</v>
      </c>
    </row>
    <row r="21" spans="1:4">
      <c r="A21" s="99" t="s">
        <v>336</v>
      </c>
      <c r="B21" s="100">
        <v>5</v>
      </c>
      <c r="C21" s="100">
        <v>8</v>
      </c>
      <c r="D21" s="100">
        <v>3</v>
      </c>
    </row>
    <row r="22" spans="1:4">
      <c r="A22" s="99" t="s">
        <v>256</v>
      </c>
      <c r="B22" s="100">
        <v>8</v>
      </c>
      <c r="C22" s="100">
        <v>20</v>
      </c>
      <c r="D22" s="100">
        <v>12</v>
      </c>
    </row>
    <row r="23" spans="1:4">
      <c r="A23" s="99" t="s">
        <v>225</v>
      </c>
      <c r="B23" s="100">
        <v>12</v>
      </c>
      <c r="C23" s="100">
        <v>20</v>
      </c>
      <c r="D23" s="100">
        <v>8</v>
      </c>
    </row>
    <row r="24" spans="1:4">
      <c r="A24" s="99" t="s">
        <v>295</v>
      </c>
      <c r="B24" s="100">
        <v>18</v>
      </c>
      <c r="C24" s="100">
        <v>20</v>
      </c>
      <c r="D24" s="100">
        <v>2</v>
      </c>
    </row>
    <row r="25" spans="1:4">
      <c r="A25" s="99" t="s">
        <v>339</v>
      </c>
      <c r="B25" s="100">
        <v>7</v>
      </c>
      <c r="C25" s="100">
        <v>8</v>
      </c>
      <c r="D25" s="100">
        <v>1</v>
      </c>
    </row>
    <row r="26" spans="1:4">
      <c r="A26" s="99" t="s">
        <v>228</v>
      </c>
      <c r="B26" s="100">
        <v>17</v>
      </c>
      <c r="C26" s="100">
        <v>20</v>
      </c>
      <c r="D26" s="100">
        <v>3</v>
      </c>
    </row>
    <row r="27" spans="1:4">
      <c r="A27" s="99" t="s">
        <v>284</v>
      </c>
      <c r="B27" s="100">
        <v>8</v>
      </c>
      <c r="C27" s="100">
        <v>10</v>
      </c>
      <c r="D27" s="100">
        <v>2</v>
      </c>
    </row>
    <row r="28" spans="1:4">
      <c r="A28" s="99" t="s">
        <v>292</v>
      </c>
      <c r="B28" s="100">
        <v>12</v>
      </c>
      <c r="C28" s="100">
        <v>20</v>
      </c>
      <c r="D28" s="100">
        <v>8</v>
      </c>
    </row>
    <row r="29" spans="1:4">
      <c r="A29" s="99" t="s">
        <v>309</v>
      </c>
      <c r="B29" s="100">
        <v>8</v>
      </c>
      <c r="C29" s="100">
        <v>10</v>
      </c>
      <c r="D29" s="100">
        <v>2</v>
      </c>
    </row>
    <row r="30" spans="1:4">
      <c r="A30" s="99" t="s">
        <v>288</v>
      </c>
      <c r="B30" s="100">
        <v>12</v>
      </c>
      <c r="C30" s="100">
        <v>14</v>
      </c>
      <c r="D30" s="100">
        <v>2</v>
      </c>
    </row>
    <row r="31" spans="1:4">
      <c r="A31" s="99" t="s">
        <v>240</v>
      </c>
      <c r="B31" s="100">
        <v>3</v>
      </c>
      <c r="C31" s="100">
        <v>6</v>
      </c>
      <c r="D31" s="100">
        <v>3</v>
      </c>
    </row>
    <row r="32" spans="1:4">
      <c r="A32" s="99" t="s">
        <v>229</v>
      </c>
      <c r="B32" s="100">
        <v>4</v>
      </c>
      <c r="C32" s="100">
        <v>6</v>
      </c>
      <c r="D32" s="100">
        <v>2</v>
      </c>
    </row>
    <row r="33" spans="1:4">
      <c r="A33" s="99" t="s">
        <v>374</v>
      </c>
      <c r="B33" s="100">
        <v>5</v>
      </c>
      <c r="C33" s="100">
        <v>6</v>
      </c>
      <c r="D33" s="100">
        <v>1</v>
      </c>
    </row>
    <row r="34" spans="1:4">
      <c r="A34" s="99" t="s">
        <v>310</v>
      </c>
      <c r="B34" s="100">
        <v>5</v>
      </c>
      <c r="C34" s="100">
        <v>10</v>
      </c>
      <c r="D34" s="100">
        <v>5</v>
      </c>
    </row>
    <row r="35" spans="1:4">
      <c r="A35" s="99" t="s">
        <v>247</v>
      </c>
      <c r="B35" s="100">
        <v>18</v>
      </c>
      <c r="C35" s="100">
        <v>20</v>
      </c>
      <c r="D35" s="100">
        <v>2</v>
      </c>
    </row>
    <row r="36" spans="1:4">
      <c r="A36" s="99" t="s">
        <v>230</v>
      </c>
      <c r="B36" s="100">
        <v>17</v>
      </c>
      <c r="C36" s="100">
        <v>20</v>
      </c>
      <c r="D36" s="100">
        <v>3</v>
      </c>
    </row>
    <row r="37" spans="1:4">
      <c r="A37" s="99" t="s">
        <v>234</v>
      </c>
      <c r="B37" s="100">
        <v>12</v>
      </c>
      <c r="C37" s="100">
        <v>20</v>
      </c>
      <c r="D37" s="100">
        <v>8</v>
      </c>
    </row>
    <row r="38" spans="1:4">
      <c r="A38" s="99" t="s">
        <v>241</v>
      </c>
      <c r="B38" s="100">
        <v>10</v>
      </c>
      <c r="C38" s="100">
        <v>12</v>
      </c>
      <c r="D38" s="100">
        <v>2</v>
      </c>
    </row>
    <row r="39" spans="1:4">
      <c r="A39" s="99" t="s">
        <v>280</v>
      </c>
      <c r="B39" s="100">
        <v>7</v>
      </c>
      <c r="C39" s="100">
        <v>10</v>
      </c>
      <c r="D39" s="100">
        <v>3</v>
      </c>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49CEA00-936A-4787-B39B-F406B6F36398}">
  <sheetPr codeName="Sheet7"/>
  <dimension ref="A1:J232"/>
  <sheetViews>
    <sheetView workbookViewId="0">
      <selection activeCell="J2" sqref="J1:J1048576"/>
    </sheetView>
  </sheetViews>
  <sheetFormatPr defaultRowHeight="14.4"/>
  <cols>
    <col min="1" max="1" width="43.375" bestFit="1" customWidth="1"/>
    <col min="2" max="2" width="27.125" customWidth="1"/>
    <col min="3" max="3" width="4.375" bestFit="1" customWidth="1"/>
    <col min="4" max="4" width="7.375" bestFit="1" customWidth="1"/>
    <col min="5" max="5" width="4.375" bestFit="1" customWidth="1"/>
    <col min="6" max="7" width="3.625" customWidth="1"/>
    <col min="8" max="8" width="36.625" customWidth="1"/>
    <col min="9" max="9" width="6.5" customWidth="1"/>
    <col min="10" max="10" width="7.625" customWidth="1"/>
    <col min="12" max="12" width="30.125" customWidth="1"/>
  </cols>
  <sheetData>
    <row r="1" spans="1:9" ht="15" thickBot="1">
      <c r="A1" s="51" t="s">
        <v>236</v>
      </c>
      <c r="B1" s="78" t="s">
        <v>218</v>
      </c>
      <c r="C1" s="77"/>
      <c r="D1" s="77"/>
      <c r="E1" s="77"/>
      <c r="F1" s="51"/>
      <c r="G1" s="78"/>
      <c r="H1" s="74" t="s">
        <v>222</v>
      </c>
      <c r="I1" s="78"/>
    </row>
    <row r="2" spans="1:9">
      <c r="A2" s="75"/>
      <c r="B2" s="75"/>
      <c r="C2" s="75"/>
      <c r="D2" s="75"/>
      <c r="E2" s="75"/>
      <c r="F2" s="9"/>
      <c r="G2" s="9"/>
      <c r="H2" s="75" t="s">
        <v>156</v>
      </c>
      <c r="I2" s="75"/>
    </row>
    <row r="3" spans="1:9">
      <c r="A3" s="75" t="s">
        <v>237</v>
      </c>
      <c r="B3" s="75" t="s">
        <v>196</v>
      </c>
      <c r="C3" s="75"/>
      <c r="D3" s="75"/>
      <c r="E3" s="75"/>
      <c r="F3" s="9"/>
      <c r="G3" s="9"/>
      <c r="H3" s="75" t="s">
        <v>160</v>
      </c>
      <c r="I3" s="75"/>
    </row>
    <row r="4" spans="1:9">
      <c r="A4" s="75" t="s">
        <v>231</v>
      </c>
      <c r="B4" s="75" t="s">
        <v>196</v>
      </c>
      <c r="C4" s="75"/>
      <c r="D4" s="75"/>
      <c r="E4" s="75"/>
      <c r="F4" s="9"/>
      <c r="G4" s="9"/>
      <c r="H4" s="75" t="s">
        <v>162</v>
      </c>
      <c r="I4" s="75"/>
    </row>
    <row r="5" spans="1:9">
      <c r="A5" s="75" t="s">
        <v>242</v>
      </c>
      <c r="B5" s="75" t="s">
        <v>196</v>
      </c>
      <c r="C5" s="75"/>
      <c r="D5" s="75"/>
      <c r="E5" s="75"/>
      <c r="F5" s="9"/>
      <c r="G5" s="9"/>
      <c r="H5" s="75" t="s">
        <v>157</v>
      </c>
      <c r="I5" s="75"/>
    </row>
    <row r="6" spans="1:9">
      <c r="A6" s="75" t="s">
        <v>243</v>
      </c>
      <c r="B6" s="75" t="s">
        <v>196</v>
      </c>
      <c r="C6" s="75"/>
      <c r="D6" s="75"/>
      <c r="E6" s="75"/>
      <c r="F6" s="9"/>
      <c r="G6" s="9"/>
      <c r="H6" s="75" t="s">
        <v>163</v>
      </c>
      <c r="I6" s="75"/>
    </row>
    <row r="7" spans="1:9">
      <c r="A7" s="75" t="s">
        <v>239</v>
      </c>
      <c r="B7" s="75" t="s">
        <v>196</v>
      </c>
      <c r="C7" s="75"/>
      <c r="D7" s="75"/>
      <c r="E7" s="75"/>
      <c r="F7" s="9"/>
      <c r="G7" s="9"/>
      <c r="H7" s="75" t="s">
        <v>164</v>
      </c>
      <c r="I7" s="75"/>
    </row>
    <row r="8" spans="1:9">
      <c r="A8" s="75" t="s">
        <v>238</v>
      </c>
      <c r="B8" s="75" t="s">
        <v>196</v>
      </c>
      <c r="C8" s="75"/>
      <c r="D8" s="75"/>
      <c r="E8" s="75"/>
      <c r="F8" s="9"/>
      <c r="G8" s="9"/>
      <c r="H8" s="75" t="s">
        <v>165</v>
      </c>
      <c r="I8" s="75"/>
    </row>
    <row r="9" spans="1:9">
      <c r="A9" s="75" t="s">
        <v>245</v>
      </c>
      <c r="B9" s="75" t="s">
        <v>196</v>
      </c>
      <c r="C9" s="75"/>
      <c r="D9" s="75"/>
      <c r="E9" s="75"/>
      <c r="F9" s="9"/>
      <c r="G9" s="9"/>
      <c r="H9" s="75" t="s">
        <v>154</v>
      </c>
      <c r="I9" s="75"/>
    </row>
    <row r="10" spans="1:9">
      <c r="A10" s="75" t="s">
        <v>235</v>
      </c>
      <c r="B10" s="75" t="s">
        <v>196</v>
      </c>
      <c r="C10" s="75"/>
      <c r="D10" s="75"/>
      <c r="E10" s="75"/>
      <c r="F10" s="9"/>
      <c r="G10" s="9"/>
      <c r="H10" s="75" t="s">
        <v>166</v>
      </c>
      <c r="I10" s="75"/>
    </row>
    <row r="11" spans="1:9">
      <c r="A11" s="75" t="s">
        <v>244</v>
      </c>
      <c r="B11" s="75" t="s">
        <v>196</v>
      </c>
      <c r="C11" s="75"/>
      <c r="D11" s="75"/>
      <c r="E11" s="75"/>
      <c r="F11" s="9"/>
      <c r="G11" s="9"/>
      <c r="H11" s="75" t="s">
        <v>155</v>
      </c>
      <c r="I11" s="75"/>
    </row>
    <row r="12" spans="1:9">
      <c r="A12" s="75" t="s">
        <v>240</v>
      </c>
      <c r="B12" s="75" t="s">
        <v>196</v>
      </c>
      <c r="C12" s="75"/>
      <c r="D12" s="75"/>
      <c r="E12" s="75"/>
      <c r="F12" s="9"/>
      <c r="G12" s="9"/>
      <c r="H12" s="75" t="s">
        <v>168</v>
      </c>
      <c r="I12" s="75"/>
    </row>
    <row r="13" spans="1:9">
      <c r="A13" s="75" t="s">
        <v>234</v>
      </c>
      <c r="B13" s="75" t="s">
        <v>196</v>
      </c>
      <c r="C13" s="75"/>
      <c r="D13" s="75"/>
      <c r="E13" s="75"/>
      <c r="F13" s="9"/>
      <c r="G13" s="9"/>
      <c r="H13" s="75" t="s">
        <v>161</v>
      </c>
      <c r="I13" s="75"/>
    </row>
    <row r="14" spans="1:9">
      <c r="A14" s="75" t="s">
        <v>232</v>
      </c>
      <c r="B14" s="75" t="s">
        <v>196</v>
      </c>
      <c r="C14" s="75"/>
      <c r="D14" s="75"/>
      <c r="E14" s="75"/>
      <c r="F14" s="9"/>
      <c r="G14" s="9"/>
      <c r="H14" s="75" t="s">
        <v>169</v>
      </c>
      <c r="I14" s="75"/>
    </row>
    <row r="15" spans="1:9">
      <c r="A15" s="75" t="s">
        <v>241</v>
      </c>
      <c r="B15" s="75" t="s">
        <v>196</v>
      </c>
      <c r="C15" s="75"/>
      <c r="D15" s="75"/>
      <c r="E15" s="75"/>
      <c r="F15" s="9"/>
      <c r="G15" s="9"/>
      <c r="H15" s="75" t="s">
        <v>170</v>
      </c>
      <c r="I15" s="75"/>
    </row>
    <row r="16" spans="1:9">
      <c r="A16" s="9"/>
      <c r="B16" s="75"/>
      <c r="C16" s="75"/>
      <c r="D16" s="75"/>
      <c r="E16" s="75"/>
      <c r="F16" s="9"/>
      <c r="G16" s="9"/>
      <c r="H16" s="75" t="s">
        <v>171</v>
      </c>
      <c r="I16" s="75"/>
    </row>
    <row r="17" spans="1:9">
      <c r="A17" s="9"/>
      <c r="B17" s="75"/>
      <c r="C17" s="75"/>
      <c r="D17" s="75"/>
      <c r="E17" s="75"/>
      <c r="F17" s="9"/>
      <c r="G17" s="9"/>
      <c r="H17" s="75" t="s">
        <v>172</v>
      </c>
      <c r="I17" s="75"/>
    </row>
    <row r="18" spans="1:9">
      <c r="A18" s="9"/>
      <c r="B18" s="75"/>
      <c r="C18" s="75"/>
      <c r="D18" s="75"/>
      <c r="E18" s="75"/>
      <c r="F18" s="9"/>
      <c r="G18" s="9"/>
      <c r="H18" s="75"/>
      <c r="I18" s="75"/>
    </row>
    <row r="19" spans="1:9">
      <c r="A19" s="9"/>
      <c r="B19" s="75"/>
      <c r="C19" s="75"/>
      <c r="D19" s="75"/>
      <c r="E19" s="75"/>
      <c r="F19" s="9"/>
      <c r="G19" s="9"/>
      <c r="H19" s="75"/>
      <c r="I19" s="75"/>
    </row>
    <row r="20" spans="1:9">
      <c r="A20" s="9"/>
      <c r="B20" s="75"/>
      <c r="C20" s="75"/>
      <c r="D20" s="75"/>
      <c r="E20" s="75"/>
      <c r="F20" s="9"/>
      <c r="G20" s="9"/>
      <c r="H20" s="75"/>
      <c r="I20" s="75"/>
    </row>
    <row r="21" spans="1:9">
      <c r="A21" s="51" t="s">
        <v>294</v>
      </c>
      <c r="B21" s="75"/>
      <c r="C21" s="75"/>
      <c r="D21" s="75"/>
      <c r="E21" s="75"/>
      <c r="F21" s="9"/>
      <c r="G21" s="9"/>
      <c r="H21" s="75"/>
      <c r="I21" s="75"/>
    </row>
    <row r="22" spans="1:9">
      <c r="A22" s="75"/>
      <c r="B22" s="75"/>
      <c r="C22" s="75"/>
      <c r="D22" s="75"/>
      <c r="E22" s="75"/>
      <c r="F22" s="9"/>
      <c r="G22" s="9"/>
      <c r="H22" s="75"/>
      <c r="I22" s="75"/>
    </row>
    <row r="23" spans="1:9">
      <c r="A23" s="75" t="s">
        <v>296</v>
      </c>
      <c r="B23" s="75" t="s">
        <v>187</v>
      </c>
      <c r="C23" s="75"/>
      <c r="D23" s="75"/>
      <c r="E23" s="75"/>
      <c r="F23" s="9"/>
      <c r="G23" s="9"/>
      <c r="H23" s="75"/>
      <c r="I23" s="75"/>
    </row>
    <row r="24" spans="1:9">
      <c r="A24" s="75" t="s">
        <v>299</v>
      </c>
      <c r="B24" s="75" t="s">
        <v>187</v>
      </c>
      <c r="C24" s="75"/>
      <c r="D24" s="75"/>
      <c r="E24" s="75"/>
      <c r="F24" s="9"/>
      <c r="G24" s="9"/>
      <c r="H24" s="75"/>
      <c r="I24" s="75"/>
    </row>
    <row r="25" spans="1:9">
      <c r="A25" s="75" t="s">
        <v>297</v>
      </c>
      <c r="B25" s="75" t="s">
        <v>187</v>
      </c>
      <c r="C25" s="75"/>
      <c r="D25" s="75"/>
      <c r="E25" s="75"/>
      <c r="F25" s="9"/>
      <c r="G25" s="9"/>
      <c r="H25" s="75"/>
      <c r="I25" s="75"/>
    </row>
    <row r="26" spans="1:9">
      <c r="A26" s="75" t="s">
        <v>300</v>
      </c>
      <c r="B26" s="75" t="s">
        <v>187</v>
      </c>
      <c r="C26" s="75"/>
      <c r="D26" s="75"/>
      <c r="E26" s="75"/>
      <c r="F26" s="9"/>
      <c r="G26" s="9"/>
      <c r="H26" s="75"/>
      <c r="I26" s="75"/>
    </row>
    <row r="27" spans="1:9">
      <c r="A27" s="75" t="s">
        <v>298</v>
      </c>
      <c r="B27" s="75" t="s">
        <v>187</v>
      </c>
      <c r="C27" s="75"/>
      <c r="D27" s="75"/>
      <c r="E27" s="75"/>
      <c r="F27" s="9"/>
      <c r="G27" s="9"/>
      <c r="H27" s="75"/>
      <c r="I27" s="75"/>
    </row>
    <row r="28" spans="1:9">
      <c r="A28" s="75" t="s">
        <v>295</v>
      </c>
      <c r="B28" s="75" t="s">
        <v>187</v>
      </c>
      <c r="C28" s="75"/>
      <c r="D28" s="75"/>
      <c r="E28" s="75"/>
      <c r="F28" s="9"/>
      <c r="G28" s="9"/>
      <c r="H28" s="75"/>
      <c r="I28" s="75"/>
    </row>
    <row r="29" spans="1:9">
      <c r="A29" s="75" t="s">
        <v>301</v>
      </c>
      <c r="B29" s="75" t="s">
        <v>187</v>
      </c>
      <c r="C29" s="75"/>
      <c r="D29" s="75"/>
      <c r="E29" s="75"/>
      <c r="F29" s="9"/>
      <c r="G29" s="9"/>
      <c r="H29" s="75"/>
      <c r="I29" s="75"/>
    </row>
    <row r="30" spans="1:9">
      <c r="A30" s="9"/>
      <c r="B30" s="75"/>
      <c r="C30" s="75"/>
      <c r="D30" s="75"/>
      <c r="E30" s="75"/>
      <c r="F30" s="9"/>
      <c r="G30" s="9"/>
      <c r="H30" s="75"/>
      <c r="I30" s="75"/>
    </row>
    <row r="31" spans="1:9">
      <c r="A31" s="9"/>
      <c r="B31" s="75"/>
      <c r="C31" s="75"/>
      <c r="D31" s="75"/>
      <c r="E31" s="75"/>
      <c r="F31" s="9"/>
      <c r="G31" s="9"/>
      <c r="H31" s="75"/>
      <c r="I31" s="75"/>
    </row>
    <row r="32" spans="1:9">
      <c r="A32" s="9"/>
      <c r="B32" s="75"/>
      <c r="C32" s="75"/>
      <c r="D32" s="75"/>
      <c r="E32" s="75"/>
      <c r="F32" s="9"/>
      <c r="G32" s="9"/>
      <c r="H32" s="75"/>
      <c r="I32" s="75"/>
    </row>
    <row r="33" spans="1:9">
      <c r="A33" s="9"/>
      <c r="B33" s="75"/>
      <c r="C33" s="75"/>
      <c r="D33" s="75"/>
      <c r="E33" s="75"/>
      <c r="F33" s="9"/>
      <c r="G33" s="9"/>
      <c r="H33" s="75"/>
      <c r="I33" s="75"/>
    </row>
    <row r="34" spans="1:9">
      <c r="A34" s="9"/>
      <c r="B34" s="75"/>
      <c r="C34" s="75"/>
      <c r="D34" s="75"/>
      <c r="E34" s="75"/>
      <c r="F34" s="9"/>
      <c r="G34" s="9"/>
      <c r="H34" s="75"/>
      <c r="I34" s="75"/>
    </row>
    <row r="35" spans="1:9">
      <c r="A35" s="51" t="s">
        <v>302</v>
      </c>
      <c r="B35" s="75"/>
      <c r="C35" s="75"/>
      <c r="D35" s="75"/>
      <c r="E35" s="75"/>
      <c r="F35" s="9"/>
      <c r="G35" s="9"/>
      <c r="H35" s="75"/>
      <c r="I35" s="75"/>
    </row>
    <row r="36" spans="1:9">
      <c r="A36" s="75"/>
      <c r="B36" s="75"/>
      <c r="C36" s="75"/>
      <c r="D36" s="75"/>
      <c r="E36" s="75"/>
      <c r="F36" s="9"/>
      <c r="G36" s="9"/>
      <c r="H36" s="75"/>
      <c r="I36" s="75"/>
    </row>
    <row r="37" spans="1:9">
      <c r="A37" s="75" t="s">
        <v>303</v>
      </c>
      <c r="B37" s="75" t="s">
        <v>180</v>
      </c>
      <c r="C37" s="75"/>
      <c r="D37" s="75"/>
      <c r="E37" s="75"/>
      <c r="F37" s="9"/>
      <c r="G37" s="9"/>
      <c r="H37" s="75"/>
      <c r="I37" s="75"/>
    </row>
    <row r="38" spans="1:9">
      <c r="A38" s="75" t="s">
        <v>306</v>
      </c>
      <c r="B38" s="75" t="s">
        <v>207</v>
      </c>
      <c r="C38" s="75"/>
      <c r="D38" s="75"/>
      <c r="E38" s="75"/>
      <c r="F38" s="9"/>
      <c r="G38" s="9"/>
      <c r="H38" s="75"/>
      <c r="I38" s="75"/>
    </row>
    <row r="39" spans="1:9">
      <c r="A39" s="75" t="s">
        <v>307</v>
      </c>
      <c r="B39" s="75" t="s">
        <v>207</v>
      </c>
      <c r="C39" s="75"/>
      <c r="D39" s="75"/>
      <c r="E39" s="75"/>
      <c r="F39" s="9"/>
      <c r="G39" s="9"/>
      <c r="H39" s="75"/>
      <c r="I39" s="75"/>
    </row>
    <row r="40" spans="1:9">
      <c r="A40" s="75" t="s">
        <v>304</v>
      </c>
      <c r="B40" s="75" t="s">
        <v>180</v>
      </c>
      <c r="C40" s="75"/>
      <c r="D40" s="75"/>
      <c r="E40" s="75"/>
      <c r="F40" s="9"/>
      <c r="G40" s="9"/>
      <c r="H40" s="75"/>
      <c r="I40" s="75"/>
    </row>
    <row r="41" spans="1:9">
      <c r="A41" s="75" t="s">
        <v>313</v>
      </c>
      <c r="B41" s="75" t="s">
        <v>207</v>
      </c>
      <c r="C41" s="75"/>
      <c r="D41" s="75"/>
      <c r="E41" s="75"/>
      <c r="F41" s="9"/>
      <c r="G41" s="9"/>
      <c r="H41" s="75"/>
      <c r="I41" s="75"/>
    </row>
    <row r="42" spans="1:9">
      <c r="A42" s="75" t="s">
        <v>220</v>
      </c>
      <c r="B42" s="75" t="s">
        <v>180</v>
      </c>
      <c r="C42" s="75"/>
      <c r="D42" s="75"/>
      <c r="E42" s="75"/>
      <c r="F42" s="9"/>
      <c r="G42" s="9"/>
      <c r="H42" s="75"/>
      <c r="I42" s="75"/>
    </row>
    <row r="43" spans="1:9">
      <c r="A43" s="75" t="s">
        <v>221</v>
      </c>
      <c r="B43" s="75" t="s">
        <v>203</v>
      </c>
      <c r="C43" s="75"/>
      <c r="D43" s="75"/>
      <c r="E43" s="75"/>
      <c r="F43" s="9"/>
      <c r="G43" s="9"/>
      <c r="H43" s="75"/>
      <c r="I43" s="75"/>
    </row>
    <row r="44" spans="1:9">
      <c r="A44" s="75" t="s">
        <v>311</v>
      </c>
      <c r="B44" s="75" t="s">
        <v>203</v>
      </c>
      <c r="C44" s="75"/>
      <c r="D44" s="75"/>
      <c r="E44" s="75"/>
      <c r="F44" s="9"/>
      <c r="G44" s="9"/>
      <c r="H44" s="75"/>
      <c r="I44" s="75"/>
    </row>
    <row r="45" spans="1:9">
      <c r="A45" s="75" t="s">
        <v>312</v>
      </c>
      <c r="B45" s="75" t="s">
        <v>203</v>
      </c>
      <c r="C45" s="75"/>
      <c r="D45" s="75"/>
      <c r="E45" s="75"/>
      <c r="F45" s="9"/>
      <c r="G45" s="9"/>
      <c r="H45" s="75"/>
      <c r="I45" s="75"/>
    </row>
    <row r="46" spans="1:9">
      <c r="A46" s="75" t="s">
        <v>309</v>
      </c>
      <c r="B46" s="75" t="s">
        <v>207</v>
      </c>
      <c r="C46" s="75"/>
      <c r="D46" s="75"/>
      <c r="E46" s="75"/>
      <c r="F46" s="9"/>
      <c r="G46" s="9"/>
      <c r="H46" s="75"/>
      <c r="I46" s="75"/>
    </row>
    <row r="47" spans="1:9">
      <c r="A47" s="75" t="s">
        <v>310</v>
      </c>
      <c r="B47" s="75" t="s">
        <v>203</v>
      </c>
      <c r="C47" s="75"/>
      <c r="D47" s="75"/>
      <c r="E47" s="75"/>
      <c r="F47" s="9"/>
      <c r="G47" s="9"/>
      <c r="H47" s="75"/>
      <c r="I47" s="75"/>
    </row>
    <row r="48" spans="1:9">
      <c r="A48" s="75" t="s">
        <v>305</v>
      </c>
      <c r="B48" s="75" t="s">
        <v>180</v>
      </c>
      <c r="C48" s="75"/>
      <c r="D48" s="75"/>
      <c r="E48" s="75"/>
      <c r="F48" s="9"/>
      <c r="G48" s="9"/>
      <c r="H48" s="75"/>
      <c r="I48" s="75"/>
    </row>
    <row r="49" spans="1:10">
      <c r="A49" s="75" t="s">
        <v>308</v>
      </c>
      <c r="B49" s="75" t="s">
        <v>207</v>
      </c>
      <c r="C49" s="75"/>
      <c r="D49" s="75"/>
      <c r="E49" s="75"/>
      <c r="F49" s="9"/>
      <c r="G49" s="9"/>
      <c r="H49" s="75"/>
      <c r="I49" s="75"/>
    </row>
    <row r="50" spans="1:10">
      <c r="A50" s="9"/>
      <c r="B50" s="75"/>
      <c r="C50" s="75"/>
      <c r="D50" s="75"/>
      <c r="E50" s="75"/>
      <c r="F50" s="9"/>
      <c r="G50" s="9"/>
      <c r="H50" s="75"/>
      <c r="I50" s="75"/>
    </row>
    <row r="51" spans="1:10">
      <c r="A51" s="9"/>
      <c r="B51" s="75"/>
      <c r="C51" s="75"/>
      <c r="D51" s="75"/>
      <c r="E51" s="75"/>
      <c r="F51" s="9"/>
      <c r="G51" s="9"/>
      <c r="H51" s="75"/>
      <c r="I51" s="75"/>
    </row>
    <row r="52" spans="1:10">
      <c r="A52" s="9"/>
      <c r="B52" s="75"/>
      <c r="C52" s="75"/>
      <c r="D52" s="75"/>
      <c r="E52" s="75"/>
      <c r="F52" s="9"/>
      <c r="G52" s="9"/>
      <c r="H52" s="75"/>
      <c r="I52" s="75"/>
    </row>
    <row r="53" spans="1:10">
      <c r="A53" s="9"/>
      <c r="B53" s="75"/>
      <c r="C53" s="75"/>
      <c r="D53" s="75"/>
      <c r="E53" s="75"/>
      <c r="F53" s="9"/>
      <c r="G53" s="9"/>
      <c r="H53" s="75"/>
      <c r="I53" s="75"/>
    </row>
    <row r="54" spans="1:10">
      <c r="A54" s="51" t="s">
        <v>279</v>
      </c>
      <c r="B54" s="75"/>
      <c r="C54" s="75"/>
      <c r="D54" s="75"/>
      <c r="E54" s="75"/>
      <c r="F54" s="9"/>
      <c r="G54" s="9"/>
      <c r="H54" s="75"/>
      <c r="I54" s="75"/>
    </row>
    <row r="55" spans="1:10">
      <c r="A55" s="75"/>
      <c r="B55" s="75"/>
      <c r="C55" s="75"/>
      <c r="D55" s="75"/>
      <c r="E55" s="75"/>
      <c r="F55" s="9"/>
      <c r="G55" s="9"/>
      <c r="H55" s="75"/>
      <c r="I55" s="75"/>
    </row>
    <row r="56" spans="1:10">
      <c r="A56" s="75" t="s">
        <v>285</v>
      </c>
      <c r="B56" s="75" t="s">
        <v>180</v>
      </c>
      <c r="C56" s="75"/>
      <c r="D56" s="75"/>
      <c r="E56" s="75"/>
      <c r="F56" s="9"/>
      <c r="G56" s="9"/>
      <c r="H56" s="75"/>
      <c r="I56" s="75"/>
    </row>
    <row r="57" spans="1:10">
      <c r="A57" s="75" t="s">
        <v>281</v>
      </c>
      <c r="B57" s="75" t="s">
        <v>180</v>
      </c>
      <c r="C57" s="75"/>
      <c r="D57" s="75"/>
      <c r="E57" s="75"/>
      <c r="F57" s="9"/>
      <c r="G57" s="9"/>
      <c r="H57" s="75"/>
      <c r="I57" s="75"/>
    </row>
    <row r="58" spans="1:10">
      <c r="A58" s="75" t="s">
        <v>286</v>
      </c>
      <c r="B58" s="75" t="s">
        <v>180</v>
      </c>
      <c r="C58" s="75"/>
      <c r="D58" s="75"/>
      <c r="E58" s="75"/>
      <c r="F58" s="9"/>
      <c r="G58" s="9"/>
      <c r="H58" s="75"/>
      <c r="I58" s="75"/>
    </row>
    <row r="59" spans="1:10">
      <c r="A59" s="75" t="s">
        <v>452</v>
      </c>
      <c r="B59" s="75" t="s">
        <v>180</v>
      </c>
      <c r="C59" s="75"/>
      <c r="D59" s="75"/>
      <c r="E59" s="75"/>
      <c r="F59" s="9"/>
      <c r="G59" s="9"/>
      <c r="H59" s="75"/>
      <c r="I59" s="75"/>
      <c r="J59" s="83"/>
    </row>
    <row r="60" spans="1:10">
      <c r="A60" s="75" t="s">
        <v>284</v>
      </c>
      <c r="B60" s="75" t="s">
        <v>180</v>
      </c>
      <c r="C60" s="75"/>
      <c r="D60" s="75"/>
      <c r="E60" s="75"/>
      <c r="F60" s="9"/>
      <c r="G60" s="9"/>
      <c r="H60" s="75"/>
      <c r="I60" s="75"/>
      <c r="J60" s="83"/>
    </row>
    <row r="61" spans="1:10">
      <c r="A61" s="75" t="s">
        <v>282</v>
      </c>
      <c r="B61" s="75" t="s">
        <v>180</v>
      </c>
      <c r="C61" s="75"/>
      <c r="D61" s="75"/>
      <c r="E61" s="75"/>
      <c r="F61" s="9"/>
      <c r="G61" s="9"/>
      <c r="H61" s="75"/>
      <c r="I61" s="75"/>
      <c r="J61" s="83"/>
    </row>
    <row r="62" spans="1:10">
      <c r="A62" s="75" t="s">
        <v>283</v>
      </c>
      <c r="B62" s="75" t="s">
        <v>180</v>
      </c>
      <c r="C62" s="75"/>
      <c r="D62" s="75"/>
      <c r="E62" s="75"/>
      <c r="F62" s="9"/>
      <c r="G62" s="9"/>
      <c r="H62" s="75"/>
      <c r="I62" s="75"/>
      <c r="J62" s="83"/>
    </row>
    <row r="63" spans="1:10">
      <c r="A63" s="75" t="s">
        <v>280</v>
      </c>
      <c r="B63" s="75" t="s">
        <v>180</v>
      </c>
      <c r="C63" s="75"/>
      <c r="D63" s="75"/>
      <c r="E63" s="75"/>
      <c r="F63" s="9"/>
      <c r="G63" s="9"/>
      <c r="H63" s="75"/>
      <c r="I63" s="75"/>
      <c r="J63" s="83"/>
    </row>
    <row r="64" spans="1:10">
      <c r="A64" s="89"/>
      <c r="B64" s="75"/>
      <c r="C64" s="75"/>
      <c r="D64" s="75"/>
      <c r="E64" s="75"/>
      <c r="F64" s="9"/>
      <c r="G64" s="9"/>
      <c r="H64" s="75"/>
      <c r="I64" s="75"/>
      <c r="J64" s="83"/>
    </row>
    <row r="65" spans="1:10">
      <c r="A65" s="89"/>
      <c r="B65" s="75"/>
      <c r="C65" s="75"/>
      <c r="D65" s="75"/>
      <c r="E65" s="75"/>
      <c r="F65" s="9"/>
      <c r="G65" s="9"/>
      <c r="H65" s="75"/>
      <c r="I65" s="75"/>
      <c r="J65" s="83"/>
    </row>
    <row r="66" spans="1:10">
      <c r="A66" s="89"/>
      <c r="B66" s="75"/>
      <c r="C66" s="75"/>
      <c r="D66" s="75"/>
      <c r="E66" s="75"/>
      <c r="F66" s="9"/>
      <c r="G66" s="9"/>
      <c r="H66" s="75"/>
      <c r="I66" s="75"/>
      <c r="J66" s="83"/>
    </row>
    <row r="67" spans="1:10">
      <c r="A67" s="89"/>
      <c r="B67" s="75"/>
      <c r="C67" s="75"/>
      <c r="D67" s="75"/>
      <c r="E67" s="75"/>
      <c r="F67" s="9"/>
      <c r="G67" s="9"/>
      <c r="H67" s="75"/>
      <c r="I67" s="75"/>
      <c r="J67" s="83"/>
    </row>
    <row r="68" spans="1:10">
      <c r="A68" s="89"/>
      <c r="B68" s="75"/>
      <c r="C68" s="75"/>
      <c r="D68" s="75"/>
      <c r="E68" s="75"/>
      <c r="F68" s="9"/>
      <c r="G68" s="9"/>
      <c r="H68" s="75"/>
      <c r="I68" s="75"/>
      <c r="J68" s="83"/>
    </row>
    <row r="69" spans="1:10">
      <c r="A69" s="89"/>
      <c r="B69" s="75"/>
      <c r="C69" s="75"/>
      <c r="D69" s="75"/>
      <c r="E69" s="75"/>
      <c r="F69" s="9"/>
      <c r="G69" s="9"/>
      <c r="H69" s="75"/>
      <c r="I69" s="75"/>
      <c r="J69" s="83"/>
    </row>
    <row r="70" spans="1:10" ht="15" thickBot="1">
      <c r="A70" s="77" t="s">
        <v>246</v>
      </c>
      <c r="B70" s="75"/>
      <c r="C70" s="75"/>
      <c r="D70" s="75"/>
      <c r="E70" s="75"/>
      <c r="F70" s="9"/>
      <c r="G70" s="9"/>
      <c r="H70" s="75"/>
      <c r="I70" s="75"/>
      <c r="J70" s="83"/>
    </row>
    <row r="71" spans="1:10">
      <c r="A71" s="75"/>
      <c r="B71" s="75"/>
      <c r="C71" s="75"/>
      <c r="D71" s="75"/>
      <c r="E71" s="75"/>
      <c r="F71" s="9"/>
      <c r="G71" s="9"/>
      <c r="H71" s="75"/>
      <c r="I71" s="75"/>
      <c r="J71" s="83"/>
    </row>
    <row r="72" spans="1:10">
      <c r="A72" s="75" t="s">
        <v>248</v>
      </c>
      <c r="B72" s="75" t="s">
        <v>200</v>
      </c>
      <c r="C72" s="75"/>
      <c r="D72" s="75"/>
      <c r="E72" s="75"/>
      <c r="F72" s="9"/>
      <c r="G72" s="9"/>
      <c r="H72" s="75"/>
      <c r="I72" s="75"/>
      <c r="J72" s="83"/>
    </row>
    <row r="73" spans="1:10">
      <c r="A73" s="75" t="s">
        <v>223</v>
      </c>
      <c r="B73" s="75" t="s">
        <v>200</v>
      </c>
      <c r="C73" s="75"/>
      <c r="D73" s="75"/>
      <c r="E73" s="75"/>
      <c r="F73" s="9"/>
      <c r="G73" s="9"/>
      <c r="H73" s="75"/>
      <c r="I73" s="75"/>
      <c r="J73" s="83"/>
    </row>
    <row r="74" spans="1:10">
      <c r="A74" s="75" t="s">
        <v>224</v>
      </c>
      <c r="B74" s="75" t="s">
        <v>200</v>
      </c>
      <c r="C74" s="75"/>
      <c r="D74" s="75"/>
      <c r="E74" s="75"/>
      <c r="F74" s="9"/>
      <c r="G74" s="9"/>
      <c r="H74" s="75"/>
      <c r="I74" s="75"/>
      <c r="J74" s="83"/>
    </row>
    <row r="75" spans="1:10">
      <c r="A75" s="75" t="s">
        <v>226</v>
      </c>
      <c r="B75" s="75" t="s">
        <v>200</v>
      </c>
      <c r="C75" s="75"/>
      <c r="D75" s="75"/>
      <c r="E75" s="75"/>
      <c r="F75" s="9"/>
      <c r="G75" s="9"/>
      <c r="H75" s="75"/>
      <c r="I75" s="75"/>
      <c r="J75" s="83"/>
    </row>
    <row r="76" spans="1:10">
      <c r="A76" s="75" t="s">
        <v>227</v>
      </c>
      <c r="B76" s="75" t="s">
        <v>200</v>
      </c>
      <c r="C76" s="75"/>
      <c r="D76" s="75"/>
      <c r="E76" s="75"/>
      <c r="F76" s="9"/>
      <c r="G76" s="9"/>
      <c r="H76" s="75"/>
      <c r="I76" s="75"/>
      <c r="J76" s="83"/>
    </row>
    <row r="77" spans="1:10">
      <c r="A77" s="75" t="s">
        <v>251</v>
      </c>
      <c r="B77" s="75" t="s">
        <v>200</v>
      </c>
      <c r="C77" s="75"/>
      <c r="D77" s="75"/>
      <c r="E77" s="75"/>
      <c r="F77" s="9"/>
      <c r="G77" s="9"/>
      <c r="H77" s="75"/>
      <c r="I77" s="75"/>
      <c r="J77" s="83"/>
    </row>
    <row r="78" spans="1:10">
      <c r="A78" s="75" t="s">
        <v>249</v>
      </c>
      <c r="B78" s="75" t="s">
        <v>200</v>
      </c>
      <c r="C78" s="75"/>
      <c r="D78" s="75"/>
      <c r="E78" s="75"/>
      <c r="F78" s="9"/>
      <c r="G78" s="9"/>
      <c r="H78" s="75"/>
      <c r="I78" s="75"/>
      <c r="J78" s="83"/>
    </row>
    <row r="79" spans="1:10">
      <c r="A79" s="75" t="s">
        <v>250</v>
      </c>
      <c r="B79" s="75" t="s">
        <v>200</v>
      </c>
      <c r="C79" s="75"/>
      <c r="D79" s="75"/>
      <c r="E79" s="75"/>
      <c r="F79" s="9"/>
      <c r="G79" s="9"/>
      <c r="H79" s="75"/>
      <c r="I79" s="75"/>
      <c r="J79" s="83"/>
    </row>
    <row r="80" spans="1:10">
      <c r="A80" s="75" t="s">
        <v>225</v>
      </c>
      <c r="B80" s="75" t="s">
        <v>200</v>
      </c>
      <c r="C80" s="75"/>
      <c r="D80" s="75"/>
      <c r="E80" s="75"/>
      <c r="F80" s="9"/>
      <c r="G80" s="9"/>
      <c r="H80" s="75"/>
      <c r="I80" s="75"/>
      <c r="J80" s="83"/>
    </row>
    <row r="81" spans="1:10">
      <c r="A81" s="75" t="s">
        <v>228</v>
      </c>
      <c r="B81" s="75" t="s">
        <v>200</v>
      </c>
      <c r="C81" s="75"/>
      <c r="D81" s="75"/>
      <c r="E81" s="75"/>
      <c r="F81" s="9"/>
      <c r="G81" s="9"/>
      <c r="H81" s="75"/>
      <c r="I81" s="75"/>
      <c r="J81" s="83"/>
    </row>
    <row r="82" spans="1:10">
      <c r="A82" s="75" t="s">
        <v>252</v>
      </c>
      <c r="B82" s="75" t="s">
        <v>200</v>
      </c>
      <c r="C82" s="75"/>
      <c r="D82" s="75"/>
      <c r="E82" s="75"/>
      <c r="F82" s="9"/>
      <c r="G82" s="9"/>
      <c r="H82" s="75"/>
      <c r="I82" s="75"/>
      <c r="J82" s="83"/>
    </row>
    <row r="83" spans="1:10">
      <c r="A83" s="75" t="s">
        <v>229</v>
      </c>
      <c r="B83" s="75" t="s">
        <v>200</v>
      </c>
      <c r="C83" s="75"/>
      <c r="D83" s="75"/>
      <c r="E83" s="75"/>
      <c r="F83" s="9"/>
      <c r="G83" s="9"/>
      <c r="H83" s="75"/>
      <c r="I83" s="75"/>
      <c r="J83" s="83"/>
    </row>
    <row r="84" spans="1:10">
      <c r="A84" s="75" t="s">
        <v>247</v>
      </c>
      <c r="B84" s="75" t="s">
        <v>200</v>
      </c>
      <c r="C84" s="75"/>
      <c r="D84" s="75"/>
      <c r="E84" s="75"/>
      <c r="F84" s="9"/>
      <c r="G84" s="9"/>
      <c r="H84" s="75"/>
      <c r="I84" s="75"/>
      <c r="J84" s="83"/>
    </row>
    <row r="85" spans="1:10">
      <c r="A85" s="75" t="s">
        <v>230</v>
      </c>
      <c r="B85" s="75" t="s">
        <v>200</v>
      </c>
      <c r="C85" s="75"/>
      <c r="D85" s="75"/>
      <c r="E85" s="75"/>
      <c r="F85" s="9"/>
      <c r="G85" s="9"/>
      <c r="H85" s="75"/>
      <c r="I85" s="75"/>
      <c r="J85" s="83"/>
    </row>
    <row r="86" spans="1:10">
      <c r="A86" s="75" t="s">
        <v>253</v>
      </c>
      <c r="B86" s="75" t="s">
        <v>200</v>
      </c>
      <c r="C86" s="75"/>
      <c r="D86" s="75"/>
      <c r="E86" s="75"/>
      <c r="F86" s="9"/>
      <c r="G86" s="9"/>
      <c r="H86" s="75"/>
      <c r="I86" s="75"/>
      <c r="J86" s="83"/>
    </row>
    <row r="87" spans="1:10">
      <c r="A87" s="9"/>
      <c r="B87" s="75"/>
      <c r="C87" s="75"/>
      <c r="D87" s="75"/>
      <c r="E87" s="75"/>
      <c r="F87" s="9"/>
      <c r="G87" s="9"/>
      <c r="H87" s="75"/>
      <c r="I87" s="75"/>
      <c r="J87" s="83"/>
    </row>
    <row r="88" spans="1:10">
      <c r="A88" s="9"/>
      <c r="B88" s="75"/>
      <c r="C88" s="75"/>
      <c r="D88" s="75"/>
      <c r="E88" s="75"/>
      <c r="F88" s="9"/>
      <c r="G88" s="9"/>
      <c r="H88" s="75"/>
      <c r="I88" s="75"/>
      <c r="J88" s="83"/>
    </row>
    <row r="89" spans="1:10">
      <c r="A89" s="9"/>
      <c r="B89" s="75"/>
      <c r="C89" s="75"/>
      <c r="D89" s="75"/>
      <c r="E89" s="75"/>
      <c r="F89" s="9"/>
      <c r="G89" s="9"/>
      <c r="H89" s="75"/>
      <c r="I89" s="75"/>
      <c r="J89" s="83"/>
    </row>
    <row r="90" spans="1:10">
      <c r="A90" s="9"/>
      <c r="B90" s="75"/>
      <c r="C90" s="75"/>
      <c r="D90" s="75"/>
      <c r="E90" s="75"/>
      <c r="F90" s="9"/>
      <c r="G90" s="9"/>
      <c r="H90" s="75"/>
      <c r="I90" s="75"/>
      <c r="J90" s="83"/>
    </row>
    <row r="91" spans="1:10">
      <c r="A91" s="9"/>
      <c r="B91" s="75"/>
      <c r="C91" s="75"/>
      <c r="D91" s="75"/>
      <c r="E91" s="75"/>
      <c r="F91" s="9"/>
      <c r="G91" s="9"/>
      <c r="H91" s="75"/>
      <c r="I91" s="75"/>
      <c r="J91" s="83"/>
    </row>
    <row r="92" spans="1:10">
      <c r="A92" s="51" t="s">
        <v>287</v>
      </c>
      <c r="B92" s="75"/>
      <c r="C92" s="75"/>
      <c r="D92" s="75"/>
      <c r="E92" s="75"/>
      <c r="F92" s="9"/>
      <c r="G92" s="9"/>
      <c r="H92" s="75"/>
      <c r="I92" s="75"/>
      <c r="J92" s="83"/>
    </row>
    <row r="93" spans="1:10">
      <c r="A93" s="75"/>
      <c r="B93" s="75"/>
      <c r="C93" s="75"/>
      <c r="D93" s="75"/>
      <c r="E93" s="75"/>
      <c r="F93" s="9"/>
      <c r="G93" s="9"/>
      <c r="H93" s="75"/>
      <c r="I93" s="75"/>
      <c r="J93" s="83"/>
    </row>
    <row r="94" spans="1:10">
      <c r="A94" s="75" t="s">
        <v>290</v>
      </c>
      <c r="B94" s="75" t="s">
        <v>180</v>
      </c>
      <c r="C94" s="75"/>
      <c r="D94" s="75"/>
      <c r="E94" s="75"/>
      <c r="F94" s="9"/>
      <c r="G94" s="9"/>
      <c r="H94" s="75"/>
      <c r="I94" s="75"/>
      <c r="J94" s="83"/>
    </row>
    <row r="95" spans="1:10">
      <c r="A95" s="75" t="s">
        <v>291</v>
      </c>
      <c r="B95" s="75" t="s">
        <v>180</v>
      </c>
      <c r="C95" s="75"/>
      <c r="D95" s="75"/>
      <c r="E95" s="75"/>
      <c r="F95" s="9"/>
      <c r="G95" s="9"/>
      <c r="H95" s="75"/>
      <c r="I95" s="75"/>
      <c r="J95" s="83"/>
    </row>
    <row r="96" spans="1:10">
      <c r="A96" s="75" t="s">
        <v>289</v>
      </c>
      <c r="B96" s="75" t="s">
        <v>180</v>
      </c>
      <c r="C96" s="75"/>
      <c r="D96" s="75"/>
      <c r="E96" s="75"/>
      <c r="F96" s="9"/>
      <c r="G96" s="9"/>
      <c r="H96" s="75"/>
      <c r="I96" s="75"/>
      <c r="J96" s="83"/>
    </row>
    <row r="97" spans="1:10">
      <c r="A97" s="75" t="s">
        <v>292</v>
      </c>
      <c r="B97" s="75" t="s">
        <v>180</v>
      </c>
      <c r="C97" s="75"/>
      <c r="D97" s="75"/>
      <c r="E97" s="75"/>
      <c r="F97" s="9"/>
      <c r="G97" s="9"/>
      <c r="H97" s="75"/>
      <c r="I97" s="75"/>
      <c r="J97" s="83"/>
    </row>
    <row r="98" spans="1:10">
      <c r="A98" s="75" t="s">
        <v>293</v>
      </c>
      <c r="B98" s="75" t="s">
        <v>180</v>
      </c>
      <c r="C98" s="75"/>
      <c r="D98" s="75"/>
      <c r="E98" s="75"/>
      <c r="F98" s="9"/>
      <c r="G98" s="9"/>
      <c r="H98" s="75"/>
      <c r="I98" s="75"/>
      <c r="J98" s="83"/>
    </row>
    <row r="99" spans="1:10">
      <c r="A99" s="75" t="s">
        <v>288</v>
      </c>
      <c r="B99" s="75" t="s">
        <v>180</v>
      </c>
      <c r="C99" s="75"/>
      <c r="D99" s="75"/>
      <c r="E99" s="75"/>
      <c r="F99" s="9"/>
      <c r="G99" s="9"/>
      <c r="H99" s="75"/>
      <c r="I99" s="75"/>
      <c r="J99" s="83"/>
    </row>
    <row r="100" spans="1:10">
      <c r="A100" s="75"/>
      <c r="B100" s="75"/>
      <c r="C100" s="75"/>
      <c r="D100" s="75"/>
      <c r="E100" s="75"/>
      <c r="F100" s="9"/>
      <c r="G100" s="9"/>
      <c r="H100" s="75"/>
      <c r="I100" s="75"/>
      <c r="J100" s="83"/>
    </row>
    <row r="101" spans="1:10">
      <c r="A101" s="75"/>
      <c r="B101" s="75"/>
      <c r="C101" s="75"/>
      <c r="D101" s="75"/>
      <c r="E101" s="75"/>
      <c r="F101" s="9"/>
      <c r="G101" s="9"/>
      <c r="H101" s="75"/>
      <c r="I101" s="75"/>
      <c r="J101" s="83"/>
    </row>
    <row r="102" spans="1:10">
      <c r="A102" s="75"/>
      <c r="B102" s="75"/>
      <c r="C102" s="75"/>
      <c r="D102" s="75"/>
      <c r="E102" s="75"/>
      <c r="F102" s="9"/>
      <c r="G102" s="9"/>
      <c r="H102" s="75"/>
      <c r="I102" s="75"/>
      <c r="J102" s="83"/>
    </row>
    <row r="103" spans="1:10">
      <c r="A103" s="75"/>
      <c r="B103" s="75"/>
      <c r="C103" s="75"/>
      <c r="D103" s="75"/>
      <c r="E103" s="75"/>
      <c r="F103" s="9"/>
      <c r="G103" s="9"/>
      <c r="H103" s="75"/>
      <c r="I103" s="75"/>
      <c r="J103" s="83"/>
    </row>
    <row r="104" spans="1:10">
      <c r="A104" s="51" t="s">
        <v>314</v>
      </c>
      <c r="B104" s="75"/>
      <c r="C104" s="75"/>
      <c r="D104" s="75"/>
      <c r="E104" s="75"/>
      <c r="F104" s="9"/>
      <c r="G104" s="9"/>
      <c r="H104" s="75"/>
      <c r="I104" s="75"/>
      <c r="J104" s="83"/>
    </row>
    <row r="105" spans="1:10">
      <c r="A105" s="75"/>
      <c r="B105" s="75"/>
      <c r="C105" s="75"/>
      <c r="D105" s="75"/>
      <c r="E105" s="75"/>
      <c r="F105" s="9"/>
      <c r="G105" s="9"/>
      <c r="H105" s="75"/>
      <c r="I105" s="75"/>
      <c r="J105" s="83"/>
    </row>
    <row r="106" spans="1:10">
      <c r="A106" s="75" t="s">
        <v>317</v>
      </c>
      <c r="B106" s="75" t="s">
        <v>190</v>
      </c>
      <c r="C106" s="75"/>
      <c r="D106" s="75"/>
      <c r="E106" s="75"/>
      <c r="F106" s="9"/>
      <c r="G106" s="9"/>
      <c r="H106" s="75"/>
      <c r="I106" s="75"/>
      <c r="J106" s="83"/>
    </row>
    <row r="107" spans="1:10">
      <c r="A107" s="75" t="s">
        <v>316</v>
      </c>
      <c r="B107" s="75" t="s">
        <v>190</v>
      </c>
      <c r="C107" s="75"/>
      <c r="D107" s="75"/>
      <c r="E107" s="75"/>
      <c r="F107" s="9"/>
      <c r="G107" s="9"/>
      <c r="H107" s="75"/>
      <c r="I107" s="75"/>
      <c r="J107" s="83"/>
    </row>
    <row r="108" spans="1:10">
      <c r="A108" s="75" t="s">
        <v>319</v>
      </c>
      <c r="B108" s="75" t="s">
        <v>190</v>
      </c>
      <c r="C108" s="75"/>
      <c r="D108" s="75"/>
      <c r="E108" s="75"/>
      <c r="F108" s="9"/>
      <c r="G108" s="9"/>
      <c r="H108" s="75"/>
      <c r="I108" s="75"/>
      <c r="J108" s="83"/>
    </row>
    <row r="109" spans="1:10">
      <c r="A109" s="75" t="s">
        <v>318</v>
      </c>
      <c r="B109" s="75" t="s">
        <v>190</v>
      </c>
      <c r="C109" s="75"/>
      <c r="D109" s="75"/>
      <c r="E109" s="75"/>
      <c r="F109" s="9"/>
      <c r="G109" s="9"/>
      <c r="H109" s="75"/>
      <c r="I109" s="75"/>
      <c r="J109" s="83"/>
    </row>
    <row r="110" spans="1:10">
      <c r="A110" s="75" t="s">
        <v>315</v>
      </c>
      <c r="B110" s="75" t="s">
        <v>190</v>
      </c>
      <c r="C110" s="75"/>
      <c r="D110" s="75"/>
      <c r="E110" s="75"/>
      <c r="F110" s="9"/>
      <c r="G110" s="9"/>
      <c r="H110" s="75"/>
      <c r="I110" s="75"/>
      <c r="J110" s="83"/>
    </row>
    <row r="111" spans="1:10">
      <c r="A111" s="9"/>
      <c r="B111" s="75"/>
      <c r="C111" s="75"/>
      <c r="D111" s="75"/>
      <c r="E111" s="75"/>
      <c r="F111" s="9"/>
      <c r="G111" s="9"/>
      <c r="H111" s="75"/>
      <c r="I111" s="75"/>
      <c r="J111" s="83"/>
    </row>
    <row r="112" spans="1:10">
      <c r="A112" s="9"/>
      <c r="B112" s="75"/>
      <c r="C112" s="75"/>
      <c r="D112" s="75"/>
      <c r="E112" s="75"/>
      <c r="F112" s="9"/>
      <c r="G112" s="9"/>
      <c r="H112" s="75"/>
      <c r="I112" s="75"/>
      <c r="J112" s="83"/>
    </row>
    <row r="113" spans="1:10">
      <c r="A113" s="9"/>
      <c r="B113" s="75"/>
      <c r="C113" s="75"/>
      <c r="D113" s="75"/>
      <c r="E113" s="75"/>
      <c r="F113" s="9"/>
      <c r="G113" s="9"/>
      <c r="H113" s="75"/>
      <c r="I113" s="75"/>
      <c r="J113" s="83"/>
    </row>
    <row r="114" spans="1:10">
      <c r="A114" s="9"/>
      <c r="B114" s="75"/>
      <c r="C114" s="75"/>
      <c r="D114" s="75"/>
      <c r="E114" s="75"/>
      <c r="F114" s="9"/>
      <c r="G114" s="9"/>
      <c r="H114" s="75"/>
      <c r="I114" s="75"/>
      <c r="J114" s="83"/>
    </row>
    <row r="115" spans="1:10">
      <c r="A115" s="9"/>
      <c r="B115" s="75"/>
      <c r="C115" s="75"/>
      <c r="D115" s="75"/>
      <c r="E115" s="75"/>
      <c r="F115" s="9"/>
      <c r="G115" s="9"/>
      <c r="H115" s="75"/>
      <c r="I115" s="75"/>
      <c r="J115" s="83"/>
    </row>
    <row r="116" spans="1:10">
      <c r="A116" s="51" t="s">
        <v>320</v>
      </c>
      <c r="B116" s="75"/>
      <c r="C116" s="75"/>
      <c r="D116" s="75"/>
      <c r="E116" s="75"/>
      <c r="F116" s="9"/>
      <c r="G116" s="9"/>
      <c r="H116" s="75"/>
      <c r="I116" s="75"/>
      <c r="J116" s="83"/>
    </row>
    <row r="117" spans="1:10">
      <c r="A117" s="75"/>
      <c r="B117" s="75"/>
      <c r="C117" s="75"/>
      <c r="D117" s="75"/>
      <c r="E117" s="75"/>
      <c r="F117" s="9"/>
      <c r="G117" s="9"/>
      <c r="H117" s="75"/>
      <c r="I117" s="75"/>
      <c r="J117" s="83"/>
    </row>
    <row r="118" spans="1:10">
      <c r="A118" s="75" t="s">
        <v>321</v>
      </c>
      <c r="B118" s="75" t="s">
        <v>193</v>
      </c>
      <c r="C118" s="75"/>
      <c r="D118" s="75"/>
      <c r="E118" s="75"/>
      <c r="F118" s="9"/>
      <c r="G118" s="9"/>
      <c r="H118" s="75"/>
      <c r="I118" s="75"/>
      <c r="J118" s="83"/>
    </row>
    <row r="119" spans="1:10">
      <c r="A119" s="75" t="s">
        <v>322</v>
      </c>
      <c r="B119" s="75" t="s">
        <v>193</v>
      </c>
      <c r="C119" s="75"/>
      <c r="D119" s="75"/>
      <c r="E119" s="75"/>
      <c r="F119" s="9"/>
      <c r="G119" s="9"/>
      <c r="H119" s="75"/>
      <c r="I119" s="75"/>
      <c r="J119" s="83"/>
    </row>
    <row r="120" spans="1:10">
      <c r="A120" s="75" t="s">
        <v>324</v>
      </c>
      <c r="B120" s="75" t="s">
        <v>193</v>
      </c>
      <c r="C120" s="75"/>
      <c r="D120" s="75"/>
      <c r="E120" s="75"/>
      <c r="F120" s="9"/>
      <c r="G120" s="9"/>
      <c r="H120" s="75"/>
      <c r="I120" s="75"/>
      <c r="J120" s="83"/>
    </row>
    <row r="121" spans="1:10">
      <c r="A121" s="75" t="s">
        <v>276</v>
      </c>
      <c r="B121" s="75" t="s">
        <v>193</v>
      </c>
      <c r="C121" s="75"/>
      <c r="D121" s="75"/>
      <c r="E121" s="75"/>
      <c r="F121" s="9"/>
      <c r="G121" s="9"/>
      <c r="H121" s="75"/>
      <c r="I121" s="75"/>
      <c r="J121" s="83"/>
    </row>
    <row r="122" spans="1:10">
      <c r="A122" s="75" t="s">
        <v>325</v>
      </c>
      <c r="B122" s="75" t="s">
        <v>193</v>
      </c>
      <c r="C122" s="75"/>
      <c r="D122" s="75"/>
      <c r="E122" s="75"/>
      <c r="F122" s="9"/>
      <c r="G122" s="9"/>
      <c r="H122" s="75"/>
      <c r="I122" s="75"/>
      <c r="J122" s="83"/>
    </row>
    <row r="123" spans="1:10">
      <c r="A123" s="75" t="s">
        <v>323</v>
      </c>
      <c r="B123" s="75" t="s">
        <v>193</v>
      </c>
      <c r="C123" s="75"/>
      <c r="D123" s="75"/>
      <c r="E123" s="75"/>
      <c r="F123" s="9"/>
      <c r="G123" s="9"/>
      <c r="H123" s="75"/>
      <c r="I123" s="75"/>
      <c r="J123" s="83"/>
    </row>
    <row r="124" spans="1:10">
      <c r="A124" s="9"/>
      <c r="B124" s="75"/>
      <c r="C124" s="75"/>
      <c r="D124" s="75"/>
      <c r="E124" s="75"/>
      <c r="F124" s="9"/>
      <c r="G124" s="9"/>
      <c r="H124" s="75"/>
      <c r="I124" s="75"/>
      <c r="J124" s="83"/>
    </row>
    <row r="125" spans="1:10">
      <c r="A125" s="9"/>
      <c r="B125" s="75"/>
      <c r="C125" s="75"/>
      <c r="D125" s="75"/>
      <c r="E125" s="75"/>
      <c r="F125" s="9"/>
      <c r="G125" s="9"/>
      <c r="H125" s="75"/>
      <c r="I125" s="75"/>
      <c r="J125" s="83"/>
    </row>
    <row r="126" spans="1:10">
      <c r="A126" s="9"/>
      <c r="B126" s="75"/>
      <c r="C126" s="75"/>
      <c r="D126" s="75"/>
      <c r="E126" s="75"/>
      <c r="F126" s="9"/>
      <c r="G126" s="9"/>
      <c r="H126" s="75"/>
      <c r="I126" s="75"/>
      <c r="J126" s="83"/>
    </row>
    <row r="127" spans="1:10">
      <c r="A127" s="9"/>
      <c r="B127" s="75"/>
      <c r="C127" s="75"/>
      <c r="D127" s="75"/>
      <c r="E127" s="75"/>
      <c r="F127" s="9"/>
      <c r="G127" s="9"/>
      <c r="H127" s="75"/>
      <c r="I127" s="75"/>
      <c r="J127" s="83"/>
    </row>
    <row r="128" spans="1:10">
      <c r="A128" s="9"/>
      <c r="B128" s="75"/>
      <c r="C128" s="75"/>
      <c r="D128" s="75"/>
      <c r="E128" s="75"/>
      <c r="F128" s="9"/>
      <c r="G128" s="9"/>
      <c r="H128" s="75"/>
      <c r="I128" s="75"/>
      <c r="J128" s="83"/>
    </row>
    <row r="129" spans="1:10">
      <c r="A129" s="9"/>
      <c r="B129" s="75"/>
      <c r="C129" s="75"/>
      <c r="D129" s="75"/>
      <c r="E129" s="75"/>
      <c r="F129" s="9"/>
      <c r="G129" s="9"/>
      <c r="H129" s="75"/>
      <c r="I129" s="75"/>
      <c r="J129" s="83"/>
    </row>
    <row r="130" spans="1:10">
      <c r="A130" s="51" t="s">
        <v>342</v>
      </c>
      <c r="B130" s="75"/>
      <c r="C130" s="75"/>
      <c r="D130" s="75"/>
      <c r="E130" s="75"/>
      <c r="F130" s="9"/>
      <c r="G130" s="9"/>
      <c r="H130" s="75"/>
      <c r="I130" s="75"/>
      <c r="J130" s="83"/>
    </row>
    <row r="131" spans="1:10">
      <c r="A131" s="75"/>
      <c r="B131" s="75"/>
      <c r="C131" s="75"/>
      <c r="D131" s="75"/>
      <c r="E131" s="75"/>
      <c r="F131" s="9"/>
      <c r="G131" s="9"/>
      <c r="H131" s="75"/>
      <c r="I131" s="75"/>
      <c r="J131" s="83"/>
    </row>
    <row r="132" spans="1:10">
      <c r="A132" s="75" t="s">
        <v>344</v>
      </c>
      <c r="B132" s="75" t="s">
        <v>346</v>
      </c>
      <c r="C132" s="75"/>
      <c r="D132" s="75"/>
      <c r="E132" s="75"/>
      <c r="F132" s="9"/>
      <c r="G132" s="9"/>
      <c r="H132" s="75"/>
      <c r="I132" s="75"/>
      <c r="J132" s="83"/>
    </row>
    <row r="133" spans="1:10">
      <c r="A133" s="75" t="s">
        <v>345</v>
      </c>
      <c r="B133" s="75" t="s">
        <v>346</v>
      </c>
      <c r="C133" s="75"/>
      <c r="D133" s="75"/>
      <c r="E133" s="75"/>
      <c r="F133" s="9"/>
      <c r="G133" s="9"/>
      <c r="H133" s="75"/>
      <c r="I133" s="75"/>
      <c r="J133" s="83"/>
    </row>
    <row r="134" spans="1:10">
      <c r="A134" s="75" t="s">
        <v>343</v>
      </c>
      <c r="B134" s="75" t="s">
        <v>346</v>
      </c>
      <c r="C134" s="75"/>
      <c r="D134" s="75"/>
      <c r="E134" s="75"/>
      <c r="F134" s="9"/>
      <c r="G134" s="9"/>
      <c r="H134" s="75"/>
      <c r="I134" s="75"/>
      <c r="J134" s="83"/>
    </row>
    <row r="135" spans="1:10">
      <c r="A135" s="9"/>
      <c r="B135" s="75"/>
      <c r="C135" s="75"/>
      <c r="D135" s="75"/>
      <c r="E135" s="75"/>
      <c r="F135" s="9"/>
      <c r="G135" s="9"/>
      <c r="H135" s="75"/>
      <c r="I135" s="75"/>
      <c r="J135" s="83"/>
    </row>
    <row r="136" spans="1:10">
      <c r="A136" s="9"/>
      <c r="B136" s="75"/>
      <c r="C136" s="75"/>
      <c r="D136" s="75"/>
      <c r="E136" s="75"/>
      <c r="F136" s="9"/>
      <c r="G136" s="9"/>
      <c r="H136" s="75"/>
      <c r="I136" s="75"/>
      <c r="J136" s="83"/>
    </row>
    <row r="137" spans="1:10">
      <c r="A137" s="9"/>
      <c r="B137" s="75"/>
      <c r="C137" s="75"/>
      <c r="D137" s="75"/>
      <c r="E137" s="75"/>
      <c r="F137" s="9"/>
      <c r="G137" s="9"/>
      <c r="H137" s="75"/>
      <c r="I137" s="75"/>
      <c r="J137" s="83"/>
    </row>
    <row r="138" spans="1:10">
      <c r="A138" s="9"/>
      <c r="B138" s="75"/>
      <c r="C138" s="75"/>
      <c r="D138" s="75"/>
      <c r="E138" s="75"/>
      <c r="F138" s="9"/>
      <c r="G138" s="9"/>
      <c r="H138" s="75"/>
      <c r="I138" s="75"/>
      <c r="J138" s="83"/>
    </row>
    <row r="139" spans="1:10">
      <c r="A139" s="9"/>
      <c r="B139" s="75"/>
      <c r="C139" s="75"/>
      <c r="D139" s="75"/>
      <c r="E139" s="75"/>
      <c r="F139" s="9"/>
      <c r="G139" s="9"/>
      <c r="H139" s="75"/>
      <c r="I139" s="75"/>
      <c r="J139" s="83"/>
    </row>
    <row r="140" spans="1:10">
      <c r="A140" s="9"/>
      <c r="B140" s="75"/>
      <c r="C140" s="75"/>
      <c r="D140" s="75"/>
      <c r="E140" s="75"/>
      <c r="F140" s="9"/>
      <c r="G140" s="9"/>
      <c r="H140" s="75"/>
      <c r="I140" s="75"/>
      <c r="J140" s="83"/>
    </row>
    <row r="141" spans="1:10">
      <c r="A141" s="51" t="s">
        <v>254</v>
      </c>
      <c r="B141" s="75"/>
      <c r="C141" s="75"/>
      <c r="D141" s="75"/>
      <c r="E141" s="75"/>
      <c r="F141" s="9"/>
      <c r="G141" s="9"/>
      <c r="H141" s="75"/>
      <c r="I141" s="75"/>
      <c r="J141" s="83"/>
    </row>
    <row r="142" spans="1:10">
      <c r="A142" s="75"/>
      <c r="B142" s="75"/>
      <c r="C142" s="75"/>
      <c r="D142" s="75"/>
      <c r="E142" s="75"/>
      <c r="F142" s="9"/>
      <c r="G142" s="9"/>
      <c r="H142" s="75"/>
      <c r="I142" s="75"/>
      <c r="J142" s="83"/>
    </row>
    <row r="143" spans="1:10">
      <c r="A143" s="75" t="s">
        <v>260</v>
      </c>
      <c r="B143" s="75" t="s">
        <v>200</v>
      </c>
      <c r="C143" s="75"/>
      <c r="D143" s="75"/>
      <c r="E143" s="75"/>
      <c r="F143" s="9"/>
      <c r="G143" s="9"/>
      <c r="H143" s="75"/>
      <c r="I143" s="75"/>
      <c r="J143" s="83"/>
    </row>
    <row r="144" spans="1:10">
      <c r="A144" s="75" t="s">
        <v>265</v>
      </c>
      <c r="B144" s="75" t="s">
        <v>200</v>
      </c>
      <c r="C144" s="75"/>
      <c r="D144" s="75"/>
      <c r="E144" s="75"/>
      <c r="F144" s="9"/>
      <c r="G144" s="9"/>
      <c r="H144" s="75"/>
      <c r="I144" s="75"/>
      <c r="J144" s="83"/>
    </row>
    <row r="145" spans="1:10">
      <c r="A145" s="75" t="s">
        <v>261</v>
      </c>
      <c r="B145" s="75" t="s">
        <v>200</v>
      </c>
      <c r="C145" s="75"/>
      <c r="D145" s="75"/>
      <c r="E145" s="75"/>
      <c r="F145" s="9"/>
      <c r="G145" s="9"/>
      <c r="H145" s="75"/>
      <c r="I145" s="75"/>
      <c r="J145" s="83"/>
    </row>
    <row r="146" spans="1:10">
      <c r="A146" s="75" t="s">
        <v>266</v>
      </c>
      <c r="B146" s="75" t="s">
        <v>200</v>
      </c>
      <c r="C146" s="75"/>
      <c r="D146" s="75"/>
      <c r="E146" s="75"/>
      <c r="F146" s="9"/>
      <c r="G146" s="9"/>
      <c r="H146" s="75"/>
      <c r="I146" s="75"/>
      <c r="J146" s="83"/>
    </row>
    <row r="147" spans="1:10">
      <c r="A147" s="75" t="s">
        <v>258</v>
      </c>
      <c r="B147" s="75" t="s">
        <v>200</v>
      </c>
      <c r="C147" s="75"/>
      <c r="D147" s="75"/>
      <c r="E147" s="75"/>
      <c r="F147" s="9"/>
      <c r="G147" s="9"/>
      <c r="H147" s="75"/>
      <c r="I147" s="75"/>
      <c r="J147" s="83"/>
    </row>
    <row r="148" spans="1:10">
      <c r="A148" s="75" t="s">
        <v>262</v>
      </c>
      <c r="B148" s="75" t="s">
        <v>200</v>
      </c>
      <c r="C148" s="75"/>
      <c r="D148" s="75"/>
      <c r="E148" s="75"/>
      <c r="F148" s="9"/>
      <c r="G148" s="9"/>
      <c r="H148" s="75"/>
      <c r="I148" s="75"/>
      <c r="J148" s="83"/>
    </row>
    <row r="149" spans="1:10">
      <c r="A149" s="75" t="s">
        <v>259</v>
      </c>
      <c r="B149" s="75" t="s">
        <v>200</v>
      </c>
      <c r="C149" s="75"/>
      <c r="D149" s="75"/>
      <c r="E149" s="75"/>
      <c r="F149" s="9"/>
      <c r="G149" s="9"/>
      <c r="H149" s="75"/>
      <c r="I149" s="75"/>
      <c r="J149" s="83"/>
    </row>
    <row r="150" spans="1:10">
      <c r="A150" s="75" t="s">
        <v>264</v>
      </c>
      <c r="B150" s="75" t="s">
        <v>200</v>
      </c>
      <c r="C150" s="75"/>
      <c r="D150" s="75"/>
      <c r="E150" s="75"/>
      <c r="F150" s="9"/>
      <c r="G150" s="9"/>
      <c r="H150" s="75"/>
      <c r="I150" s="75"/>
      <c r="J150" s="83"/>
    </row>
    <row r="151" spans="1:10">
      <c r="A151" s="75" t="s">
        <v>255</v>
      </c>
      <c r="B151" s="75" t="s">
        <v>200</v>
      </c>
      <c r="C151" s="75"/>
      <c r="D151" s="75"/>
      <c r="E151" s="75"/>
      <c r="F151" s="9"/>
      <c r="G151" s="9"/>
      <c r="H151" s="75"/>
      <c r="I151" s="75"/>
      <c r="J151" s="83"/>
    </row>
    <row r="152" spans="1:10">
      <c r="A152" s="75" t="s">
        <v>256</v>
      </c>
      <c r="B152" s="75" t="s">
        <v>200</v>
      </c>
      <c r="C152" s="75"/>
      <c r="D152" s="75"/>
      <c r="E152" s="75"/>
      <c r="F152" s="9"/>
      <c r="G152" s="9"/>
      <c r="H152" s="75"/>
      <c r="I152" s="75"/>
      <c r="J152" s="83"/>
    </row>
    <row r="153" spans="1:10">
      <c r="A153" s="75" t="s">
        <v>257</v>
      </c>
      <c r="B153" s="75" t="s">
        <v>200</v>
      </c>
      <c r="C153" s="75"/>
      <c r="D153" s="75"/>
      <c r="E153" s="75"/>
      <c r="F153" s="9"/>
      <c r="G153" s="9"/>
      <c r="H153" s="75"/>
      <c r="I153" s="75"/>
      <c r="J153" s="83"/>
    </row>
    <row r="154" spans="1:10">
      <c r="A154" s="75" t="s">
        <v>263</v>
      </c>
      <c r="B154" s="75" t="s">
        <v>200</v>
      </c>
      <c r="C154" s="75"/>
      <c r="D154" s="75"/>
      <c r="E154" s="75"/>
      <c r="F154" s="9"/>
      <c r="G154" s="9"/>
      <c r="H154" s="75"/>
      <c r="I154" s="75"/>
      <c r="J154" s="83"/>
    </row>
    <row r="155" spans="1:10">
      <c r="A155" s="9"/>
      <c r="B155" s="75"/>
      <c r="C155" s="75"/>
      <c r="D155" s="75"/>
      <c r="E155" s="75"/>
      <c r="F155" s="9"/>
      <c r="G155" s="9"/>
      <c r="H155" s="75"/>
      <c r="I155" s="75"/>
      <c r="J155" s="83"/>
    </row>
    <row r="156" spans="1:10">
      <c r="A156" s="9"/>
      <c r="B156" s="75"/>
      <c r="C156" s="75"/>
      <c r="D156" s="75"/>
      <c r="E156" s="75"/>
      <c r="F156" s="9"/>
      <c r="G156" s="9"/>
      <c r="H156" s="75"/>
      <c r="I156" s="75"/>
      <c r="J156" s="83"/>
    </row>
    <row r="157" spans="1:10">
      <c r="A157" s="9"/>
      <c r="B157" s="75"/>
      <c r="C157" s="75"/>
      <c r="D157" s="75"/>
      <c r="E157" s="75"/>
      <c r="F157" s="9"/>
      <c r="G157" s="9"/>
      <c r="H157" s="75"/>
      <c r="I157" s="75"/>
      <c r="J157" s="83"/>
    </row>
    <row r="158" spans="1:10">
      <c r="A158" s="9"/>
      <c r="B158" s="75"/>
      <c r="C158" s="75"/>
      <c r="D158" s="75"/>
      <c r="E158" s="75"/>
      <c r="F158" s="9"/>
      <c r="G158" s="9"/>
      <c r="H158" s="75"/>
      <c r="I158" s="75"/>
      <c r="J158" s="83"/>
    </row>
    <row r="159" spans="1:10">
      <c r="A159" s="9"/>
      <c r="B159" s="75"/>
      <c r="C159" s="75"/>
      <c r="D159" s="75"/>
      <c r="E159" s="75"/>
      <c r="F159" s="9"/>
      <c r="G159" s="9"/>
      <c r="H159" s="75"/>
      <c r="I159" s="75"/>
      <c r="J159" s="83"/>
    </row>
    <row r="160" spans="1:10">
      <c r="A160" s="9"/>
      <c r="B160" s="75"/>
      <c r="C160" s="75"/>
      <c r="D160" s="75"/>
      <c r="E160" s="75"/>
      <c r="F160" s="9"/>
      <c r="G160" s="9"/>
      <c r="H160" s="75"/>
      <c r="I160" s="75"/>
      <c r="J160" s="83"/>
    </row>
    <row r="161" spans="1:10">
      <c r="A161" s="51" t="s">
        <v>267</v>
      </c>
      <c r="B161" s="75"/>
      <c r="C161" s="75"/>
      <c r="D161" s="75"/>
      <c r="E161" s="75"/>
      <c r="F161" s="9"/>
      <c r="G161" s="9"/>
      <c r="H161" s="75"/>
      <c r="I161" s="75"/>
      <c r="J161" s="83"/>
    </row>
    <row r="162" spans="1:10">
      <c r="A162" s="75"/>
      <c r="B162" s="75"/>
      <c r="C162" s="75"/>
      <c r="D162" s="75"/>
      <c r="E162" s="75"/>
      <c r="F162" s="9"/>
      <c r="G162" s="9"/>
      <c r="H162" s="75"/>
      <c r="I162" s="75"/>
      <c r="J162" s="83"/>
    </row>
    <row r="163" spans="1:10">
      <c r="A163" s="75" t="s">
        <v>272</v>
      </c>
      <c r="B163" s="75" t="s">
        <v>187</v>
      </c>
      <c r="C163" s="75"/>
      <c r="D163" s="75"/>
      <c r="E163" s="75"/>
      <c r="F163" s="9"/>
      <c r="G163" s="9"/>
      <c r="H163" s="75"/>
      <c r="I163" s="75"/>
      <c r="J163" s="83"/>
    </row>
    <row r="164" spans="1:10">
      <c r="A164" s="75" t="s">
        <v>273</v>
      </c>
      <c r="B164" s="75" t="s">
        <v>200</v>
      </c>
      <c r="C164" s="75"/>
      <c r="D164" s="75"/>
      <c r="E164" s="75"/>
      <c r="F164" s="9"/>
      <c r="G164" s="9"/>
      <c r="H164" s="75"/>
      <c r="I164" s="75"/>
      <c r="J164" s="83"/>
    </row>
    <row r="165" spans="1:10">
      <c r="A165" s="75" t="s">
        <v>271</v>
      </c>
      <c r="B165" s="9" t="s">
        <v>347</v>
      </c>
      <c r="C165" s="75"/>
      <c r="D165" s="75"/>
      <c r="E165" s="75"/>
      <c r="F165" s="9"/>
      <c r="G165" s="9"/>
      <c r="H165" s="75"/>
      <c r="I165" s="75"/>
      <c r="J165" s="83"/>
    </row>
    <row r="166" spans="1:10">
      <c r="A166" s="75" t="s">
        <v>270</v>
      </c>
      <c r="B166" s="75" t="s">
        <v>200</v>
      </c>
      <c r="C166" s="75"/>
      <c r="D166" s="75"/>
      <c r="E166" s="75"/>
      <c r="F166" s="9"/>
      <c r="G166" s="9"/>
      <c r="H166" s="75"/>
      <c r="I166" s="75"/>
      <c r="J166" s="83"/>
    </row>
    <row r="167" spans="1:10">
      <c r="A167" s="75" t="s">
        <v>268</v>
      </c>
      <c r="B167" s="75" t="s">
        <v>196</v>
      </c>
      <c r="C167" s="75"/>
      <c r="D167" s="75"/>
      <c r="E167" s="75"/>
      <c r="F167" s="9"/>
      <c r="G167" s="9"/>
      <c r="H167" s="75"/>
      <c r="I167" s="75"/>
      <c r="J167" s="83"/>
    </row>
    <row r="168" spans="1:10" ht="12.6" customHeight="1">
      <c r="A168" s="75" t="s">
        <v>269</v>
      </c>
      <c r="B168" s="75" t="s">
        <v>200</v>
      </c>
      <c r="C168" s="75"/>
      <c r="D168" s="75"/>
      <c r="E168" s="75"/>
      <c r="F168" s="9"/>
      <c r="G168" s="9"/>
      <c r="H168" s="75"/>
      <c r="I168" s="75"/>
      <c r="J168" s="83"/>
    </row>
    <row r="169" spans="1:10">
      <c r="A169" s="75" t="s">
        <v>278</v>
      </c>
      <c r="B169" s="75" t="s">
        <v>193</v>
      </c>
      <c r="C169" s="75"/>
      <c r="D169" s="75"/>
      <c r="E169" s="75"/>
      <c r="F169" s="9"/>
      <c r="G169" s="9"/>
      <c r="H169" s="75"/>
      <c r="I169" s="75"/>
      <c r="J169" s="83"/>
    </row>
    <row r="170" spans="1:10">
      <c r="A170" s="75" t="s">
        <v>275</v>
      </c>
      <c r="B170" s="75" t="s">
        <v>193</v>
      </c>
      <c r="C170" s="75"/>
      <c r="D170" s="75"/>
      <c r="E170" s="75"/>
      <c r="F170" s="9"/>
      <c r="G170" s="9"/>
      <c r="H170" s="75"/>
      <c r="I170" s="75"/>
      <c r="J170" s="83"/>
    </row>
    <row r="171" spans="1:10">
      <c r="A171" s="75" t="s">
        <v>277</v>
      </c>
      <c r="B171" s="75" t="s">
        <v>193</v>
      </c>
      <c r="C171" s="75"/>
      <c r="D171" s="75"/>
      <c r="E171" s="75"/>
      <c r="F171" s="9"/>
      <c r="G171" s="9"/>
      <c r="H171" s="75"/>
      <c r="I171" s="75"/>
      <c r="J171" s="83"/>
    </row>
    <row r="172" spans="1:10">
      <c r="A172" s="75" t="s">
        <v>274</v>
      </c>
      <c r="B172" s="75" t="s">
        <v>193</v>
      </c>
      <c r="C172" s="75"/>
      <c r="D172" s="75"/>
      <c r="E172" s="75"/>
      <c r="F172" s="9"/>
      <c r="G172" s="9"/>
      <c r="H172" s="75"/>
      <c r="I172" s="75"/>
      <c r="J172" s="83"/>
    </row>
    <row r="173" spans="1:10">
      <c r="A173" s="75" t="s">
        <v>276</v>
      </c>
      <c r="B173" s="75" t="s">
        <v>193</v>
      </c>
      <c r="C173" s="75"/>
      <c r="D173" s="75"/>
      <c r="E173" s="75"/>
      <c r="F173" s="9"/>
      <c r="G173" s="9"/>
      <c r="H173" s="75"/>
      <c r="I173" s="75"/>
      <c r="J173" s="83"/>
    </row>
    <row r="174" spans="1:10">
      <c r="A174" s="9"/>
      <c r="B174" s="75"/>
      <c r="C174" s="75"/>
      <c r="D174" s="75"/>
      <c r="E174" s="75"/>
      <c r="F174" s="9"/>
      <c r="G174" s="9"/>
      <c r="H174" s="75"/>
      <c r="I174" s="75"/>
      <c r="J174" s="83"/>
    </row>
    <row r="175" spans="1:10">
      <c r="A175" s="9"/>
      <c r="B175" s="75"/>
      <c r="C175" s="75"/>
      <c r="D175" s="75"/>
      <c r="E175" s="75"/>
      <c r="F175" s="9"/>
      <c r="G175" s="9"/>
      <c r="H175" s="75"/>
      <c r="I175" s="75"/>
      <c r="J175" s="83"/>
    </row>
    <row r="176" spans="1:10">
      <c r="A176" s="9"/>
      <c r="B176" s="75"/>
      <c r="C176" s="75"/>
      <c r="D176" s="75"/>
      <c r="E176" s="75"/>
      <c r="F176" s="9"/>
      <c r="G176" s="9"/>
      <c r="H176" s="75"/>
      <c r="I176" s="75"/>
      <c r="J176" s="83"/>
    </row>
    <row r="177" spans="1:10">
      <c r="A177" s="9"/>
      <c r="B177" s="75"/>
      <c r="C177" s="75"/>
      <c r="D177" s="75"/>
      <c r="E177" s="75"/>
      <c r="F177" s="9"/>
      <c r="G177" s="9"/>
      <c r="H177" s="75"/>
      <c r="I177" s="75"/>
      <c r="J177" s="83"/>
    </row>
    <row r="178" spans="1:10">
      <c r="A178" s="9"/>
      <c r="B178" s="75"/>
      <c r="C178" s="75"/>
      <c r="D178" s="75"/>
      <c r="E178" s="75"/>
      <c r="F178" s="9"/>
      <c r="G178" s="9"/>
      <c r="H178" s="75"/>
      <c r="I178" s="75"/>
      <c r="J178" s="83"/>
    </row>
    <row r="179" spans="1:10">
      <c r="A179" s="51" t="s">
        <v>326</v>
      </c>
      <c r="B179" s="75"/>
      <c r="C179" s="75"/>
      <c r="D179" s="75"/>
      <c r="E179" s="75"/>
      <c r="F179" s="9"/>
      <c r="G179" s="9"/>
      <c r="H179" s="75"/>
      <c r="I179" s="75"/>
      <c r="J179" s="83"/>
    </row>
    <row r="180" spans="1:10">
      <c r="A180" s="75"/>
      <c r="B180" s="75"/>
      <c r="C180" s="75"/>
      <c r="D180" s="75"/>
      <c r="E180" s="75"/>
      <c r="F180" s="9"/>
      <c r="G180" s="9"/>
      <c r="H180" s="75"/>
      <c r="I180" s="75"/>
      <c r="J180" s="83"/>
    </row>
    <row r="181" spans="1:10">
      <c r="A181" s="75" t="s">
        <v>328</v>
      </c>
      <c r="B181" s="75" t="s">
        <v>187</v>
      </c>
      <c r="C181" s="75"/>
      <c r="D181" s="75"/>
      <c r="E181" s="75"/>
      <c r="F181" s="9"/>
      <c r="G181" s="9"/>
      <c r="H181" s="75"/>
      <c r="I181" s="75"/>
      <c r="J181" s="83"/>
    </row>
    <row r="182" spans="1:10">
      <c r="A182" s="75" t="s">
        <v>331</v>
      </c>
      <c r="B182" s="75" t="s">
        <v>200</v>
      </c>
      <c r="C182" s="75"/>
      <c r="D182" s="75"/>
      <c r="E182" s="75"/>
      <c r="F182" s="9"/>
      <c r="G182" s="9"/>
      <c r="H182" s="75"/>
      <c r="I182" s="75"/>
      <c r="J182" s="83"/>
    </row>
    <row r="183" spans="1:10">
      <c r="A183" s="75" t="s">
        <v>327</v>
      </c>
      <c r="B183" s="75" t="s">
        <v>200</v>
      </c>
      <c r="C183" s="75"/>
      <c r="D183" s="75"/>
      <c r="E183" s="75"/>
      <c r="F183" s="9"/>
      <c r="G183" s="9"/>
      <c r="H183" s="75"/>
      <c r="I183" s="75"/>
      <c r="J183" s="83"/>
    </row>
    <row r="184" spans="1:10">
      <c r="A184" s="75" t="s">
        <v>329</v>
      </c>
      <c r="B184" s="75" t="s">
        <v>196</v>
      </c>
      <c r="C184" s="75"/>
      <c r="D184" s="75"/>
      <c r="E184" s="75"/>
      <c r="F184" s="9"/>
      <c r="G184" s="9"/>
      <c r="H184" s="75"/>
      <c r="I184" s="75"/>
      <c r="J184" s="83"/>
    </row>
    <row r="185" spans="1:10">
      <c r="A185" s="75" t="s">
        <v>330</v>
      </c>
      <c r="B185" s="9" t="s">
        <v>347</v>
      </c>
      <c r="C185" s="75"/>
      <c r="D185" s="75"/>
      <c r="E185" s="75"/>
      <c r="F185" s="9"/>
      <c r="G185" s="9"/>
      <c r="H185" s="75"/>
      <c r="I185" s="75"/>
      <c r="J185" s="83"/>
    </row>
    <row r="186" spans="1:10">
      <c r="A186" s="9"/>
      <c r="B186" s="9"/>
      <c r="C186" s="75"/>
      <c r="D186" s="75"/>
      <c r="E186" s="75"/>
      <c r="F186" s="9"/>
      <c r="G186" s="9"/>
      <c r="H186" s="75"/>
      <c r="I186" s="75"/>
      <c r="J186" s="83"/>
    </row>
    <row r="187" spans="1:10">
      <c r="A187" s="9"/>
      <c r="B187" s="9"/>
      <c r="C187" s="75"/>
      <c r="D187" s="75"/>
      <c r="E187" s="75"/>
      <c r="F187" s="9"/>
      <c r="G187" s="9"/>
      <c r="H187" s="75"/>
      <c r="I187" s="75"/>
      <c r="J187" s="83"/>
    </row>
    <row r="188" spans="1:10">
      <c r="A188" s="9"/>
      <c r="B188" s="9"/>
      <c r="C188" s="75"/>
      <c r="D188" s="75"/>
      <c r="E188" s="75"/>
      <c r="F188" s="9"/>
      <c r="G188" s="9"/>
      <c r="H188" s="75"/>
      <c r="I188" s="75"/>
      <c r="J188" s="83"/>
    </row>
    <row r="189" spans="1:10">
      <c r="A189" s="9"/>
      <c r="B189" s="9"/>
      <c r="C189" s="75"/>
      <c r="D189" s="75"/>
      <c r="E189" s="75"/>
      <c r="F189" s="9"/>
      <c r="G189" s="9"/>
      <c r="H189" s="75"/>
      <c r="I189" s="75"/>
      <c r="J189" s="83"/>
    </row>
    <row r="190" spans="1:10">
      <c r="A190" s="9"/>
      <c r="B190" s="9"/>
      <c r="C190" s="75"/>
      <c r="D190" s="75"/>
      <c r="E190" s="75"/>
      <c r="F190" s="9"/>
      <c r="G190" s="9"/>
      <c r="H190" s="75"/>
      <c r="I190" s="75"/>
      <c r="J190" s="83"/>
    </row>
    <row r="191" spans="1:10">
      <c r="A191" s="51" t="s">
        <v>332</v>
      </c>
      <c r="B191" s="75"/>
      <c r="C191" s="75"/>
      <c r="D191" s="75"/>
      <c r="E191" s="75"/>
      <c r="F191" s="9"/>
      <c r="G191" s="9"/>
      <c r="H191" s="75"/>
      <c r="I191" s="75"/>
      <c r="J191" s="83"/>
    </row>
    <row r="192" spans="1:10">
      <c r="A192" s="75"/>
      <c r="B192" s="75"/>
      <c r="C192" s="75"/>
      <c r="D192" s="75"/>
      <c r="E192" s="75"/>
      <c r="F192" s="9"/>
      <c r="G192" s="9"/>
      <c r="H192" s="75"/>
      <c r="I192" s="75"/>
      <c r="J192" s="83"/>
    </row>
    <row r="193" spans="1:10">
      <c r="A193" s="75" t="s">
        <v>341</v>
      </c>
      <c r="B193" s="9" t="s">
        <v>348</v>
      </c>
      <c r="C193" s="75"/>
      <c r="D193" s="75"/>
      <c r="E193" s="75"/>
      <c r="F193" s="9"/>
      <c r="G193" s="9"/>
      <c r="H193" s="75"/>
      <c r="I193" s="75"/>
      <c r="J193" s="83"/>
    </row>
    <row r="194" spans="1:10">
      <c r="A194" s="75" t="s">
        <v>333</v>
      </c>
      <c r="B194" s="75" t="s">
        <v>180</v>
      </c>
      <c r="C194" s="75"/>
      <c r="D194" s="75"/>
      <c r="E194" s="75"/>
      <c r="F194" s="9"/>
      <c r="G194" s="9"/>
      <c r="H194" s="75"/>
      <c r="I194" s="75"/>
      <c r="J194" s="83"/>
    </row>
    <row r="195" spans="1:10">
      <c r="A195" s="75" t="s">
        <v>338</v>
      </c>
      <c r="B195" s="75" t="s">
        <v>200</v>
      </c>
      <c r="C195" s="75"/>
      <c r="D195" s="75"/>
      <c r="E195" s="75"/>
      <c r="F195" s="9"/>
      <c r="G195" s="9"/>
      <c r="H195" s="75"/>
      <c r="I195" s="75"/>
      <c r="J195" s="83"/>
    </row>
    <row r="196" spans="1:10">
      <c r="A196" s="75" t="s">
        <v>334</v>
      </c>
      <c r="B196" s="75" t="s">
        <v>180</v>
      </c>
      <c r="C196" s="75"/>
      <c r="D196" s="75"/>
      <c r="E196" s="75"/>
      <c r="F196" s="9"/>
      <c r="G196" s="9"/>
      <c r="H196" s="75"/>
      <c r="I196" s="75"/>
      <c r="J196" s="83"/>
    </row>
    <row r="197" spans="1:10">
      <c r="A197" s="75" t="s">
        <v>340</v>
      </c>
      <c r="B197" s="9" t="s">
        <v>349</v>
      </c>
      <c r="C197" s="75"/>
      <c r="D197" s="75"/>
      <c r="E197" s="75"/>
      <c r="F197" s="9"/>
      <c r="G197" s="9"/>
      <c r="H197" s="75"/>
      <c r="I197" s="75"/>
      <c r="J197" s="83"/>
    </row>
    <row r="198" spans="1:10">
      <c r="A198" s="75" t="s">
        <v>337</v>
      </c>
      <c r="B198" s="75" t="s">
        <v>203</v>
      </c>
      <c r="C198" s="75"/>
      <c r="D198" s="75"/>
      <c r="E198" s="75"/>
      <c r="F198" s="9"/>
      <c r="G198" s="9"/>
      <c r="H198" s="75"/>
      <c r="I198" s="75"/>
      <c r="J198" s="83"/>
    </row>
    <row r="199" spans="1:10">
      <c r="A199" s="75" t="s">
        <v>336</v>
      </c>
      <c r="B199" s="75" t="s">
        <v>196</v>
      </c>
      <c r="C199" s="75"/>
      <c r="D199" s="75"/>
      <c r="E199" s="75"/>
      <c r="F199" s="9"/>
      <c r="G199" s="9"/>
      <c r="H199" s="75"/>
      <c r="I199" s="75"/>
      <c r="J199" s="83"/>
    </row>
    <row r="200" spans="1:10">
      <c r="A200" s="75" t="s">
        <v>339</v>
      </c>
      <c r="B200" s="75" t="s">
        <v>180</v>
      </c>
      <c r="C200" s="75"/>
      <c r="D200" s="75"/>
      <c r="E200" s="75"/>
      <c r="F200" s="9"/>
      <c r="G200" s="9"/>
      <c r="H200" s="75"/>
      <c r="I200" s="75"/>
      <c r="J200" s="83"/>
    </row>
    <row r="201" spans="1:10">
      <c r="A201" s="75" t="s">
        <v>335</v>
      </c>
      <c r="B201" s="75" t="s">
        <v>180</v>
      </c>
      <c r="C201" s="75"/>
      <c r="D201" s="75"/>
      <c r="E201" s="75"/>
      <c r="F201" s="9"/>
      <c r="G201" s="9"/>
      <c r="H201" s="75"/>
      <c r="I201" s="75"/>
      <c r="J201" s="83"/>
    </row>
    <row r="202" spans="1:10">
      <c r="A202" s="9"/>
      <c r="B202" s="75"/>
      <c r="C202" s="75"/>
      <c r="D202" s="75"/>
      <c r="E202" s="75"/>
      <c r="F202" s="9"/>
      <c r="G202" s="9"/>
      <c r="H202" s="75"/>
      <c r="I202" s="75"/>
      <c r="J202" s="83"/>
    </row>
    <row r="203" spans="1:10">
      <c r="A203" s="9"/>
      <c r="B203" s="75"/>
      <c r="C203" s="75"/>
      <c r="D203" s="75"/>
      <c r="E203" s="75"/>
      <c r="F203" s="9"/>
      <c r="G203" s="9"/>
      <c r="H203" s="75"/>
      <c r="I203" s="75"/>
      <c r="J203" s="83"/>
    </row>
    <row r="204" spans="1:10">
      <c r="A204" s="9"/>
      <c r="B204" s="75"/>
      <c r="C204" s="75"/>
      <c r="D204" s="75"/>
      <c r="E204" s="75"/>
      <c r="F204" s="9"/>
      <c r="G204" s="9"/>
      <c r="H204" s="75"/>
      <c r="I204" s="75"/>
      <c r="J204" s="83"/>
    </row>
    <row r="205" spans="1:10">
      <c r="A205" s="9"/>
      <c r="B205" s="75"/>
      <c r="C205" s="75"/>
      <c r="D205" s="75"/>
      <c r="E205" s="75"/>
      <c r="F205" s="9"/>
      <c r="G205" s="9"/>
      <c r="H205" s="75"/>
      <c r="I205" s="75"/>
      <c r="J205" s="83"/>
    </row>
    <row r="206" spans="1:10">
      <c r="A206" s="9"/>
      <c r="B206" s="75"/>
      <c r="C206" s="75"/>
      <c r="D206" s="75"/>
      <c r="E206" s="75"/>
      <c r="F206" s="9"/>
      <c r="G206" s="9"/>
      <c r="H206" s="75"/>
      <c r="I206" s="75"/>
      <c r="J206" s="83"/>
    </row>
    <row r="207" spans="1:10">
      <c r="A207" s="9"/>
      <c r="B207" s="75"/>
      <c r="C207" s="75"/>
      <c r="D207" s="75"/>
      <c r="E207" s="75"/>
      <c r="F207" s="9"/>
      <c r="G207" s="9"/>
      <c r="H207" s="75"/>
      <c r="I207" s="75"/>
      <c r="J207" s="83"/>
    </row>
    <row r="208" spans="1:10">
      <c r="A208" s="51" t="s">
        <v>372</v>
      </c>
      <c r="B208" s="75"/>
      <c r="C208" s="75"/>
      <c r="D208" s="75"/>
      <c r="E208" s="75"/>
      <c r="F208" s="9"/>
      <c r="G208" s="9"/>
      <c r="H208" s="75"/>
      <c r="I208" s="75"/>
      <c r="J208" s="83"/>
    </row>
    <row r="209" spans="1:10">
      <c r="A209" s="75"/>
      <c r="B209" s="75"/>
      <c r="C209" s="75"/>
      <c r="D209" s="75"/>
      <c r="E209" s="75"/>
      <c r="F209" s="9"/>
      <c r="G209" s="9"/>
      <c r="H209" s="75"/>
      <c r="I209" s="75"/>
      <c r="J209" s="83"/>
    </row>
    <row r="210" spans="1:10">
      <c r="A210" s="75" t="s">
        <v>375</v>
      </c>
      <c r="B210" s="75" t="s">
        <v>196</v>
      </c>
      <c r="C210" s="75"/>
      <c r="D210" s="75"/>
      <c r="E210" s="75"/>
      <c r="F210" s="9"/>
      <c r="G210" s="9"/>
      <c r="H210" s="75"/>
      <c r="I210" s="75"/>
      <c r="J210" s="83"/>
    </row>
    <row r="211" spans="1:10">
      <c r="A211" s="75" t="s">
        <v>373</v>
      </c>
      <c r="B211" s="75" t="s">
        <v>196</v>
      </c>
      <c r="C211" s="75"/>
      <c r="D211" s="75"/>
      <c r="E211" s="75"/>
      <c r="F211" s="9"/>
      <c r="G211" s="9"/>
      <c r="H211" s="75"/>
      <c r="I211" s="75"/>
      <c r="J211" s="83"/>
    </row>
    <row r="212" spans="1:10">
      <c r="A212" s="75" t="s">
        <v>374</v>
      </c>
      <c r="B212" s="75" t="s">
        <v>196</v>
      </c>
      <c r="C212" s="75"/>
      <c r="D212" s="75"/>
      <c r="E212" s="75"/>
      <c r="F212" s="9"/>
      <c r="G212" s="9"/>
      <c r="H212" s="75"/>
      <c r="I212" s="75"/>
      <c r="J212" s="88"/>
    </row>
    <row r="213" spans="1:10">
      <c r="A213" s="75" t="s">
        <v>376</v>
      </c>
      <c r="B213" s="75" t="s">
        <v>196</v>
      </c>
      <c r="C213" s="75"/>
      <c r="D213" s="75"/>
      <c r="E213" s="75"/>
      <c r="F213" s="9"/>
      <c r="G213" s="9"/>
      <c r="H213" s="75"/>
      <c r="I213" s="75"/>
      <c r="J213" s="83"/>
    </row>
    <row r="214" spans="1:10" ht="15" customHeight="1">
      <c r="A214" s="75" t="s">
        <v>377</v>
      </c>
      <c r="B214" s="75" t="s">
        <v>196</v>
      </c>
      <c r="C214" s="75"/>
      <c r="D214" s="75"/>
      <c r="E214" s="75"/>
      <c r="F214" s="9"/>
      <c r="G214" s="9"/>
      <c r="H214" s="75"/>
      <c r="I214" s="75"/>
      <c r="J214" s="83"/>
    </row>
    <row r="215" spans="1:10">
      <c r="A215" s="75" t="s">
        <v>378</v>
      </c>
      <c r="B215" s="75" t="s">
        <v>196</v>
      </c>
      <c r="C215" s="75"/>
      <c r="D215" s="75"/>
      <c r="E215" s="75"/>
      <c r="F215" s="9"/>
      <c r="G215" s="9"/>
      <c r="H215" s="75"/>
      <c r="I215" s="75"/>
      <c r="J215" s="83"/>
    </row>
    <row r="216" spans="1:10">
      <c r="A216" s="75" t="s">
        <v>232</v>
      </c>
      <c r="B216" s="75" t="s">
        <v>196</v>
      </c>
      <c r="C216" s="75"/>
      <c r="D216" s="75"/>
      <c r="E216" s="75"/>
      <c r="F216" s="9"/>
      <c r="G216" s="9"/>
      <c r="H216" s="75"/>
      <c r="I216" s="75"/>
      <c r="J216" s="83"/>
    </row>
    <row r="217" spans="1:10">
      <c r="A217" s="75" t="s">
        <v>233</v>
      </c>
      <c r="B217" s="75" t="s">
        <v>196</v>
      </c>
      <c r="C217" s="75"/>
      <c r="D217" s="75"/>
      <c r="E217" s="75"/>
      <c r="F217" s="9"/>
      <c r="G217" s="9"/>
      <c r="H217" s="75"/>
      <c r="I217" s="75"/>
      <c r="J217" s="83"/>
    </row>
    <row r="218" spans="1:10">
      <c r="A218" s="75" t="s">
        <v>379</v>
      </c>
      <c r="B218" s="75" t="s">
        <v>196</v>
      </c>
      <c r="C218" s="75"/>
      <c r="D218" s="75"/>
      <c r="E218" s="75"/>
      <c r="F218" s="9"/>
      <c r="G218" s="9"/>
      <c r="H218" s="75"/>
      <c r="I218" s="75"/>
      <c r="J218" s="83"/>
    </row>
    <row r="219" spans="1:10">
      <c r="A219" s="75" t="s">
        <v>380</v>
      </c>
      <c r="B219" s="75" t="s">
        <v>196</v>
      </c>
      <c r="C219" s="75"/>
      <c r="D219" s="75"/>
      <c r="E219" s="75"/>
      <c r="F219" s="9"/>
      <c r="G219" s="9"/>
      <c r="H219" s="75"/>
      <c r="I219" s="75"/>
      <c r="J219" s="83"/>
    </row>
    <row r="220" spans="1:10">
      <c r="A220" s="75" t="s">
        <v>381</v>
      </c>
      <c r="B220" s="75" t="s">
        <v>193</v>
      </c>
      <c r="C220" s="75"/>
      <c r="D220" s="75"/>
      <c r="E220" s="75"/>
      <c r="F220" s="9"/>
      <c r="G220" s="9"/>
      <c r="H220" s="75"/>
      <c r="I220" s="75"/>
      <c r="J220" s="83"/>
    </row>
    <row r="221" spans="1:10">
      <c r="A221" s="75"/>
      <c r="B221" s="75"/>
      <c r="C221" s="75"/>
      <c r="D221" s="75"/>
      <c r="E221" s="75"/>
      <c r="F221" s="9"/>
      <c r="G221" s="9"/>
      <c r="H221" s="75"/>
      <c r="I221" s="75"/>
      <c r="J221" s="83"/>
    </row>
    <row r="222" spans="1:10">
      <c r="A222" s="75"/>
      <c r="B222" s="75"/>
      <c r="C222" s="75"/>
      <c r="D222" s="75"/>
      <c r="E222" s="75"/>
      <c r="F222" s="9"/>
      <c r="G222" s="9"/>
      <c r="H222" s="75"/>
      <c r="I222" s="75"/>
      <c r="J222" s="83"/>
    </row>
    <row r="223" spans="1:10">
      <c r="A223" s="75"/>
      <c r="B223" s="75"/>
      <c r="C223" s="75"/>
      <c r="D223" s="75"/>
      <c r="E223" s="75"/>
      <c r="F223" s="9"/>
      <c r="G223" s="9"/>
      <c r="H223" s="75"/>
      <c r="I223" s="75"/>
      <c r="J223" s="83"/>
    </row>
    <row r="224" spans="1:10">
      <c r="A224" s="75"/>
      <c r="B224" s="75"/>
      <c r="C224" s="75"/>
      <c r="D224" s="75"/>
      <c r="E224" s="75"/>
      <c r="F224" s="9"/>
      <c r="G224" s="9"/>
      <c r="H224" s="75"/>
      <c r="I224" s="75"/>
      <c r="J224" s="83"/>
    </row>
    <row r="225" spans="9:10">
      <c r="I225" s="87"/>
      <c r="J225" s="83"/>
    </row>
    <row r="226" spans="9:10">
      <c r="I226" s="87"/>
      <c r="J226" s="83"/>
    </row>
    <row r="227" spans="9:10">
      <c r="J227" s="83"/>
    </row>
    <row r="228" spans="9:10">
      <c r="J228" s="53"/>
    </row>
    <row r="229" spans="9:10">
      <c r="I229" s="53"/>
      <c r="J229" s="53"/>
    </row>
    <row r="230" spans="9:10">
      <c r="I230" s="53"/>
      <c r="J230" s="53"/>
    </row>
    <row r="231" spans="9:10">
      <c r="I231" s="53"/>
      <c r="J231" s="53"/>
    </row>
    <row r="232" spans="9:10">
      <c r="J232" s="53"/>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_rels/item6.xml.rels><?xml version="1.0" encoding="UTF-8" standalone="yes"?>
<Relationships xmlns="http://schemas.openxmlformats.org/package/2006/relationships"><Relationship Id="rId1" Type="http://schemas.openxmlformats.org/officeDocument/2006/relationships/customXmlProps" Target="itemProps6.xml"/></Relationships>
</file>

<file path=customXml/_rels/item7.xml.rels><?xml version="1.0" encoding="UTF-8" standalone="yes"?>
<Relationships xmlns="http://schemas.openxmlformats.org/package/2006/relationships"><Relationship Id="rId1" Type="http://schemas.openxmlformats.org/officeDocument/2006/relationships/customXmlProps" Target="itemProps7.xml"/></Relationships>
</file>

<file path=customXml/_rels/item8.xml.rels><?xml version="1.0" encoding="UTF-8" standalone="yes"?>
<Relationships xmlns="http://schemas.openxmlformats.org/package/2006/relationships"><Relationship Id="rId1" Type="http://schemas.openxmlformats.org/officeDocument/2006/relationships/customXmlProps" Target="itemProps8.xml"/></Relationships>
</file>

<file path=customXml/_rels/item9.xml.rels><?xml version="1.0" encoding="UTF-8" standalone="yes"?>
<Relationships xmlns="http://schemas.openxmlformats.org/package/2006/relationships"><Relationship Id="rId1" Type="http://schemas.openxmlformats.org/officeDocument/2006/relationships/customXmlProps" Target="itemProps9.xml"/></Relationships>
</file>

<file path=customXml/_rels/item10.xml.rels><?xml version="1.0" encoding="UTF-8" standalone="yes"?>
<Relationships xmlns="http://schemas.openxmlformats.org/package/2006/relationships"><Relationship Id="rId1" Type="http://schemas.openxmlformats.org/officeDocument/2006/relationships/customXmlProps" Target="itemProps10.xml"/></Relationships>
</file>

<file path=customXml/_rels/item11.xml.rels><?xml version="1.0" encoding="UTF-8" standalone="yes"?>
<Relationships xmlns="http://schemas.openxmlformats.org/package/2006/relationships"><Relationship Id="rId1" Type="http://schemas.openxmlformats.org/officeDocument/2006/relationships/customXmlProps" Target="itemProps11.xml"/></Relationships>
</file>

<file path=customXml/_rels/item12.xml.rels><?xml version="1.0" encoding="UTF-8" standalone="yes"?>
<Relationships xmlns="http://schemas.openxmlformats.org/package/2006/relationships"><Relationship Id="rId1" Type="http://schemas.openxmlformats.org/officeDocument/2006/relationships/customXmlProps" Target="itemProps12.xml"/></Relationships>
</file>

<file path=customXml/_rels/item13.xml.rels><?xml version="1.0" encoding="UTF-8" standalone="yes"?>
<Relationships xmlns="http://schemas.openxmlformats.org/package/2006/relationships"><Relationship Id="rId1" Type="http://schemas.openxmlformats.org/officeDocument/2006/relationships/customXmlProps" Target="itemProps13.xml"/></Relationships>
</file>

<file path=customXml/_rels/item14.xml.rels><?xml version="1.0" encoding="UTF-8" standalone="yes"?>
<Relationships xmlns="http://schemas.openxmlformats.org/package/2006/relationships"><Relationship Id="rId1" Type="http://schemas.openxmlformats.org/officeDocument/2006/relationships/customXmlProps" Target="itemProps14.xml"/></Relationships>
</file>

<file path=customXml/_rels/item15.xml.rels><?xml version="1.0" encoding="UTF-8" standalone="yes"?>
<Relationships xmlns="http://schemas.openxmlformats.org/package/2006/relationships"><Relationship Id="rId1" Type="http://schemas.openxmlformats.org/officeDocument/2006/relationships/customXmlProps" Target="itemProps15.xml"/></Relationships>
</file>

<file path=customXml/_rels/item16.xml.rels><?xml version="1.0" encoding="UTF-8" standalone="yes"?>
<Relationships xmlns="http://schemas.openxmlformats.org/package/2006/relationships"><Relationship Id="rId1" Type="http://schemas.openxmlformats.org/officeDocument/2006/relationships/customXmlProps" Target="itemProps16.xml"/></Relationships>
</file>

<file path=customXml/_rels/item17.xml.rels><?xml version="1.0" encoding="UTF-8" standalone="yes"?>
<Relationships xmlns="http://schemas.openxmlformats.org/package/2006/relationships"><Relationship Id="rId1" Type="http://schemas.openxmlformats.org/officeDocument/2006/relationships/customXmlProps" Target="itemProps17.xml"/></Relationships>
</file>

<file path=customXml/_rels/item18.xml.rels><?xml version="1.0" encoding="UTF-8" standalone="yes"?>
<Relationships xmlns="http://schemas.openxmlformats.org/package/2006/relationships"><Relationship Id="rId1" Type="http://schemas.openxmlformats.org/officeDocument/2006/relationships/customXmlProps" Target="itemProps18.xml"/></Relationships>
</file>

<file path=customXml/item1.xml>�� 
</file>

<file path=customXml/item2.xml>�� 
</file>

<file path=customXml/item3.xml>�� 
</file>

<file path=customXml/item4.xml>�� 
</file>

<file path=customXml/item5.xml>�� 
</file>

<file path=customXml/item6.xml>�� 
</file>

<file path=customXml/item7.xml>�� 
</file>

<file path=customXml/item8.xml>�� 
</file>

<file path=customXml/item9.xml>�� 
</file>

<file path=customXml/item10.xml>�� 
</file>

<file path=customXml/item11.xml>�� 
</file>

<file path=customXml/item12.xml>�� 
</file>

<file path=customXml/item13.xml>�� 
</file>

<file path=customXml/item14.xml>�� 
</file>

<file path=customXml/item15.xml>�� 
</file>

<file path=customXml/item16.xml>�� 
</file>

<file path=customXml/item17.xml>�� 
</file>

<file path=customXml/item18.xml>�� 
</file>

<file path=customXml/itemProps1.xml><?xml version="1.0" encoding="utf-8"?>
<ds:datastoreItem xmlns:ds="http://schemas.openxmlformats.org/officeDocument/2006/customXml" ds:itemID="{39680F61-AE0D-4082-A9B7-0F293821422F}">
  <ds:schemaRefs/>
</ds:datastoreItem>
</file>

<file path=customXml/itemProps2.xml><?xml version="1.0" encoding="utf-8"?>
<ds:datastoreItem xmlns:ds="http://schemas.openxmlformats.org/officeDocument/2006/customXml" ds:itemID="{75456777-2CA7-4D78-A336-314D4DE2D520}">
  <ds:schemaRefs/>
</ds:datastoreItem>
</file>

<file path=customXml/itemProps3.xml><?xml version="1.0" encoding="utf-8"?>
<ds:datastoreItem xmlns:ds="http://schemas.openxmlformats.org/officeDocument/2006/customXml" ds:itemID="{E918323B-3E9E-40A7-8B0C-EFD15605E88B}">
  <ds:schemaRefs/>
</ds:datastoreItem>
</file>

<file path=customXml/itemProps4.xml><?xml version="1.0" encoding="utf-8"?>
<ds:datastoreItem xmlns:ds="http://schemas.openxmlformats.org/officeDocument/2006/customXml" ds:itemID="{8AE99C05-C270-42D6-963E-F133DB4F285A}">
  <ds:schemaRefs/>
</ds:datastoreItem>
</file>

<file path=customXml/itemProps5.xml><?xml version="1.0" encoding="utf-8"?>
<ds:datastoreItem xmlns:ds="http://schemas.openxmlformats.org/officeDocument/2006/customXml" ds:itemID="{F8B17228-6ED0-40FE-BF40-B21BDB7C9B82}">
  <ds:schemaRefs/>
</ds:datastoreItem>
</file>

<file path=customXml/itemProps6.xml><?xml version="1.0" encoding="utf-8"?>
<ds:datastoreItem xmlns:ds="http://schemas.openxmlformats.org/officeDocument/2006/customXml" ds:itemID="{0F7ABDD1-D7C4-4ADE-B95A-50336AED4273}">
  <ds:schemaRefs/>
</ds:datastoreItem>
</file>

<file path=customXml/itemProps7.xml><?xml version="1.0" encoding="utf-8"?>
<ds:datastoreItem xmlns:ds="http://schemas.openxmlformats.org/officeDocument/2006/customXml" ds:itemID="{9A2E4518-5F18-4584-AA3E-5E2531E1AFBF}">
  <ds:schemaRefs/>
</ds:datastoreItem>
</file>

<file path=customXml/itemProps8.xml><?xml version="1.0" encoding="utf-8"?>
<ds:datastoreItem xmlns:ds="http://schemas.openxmlformats.org/officeDocument/2006/customXml" ds:itemID="{011921B7-BBB4-4638-A8F0-19CBA7A2BC74}">
  <ds:schemaRefs/>
</ds:datastoreItem>
</file>

<file path=customXml/itemProps9.xml><?xml version="1.0" encoding="utf-8"?>
<ds:datastoreItem xmlns:ds="http://schemas.openxmlformats.org/officeDocument/2006/customXml" ds:itemID="{495DFCF8-036D-4171-BB00-A05FA0BD60BD}">
  <ds:schemaRefs/>
</ds:datastoreItem>
</file>

<file path=customXml/itemProps10.xml><?xml version="1.0" encoding="utf-8"?>
<ds:datastoreItem xmlns:ds="http://schemas.openxmlformats.org/officeDocument/2006/customXml" ds:itemID="{45D64DDC-8ED4-4E78-95B3-10BEAF902810}">
  <ds:schemaRefs/>
</ds:datastoreItem>
</file>

<file path=customXml/itemProps11.xml><?xml version="1.0" encoding="utf-8"?>
<ds:datastoreItem xmlns:ds="http://schemas.openxmlformats.org/officeDocument/2006/customXml" ds:itemID="{D50E7CF3-85BC-404A-8759-52CEF1178EE9}">
  <ds:schemaRefs/>
</ds:datastoreItem>
</file>

<file path=customXml/itemProps12.xml><?xml version="1.0" encoding="utf-8"?>
<ds:datastoreItem xmlns:ds="http://schemas.openxmlformats.org/officeDocument/2006/customXml" ds:itemID="{D65DEBBA-8DAF-4BEE-81DA-4EB6CC885855}">
  <ds:schemaRefs/>
</ds:datastoreItem>
</file>

<file path=customXml/itemProps13.xml><?xml version="1.0" encoding="utf-8"?>
<ds:datastoreItem xmlns:ds="http://schemas.openxmlformats.org/officeDocument/2006/customXml" ds:itemID="{5216CA4B-90C1-4D81-9178-1971D2FF4B1B}">
  <ds:schemaRefs/>
</ds:datastoreItem>
</file>

<file path=customXml/itemProps14.xml><?xml version="1.0" encoding="utf-8"?>
<ds:datastoreItem xmlns:ds="http://schemas.openxmlformats.org/officeDocument/2006/customXml" ds:itemID="{53909ECD-11CC-4C52-B060-BFA290BD4FCC}">
  <ds:schemaRefs/>
</ds:datastoreItem>
</file>

<file path=customXml/itemProps15.xml><?xml version="1.0" encoding="utf-8"?>
<ds:datastoreItem xmlns:ds="http://schemas.openxmlformats.org/officeDocument/2006/customXml" ds:itemID="{EDDBCB0C-DDC0-4A88-BCDD-FE4CE6665B89}">
  <ds:schemaRefs/>
</ds:datastoreItem>
</file>

<file path=customXml/itemProps16.xml><?xml version="1.0" encoding="utf-8"?>
<ds:datastoreItem xmlns:ds="http://schemas.openxmlformats.org/officeDocument/2006/customXml" ds:itemID="{06DE7023-F4BB-49FC-B230-E64F0105D4D5}">
  <ds:schemaRefs/>
</ds:datastoreItem>
</file>

<file path=customXml/itemProps17.xml><?xml version="1.0" encoding="utf-8"?>
<ds:datastoreItem xmlns:ds="http://schemas.openxmlformats.org/officeDocument/2006/customXml" ds:itemID="{42A53184-6E7E-45E1-8724-7BCDA75FEDD6}">
  <ds:schemaRefs/>
</ds:datastoreItem>
</file>

<file path=customXml/itemProps18.xml><?xml version="1.0" encoding="utf-8"?>
<ds:datastoreItem xmlns:ds="http://schemas.openxmlformats.org/officeDocument/2006/customXml" ds:itemID="{80D83DA2-7291-41B7-90F1-8B5031EF4E75}">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11</vt:i4>
      </vt:variant>
    </vt:vector>
  </HeadingPairs>
  <TitlesOfParts>
    <vt:vector size="11" baseType="lpstr">
      <vt:lpstr>form controls</vt:lpstr>
      <vt:lpstr>Budget</vt:lpstr>
      <vt:lpstr>Expense_Pvt</vt:lpstr>
      <vt:lpstr>YearSpendatures</vt:lpstr>
      <vt:lpstr>Expense Outliers</vt:lpstr>
      <vt:lpstr>Donations_Aggregate</vt:lpstr>
      <vt:lpstr>EOY_Aggregate</vt:lpstr>
      <vt:lpstr>Dashboard</vt:lpstr>
      <vt:lpstr>StorageData</vt:lpstr>
      <vt:lpstr>ShoppingList</vt:lpstr>
      <vt:lpstr>ItemList</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Todd Martin</dc:creator>
  <cp:lastModifiedBy>Todd Martin</cp:lastModifiedBy>
  <dcterms:created xsi:type="dcterms:W3CDTF">2024-02-25T22:27:44Z</dcterms:created>
  <dcterms:modified xsi:type="dcterms:W3CDTF">2025-08-22T20:46:32Z</dcterms:modified>
</cp:coreProperties>
</file>