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D:\Documents\Data Analysis Projects\Northwind Traders\Excel-Analysis-Project\"/>
    </mc:Choice>
  </mc:AlternateContent>
  <xr:revisionPtr revIDLastSave="0" documentId="13_ncr:1_{20DAEBE9-963E-4018-8735-EDFC998B3AAC}" xr6:coauthVersionLast="47" xr6:coauthVersionMax="47" xr10:uidLastSave="{00000000-0000-0000-0000-000000000000}"/>
  <bookViews>
    <workbookView xWindow="-108" yWindow="-108" windowWidth="23256" windowHeight="12576" xr2:uid="{029CCFB0-60B5-4839-9186-36725CE7FCBE}"/>
  </bookViews>
  <sheets>
    <sheet name="Home" sheetId="7" r:id="rId1"/>
    <sheet name="Sales" sheetId="8" r:id="rId2"/>
    <sheet name="Products" sheetId="9" r:id="rId3"/>
    <sheet name="Customers" sheetId="10" r:id="rId4"/>
    <sheet name="Shipping" sheetId="11" r:id="rId5"/>
    <sheet name="sales_data" sheetId="1" state="hidden" r:id="rId6"/>
    <sheet name="products_data" sheetId="2" state="hidden" r:id="rId7"/>
    <sheet name="customers_data" sheetId="3" state="hidden" r:id="rId8"/>
    <sheet name="customers (2)" sheetId="6" state="hidden" r:id="rId9"/>
    <sheet name="customer_count" sheetId="13" state="hidden" r:id="rId10"/>
    <sheet name="shipping_data" sheetId="4" state="hidden" r:id="rId11"/>
    <sheet name="customer_details" sheetId="5" state="hidden" r:id="rId12"/>
  </sheets>
  <definedNames>
    <definedName name="_xlnm._FilterDatabase" localSheetId="7" hidden="1">customers_data!$P$4:$Q$80</definedName>
    <definedName name="_xlchart.v1.0" hidden="1">customers_data!$K$3:$K$7</definedName>
    <definedName name="_xlchart.v1.1" hidden="1">customers_data!$L$3:$L$7</definedName>
    <definedName name="_xlcn.WorksheetConnection_ExcelProject.xlsxTable5" hidden="1">Table5[]</definedName>
    <definedName name="ExternalData_1" localSheetId="9" hidden="1">'customer_count'!$A$1:$C$743</definedName>
    <definedName name="ExternalData_1" localSheetId="8" hidden="1">'customers (2)'!$A$1:$F$92</definedName>
    <definedName name="Slicer_categoryName">#N/A</definedName>
    <definedName name="Slicer_companyName">#N/A</definedName>
    <definedName name="Slicer_country">#N/A</definedName>
    <definedName name="Slicer_employeeName">#N/A</definedName>
    <definedName name="Timeline_orderDate">#N/A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 cacheId="11" r:id="rId24"/>
    <pivotCache cacheId="12" r:id="rId25"/>
    <pivotCache cacheId="13" r:id="rId26"/>
  </pivotCaches>
  <extLst>
    <ext xmlns:x14="http://schemas.microsoft.com/office/spreadsheetml/2009/9/main" uri="{876F7934-8845-4945-9796-88D515C7AA90}">
      <x14:pivotCaches>
        <pivotCache cacheId="14" r:id="rId27"/>
        <pivotCache cacheId="15" r:id="rId28"/>
        <pivotCache cacheId="16"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7" r:id="rId34"/>
      </x15:timelineCachePivotCaches>
    </ext>
    <ext xmlns:x15="http://schemas.microsoft.com/office/spreadsheetml/2010/11/main" uri="{D0CA8CA8-9F24-4464-BF8E-62219DCF47F9}">
      <x15:timelineCacheRefs>
        <x15:timelineCacheRef r:id="rId3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details_3989673d-b913-461d-8332-6214bc83b799" name="order_details" connection="Query - order_details"/>
          <x15:modelTable id="order_totals_32714859-1aea-40d5-8263-b425e9415788" name="order_totals" connection="Query - order_totals"/>
          <x15:modelTable id="orders_515dc571-1799-4a40-8bcd-2d127dc70f70" name="orders" connection="Query - orders"/>
          <x15:modelTable id="shipping_1eddac4f-41ad-4ad4-b8e2-39ecb2b2b618" name="shipping" connection="Query - shipping"/>
          <x15:modelTable id="customer_products_f06c632f-a215-4df4-abf1-e7e88f901448" name="customer_products" connection="Query - customer_products"/>
          <x15:modelTable id="categories_f6ea7a35-af31-401a-bf63-d89d4a2e6ed2" name="categories" connection="Text categories"/>
          <x15:modelTable id="customers_b03c00a8-8fd2-400c-9d99-e008ade61b42" name="customers" connection="Text customers"/>
          <x15:modelTable id="employees_83f059b6-95e1-45fd-9253-c88c1bc72ddf" name="employees" connection="Text employees"/>
          <x15:modelTable id="shippers_e87a283a-80ee-45fb-b30e-dcbe4cbad4fd" name="shippers" connection="Text shippers"/>
          <x15:modelTable id="products_22b41320-24a8-4fbb-a3d9-e427bfdbd095" name="products" connection="Query - products"/>
          <x15:modelTable id="top10Customers_81e284df-a8bd-4c3a-b72c-d0732c05c552" name="top10Customers" connection="Query - top10Customers"/>
          <x15:modelTable id="Table5" name="Table5" connection="WorksheetConnection_Excel Project.xlsx!Table5"/>
        </x15:modelTables>
        <x15:modelRelationships>
          <x15:modelRelationship fromTable="order_details" fromColumn="orderID" toTable="orders" toColumn="orderID"/>
          <x15:modelRelationship fromTable="order_details" fromColumn="productID" toTable="products" toColumn="productID"/>
          <x15:modelRelationship fromTable="order_totals" fromColumn="orderID" toTable="orders" toColumn="orderID"/>
          <x15:modelRelationship fromTable="orders" fromColumn="employeeID" toTable="employees" toColumn="employeeID"/>
          <x15:modelRelationship fromTable="orders" fromColumn="orderID" toTable="shipping" toColumn="orderID"/>
          <x15:modelRelationship fromTable="shipping" fromColumn="shipperID" toTable="shippers" toColumn="shipperID"/>
          <x15:modelRelationship fromTable="customer_products" fromColumn="customerID" toTable="customers" toColumn="customerID"/>
          <x15:modelRelationship fromTable="customer_products" fromColumn="orderID" toTable="orders" toColumn="orderID"/>
          <x15:modelRelationship fromTable="customer_products" fromColumn="productID" toTable="products" toColumn="productID"/>
          <x15:modelRelationship fromTable="products" fromColumn="categoryID" toTable="categories" toColumn="categoryID"/>
          <x15:modelRelationship fromTable="top10Customers" fromColumn="companyID" toTable="customers" toColumn="customerID"/>
          <x15:modelRelationship fromTable="top10Customers" fromColumn="orderID" toTable="orders" toColumn="orderID"/>
          <x15:modelRelationship fromTable="top10Customers" fromColumn="productID" toTable="products" toColumn="productID"/>
        </x15:modelRelationships>
        <x15:extLst>
          <ext xmlns:x16="http://schemas.microsoft.com/office/spreadsheetml/2014/11/main" uri="{9835A34E-60A6-4A7C-AAB8-D5F71C897F49}">
            <x16:modelTimeGroupings>
              <x16:modelTimeGrouping tableName="order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 tableName="shipping"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65" i="13" l="1" a="1"/>
  <c r="H565" i="13" s="1"/>
  <c r="I13" i="3" a="1"/>
  <c r="I13" i="3" s="1"/>
  <c r="F565" i="13" a="1"/>
  <c r="F565" i="13" s="1"/>
  <c r="J13" i="3" a="1"/>
  <c r="J13" i="3" s="1"/>
  <c r="G13" i="3" a="1"/>
  <c r="G13" i="3" s="1"/>
  <c r="N30" i="1"/>
  <c r="K3" i="3" a="1"/>
  <c r="K3" i="3" s="1"/>
  <c r="C17" i="3"/>
  <c r="C18" i="3"/>
  <c r="C19" i="3"/>
  <c r="C20" i="3"/>
  <c r="C21" i="3"/>
  <c r="C22" i="3"/>
  <c r="C23" i="3"/>
  <c r="C24" i="3"/>
  <c r="C25" i="3"/>
  <c r="C16" i="3"/>
  <c r="B17" i="3"/>
  <c r="B18" i="3"/>
  <c r="B19" i="3"/>
  <c r="B20" i="3"/>
  <c r="B21" i="3"/>
  <c r="B22" i="3"/>
  <c r="B23" i="3"/>
  <c r="B24" i="3"/>
  <c r="B25" i="3"/>
  <c r="B16" i="3"/>
  <c r="G7" i="4"/>
  <c r="G8" i="4"/>
  <c r="D32" i="2"/>
  <c r="D33" i="2"/>
  <c r="K37" i="1"/>
  <c r="K36" i="1"/>
  <c r="K35" i="1"/>
  <c r="L36" i="1"/>
  <c r="L37" i="1"/>
  <c r="L35" i="1"/>
  <c r="G9" i="4" l="1"/>
  <c r="I7" i="4" s="1"/>
  <c r="N29" i="1" s="1"/>
  <c r="N33" i="1"/>
  <c r="N34" i="1"/>
  <c r="N3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EA060C-0378-43C4-BE05-625769CD90E9}" keepAlive="1" name="Query - customer_count" description="Connection to the 'customer_count' query in the workbook." type="5" refreshedVersion="8" background="1" saveData="1">
    <dbPr connection="Provider=Microsoft.Mashup.OleDb.1;Data Source=$Workbook$;Location=customer_count;Extended Properties=&quot;&quot;" command="SELECT * FROM [customer_count]"/>
  </connection>
  <connection id="2" xr16:uid="{DDF227E3-D6E4-454A-9ADB-5B976D2BB744}" name="Query - customer_products" description="Connection to the 'customer_products' query in the workbook." type="100" refreshedVersion="8" minRefreshableVersion="5">
    <extLst>
      <ext xmlns:x15="http://schemas.microsoft.com/office/spreadsheetml/2010/11/main" uri="{DE250136-89BD-433C-8126-D09CA5730AF9}">
        <x15:connection id="b2d49869-8179-4e5d-a2f2-49a1db0dbdf5"/>
      </ext>
    </extLst>
  </connection>
  <connection id="3" xr16:uid="{24574B7B-58BB-4B0A-B4A1-0A1D7AAF989D}"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4" xr16:uid="{AE844BA8-1DBA-466D-ADF7-EE0D798EC9CA}" name="Query - order_details" description="Connection to the 'order_details' query in the workbook." type="100" refreshedVersion="8" minRefreshableVersion="5">
    <extLst>
      <ext xmlns:x15="http://schemas.microsoft.com/office/spreadsheetml/2010/11/main" uri="{DE250136-89BD-433C-8126-D09CA5730AF9}">
        <x15:connection id="1b40a6e5-5aac-4963-8b18-2e56e30a4023"/>
      </ext>
    </extLst>
  </connection>
  <connection id="5" xr16:uid="{7F8B5772-94CB-4E2F-8391-EC26D5CD9E8D}" name="Query - order_totals" description="Connection to the 'order_totals' query in the workbook." type="100" refreshedVersion="8" minRefreshableVersion="5">
    <extLst>
      <ext xmlns:x15="http://schemas.microsoft.com/office/spreadsheetml/2010/11/main" uri="{DE250136-89BD-433C-8126-D09CA5730AF9}">
        <x15:connection id="b9b05757-b045-4e5b-b2f2-06f2a3742b7d"/>
      </ext>
    </extLst>
  </connection>
  <connection id="6" xr16:uid="{D94ACC87-ED5C-47CB-9EAA-D5213DA8C2E4}" name="Query - orders" description="Connection to the 'orders' query in the workbook." type="100" refreshedVersion="8" minRefreshableVersion="5">
    <extLst>
      <ext xmlns:x15="http://schemas.microsoft.com/office/spreadsheetml/2010/11/main" uri="{DE250136-89BD-433C-8126-D09CA5730AF9}">
        <x15:connection id="a5e514dc-1541-47ad-ac12-cd7990d9f46f"/>
      </ext>
    </extLst>
  </connection>
  <connection id="7" xr16:uid="{FF40D8C6-5389-443C-8A29-98EBCBD11AAE}" name="Query - products" description="Connection to the 'products' query in the workbook." type="100" refreshedVersion="8" minRefreshableVersion="5">
    <extLst>
      <ext xmlns:x15="http://schemas.microsoft.com/office/spreadsheetml/2010/11/main" uri="{DE250136-89BD-433C-8126-D09CA5730AF9}">
        <x15:connection id="43a6b519-166d-4157-bfe2-1d86c8b92d12"/>
      </ext>
    </extLst>
  </connection>
  <connection id="8" xr16:uid="{A7C0E04A-7AEA-4340-82CF-75E61ADDB3F0}" name="Query - shipping" description="Connection to the 'shipping' query in the workbook." type="100" refreshedVersion="8" minRefreshableVersion="5">
    <extLst>
      <ext xmlns:x15="http://schemas.microsoft.com/office/spreadsheetml/2010/11/main" uri="{DE250136-89BD-433C-8126-D09CA5730AF9}">
        <x15:connection id="ff1dd695-6fb6-4346-93e7-383548803415"/>
      </ext>
    </extLst>
  </connection>
  <connection id="9" xr16:uid="{7583DCE3-B9D3-4B42-BED2-891F0369ACD0}" name="Query - top10Customers" description="Connection to the 'top10Customers' query in the workbook." type="100" refreshedVersion="8" minRefreshableVersion="5">
    <extLst>
      <ext xmlns:x15="http://schemas.microsoft.com/office/spreadsheetml/2010/11/main" uri="{DE250136-89BD-433C-8126-D09CA5730AF9}">
        <x15:connection id="004c0c79-069d-433f-8fb9-f9cf172005e4"/>
      </ext>
    </extLst>
  </connection>
  <connection id="10" xr16:uid="{12CBEEF1-3026-4EB1-9695-5B7CC26A0CF8}" name="Text categories" type="100" refreshedVersion="8">
    <extLst>
      <ext xmlns:x15="http://schemas.microsoft.com/office/spreadsheetml/2010/11/main" uri="{DE250136-89BD-433C-8126-D09CA5730AF9}">
        <x15:connection id="3c5ab31d-1dc3-4f6d-86b4-a224cbc4e756"/>
      </ext>
    </extLst>
  </connection>
  <connection id="11" xr16:uid="{14CEDCF1-BD83-4CA8-8045-B6A5715C9839}" name="Text customers" type="100" refreshedVersion="8">
    <extLst>
      <ext xmlns:x15="http://schemas.microsoft.com/office/spreadsheetml/2010/11/main" uri="{DE250136-89BD-433C-8126-D09CA5730AF9}">
        <x15:connection id="c12938d1-e863-46cc-963a-318fe8461c52"/>
      </ext>
    </extLst>
  </connection>
  <connection id="12" xr16:uid="{A80CD7EA-2FAA-4CBD-BD87-E3C92779AAFC}" name="Text employees" type="100" refreshedVersion="8">
    <extLst>
      <ext xmlns:x15="http://schemas.microsoft.com/office/spreadsheetml/2010/11/main" uri="{DE250136-89BD-433C-8126-D09CA5730AF9}">
        <x15:connection id="e275270f-c9f2-4e3d-8d16-cf95d88afcf8"/>
      </ext>
    </extLst>
  </connection>
  <connection id="13" xr16:uid="{4A667C00-0C01-4DF1-91BD-DDBDA9348065}" name="Text shippers" type="100" refreshedVersion="8">
    <extLst>
      <ext xmlns:x15="http://schemas.microsoft.com/office/spreadsheetml/2010/11/main" uri="{DE250136-89BD-433C-8126-D09CA5730AF9}">
        <x15:connection id="5aa9017f-de93-4b4f-a00c-fa2f8d2f9ccf"/>
      </ext>
    </extLst>
  </connection>
  <connection id="14" xr16:uid="{3E13D266-2CE1-425E-A69D-55BB10F0E88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5" xr16:uid="{369B60BF-6BF6-4325-BCD9-E7B910EF3B97}" name="WorksheetConnection_Excel Project.xlsx!Table5" type="102" refreshedVersion="8" minRefreshableVersion="5">
    <extLst>
      <ext xmlns:x15="http://schemas.microsoft.com/office/spreadsheetml/2010/11/main" uri="{DE250136-89BD-433C-8126-D09CA5730AF9}">
        <x15:connection id="Table5">
          <x15:rangePr sourceName="_xlcn.WorksheetConnection_ExcelProject.xlsxTable5"/>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<sst xmlns="http://schemas.openxmlformats.org/spreadsheetml/2006/main" count="2066" uniqueCount="464">
  <si>
    <t>Grand Total</t>
  </si>
  <si>
    <t>2013</t>
  </si>
  <si>
    <t>Jul</t>
  </si>
  <si>
    <t>Aug</t>
  </si>
  <si>
    <t>Sep</t>
  </si>
  <si>
    <t>Oct</t>
  </si>
  <si>
    <t>Nov</t>
  </si>
  <si>
    <t>Dec</t>
  </si>
  <si>
    <t>2014</t>
  </si>
  <si>
    <t>Jan</t>
  </si>
  <si>
    <t>Feb</t>
  </si>
  <si>
    <t>Mar</t>
  </si>
  <si>
    <t>Apr</t>
  </si>
  <si>
    <t>May</t>
  </si>
  <si>
    <t>Jun</t>
  </si>
  <si>
    <t>2015</t>
  </si>
  <si>
    <t>Revenue</t>
  </si>
  <si>
    <t>Median Sale</t>
  </si>
  <si>
    <t>Δ % LY</t>
  </si>
  <si>
    <t>Month</t>
  </si>
  <si>
    <t>Row Labels</t>
  </si>
  <si>
    <t>detailsRevenue</t>
  </si>
  <si>
    <t>Raclette Courdavault</t>
  </si>
  <si>
    <t>Column Labels</t>
  </si>
  <si>
    <t>Beverages</t>
  </si>
  <si>
    <t>Condiments</t>
  </si>
  <si>
    <t>Confections</t>
  </si>
  <si>
    <t>Dairy Products</t>
  </si>
  <si>
    <t>Grains &amp; Cereals</t>
  </si>
  <si>
    <t>Meat &amp; Poultry</t>
  </si>
  <si>
    <t>Produce</t>
  </si>
  <si>
    <t>Seafood</t>
  </si>
  <si>
    <t>Active</t>
  </si>
  <si>
    <t>DISCONTINUED</t>
  </si>
  <si>
    <t>Product Status</t>
  </si>
  <si>
    <t>Alfreds Futterkiste</t>
  </si>
  <si>
    <t>Ana Trujillo Emparedados y helados</t>
  </si>
  <si>
    <t>Antonio Moreno Taquería</t>
  </si>
  <si>
    <t>Around the Horn</t>
  </si>
  <si>
    <t>Berglunds snabbköp</t>
  </si>
  <si>
    <t>Blauer See Delikatessen</t>
  </si>
  <si>
    <t>Blondesddsl père et fils</t>
  </si>
  <si>
    <t>Bólido Comidas preparadas</t>
  </si>
  <si>
    <t>Bon app'</t>
  </si>
  <si>
    <t>Bottom-Dollar Markets</t>
  </si>
  <si>
    <t>B's Beverages</t>
  </si>
  <si>
    <t>Cactus Comidas para llevar</t>
  </si>
  <si>
    <t>Centro comercial Moctezuma</t>
  </si>
  <si>
    <t>Chop-suey Chinese</t>
  </si>
  <si>
    <t>Comércio Mineiro</t>
  </si>
  <si>
    <t>Consolidated Holdings</t>
  </si>
  <si>
    <t>Die Wandernde Kuh</t>
  </si>
  <si>
    <t>Drachenblut Delikatessen</t>
  </si>
  <si>
    <t>Du monde entier</t>
  </si>
  <si>
    <t>Eastern Connection</t>
  </si>
  <si>
    <t>Ernst Handel</t>
  </si>
  <si>
    <t>Familia Arquibaldo</t>
  </si>
  <si>
    <t>FISSA Fabrica Inter. Salchichas S.A.</t>
  </si>
  <si>
    <t>Folies gourmandes</t>
  </si>
  <si>
    <t>Folk och fä HB</t>
  </si>
  <si>
    <t>France restauration</t>
  </si>
  <si>
    <t>Franchi S.p.A.</t>
  </si>
  <si>
    <t>Frankenversand</t>
  </si>
  <si>
    <t>Furia Bacalhau e Frutos do Mar</t>
  </si>
  <si>
    <t>Galería del gastrónomo</t>
  </si>
  <si>
    <t>Godos Cocina Típica</t>
  </si>
  <si>
    <t>Gourmet Lanchonetes</t>
  </si>
  <si>
    <t>Great Lakes Food Market</t>
  </si>
  <si>
    <t>GROSELLA-Restaurante</t>
  </si>
  <si>
    <t>Hanari Carnes</t>
  </si>
  <si>
    <t>HILARION-Abastos</t>
  </si>
  <si>
    <t>Hungry Coyote Import Store</t>
  </si>
  <si>
    <t>Hungry Owl All-Night Grocers</t>
  </si>
  <si>
    <t>Island Trading</t>
  </si>
  <si>
    <t>Königlich Essen</t>
  </si>
  <si>
    <t>La corne d'abondance</t>
  </si>
  <si>
    <t>La maison d'Asie</t>
  </si>
  <si>
    <t>Laughing Bacchus Wine Cellars</t>
  </si>
  <si>
    <t>Lazy K Kountry Store</t>
  </si>
  <si>
    <t>Lehmanns Marktstand</t>
  </si>
  <si>
    <t>Let's Stop N Shop</t>
  </si>
  <si>
    <t>LILA-Supermercado</t>
  </si>
  <si>
    <t>LINO-Delicateses</t>
  </si>
  <si>
    <t>Lonesome Pine Restaurant</t>
  </si>
  <si>
    <t>Magazzini Alimentari Riuniti</t>
  </si>
  <si>
    <t>Maison Dewey</t>
  </si>
  <si>
    <t>Mère Paillarde</t>
  </si>
  <si>
    <t>Morgenstern Gesundkost</t>
  </si>
  <si>
    <t>North/South</t>
  </si>
  <si>
    <t>Océano Atlántico Ltda.</t>
  </si>
  <si>
    <t>Old World Delicatessen</t>
  </si>
  <si>
    <t>Ottilies Käseladen</t>
  </si>
  <si>
    <t>Paris spécialités</t>
  </si>
  <si>
    <t>Pericles Comidas clásicas</t>
  </si>
  <si>
    <t>Piccolo und mehr</t>
  </si>
  <si>
    <t>Princesa Isabel Vinhos</t>
  </si>
  <si>
    <t>Que Delícia</t>
  </si>
  <si>
    <t>Queen Cozinha</t>
  </si>
  <si>
    <t>QUICK-Stop</t>
  </si>
  <si>
    <t>Rancho grande</t>
  </si>
  <si>
    <t>Rattlesnake Canyon Grocery</t>
  </si>
  <si>
    <t>Reggiani Caseifici</t>
  </si>
  <si>
    <t>Ricardo Adocicados</t>
  </si>
  <si>
    <t>Richter Supermarkt</t>
  </si>
  <si>
    <t>Romero y tomillo</t>
  </si>
  <si>
    <t>Santé Gourmet</t>
  </si>
  <si>
    <t>Save-a-lot Markets</t>
  </si>
  <si>
    <t>Seven Seas Imports</t>
  </si>
  <si>
    <t>Simons bistro</t>
  </si>
  <si>
    <t>Spécialités du monde</t>
  </si>
  <si>
    <t>Split Rail Beer &amp; Ale</t>
  </si>
  <si>
    <t>Suprêmes délices</t>
  </si>
  <si>
    <t>The Big Cheese</t>
  </si>
  <si>
    <t>The Cracker Box</t>
  </si>
  <si>
    <t>Toms Spezialitäten</t>
  </si>
  <si>
    <t>Tortuga Restaurante</t>
  </si>
  <si>
    <t>Tradição Hipermercados</t>
  </si>
  <si>
    <t>Trail's Head Gourmet Provisioners</t>
  </si>
  <si>
    <t>Vaffeljernet</t>
  </si>
  <si>
    <t>Victuailles en stock</t>
  </si>
  <si>
    <t>Vins et alcools Chevalier</t>
  </si>
  <si>
    <t>Wartian Herkku</t>
  </si>
  <si>
    <t>Wellington Importadora</t>
  </si>
  <si>
    <t>White Clover Markets</t>
  </si>
  <si>
    <t>Wilman Kala</t>
  </si>
  <si>
    <t>Wolski  Zajazd</t>
  </si>
  <si>
    <t>customersRevenue</t>
  </si>
  <si>
    <t>unitsSold</t>
  </si>
  <si>
    <t>Austria</t>
  </si>
  <si>
    <t>Sweden</t>
  </si>
  <si>
    <t>Germany</t>
  </si>
  <si>
    <t>Brazil</t>
  </si>
  <si>
    <t>Ireland</t>
  </si>
  <si>
    <t>Canada</t>
  </si>
  <si>
    <t>USA</t>
  </si>
  <si>
    <t>companyName</t>
  </si>
  <si>
    <t>contactName</t>
  </si>
  <si>
    <t>Christina Berglund</t>
  </si>
  <si>
    <t>Horst Kloss</t>
  </si>
  <si>
    <t>Jose Pavarotti</t>
  </si>
  <si>
    <t>Laurence Lebihan</t>
  </si>
  <si>
    <t>Lúcia Carvalho</t>
  </si>
  <si>
    <t>Palle Ibsen</t>
  </si>
  <si>
    <t>Peter Franken</t>
  </si>
  <si>
    <t>Philip Cramer</t>
  </si>
  <si>
    <t>Renate Messner</t>
  </si>
  <si>
    <t>Roland Mendel</t>
  </si>
  <si>
    <t>customerID</t>
  </si>
  <si>
    <t>contactTitle</t>
  </si>
  <si>
    <t>city</t>
  </si>
  <si>
    <t>country</t>
  </si>
  <si>
    <t>ALFKI</t>
  </si>
  <si>
    <t>Maria Anders</t>
  </si>
  <si>
    <t>Sales Representative</t>
  </si>
  <si>
    <t>Berlin</t>
  </si>
  <si>
    <t>ANATR</t>
  </si>
  <si>
    <t>Ana Trujillo</t>
  </si>
  <si>
    <t>Owner</t>
  </si>
  <si>
    <t>Mexico City</t>
  </si>
  <si>
    <t>Mexico</t>
  </si>
  <si>
    <t>ANTON</t>
  </si>
  <si>
    <t>Antonio Moreno</t>
  </si>
  <si>
    <t>AROUT</t>
  </si>
  <si>
    <t>Thomas Hardy</t>
  </si>
  <si>
    <t>London</t>
  </si>
  <si>
    <t>UK</t>
  </si>
  <si>
    <t>BERGS</t>
  </si>
  <si>
    <t>Order Administrator</t>
  </si>
  <si>
    <t>Luleå</t>
  </si>
  <si>
    <t>BLAUS</t>
  </si>
  <si>
    <t>Hanna Moos</t>
  </si>
  <si>
    <t>Mannheim</t>
  </si>
  <si>
    <t>BLONP</t>
  </si>
  <si>
    <t>Frédérique Citeaux</t>
  </si>
  <si>
    <t>Marketing Manager</t>
  </si>
  <si>
    <t>Strasbourg</t>
  </si>
  <si>
    <t>France</t>
  </si>
  <si>
    <t>BOLID</t>
  </si>
  <si>
    <t>Martín Sommer</t>
  </si>
  <si>
    <t>Madrid</t>
  </si>
  <si>
    <t>Spain</t>
  </si>
  <si>
    <t>BONAP</t>
  </si>
  <si>
    <t>Marseille</t>
  </si>
  <si>
    <t>BOTTM</t>
  </si>
  <si>
    <t>Elizabeth Lincoln</t>
  </si>
  <si>
    <t>Accounting Manager</t>
  </si>
  <si>
    <t>Tsawassen</t>
  </si>
  <si>
    <t>BSBEV</t>
  </si>
  <si>
    <t>Victoria Ashworth</t>
  </si>
  <si>
    <t>CACTU</t>
  </si>
  <si>
    <t>Patricio Simpson</t>
  </si>
  <si>
    <t>Sales Agent</t>
  </si>
  <si>
    <t>Buenos Aires</t>
  </si>
  <si>
    <t>Argentina</t>
  </si>
  <si>
    <t>CENTC</t>
  </si>
  <si>
    <t>Francisco Chang</t>
  </si>
  <si>
    <t>CHOPS</t>
  </si>
  <si>
    <t>Yang Wang</t>
  </si>
  <si>
    <t>Bern</t>
  </si>
  <si>
    <t>Switzerland</t>
  </si>
  <si>
    <t>COMMI</t>
  </si>
  <si>
    <t>Pedro Afonso</t>
  </si>
  <si>
    <t>Sales Associate</t>
  </si>
  <si>
    <t>Sao Paulo</t>
  </si>
  <si>
    <t>CONSH</t>
  </si>
  <si>
    <t>Elizabeth Brown</t>
  </si>
  <si>
    <t>DRACD</t>
  </si>
  <si>
    <t>Sven Ottlieb</t>
  </si>
  <si>
    <t>Aachen</t>
  </si>
  <si>
    <t>DUMON</t>
  </si>
  <si>
    <t>Janine Labrune</t>
  </si>
  <si>
    <t>Nantes</t>
  </si>
  <si>
    <t>EASTC</t>
  </si>
  <si>
    <t>Ann Devon</t>
  </si>
  <si>
    <t>ERNSH</t>
  </si>
  <si>
    <t>Sales Manager</t>
  </si>
  <si>
    <t>Graz</t>
  </si>
  <si>
    <t>FAMIA</t>
  </si>
  <si>
    <t>Aria Cruz</t>
  </si>
  <si>
    <t>Marketing Assistant</t>
  </si>
  <si>
    <t>FISSA</t>
  </si>
  <si>
    <t>Diego Roel</t>
  </si>
  <si>
    <t>FOLIG</t>
  </si>
  <si>
    <t>Martine Rancé</t>
  </si>
  <si>
    <t>Assistant Sales Agent</t>
  </si>
  <si>
    <t>Lille</t>
  </si>
  <si>
    <t>FOLKO</t>
  </si>
  <si>
    <t>Maria Larsson</t>
  </si>
  <si>
    <t>Bräcke</t>
  </si>
  <si>
    <t>FRANK</t>
  </si>
  <si>
    <t>München</t>
  </si>
  <si>
    <t>FRANR</t>
  </si>
  <si>
    <t>Carine Schmitt</t>
  </si>
  <si>
    <t>FRANS</t>
  </si>
  <si>
    <t>Paolo Accorti</t>
  </si>
  <si>
    <t>Torino</t>
  </si>
  <si>
    <t>Italy</t>
  </si>
  <si>
    <t>FURIB</t>
  </si>
  <si>
    <t>Lino Rodriguez</t>
  </si>
  <si>
    <t>Lisboa</t>
  </si>
  <si>
    <t>Portugal</t>
  </si>
  <si>
    <t>GALED</t>
  </si>
  <si>
    <t>Eduardo Saavedra</t>
  </si>
  <si>
    <t>Barcelona</t>
  </si>
  <si>
    <t>GODOS</t>
  </si>
  <si>
    <t>José Pedro Freyre</t>
  </si>
  <si>
    <t>Sevilla</t>
  </si>
  <si>
    <t>GOURL</t>
  </si>
  <si>
    <t>André Fonseca</t>
  </si>
  <si>
    <t>Campinas</t>
  </si>
  <si>
    <t>GREAL</t>
  </si>
  <si>
    <t>Howard Snyder</t>
  </si>
  <si>
    <t>Eugene</t>
  </si>
  <si>
    <t>GROSR</t>
  </si>
  <si>
    <t>Manuel Pereira</t>
  </si>
  <si>
    <t>Caracas</t>
  </si>
  <si>
    <t>Venezuela</t>
  </si>
  <si>
    <t>HANAR</t>
  </si>
  <si>
    <t>Mario Pontes</t>
  </si>
  <si>
    <t>Rio de Janeiro</t>
  </si>
  <si>
    <t>HILAA</t>
  </si>
  <si>
    <t>Carlos Hernández</t>
  </si>
  <si>
    <t>San Cristóbal</t>
  </si>
  <si>
    <t>HUNGC</t>
  </si>
  <si>
    <t>Yoshi Latimer</t>
  </si>
  <si>
    <t>Elgin</t>
  </si>
  <si>
    <t>HUNGO</t>
  </si>
  <si>
    <t>Patricia McKenna</t>
  </si>
  <si>
    <t>Cork</t>
  </si>
  <si>
    <t>ISLAT</t>
  </si>
  <si>
    <t>Helen Bennett</t>
  </si>
  <si>
    <t>Cowes</t>
  </si>
  <si>
    <t>KOENE</t>
  </si>
  <si>
    <t>Brandenburg</t>
  </si>
  <si>
    <t>LACOR</t>
  </si>
  <si>
    <t>Daniel Tonini</t>
  </si>
  <si>
    <t>Versailles</t>
  </si>
  <si>
    <t>LAMAI</t>
  </si>
  <si>
    <t>Annette Roulet</t>
  </si>
  <si>
    <t>Toulouse</t>
  </si>
  <si>
    <t>LAUGB</t>
  </si>
  <si>
    <t>Yoshi Tannamuri</t>
  </si>
  <si>
    <t>Vancouver</t>
  </si>
  <si>
    <t>LAZYK</t>
  </si>
  <si>
    <t>John Steel</t>
  </si>
  <si>
    <t>Walla Walla</t>
  </si>
  <si>
    <t>LEHMS</t>
  </si>
  <si>
    <t>Frankfurt a.M.</t>
  </si>
  <si>
    <t>LETSS</t>
  </si>
  <si>
    <t>Jaime Yorres</t>
  </si>
  <si>
    <t>San Francisco</t>
  </si>
  <si>
    <t>LILAS</t>
  </si>
  <si>
    <t>Carlos González</t>
  </si>
  <si>
    <t>Barquisimeto</t>
  </si>
  <si>
    <t>LINOD</t>
  </si>
  <si>
    <t>Felipe Izquierdo</t>
  </si>
  <si>
    <t>I. de Margarita</t>
  </si>
  <si>
    <t>LONEP</t>
  </si>
  <si>
    <t>Fran Wilson</t>
  </si>
  <si>
    <t>Portland</t>
  </si>
  <si>
    <t>MAGAA</t>
  </si>
  <si>
    <t>Giovanni Rovelli</t>
  </si>
  <si>
    <t>Bergamo</t>
  </si>
  <si>
    <t>MAISD</t>
  </si>
  <si>
    <t>Catherine Dewey</t>
  </si>
  <si>
    <t>Bruxelles</t>
  </si>
  <si>
    <t>Belgium</t>
  </si>
  <si>
    <t>MEREP</t>
  </si>
  <si>
    <t>Jean Fresnière</t>
  </si>
  <si>
    <t>Montréal</t>
  </si>
  <si>
    <t>MORGK</t>
  </si>
  <si>
    <t>Alexander Feuer</t>
  </si>
  <si>
    <t>Leipzig</t>
  </si>
  <si>
    <t>NORTS</t>
  </si>
  <si>
    <t>Simon Crowther</t>
  </si>
  <si>
    <t>OCEAN</t>
  </si>
  <si>
    <t>Yvonne Moncada</t>
  </si>
  <si>
    <t>OLDWO</t>
  </si>
  <si>
    <t>Rene Phillips</t>
  </si>
  <si>
    <t>Anchorage</t>
  </si>
  <si>
    <t>OTTIK</t>
  </si>
  <si>
    <t>Henriette Pfalzheim</t>
  </si>
  <si>
    <t>Köln</t>
  </si>
  <si>
    <t>PARIS</t>
  </si>
  <si>
    <t>Marie Bertrand</t>
  </si>
  <si>
    <t>Paris</t>
  </si>
  <si>
    <t>PERIC</t>
  </si>
  <si>
    <t>Guillermo Fernández</t>
  </si>
  <si>
    <t>PICCO</t>
  </si>
  <si>
    <t>Georg Pipps</t>
  </si>
  <si>
    <t>Salzburg</t>
  </si>
  <si>
    <t>PRINI</t>
  </si>
  <si>
    <t>Isabel de Castro</t>
  </si>
  <si>
    <t>QUEDE</t>
  </si>
  <si>
    <t>Bernardo Batista</t>
  </si>
  <si>
    <t>QUEEN</t>
  </si>
  <si>
    <t>QUICK</t>
  </si>
  <si>
    <t>Cunewalde</t>
  </si>
  <si>
    <t>RANCH</t>
  </si>
  <si>
    <t>Sergio Gutiérrez</t>
  </si>
  <si>
    <t>RATTC</t>
  </si>
  <si>
    <t>Paula Wilson</t>
  </si>
  <si>
    <t>Assistant Sales Representative</t>
  </si>
  <si>
    <t>Albuquerque</t>
  </si>
  <si>
    <t>REGGC</t>
  </si>
  <si>
    <t>Maurizio Moroni</t>
  </si>
  <si>
    <t>Reggio Emilia</t>
  </si>
  <si>
    <t>RICAR</t>
  </si>
  <si>
    <t>Janete Limeira</t>
  </si>
  <si>
    <t>RICSU</t>
  </si>
  <si>
    <t>Michael Holz</t>
  </si>
  <si>
    <t>Genève</t>
  </si>
  <si>
    <t>ROMEY</t>
  </si>
  <si>
    <t>Alejandra Camino</t>
  </si>
  <si>
    <t>SANTG</t>
  </si>
  <si>
    <t>Jonas Bergulfsen</t>
  </si>
  <si>
    <t>Stavern</t>
  </si>
  <si>
    <t>Norway</t>
  </si>
  <si>
    <t>SAVEA</t>
  </si>
  <si>
    <t>Boise</t>
  </si>
  <si>
    <t>SEVES</t>
  </si>
  <si>
    <t>Hari Kumar</t>
  </si>
  <si>
    <t>SIMOB</t>
  </si>
  <si>
    <t>Jytte Petersen</t>
  </si>
  <si>
    <t>Kobenhavn</t>
  </si>
  <si>
    <t>Denmark</t>
  </si>
  <si>
    <t>SPECD</t>
  </si>
  <si>
    <t>Dominique Perrier</t>
  </si>
  <si>
    <t>SPLIR</t>
  </si>
  <si>
    <t>Art Braunschweiger</t>
  </si>
  <si>
    <t>Lander</t>
  </si>
  <si>
    <t>SUPRD</t>
  </si>
  <si>
    <t>Pascale Cartrain</t>
  </si>
  <si>
    <t>Charleroi</t>
  </si>
  <si>
    <t>THEBI</t>
  </si>
  <si>
    <t>Liz Nixon</t>
  </si>
  <si>
    <t>THECR</t>
  </si>
  <si>
    <t>Liu Wong</t>
  </si>
  <si>
    <t>Butte</t>
  </si>
  <si>
    <t>TOMSP</t>
  </si>
  <si>
    <t>Karin Josephs</t>
  </si>
  <si>
    <t>Münster</t>
  </si>
  <si>
    <t>TORTU</t>
  </si>
  <si>
    <t>Miguel Angel Paolino</t>
  </si>
  <si>
    <t>TRADH</t>
  </si>
  <si>
    <t>Anabela Domingues</t>
  </si>
  <si>
    <t>TRAIH</t>
  </si>
  <si>
    <t>Helvetius Nagy</t>
  </si>
  <si>
    <t>Kirkland</t>
  </si>
  <si>
    <t>VAFFE</t>
  </si>
  <si>
    <t>Århus</t>
  </si>
  <si>
    <t>VICTE</t>
  </si>
  <si>
    <t>Mary Saveley</t>
  </si>
  <si>
    <t>Lyon</t>
  </si>
  <si>
    <t>VINET</t>
  </si>
  <si>
    <t>Paul Henriot</t>
  </si>
  <si>
    <t>Reims</t>
  </si>
  <si>
    <t>WANDK</t>
  </si>
  <si>
    <t>Rita Müller</t>
  </si>
  <si>
    <t>Stuttgart</t>
  </si>
  <si>
    <t>WARTH</t>
  </si>
  <si>
    <t>Pirkko Koskitalo</t>
  </si>
  <si>
    <t>Oulu</t>
  </si>
  <si>
    <t>Finland</t>
  </si>
  <si>
    <t>WELLI</t>
  </si>
  <si>
    <t>Paula Parente</t>
  </si>
  <si>
    <t>Resende</t>
  </si>
  <si>
    <t>WHITC</t>
  </si>
  <si>
    <t>Karl Jablonski</t>
  </si>
  <si>
    <t>Seattle</t>
  </si>
  <si>
    <t>WILMK</t>
  </si>
  <si>
    <t>Matti Karttunen</t>
  </si>
  <si>
    <t>Owner/Marketing Assistant</t>
  </si>
  <si>
    <t>Helsinki</t>
  </si>
  <si>
    <t>WOLZA</t>
  </si>
  <si>
    <t>Zbyszek Piestrzeniewicz</t>
  </si>
  <si>
    <t>Warszawa</t>
  </si>
  <si>
    <t>Poland</t>
  </si>
  <si>
    <t>companyID</t>
  </si>
  <si>
    <t>Count of shippingStatus</t>
  </si>
  <si>
    <t>LATE</t>
  </si>
  <si>
    <t>ON TIME</t>
  </si>
  <si>
    <t>Qtr3</t>
  </si>
  <si>
    <t>Qtr4</t>
  </si>
  <si>
    <t>Qtr1</t>
  </si>
  <si>
    <t>Qtr2</t>
  </si>
  <si>
    <t>Order Count</t>
  </si>
  <si>
    <t>Freight Costs</t>
  </si>
  <si>
    <t>ΔLY %</t>
  </si>
  <si>
    <t>Freight-Revenue Ratio</t>
  </si>
  <si>
    <t>ΔLY</t>
  </si>
  <si>
    <t>shippingStatus</t>
  </si>
  <si>
    <t>orderDate (Year)</t>
  </si>
  <si>
    <t>orderDate (Quarter)</t>
  </si>
  <si>
    <t>freightCostAverage</t>
  </si>
  <si>
    <t>Avg Freight per Order</t>
  </si>
  <si>
    <t>Dashboard Data</t>
  </si>
  <si>
    <t>Revenue LY</t>
  </si>
  <si>
    <t>Median LY</t>
  </si>
  <si>
    <t>Units Sold</t>
  </si>
  <si>
    <t>Dicontinued</t>
  </si>
  <si>
    <t>Best Performing Products</t>
  </si>
  <si>
    <t>Worst Performing Products</t>
  </si>
  <si>
    <t>Quarter</t>
  </si>
  <si>
    <t>unitsSold2</t>
  </si>
  <si>
    <t>Revenue2</t>
  </si>
  <si>
    <t>Median Sale2</t>
  </si>
  <si>
    <t>Top 10 Customers</t>
  </si>
  <si>
    <t>Avg Days to Ship</t>
  </si>
  <si>
    <t>Gorgonzola Telino</t>
  </si>
  <si>
    <t>Camembert Pierrot</t>
  </si>
  <si>
    <t>Gnocchi di nonna Alice</t>
  </si>
  <si>
    <t>(blank)</t>
  </si>
  <si>
    <t>orderID</t>
  </si>
  <si>
    <t>orderDate</t>
  </si>
  <si>
    <t>Customers Before Q1 2015</t>
  </si>
  <si>
    <t>Rhönbräu Klosterbier</t>
  </si>
  <si>
    <t>Chocolade</t>
  </si>
  <si>
    <t>Louisiana Hot Spiced Okra</t>
  </si>
  <si>
    <t>Genen Shouyu</t>
  </si>
  <si>
    <t>Laughing Lumberjack Lager</t>
  </si>
  <si>
    <t>Chef Anton's Gumbo Mix</t>
  </si>
  <si>
    <t>Tarte au sucre</t>
  </si>
  <si>
    <t>Boston Crab Meat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</si>
</sst>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quot;* #,##0.00_-;\-&quot;$&quot;* #,##0.00_-;_-&quot;$&quot;* &quot;-&quot;??_-;_-@_-"/>
    <numFmt numFmtId="43" formatCode="_-* #,##0.00_-;\-* #,##0.00_-;_-* &quot;-&quot;??_-;_-@_-"/>
    <numFmt numFmtId="164" formatCode="\$#,##0;\-\$#,##0;\$#,##0"/>
    <numFmt numFmtId="165" formatCode="&quot;$&quot;#,##0.00"/>
    <numFmt numFmtId="166" formatCode="&quot;$&quot;#,##0"/>
    <numFmt numFmtId="167" formatCode="0.00%;\-0.00%;0.00%"/>
    <numFmt numFmtId="168" formatCode="_-&quot;$&quot;* #,##0_-;\-&quot;$&quot;* #,##0_-;_-&quot;$&quot;* &quot;-&quot;??_-;_-@_-"/>
    <numFmt numFmtId="169" formatCode="&quot;$&quot;0,\ &quot;K&quot;"/>
    <numFmt numFmtId="170" formatCode="\+0.00%;\-0.00%;0.00%"/>
    <numFmt numFmtId="171" formatCode="&quot;$&quot;0.0,\ &quot;K&quot;"/>
    <numFmt numFmtId="172" formatCode="_-* #,##0_-;\-* #,##0_-;_-* &quot;-&quot;??_-;_-@_-"/>
    <numFmt numFmtId="173" formatCode="\$#,##0.00;\-\$#,##0.00;\$#,##0.00"/>
  </numFmts>
  <fonts count="6" x14ac:knownFonts="1">
    <font>
      <sz val="11"/>
      <color theme="1"/>
      <name val="Aptos Narrow"/>
      <family val="2"/>
      <scheme val="minor"/>
    </font>
    <font>
      <sz val="11"/>
      <color theme="1"/>
      <name val="Aptos Narrow"/>
      <family val="2"/>
      <scheme val="minor"/>
    </font>
    <font>
      <b/>
      <sz val="12"/>
      <color theme="1"/>
      <name val="Calibri"/>
      <family val="2"/>
    </font>
    <font>
      <sz val="12"/>
      <color theme="1"/>
      <name val="Calibri"/>
      <family val="2"/>
    </font>
    <font>
      <b/>
      <sz val="11"/>
      <color theme="1"/>
      <name val="Aptos Narrow"/>
      <family val="2"/>
      <scheme val="minor"/>
    </font>
    <font>
      <sz val="10"/>
      <name val="Courier New"/>
      <family val="3"/>
    </font>
  </fonts>
  <fills count="4">
    <fill>
      <patternFill patternType="none"/>
    </fill>
    <fill>
      <patternFill patternType="gray125"/>
    </fill>
    <fill>
      <patternFill patternType="solid">
        <fgColor theme="7"/>
        <bgColor indexed="64"/>
      </patternFill>
    </fill>
    <fill>
      <patternFill patternType="solid">
        <fgColor theme="7" tint="0.59999389629810485"/>
        <bgColor indexed="64"/>
      </patternFill>
    </fill>
  </fills>
  <borders count="1">
    <border>
      <left/>
      <right/>
      <top/>
      <bottom/>
      <diagonal/>
    </border>
  </borders>
  <cellStyleXfs count="4">
    <xf numFmtId="0" fontId="0" fillId="0" borderId="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4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0" fontId="0" fillId="0" borderId="0" xfId="0" applyNumberFormat="1"/>
    <xf numFmtId="0" fontId="0" fillId="0" borderId="0" xfId="0" applyAlignment="1">
      <alignment horizontal="right"/>
    </xf>
    <xf numFmtId="166" fontId="0" fillId="0" borderId="0" xfId="0" applyNumberFormat="1"/>
    <xf numFmtId="167" fontId="0" fillId="0" borderId="0" xfId="0" applyNumberFormat="1"/>
    <xf numFmtId="2" fontId="0" fillId="0" borderId="0" xfId="0" applyNumberFormat="1"/>
    <xf numFmtId="0" fontId="0" fillId="2" borderId="0" xfId="0" applyFill="1"/>
    <xf numFmtId="0" fontId="0" fillId="3" borderId="0" xfId="0" applyFill="1"/>
    <xf numFmtId="168" fontId="0" fillId="0" borderId="0" xfId="1" applyNumberFormat="1" applyFont="1"/>
    <xf numFmtId="169" fontId="0" fillId="0" borderId="0" xfId="1" applyNumberFormat="1" applyFont="1"/>
    <xf numFmtId="170" fontId="0" fillId="0" borderId="0" xfId="0" applyNumberFormat="1"/>
    <xf numFmtId="171" fontId="0" fillId="0" borderId="0" xfId="1" applyNumberFormat="1" applyFont="1"/>
    <xf numFmtId="166" fontId="0" fillId="0" borderId="0" xfId="1" applyNumberFormat="1" applyFont="1"/>
    <xf numFmtId="172" fontId="0" fillId="0" borderId="0" xfId="2" applyNumberFormat="1" applyFont="1"/>
    <xf numFmtId="171" fontId="0" fillId="0" borderId="0" xfId="0" applyNumberFormat="1"/>
    <xf numFmtId="172" fontId="0" fillId="0" borderId="0" xfId="0" applyNumberFormat="1"/>
    <xf numFmtId="173" fontId="0" fillId="0" borderId="0" xfId="0" applyNumberFormat="1"/>
    <xf numFmtId="0" fontId="4" fillId="0" borderId="0" xfId="0" applyFont="1"/>
    <xf numFmtId="0" fontId="4" fillId="0" borderId="0" xfId="0" applyFont="1" applyAlignment="1">
      <alignment horizontal="left"/>
    </xf>
    <xf numFmtId="166" fontId="4" fillId="0" borderId="0" xfId="0" applyNumberFormat="1" applyFont="1"/>
    <xf numFmtId="172" fontId="4" fillId="0" borderId="0" xfId="0" applyNumberFormat="1" applyFont="1"/>
    <xf numFmtId="10" fontId="4" fillId="0" borderId="0" xfId="0" applyNumberFormat="1" applyFont="1"/>
    <xf numFmtId="164" fontId="4" fillId="0" borderId="0" xfId="0" applyNumberFormat="1" applyFont="1"/>
    <xf numFmtId="165" fontId="4" fillId="0" borderId="0" xfId="0" applyNumberFormat="1" applyFont="1"/>
    <xf numFmtId="167" fontId="4" fillId="0" borderId="0" xfId="0" applyNumberFormat="1" applyFont="1"/>
    <xf numFmtId="2" fontId="4" fillId="0" borderId="0" xfId="0" applyNumberFormat="1" applyFont="1"/>
    <xf numFmtId="0" fontId="0" fillId="0" borderId="0" xfId="0" applyAlignment="1">
      <alignment horizontal="right" wrapText="1"/>
    </xf>
    <xf numFmtId="10" fontId="0" fillId="0" borderId="0" xfId="3" applyNumberFormat="1" applyFont="1"/>
    <xf numFmtId="14" fontId="0" fillId="0" borderId="0" xfId="0" applyNumberFormat="1"/>
    <xf numFmtId="0" fontId="5" fillId="0" borderId="0" xfId="0" applyFont="1"/>
    <xf numFmtId="0" fontId="0" fillId="2" borderId="0" xfId="0" applyFill="1" applyProtection="1">
      <protection locked="0"/>
    </xf>
    <xf numFmtId="0" fontId="2" fillId="0" borderId="0" xfId="0" pivotButton="1" applyFont="1"/>
    <xf numFmtId="0" fontId="2" fillId="0" borderId="0" xfId="0" applyFont="1" applyAlignment="1">
      <alignment horizontal="right"/>
    </xf>
    <xf numFmtId="0" fontId="3" fillId="0" borderId="0" xfId="0" applyFont="1" applyAlignment="1">
      <alignment horizontal="left"/>
    </xf>
    <xf numFmtId="0" fontId="3" fillId="0" borderId="0" xfId="0" applyFont="1"/>
    <xf numFmtId="164" fontId="3" fillId="0" borderId="0" xfId="0" applyNumberFormat="1" applyFont="1"/>
    <xf numFmtId="0" fontId="2" fillId="0" borderId="0" xfId="0" applyFont="1" applyAlignment="1">
      <alignment horizontal="left"/>
    </xf>
    <xf numFmtId="0" fontId="2" fillId="0" borderId="0" xfId="0" applyFont="1"/>
    <xf numFmtId="164" fontId="2" fillId="0" borderId="0" xfId="0" applyNumberFormat="1" applyFont="1"/>
  </cellXfs>
  <cellStyles count="4">
    <cellStyle name="Comma" xfId="2" builtinId="3"/>
    <cellStyle name="Currency" xfId="1" builtinId="4"/>
    <cellStyle name="Normal" xfId="0" builtinId="0"/>
    <cellStyle name="Percent" xfId="3" builtinId="5"/>
  </cellStyles>
  <dxfs count="99">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14" formatCode="0.00%"/>
    </dxf>
    <dxf>
      <numFmt numFmtId="14" formatCode="0.00%"/>
    </dxf>
    <dxf>
      <numFmt numFmtId="14" formatCode="0.00%"/>
    </dxf>
    <dxf>
      <alignment horizontal="right"/>
    </dxf>
    <dxf>
      <alignment horizontal="right"/>
    </dxf>
    <dxf>
      <alignment horizontal="right"/>
    </dxf>
    <dxf>
      <font>
        <b/>
      </font>
    </dxf>
    <dxf>
      <font>
        <b/>
      </font>
    </dxf>
    <dxf>
      <font>
        <b/>
      </font>
    </dxf>
    <dxf>
      <font>
        <b/>
      </font>
    </dxf>
    <dxf>
      <alignment horizontal="center"/>
    </dxf>
    <dxf>
      <alignment wrapText="1"/>
    </dxf>
    <dxf>
      <alignment wrapText="1"/>
    </dxf>
    <dxf>
      <font>
        <color rgb="FFFF0000"/>
      </font>
    </dxf>
    <dxf>
      <font>
        <color rgb="FF00B050"/>
      </font>
    </dxf>
    <dxf>
      <font>
        <color rgb="FFFF0000"/>
      </font>
    </dxf>
    <dxf>
      <font>
        <color rgb="FF00B050"/>
      </font>
    </dxf>
    <dxf>
      <font>
        <b/>
      </font>
    </dxf>
    <dxf>
      <numFmt numFmtId="172" formatCode="_-* #,##0_-;\-* #,##0_-;_-* &quot;-&quot;??_-;_-@_-"/>
    </dxf>
    <dxf>
      <font>
        <sz val="12"/>
      </font>
    </dxf>
    <dxf>
      <font>
        <sz val="12"/>
      </font>
    </dxf>
    <dxf>
      <font>
        <sz val="12"/>
      </font>
    </dxf>
    <dxf>
      <font>
        <sz val="12"/>
      </font>
    </dxf>
    <dxf>
      <font>
        <sz val="12"/>
      </font>
    </dxf>
    <dxf>
      <font>
        <sz val="12"/>
      </font>
    </dxf>
    <dxf>
      <alignment horizontal="righ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ont>
        <b/>
      </font>
    </dxf>
    <dxf>
      <font>
        <b/>
      </font>
    </dxf>
    <dxf>
      <font>
        <b/>
      </font>
    </dxf>
    <dxf>
      <font>
        <b/>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sz val="12"/>
      </font>
    </dxf>
    <dxf>
      <font>
        <sz val="12"/>
      </font>
    </dxf>
    <dxf>
      <font>
        <sz val="12"/>
      </font>
    </dxf>
    <dxf>
      <font>
        <sz val="12"/>
      </font>
    </dxf>
    <dxf>
      <font>
        <sz val="12"/>
      </font>
    </dxf>
    <dxf>
      <font>
        <sz val="12"/>
      </font>
    </dxf>
    <dxf>
      <alignment horizontal="righ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ont>
        <b/>
      </font>
    </dxf>
    <dxf>
      <font>
        <b/>
      </font>
    </dxf>
    <dxf>
      <font>
        <b/>
      </font>
    </dxf>
    <dxf>
      <font>
        <b/>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color rgb="FFFF0000"/>
      </font>
    </dxf>
    <dxf>
      <font>
        <color rgb="FF00B050"/>
      </font>
    </dxf>
    <dxf>
      <font>
        <b/>
        <sz val="11"/>
        <color theme="1"/>
      </font>
    </dxf>
    <dxf>
      <font>
        <b/>
        <i val="0"/>
        <sz val="10"/>
        <color theme="7" tint="-0.499984740745262"/>
        <name val="Calibri"/>
        <family val="2"/>
      </font>
      <fill>
        <patternFill patternType="solid">
          <fgColor theme="0"/>
          <bgColor theme="7" tint="0.79998168889431442"/>
        </patternFill>
      </fill>
      <border diagonalUp="0" diagonalDown="0">
        <left/>
        <right/>
        <top/>
        <bottom/>
        <vertical/>
        <horizontal/>
      </border>
    </dxf>
    <dxf>
      <font>
        <b/>
        <i val="0"/>
        <sz val="11"/>
        <color theme="7" tint="-0.499984740745262"/>
        <name val="Calibri"/>
        <family val="2"/>
        <scheme val="none"/>
      </font>
    </dxf>
    <dxf>
      <font>
        <b/>
        <i val="0"/>
        <sz val="9"/>
        <name val="Calibri"/>
        <family val="2"/>
        <scheme val="none"/>
      </font>
      <fill>
        <patternFill>
          <bgColor theme="7" tint="0.79998168889431442"/>
        </patternFill>
      </fill>
    </dxf>
    <dxf>
      <fill>
        <patternFill>
          <bgColor theme="6"/>
        </patternFill>
      </fill>
    </dxf>
    <dxf>
      <fill>
        <patternFill>
          <bgColor theme="7" tint="0.79998168889431442"/>
        </patternFill>
      </fill>
      <border>
        <bottom style="thin">
          <color auto="1"/>
        </bottom>
      </border>
    </dxf>
    <dxf>
      <fill>
        <patternFill>
          <bgColor theme="7" tint="0.39994506668294322"/>
        </patternFill>
      </fill>
    </dxf>
    <dxf>
      <fill>
        <patternFill>
          <bgColor theme="7" tint="0.79998168889431442"/>
        </patternFill>
      </fill>
    </dxf>
    <dxf>
      <border>
        <top style="thin">
          <color auto="1"/>
        </top>
        <bottom style="double">
          <color auto="1"/>
        </bottom>
      </border>
    </dxf>
    <dxf>
      <font>
        <b/>
        <i val="0"/>
      </font>
      <fill>
        <patternFill>
          <bgColor theme="7" tint="0.39994506668294322"/>
        </patternFill>
      </fill>
    </dxf>
    <dxf>
      <font>
        <color theme="7" tint="-0.499984740745262"/>
      </font>
      <fill>
        <patternFill patternType="solid">
          <bgColor theme="7" tint="0.79998168889431442"/>
        </patternFill>
      </fill>
    </dxf>
    <dxf>
      <fill>
        <patternFill patternType="solid">
          <fgColor theme="7" tint="-0.249977111117893"/>
          <bgColor theme="7" tint="-0.249977111117893"/>
        </patternFill>
      </fill>
    </dxf>
    <dxf>
      <font>
        <b/>
        <color theme="0"/>
      </font>
    </dxf>
    <dxf>
      <font>
        <b/>
        <color theme="0"/>
      </font>
    </dxf>
    <dxf>
      <font>
        <b/>
        <color theme="0"/>
      </font>
    </dxf>
    <dxf>
      <font>
        <color theme="7" tint="0.79998168889431442"/>
      </font>
    </dxf>
    <dxf>
      <font>
        <color theme="7" tint="-0.499984740745262"/>
      </font>
    </dxf>
    <dxf>
      <fill>
        <patternFill patternType="solid">
          <fgColor theme="7" tint="0.39994506668294322"/>
          <bgColor theme="7" tint="-0.24994659260841701"/>
        </patternFill>
      </fill>
    </dxf>
    <dxf>
      <font>
        <color theme="7" tint="-0.499984740745262"/>
      </font>
      <fill>
        <patternFill patternType="solid">
          <fgColor theme="7" tint="0.39997558519241921"/>
          <bgColor theme="7" tint="0.39997558519241921"/>
        </patternFill>
      </fill>
    </dxf>
    <dxf>
      <fill>
        <patternFill patternType="solid">
          <fgColor theme="7" tint="-0.249977111117893"/>
          <bgColor theme="7" tint="0.79998168889431442"/>
        </patternFill>
      </fill>
    </dxf>
    <dxf>
      <font>
        <color theme="7" tint="-0.499984740745262"/>
      </font>
      <fill>
        <patternFill>
          <bgColor theme="7" tint="0.39994506668294322"/>
        </patternFill>
      </fill>
      <border>
        <top style="medium">
          <color theme="0"/>
        </top>
      </border>
    </dxf>
    <dxf>
      <fill>
        <patternFill patternType="solid">
          <fgColor theme="7" tint="-0.249977111117893"/>
          <bgColor theme="7" tint="0.39994506668294322"/>
        </patternFill>
      </fill>
      <border>
        <bottom style="medium">
          <color theme="0"/>
        </bottom>
      </border>
    </dxf>
    <dxf>
      <font>
        <color theme="7" tint="-0.499984740745262"/>
      </font>
      <fill>
        <patternFill patternType="solid">
          <fgColor theme="7"/>
          <bgColor theme="7" tint="0.79998168889431442"/>
        </patternFill>
      </fill>
      <border>
        <vertical style="thin">
          <color theme="0"/>
        </vertical>
      </border>
    </dxf>
  </dxfs>
  <tableStyles count="4" defaultTableStyle="TableStyleMedium2" defaultPivotStyle="PivotStyleDark26 2">
    <tableStyle name="PivotStyleDark26 2" table="0" count="12" xr9:uid="{C925981B-33C6-4816-95E2-4EEE10F896DA}">
      <tableStyleElement type="wholeTable" dxfId="98"/>
      <tableStyleElement type="headerRow" dxfId="97"/>
      <tableStyleElement type="totalRow" dxfId="96"/>
      <tableStyleElement type="firstColumn" dxfId="95"/>
      <tableStyleElement type="secondRowStripe" dxfId="94"/>
      <tableStyleElement type="secondColumnStripe" dxfId="93"/>
      <tableStyleElement type="firstHeaderCell" dxfId="92"/>
      <tableStyleElement type="firstSubtotalRow" dxfId="91"/>
      <tableStyleElement type="secondSubtotalRow" dxfId="90"/>
      <tableStyleElement type="firstRowSubheading" dxfId="89"/>
      <tableStyleElement type="secondRowSubheading" dxfId="88"/>
      <tableStyleElement type="pageFieldLabels" dxfId="87"/>
    </tableStyle>
    <tableStyle name="PivotTable Style 1" table="0" count="7" xr9:uid="{10C1D083-6AED-4227-B2CC-5D288D74D710}">
      <tableStyleElement type="wholeTable" dxfId="86"/>
      <tableStyleElement type="headerRow" dxfId="85"/>
      <tableStyleElement type="totalRow" dxfId="84"/>
      <tableStyleElement type="firstColumn" dxfId="83"/>
      <tableStyleElement type="firstSubtotalRow" dxfId="82"/>
      <tableStyleElement type="firstRowSubheading" dxfId="81"/>
      <tableStyleElement type="pageFieldLabels" dxfId="80"/>
    </tableStyle>
    <tableStyle name="Slicer Style 1" pivot="0" table="0" count="4" xr9:uid="{4A19889F-781E-469F-BAC5-222C20A7C1E8}">
      <tableStyleElement type="wholeTable" dxfId="79"/>
      <tableStyleElement type="headerRow" dxfId="78"/>
    </tableStyle>
    <tableStyle name="Timeline Style 2" pivot="0" table="0" count="8" xr9:uid="{4D329B2A-E1B5-4515-AB45-C5FCD74AFB43}">
      <tableStyleElement type="wholeTable" dxfId="77"/>
      <tableStyleElement type="headerRow" dxfId="76"/>
    </tableStyle>
  </tableStyles>
  <extLst>
    <ext xmlns:x14="http://schemas.microsoft.com/office/spreadsheetml/2009/9/main" uri="{46F421CA-312F-682f-3DD2-61675219B42D}">
      <x14:dxfs count="2">
        <dxf>
          <font>
            <b/>
            <i val="0"/>
            <name val="Calibri"/>
            <family val="2"/>
          </font>
          <fill>
            <patternFill>
              <bgColor theme="7" tint="0.39994506668294322"/>
            </patternFill>
          </fill>
        </dxf>
        <dxf>
          <font>
            <name val="Calibri"/>
            <family val="2"/>
            <scheme val="none"/>
          </font>
          <fill>
            <patternFill>
              <bgColor theme="7" tint="0.59996337778862885"/>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3743705557422"/>
              <bgColor theme="7" tint="0.39994506668294322"/>
            </patternFill>
          </fill>
        </dxf>
        <dxf>
          <fill>
            <patternFill patternType="solid">
              <fgColor theme="0"/>
              <bgColor theme="7" tint="-0.499984740745262"/>
            </patternFill>
          </fill>
        </dxf>
        <dxf>
          <font>
            <b/>
            <i val="0"/>
            <sz val="10"/>
            <color theme="7" tint="-0.499984740745262"/>
            <name val="Calibri"/>
            <family val="2"/>
            <scheme val="none"/>
          </font>
        </dxf>
        <dxf>
          <font>
            <b/>
            <i val="0"/>
            <sz val="11"/>
            <color theme="7" tint="-0.499984740745262"/>
            <name val="Calibri"/>
            <family val="2"/>
            <scheme val="none"/>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42" Type="http://schemas.openxmlformats.org/officeDocument/2006/relationships/calcChain" Target="calcChain.xml"/><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84" Type="http://schemas.openxmlformats.org/officeDocument/2006/relationships/customXml" Target="../customXml/item42.xml"/><Relationship Id="rId89" Type="http://schemas.openxmlformats.org/officeDocument/2006/relationships/customXml" Target="../customXml/item47.xml"/><Relationship Id="rId16" Type="http://schemas.openxmlformats.org/officeDocument/2006/relationships/pivotCacheDefinition" Target="pivotCache/pivotCacheDefinition4.xml"/><Relationship Id="rId11" Type="http://schemas.openxmlformats.org/officeDocument/2006/relationships/worksheet" Target="worksheets/sheet11.xml"/><Relationship Id="rId32" Type="http://schemas.microsoft.com/office/2007/relationships/slicerCache" Target="slicerCaches/slicerCache3.xml"/><Relationship Id="rId37" Type="http://schemas.openxmlformats.org/officeDocument/2006/relationships/connections" Target="connections.xml"/><Relationship Id="rId53" Type="http://schemas.openxmlformats.org/officeDocument/2006/relationships/customXml" Target="../customXml/item11.xml"/><Relationship Id="rId58" Type="http://schemas.openxmlformats.org/officeDocument/2006/relationships/customXml" Target="../customXml/item16.xml"/><Relationship Id="rId74" Type="http://schemas.openxmlformats.org/officeDocument/2006/relationships/customXml" Target="../customXml/item32.xml"/><Relationship Id="rId79" Type="http://schemas.openxmlformats.org/officeDocument/2006/relationships/customXml" Target="../customXml/item37.xml"/><Relationship Id="rId5" Type="http://schemas.openxmlformats.org/officeDocument/2006/relationships/worksheet" Target="worksheets/sheet5.xml"/><Relationship Id="rId90" Type="http://schemas.openxmlformats.org/officeDocument/2006/relationships/customXml" Target="../customXml/item48.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microsoft.com/office/2007/relationships/slicerCache" Target="slicerCaches/slicerCache1.xml"/><Relationship Id="rId35" Type="http://schemas.microsoft.com/office/2011/relationships/timelineCache" Target="timelineCaches/timelineCache1.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80" Type="http://schemas.openxmlformats.org/officeDocument/2006/relationships/customXml" Target="../customXml/item38.xml"/><Relationship Id="rId85" Type="http://schemas.openxmlformats.org/officeDocument/2006/relationships/customXml" Target="../customXml/item4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microsoft.com/office/2007/relationships/slicerCache" Target="slicerCaches/slicerCache4.xml"/><Relationship Id="rId38" Type="http://schemas.openxmlformats.org/officeDocument/2006/relationships/styles" Target="style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8.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83" Type="http://schemas.openxmlformats.org/officeDocument/2006/relationships/customXml" Target="../customXml/item41.xml"/><Relationship Id="rId88"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theme" Target="theme/theme1.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microsoft.com/office/2007/relationships/slicerCache" Target="slicerCaches/slicerCache2.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78" Type="http://schemas.openxmlformats.org/officeDocument/2006/relationships/customXml" Target="../customXml/item36.xml"/><Relationship Id="rId81" Type="http://schemas.openxmlformats.org/officeDocument/2006/relationships/customXml" Target="../customXml/item39.xml"/><Relationship Id="rId86"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sharedStrings" Target="sharedStrings.xml"/><Relationship Id="rId34" Type="http://schemas.openxmlformats.org/officeDocument/2006/relationships/pivotCacheDefinition" Target="pivotCache/pivotCacheDefinition18.xml"/><Relationship Id="rId50" Type="http://schemas.openxmlformats.org/officeDocument/2006/relationships/customXml" Target="../customXml/item8.xml"/><Relationship Id="rId55" Type="http://schemas.openxmlformats.org/officeDocument/2006/relationships/customXml" Target="../customXml/item13.xml"/><Relationship Id="rId76"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29" Type="http://schemas.openxmlformats.org/officeDocument/2006/relationships/pivotCacheDefinition" Target="pivotCache/pivotCacheDefinition17.xml"/><Relationship Id="rId24" Type="http://schemas.openxmlformats.org/officeDocument/2006/relationships/pivotCacheDefinition" Target="pivotCache/pivotCacheDefinition12.xml"/><Relationship Id="rId40" Type="http://schemas.openxmlformats.org/officeDocument/2006/relationships/sheetMetadata" Target="metadata.xml"/><Relationship Id="rId45" Type="http://schemas.openxmlformats.org/officeDocument/2006/relationships/customXml" Target="../customXml/item3.xml"/><Relationship Id="rId66" Type="http://schemas.openxmlformats.org/officeDocument/2006/relationships/customXml" Target="../customXml/item24.xml"/><Relationship Id="rId87" Type="http://schemas.openxmlformats.org/officeDocument/2006/relationships/customXml" Target="../customXml/item45.xml"/><Relationship Id="rId61" Type="http://schemas.openxmlformats.org/officeDocument/2006/relationships/customXml" Target="../customXml/item19.xml"/><Relationship Id="rId82" Type="http://schemas.openxmlformats.org/officeDocument/2006/relationships/customXml" Target="../customXml/item40.xml"/><Relationship Id="rId19" Type="http://schemas.openxmlformats.org/officeDocument/2006/relationships/pivotCacheDefinition" Target="pivotCache/pivotCacheDefinition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3"/>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a:solidFill>
                  <a:schemeClr val="accent4">
                    <a:lumMod val="50000"/>
                  </a:schemeClr>
                </a:solidFill>
              </a:rPr>
              <a:t>Revenue by Categories</a:t>
            </a:r>
          </a:p>
        </c:rich>
      </c:tx>
      <c:layout>
        <c:manualLayout>
          <c:xMode val="edge"/>
          <c:yMode val="edge"/>
          <c:x val="3.3975731620271246E-2"/>
          <c:y val="4.64345184494944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50329067538934"/>
          <c:y val="0.18633508903518578"/>
          <c:w val="0.72234253373574553"/>
          <c:h val="0.66030982113569758"/>
        </c:manualLayout>
      </c:layout>
      <c:barChart>
        <c:barDir val="bar"/>
        <c:grouping val="clustered"/>
        <c:varyColors val="0"/>
        <c:ser>
          <c:idx val="0"/>
          <c:order val="0"/>
          <c:tx>
            <c:strRef>
              <c:f>products_data!$F$19</c:f>
              <c:strCache>
                <c:ptCount val="1"/>
                <c:pt idx="0">
                  <c:v>Total</c:v>
                </c:pt>
              </c:strCache>
            </c:strRef>
          </c:tx>
          <c:spPr>
            <a:solidFill>
              <a:schemeClr val="accent4">
                <a:lumMod val="50000"/>
              </a:schemeClr>
            </a:solidFill>
            <a:ln>
              <a:noFill/>
            </a:ln>
            <a:effectLst/>
          </c:spPr>
          <c:invertIfNegative val="0"/>
          <c:cat>
            <c:strRef>
              <c:f>products_data!$E$20:$E$28</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products_data!$F$20:$F$28</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D344-4F9E-BA8C-5CA18C3BCBDF}"/>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4"/>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a:solidFill>
                  <a:schemeClr val="accent4">
                    <a:lumMod val="50000"/>
                  </a:schemeClr>
                </a:solidFill>
              </a:rPr>
              <a:t>Average Freight Costs per Order</a:t>
            </a:r>
          </a:p>
        </c:rich>
      </c:tx>
      <c:layout>
        <c:manualLayout>
          <c:xMode val="edge"/>
          <c:yMode val="edge"/>
          <c:x val="2.7596875911344416E-2"/>
          <c:y val="4.86111111111111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50000"/>
              </a:schemeClr>
            </a:solidFill>
            <a:round/>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lumMod val="50000"/>
              </a:schemeClr>
            </a:solidFill>
            <a:round/>
          </a:ln>
          <a:effectLst/>
        </c:spPr>
        <c:marker>
          <c:symbol val="none"/>
        </c:marker>
        <c:dLbl>
          <c:idx val="0"/>
          <c:layout>
            <c:manualLayout>
              <c:x val="-2.7935207461329773E-2"/>
              <c:y val="-8.0447625126358252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lumMod val="50000"/>
              </a:schemeClr>
            </a:solidFill>
            <a:round/>
          </a:ln>
          <a:effectLst/>
        </c:spPr>
        <c:marker>
          <c:symbol val="none"/>
        </c:marker>
        <c:dLbl>
          <c:idx val="0"/>
          <c:layout>
            <c:manualLayout>
              <c:x val="-7.5094942003792881E-2"/>
              <c:y val="-8.7447624023996279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shipping_data!$G$17</c:f>
              <c:strCache>
                <c:ptCount val="1"/>
                <c:pt idx="0">
                  <c:v>Total</c:v>
                </c:pt>
              </c:strCache>
            </c:strRef>
          </c:tx>
          <c:spPr>
            <a:ln w="28575" cap="rnd">
              <a:solidFill>
                <a:schemeClr val="accent4">
                  <a:lumMod val="50000"/>
                </a:schemeClr>
              </a:solidFill>
              <a:round/>
            </a:ln>
            <a:effectLst/>
          </c:spPr>
          <c:marker>
            <c:symbol val="none"/>
          </c:marker>
          <c:dPt>
            <c:idx val="3"/>
            <c:marker>
              <c:symbol val="none"/>
            </c:marker>
            <c:bubble3D val="0"/>
            <c:extLst>
              <c:ext xmlns:c16="http://schemas.microsoft.com/office/drawing/2014/chart" uri="{C3380CC4-5D6E-409C-BE32-E72D297353CC}">
                <c16:uniqueId val="{00000000-2ACE-422A-B1DF-FF500C447486}"/>
              </c:ext>
            </c:extLst>
          </c:dPt>
          <c:dPt>
            <c:idx val="6"/>
            <c:marker>
              <c:symbol val="none"/>
            </c:marker>
            <c:bubble3D val="0"/>
            <c:extLst>
              <c:ext xmlns:c16="http://schemas.microsoft.com/office/drawing/2014/chart" uri="{C3380CC4-5D6E-409C-BE32-E72D297353CC}">
                <c16:uniqueId val="{00000001-2ACE-422A-B1DF-FF500C447486}"/>
              </c:ext>
            </c:extLst>
          </c:dPt>
          <c:dLbls>
            <c:dLbl>
              <c:idx val="3"/>
              <c:layout>
                <c:manualLayout>
                  <c:x val="-7.5094942003792881E-2"/>
                  <c:y val="-8.74476240239962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ACE-422A-B1DF-FF500C447486}"/>
                </c:ext>
              </c:extLst>
            </c:dLbl>
            <c:dLbl>
              <c:idx val="6"/>
              <c:layout>
                <c:manualLayout>
                  <c:x val="-2.7935207461329773E-2"/>
                  <c:y val="-8.04476251263582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ACE-422A-B1DF-FF500C447486}"/>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shipping_data!$F$18:$F$28</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shipping_data!$G$18:$G$28</c:f>
              <c:numCache>
                <c:formatCode>"$"#,##0.00</c:formatCode>
                <c:ptCount val="7"/>
                <c:pt idx="0">
                  <c:v>54.411857142857144</c:v>
                </c:pt>
                <c:pt idx="1">
                  <c:v>78.915121951219518</c:v>
                </c:pt>
                <c:pt idx="2">
                  <c:v>62.274347826086952</c:v>
                </c:pt>
                <c:pt idx="3">
                  <c:v>88.743548387096766</c:v>
                </c:pt>
                <c:pt idx="4">
                  <c:v>85.184854368932051</c:v>
                </c:pt>
                <c:pt idx="5">
                  <c:v>80.936166666666665</c:v>
                </c:pt>
                <c:pt idx="6">
                  <c:v>83.051648351648353</c:v>
                </c:pt>
              </c:numCache>
            </c:numRef>
          </c:val>
          <c:smooth val="0"/>
          <c:extLst>
            <c:ext xmlns:c16="http://schemas.microsoft.com/office/drawing/2014/chart" uri="{C3380CC4-5D6E-409C-BE32-E72D297353CC}">
              <c16:uniqueId val="{00000000-E657-422B-B502-2DBC46427320}"/>
            </c:ext>
          </c:extLst>
        </c:ser>
        <c:dLbls>
          <c:dLblPos val="t"/>
          <c:showLegendKey val="0"/>
          <c:showVal val="1"/>
          <c:showCatName val="0"/>
          <c:showSerName val="0"/>
          <c:showPercent val="0"/>
          <c:showBubbleSize val="0"/>
        </c:dLbls>
        <c:smooth val="0"/>
        <c:axId val="2053809247"/>
        <c:axId val="2053807807"/>
      </c:lineChart>
      <c:catAx>
        <c:axId val="2053809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053807807"/>
        <c:crosses val="autoZero"/>
        <c:auto val="1"/>
        <c:lblAlgn val="ctr"/>
        <c:lblOffset val="0"/>
        <c:noMultiLvlLbl val="1"/>
      </c:catAx>
      <c:valAx>
        <c:axId val="2053807807"/>
        <c:scaling>
          <c:orientation val="minMax"/>
          <c:min val="30"/>
        </c:scaling>
        <c:delete val="1"/>
        <c:axPos val="l"/>
        <c:numFmt formatCode="&quot;$&quot;#,##0" sourceLinked="0"/>
        <c:majorTickMark val="out"/>
        <c:minorTickMark val="none"/>
        <c:tickLblPos val="nextTo"/>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Project.xlsx]sales_data!Sales</c:name>
    <c:fmtId val="25"/>
  </c:pivotSource>
  <c:chart>
    <c:title>
      <c:tx>
        <c:rich>
          <a:bodyPr rot="0" spcFirstLastPara="1" vertOverflow="ellipsis" vert="horz" wrap="square" anchor="t" anchorCtr="0"/>
          <a:lstStyle/>
          <a:p>
            <a:pPr>
              <a:defRPr sz="16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sz="1600" b="1">
                <a:solidFill>
                  <a:schemeClr val="accent4">
                    <a:lumMod val="50000"/>
                  </a:schemeClr>
                </a:solidFill>
                <a:latin typeface="Calibri" panose="020F0502020204030204" pitchFamily="34" charset="0"/>
                <a:cs typeface="Calibri" panose="020F0502020204030204" pitchFamily="34" charset="0"/>
              </a:rPr>
              <a:t>Revenue per Month</a:t>
            </a:r>
          </a:p>
        </c:rich>
      </c:tx>
      <c:layout>
        <c:manualLayout>
          <c:xMode val="edge"/>
          <c:yMode val="edge"/>
          <c:x val="5.2609994474374901E-2"/>
          <c:y val="7.3168605963021938E-2"/>
        </c:manualLayout>
      </c:layout>
      <c:overlay val="0"/>
      <c:spPr>
        <a:noFill/>
        <a:ln>
          <a:noFill/>
        </a:ln>
        <a:effectLst/>
      </c:spPr>
      <c:txPr>
        <a:bodyPr rot="0" spcFirstLastPara="1" vertOverflow="ellipsis" vert="horz" wrap="square" anchor="t" anchorCtr="0"/>
        <a:lstStyle/>
        <a:p>
          <a:pPr>
            <a:defRPr sz="16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4">
                <a:lumMod val="50000"/>
              </a:schemeClr>
            </a:solidFill>
            <a:round/>
          </a:ln>
          <a:effectLst/>
        </c:spPr>
        <c:marker>
          <c:symbol val="circle"/>
          <c:size val="6"/>
          <c:spPr>
            <a:solidFill>
              <a:schemeClr val="bg1"/>
            </a:solidFill>
            <a:ln w="1587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sales_data!$C$2</c:f>
              <c:strCache>
                <c:ptCount val="1"/>
                <c:pt idx="0">
                  <c:v>Revenue</c:v>
                </c:pt>
              </c:strCache>
            </c:strRef>
          </c:tx>
          <c:spPr>
            <a:solidFill>
              <a:schemeClr val="accent4">
                <a:lumMod val="75000"/>
              </a:schemeClr>
            </a:solidFill>
            <a:ln>
              <a:noFill/>
            </a:ln>
            <a:effectLst/>
          </c:spP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0-A856-4B34-8900-F8A0EB442849}"/>
            </c:ext>
          </c:extLst>
        </c:ser>
        <c:dLbls>
          <c:showLegendKey val="0"/>
          <c:showVal val="0"/>
          <c:showCatName val="0"/>
          <c:showSerName val="0"/>
          <c:showPercent val="0"/>
          <c:showBubbleSize val="0"/>
        </c:dLbls>
        <c:axId val="912505711"/>
        <c:axId val="912503791"/>
      </c:areaChart>
      <c:lineChart>
        <c:grouping val="standard"/>
        <c:varyColors val="0"/>
        <c:ser>
          <c:idx val="1"/>
          <c:order val="1"/>
          <c:tx>
            <c:strRef>
              <c:f>sales_data!$D$2</c:f>
              <c:strCache>
                <c:ptCount val="1"/>
                <c:pt idx="0">
                  <c:v>Median Sale</c:v>
                </c:pt>
              </c:strCache>
            </c:strRef>
          </c:tx>
          <c:spPr>
            <a:ln w="28575" cap="rnd">
              <a:solidFill>
                <a:schemeClr val="accent4">
                  <a:lumMod val="50000"/>
                </a:schemeClr>
              </a:solidFill>
              <a:round/>
            </a:ln>
            <a:effectLst/>
          </c:spPr>
          <c:marker>
            <c:symbol val="circle"/>
            <c:size val="6"/>
            <c:spPr>
              <a:solidFill>
                <a:schemeClr val="bg1"/>
              </a:solidFill>
              <a:ln w="15875">
                <a:solidFill>
                  <a:schemeClr val="accent4">
                    <a:lumMod val="50000"/>
                  </a:schemeClr>
                </a:solidFill>
              </a:ln>
              <a:effectLst/>
            </c:spPr>
          </c:marke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sales_data!$D$3:$D$27</c:f>
              <c:numCache>
                <c:formatCode>"$"#,##0.00</c:formatCode>
                <c:ptCount val="21"/>
                <c:pt idx="0">
                  <c:v>1110.5500000000002</c:v>
                </c:pt>
                <c:pt idx="1">
                  <c:v>924</c:v>
                </c:pt>
                <c:pt idx="2">
                  <c:v>755</c:v>
                </c:pt>
                <c:pt idx="3">
                  <c:v>1179.5999999999999</c:v>
                </c:pt>
                <c:pt idx="4">
                  <c:v>950</c:v>
                </c:pt>
                <c:pt idx="5">
                  <c:v>1174</c:v>
                </c:pt>
                <c:pt idx="6">
                  <c:v>1208.5</c:v>
                </c:pt>
                <c:pt idx="7">
                  <c:v>914.4</c:v>
                </c:pt>
                <c:pt idx="8">
                  <c:v>840.55</c:v>
                </c:pt>
                <c:pt idx="9">
                  <c:v>881.25</c:v>
                </c:pt>
                <c:pt idx="10">
                  <c:v>1608.15</c:v>
                </c:pt>
                <c:pt idx="11">
                  <c:v>971.25</c:v>
                </c:pt>
                <c:pt idx="12">
                  <c:v>808</c:v>
                </c:pt>
                <c:pt idx="13">
                  <c:v>1264.5</c:v>
                </c:pt>
                <c:pt idx="14">
                  <c:v>1203.5</c:v>
                </c:pt>
                <c:pt idx="15">
                  <c:v>1194.2</c:v>
                </c:pt>
                <c:pt idx="16">
                  <c:v>1377.875</c:v>
                </c:pt>
                <c:pt idx="17">
                  <c:v>1388.75</c:v>
                </c:pt>
                <c:pt idx="18">
                  <c:v>1007.7</c:v>
                </c:pt>
                <c:pt idx="19">
                  <c:v>859.05</c:v>
                </c:pt>
                <c:pt idx="20">
                  <c:v>910.4</c:v>
                </c:pt>
              </c:numCache>
            </c:numRef>
          </c:val>
          <c:smooth val="0"/>
          <c:extLst>
            <c:ext xmlns:c16="http://schemas.microsoft.com/office/drawing/2014/chart" uri="{C3380CC4-5D6E-409C-BE32-E72D297353CC}">
              <c16:uniqueId val="{00000001-A856-4B34-8900-F8A0EB442849}"/>
            </c:ext>
          </c:extLst>
        </c:ser>
        <c:dLbls>
          <c:showLegendKey val="0"/>
          <c:showVal val="0"/>
          <c:showCatName val="0"/>
          <c:showSerName val="0"/>
          <c:showPercent val="0"/>
          <c:showBubbleSize val="0"/>
        </c:dLbls>
        <c:marker val="1"/>
        <c:smooth val="0"/>
        <c:axId val="1518631071"/>
        <c:axId val="1518646911"/>
      </c:lineChart>
      <c:catAx>
        <c:axId val="91250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912503791"/>
        <c:crosses val="autoZero"/>
        <c:auto val="1"/>
        <c:lblAlgn val="ctr"/>
        <c:lblOffset val="0"/>
        <c:noMultiLvlLbl val="0"/>
      </c:catAx>
      <c:valAx>
        <c:axId val="9125037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solidFill>
                      <a:schemeClr val="accent4">
                        <a:lumMod val="50000"/>
                      </a:schemeClr>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912505711"/>
        <c:crosses val="autoZero"/>
        <c:crossBetween val="between"/>
        <c:minorUnit val="2000"/>
      </c:valAx>
      <c:valAx>
        <c:axId val="1518646911"/>
        <c:scaling>
          <c:orientation val="minMax"/>
        </c:scaling>
        <c:delete val="0"/>
        <c:axPos val="r"/>
        <c:numFmt formatCode="&quot;$&quot;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518631071"/>
        <c:crosses val="max"/>
        <c:crossBetween val="between"/>
        <c:majorUnit val="2000"/>
      </c:valAx>
      <c:catAx>
        <c:axId val="1518631071"/>
        <c:scaling>
          <c:orientation val="minMax"/>
        </c:scaling>
        <c:delete val="1"/>
        <c:axPos val="b"/>
        <c:numFmt formatCode="General" sourceLinked="1"/>
        <c:majorTickMark val="out"/>
        <c:minorTickMark val="none"/>
        <c:tickLblPos val="nextTo"/>
        <c:crossAx val="1518646911"/>
        <c:crosses val="autoZero"/>
        <c:auto val="1"/>
        <c:lblAlgn val="ctr"/>
        <c:lblOffset val="100"/>
        <c:noMultiLvlLbl val="0"/>
      </c:catAx>
      <c:spPr>
        <a:noFill/>
        <a:ln>
          <a:noFill/>
        </a:ln>
        <a:effectLst/>
      </c:spPr>
    </c:plotArea>
    <c:legend>
      <c:legendPos val="t"/>
      <c:layout>
        <c:manualLayout>
          <c:xMode val="edge"/>
          <c:yMode val="edge"/>
          <c:x val="0.57527403646912556"/>
          <c:y val="6.0092522642348559E-2"/>
          <c:w val="0.33547668499725586"/>
          <c:h val="7.38286453655829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10"/>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b="1">
                <a:solidFill>
                  <a:schemeClr val="accent4">
                    <a:lumMod val="50000"/>
                  </a:schemeClr>
                </a:solidFill>
                <a:latin typeface="Calibri" panose="020F0502020204030204" pitchFamily="34" charset="0"/>
                <a:cs typeface="Calibri" panose="020F0502020204030204" pitchFamily="34" charset="0"/>
              </a:rPr>
              <a:t>Revenue by Categories</a:t>
            </a:r>
          </a:p>
        </c:rich>
      </c:tx>
      <c:layout>
        <c:manualLayout>
          <c:xMode val="edge"/>
          <c:yMode val="edge"/>
          <c:x val="2.4377433213939096E-2"/>
          <c:y val="4.5542260649627042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60880937212128"/>
          <c:y val="0.1467195845447678"/>
          <c:w val="0.7317083128837748"/>
          <c:h val="0.72327264869537033"/>
        </c:manualLayout>
      </c:layout>
      <c:barChart>
        <c:barDir val="bar"/>
        <c:grouping val="clustered"/>
        <c:varyColors val="0"/>
        <c:ser>
          <c:idx val="0"/>
          <c:order val="0"/>
          <c:tx>
            <c:strRef>
              <c:f>products_data!$F$19</c:f>
              <c:strCache>
                <c:ptCount val="1"/>
                <c:pt idx="0">
                  <c:v>Total</c:v>
                </c:pt>
              </c:strCache>
            </c:strRef>
          </c:tx>
          <c:spPr>
            <a:solidFill>
              <a:schemeClr val="accent4">
                <a:lumMod val="75000"/>
              </a:schemeClr>
            </a:solidFill>
            <a:ln>
              <a:noFill/>
            </a:ln>
            <a:effectLst/>
          </c:spPr>
          <c:invertIfNegative val="0"/>
          <c:cat>
            <c:strRef>
              <c:f>products_data!$E$20:$E$28</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products_data!$F$20:$F$28</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8A62-421C-BFF4-37D9B848721F}"/>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4">
                    <a:lumMod val="50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Project.xlsx]products_data!PivotTable1</c:name>
    <c:fmtId val="11"/>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b="1">
                <a:solidFill>
                  <a:schemeClr val="accent4">
                    <a:lumMod val="50000"/>
                  </a:schemeClr>
                </a:solidFill>
                <a:latin typeface="Calibri" panose="020F0502020204030204" pitchFamily="34" charset="0"/>
                <a:cs typeface="Calibri" panose="020F0502020204030204" pitchFamily="34" charset="0"/>
              </a:rPr>
              <a:t>Total Revenue</a:t>
            </a:r>
          </a:p>
        </c:rich>
      </c:tx>
      <c:layout>
        <c:manualLayout>
          <c:xMode val="edge"/>
          <c:yMode val="edge"/>
          <c:x val="1.8275459355259604E-2"/>
          <c:y val="3.13687634293813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products_data!$C$2</c:f>
              <c:strCache>
                <c:ptCount val="1"/>
                <c:pt idx="0">
                  <c:v>Total</c:v>
                </c:pt>
              </c:strCache>
            </c:strRef>
          </c:tx>
          <c:spPr>
            <a:solidFill>
              <a:schemeClr val="accent4">
                <a:lumMod val="75000"/>
              </a:schemeClr>
            </a:solidFill>
            <a:ln>
              <a:noFill/>
            </a:ln>
            <a:effectLst/>
          </c:spPr>
          <c:trendline>
            <c:spPr>
              <a:ln w="19050" cap="rnd" cmpd="sng">
                <a:solidFill>
                  <a:schemeClr val="accent4">
                    <a:lumMod val="50000"/>
                  </a:schemeClr>
                </a:solidFill>
                <a:prstDash val="sysDash"/>
              </a:ln>
              <a:effectLst/>
            </c:spPr>
            <c:trendlineType val="linear"/>
            <c:dispRSqr val="0"/>
            <c:dispEq val="0"/>
          </c:trendline>
          <c:cat>
            <c:multiLvlStrRef>
              <c:f>products_data!$B$3:$B$27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products_data!$C$3:$C$27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1-A8FF-4DFF-96D0-7ADF1FB7FE13}"/>
            </c:ext>
          </c:extLst>
        </c:ser>
        <c:dLbls>
          <c:showLegendKey val="0"/>
          <c:showVal val="0"/>
          <c:showCatName val="0"/>
          <c:showSerName val="0"/>
          <c:showPercent val="0"/>
          <c:showBubbleSize val="0"/>
        </c:dLbls>
        <c:axId val="1925178256"/>
        <c:axId val="1925172976"/>
      </c:areaChart>
      <c:catAx>
        <c:axId val="192517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925172976"/>
        <c:crosses val="autoZero"/>
        <c:auto val="1"/>
        <c:lblAlgn val="ctr"/>
        <c:lblOffset val="100"/>
        <c:noMultiLvlLbl val="0"/>
      </c:catAx>
      <c:valAx>
        <c:axId val="192517297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925178256"/>
        <c:crosses val="autoZero"/>
        <c:crossBetween val="midCat"/>
        <c:majorUnit val="25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Project.xlsx]customers_data!PivotTable1</c:name>
    <c:fmtId val="9"/>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b="1"/>
              <a:t>Most Popular Products of Top Customers</a:t>
            </a:r>
          </a:p>
        </c:rich>
      </c:tx>
      <c:layout>
        <c:manualLayout>
          <c:xMode val="edge"/>
          <c:yMode val="edge"/>
          <c:x val="1.5565193755689832E-2"/>
          <c:y val="2.473295434658943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0949256342957"/>
          <c:y val="0.21556963398817239"/>
          <c:w val="0.75618702958161843"/>
          <c:h val="0.56523261730754093"/>
        </c:manualLayout>
      </c:layout>
      <c:barChart>
        <c:barDir val="col"/>
        <c:grouping val="clustered"/>
        <c:varyColors val="0"/>
        <c:ser>
          <c:idx val="1"/>
          <c:order val="1"/>
          <c:tx>
            <c:strRef>
              <c:f>customers_data!$F$2</c:f>
              <c:strCache>
                <c:ptCount val="1"/>
                <c:pt idx="0">
                  <c:v>Revenue</c:v>
                </c:pt>
              </c:strCache>
            </c:strRef>
          </c:tx>
          <c:spPr>
            <a:solidFill>
              <a:schemeClr val="accent4">
                <a:lumMod val="50000"/>
              </a:schemeClr>
            </a:solidFill>
            <a:ln>
              <a:noFill/>
            </a:ln>
            <a:effectLst/>
          </c:spPr>
          <c:invertIfNegative val="0"/>
          <c:cat>
            <c:strRef>
              <c:f>customers_data!$D$3:$D$7</c:f>
              <c:strCache>
                <c:ptCount val="5"/>
                <c:pt idx="0">
                  <c:v>Camembert Pierrot</c:v>
                </c:pt>
                <c:pt idx="1">
                  <c:v>Tarte au sucre</c:v>
                </c:pt>
                <c:pt idx="2">
                  <c:v>Gorgonzola Telino</c:v>
                </c:pt>
                <c:pt idx="3">
                  <c:v>Gnocchi di nonna Alice</c:v>
                </c:pt>
                <c:pt idx="4">
                  <c:v>Boston Crab Meat</c:v>
                </c:pt>
              </c:strCache>
            </c:strRef>
          </c:cat>
          <c:val>
            <c:numRef>
              <c:f>customers_data!$F$3:$F$7</c:f>
              <c:numCache>
                <c:formatCode>\$#,##0.00;\-\$#,##0.00;\$#,##0.00</c:formatCode>
                <c:ptCount val="5"/>
                <c:pt idx="0">
                  <c:v>74106.350000000006</c:v>
                </c:pt>
                <c:pt idx="1">
                  <c:v>62389.15</c:v>
                </c:pt>
                <c:pt idx="2">
                  <c:v>50865.05</c:v>
                </c:pt>
                <c:pt idx="3">
                  <c:v>45550.3</c:v>
                </c:pt>
                <c:pt idx="4">
                  <c:v>42957.3</c:v>
                </c:pt>
              </c:numCache>
            </c:numRef>
          </c:val>
          <c:extLst>
            <c:ext xmlns:c16="http://schemas.microsoft.com/office/drawing/2014/chart" uri="{C3380CC4-5D6E-409C-BE32-E72D297353CC}">
              <c16:uniqueId val="{00000006-4C46-47E4-89BE-9B612139BA67}"/>
            </c:ext>
          </c:extLst>
        </c:ser>
        <c:dLbls>
          <c:showLegendKey val="0"/>
          <c:showVal val="0"/>
          <c:showCatName val="0"/>
          <c:showSerName val="0"/>
          <c:showPercent val="0"/>
          <c:showBubbleSize val="0"/>
        </c:dLbls>
        <c:gapWidth val="182"/>
        <c:axId val="429090207"/>
        <c:axId val="429093087"/>
      </c:barChart>
      <c:lineChart>
        <c:grouping val="standard"/>
        <c:varyColors val="0"/>
        <c:ser>
          <c:idx val="0"/>
          <c:order val="0"/>
          <c:tx>
            <c:strRef>
              <c:f>customers_data!$E$2</c:f>
              <c:strCache>
                <c:ptCount val="1"/>
                <c:pt idx="0">
                  <c:v>Units Sold</c:v>
                </c:pt>
              </c:strCache>
            </c:strRef>
          </c:tx>
          <c:spPr>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cat>
            <c:strRef>
              <c:f>customers_data!$D$3:$D$7</c:f>
              <c:strCache>
                <c:ptCount val="5"/>
                <c:pt idx="0">
                  <c:v>Camembert Pierrot</c:v>
                </c:pt>
                <c:pt idx="1">
                  <c:v>Tarte au sucre</c:v>
                </c:pt>
                <c:pt idx="2">
                  <c:v>Gorgonzola Telino</c:v>
                </c:pt>
                <c:pt idx="3">
                  <c:v>Gnocchi di nonna Alice</c:v>
                </c:pt>
                <c:pt idx="4">
                  <c:v>Boston Crab Meat</c:v>
                </c:pt>
              </c:strCache>
            </c:strRef>
          </c:cat>
          <c:val>
            <c:numRef>
              <c:f>customers_data!$E$3:$E$7</c:f>
              <c:numCache>
                <c:formatCode>General</c:formatCode>
                <c:ptCount val="5"/>
                <c:pt idx="0">
                  <c:v>735</c:v>
                </c:pt>
                <c:pt idx="1">
                  <c:v>519</c:v>
                </c:pt>
                <c:pt idx="2">
                  <c:v>663</c:v>
                </c:pt>
                <c:pt idx="3">
                  <c:v>543</c:v>
                </c:pt>
                <c:pt idx="4">
                  <c:v>510</c:v>
                </c:pt>
              </c:numCache>
            </c:numRef>
          </c:val>
          <c:smooth val="0"/>
          <c:extLst>
            <c:ext xmlns:c16="http://schemas.microsoft.com/office/drawing/2014/chart" uri="{C3380CC4-5D6E-409C-BE32-E72D297353CC}">
              <c16:uniqueId val="{00000005-4C46-47E4-89BE-9B612139BA67}"/>
            </c:ext>
          </c:extLst>
        </c:ser>
        <c:dLbls>
          <c:showLegendKey val="0"/>
          <c:showVal val="0"/>
          <c:showCatName val="0"/>
          <c:showSerName val="0"/>
          <c:showPercent val="0"/>
          <c:showBubbleSize val="0"/>
        </c:dLbls>
        <c:marker val="1"/>
        <c:smooth val="0"/>
        <c:axId val="281283167"/>
        <c:axId val="281282687"/>
      </c:lineChart>
      <c:catAx>
        <c:axId val="42909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429093087"/>
        <c:crosses val="autoZero"/>
        <c:auto val="0"/>
        <c:lblAlgn val="ctr"/>
        <c:lblOffset val="100"/>
        <c:noMultiLvlLbl val="0"/>
      </c:catAx>
      <c:valAx>
        <c:axId val="4290930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429090207"/>
        <c:crosses val="autoZero"/>
        <c:crossBetween val="between"/>
      </c:valAx>
      <c:valAx>
        <c:axId val="2812826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t>Units Sold</a:t>
                </a:r>
              </a:p>
              <a:p>
                <a:pPr>
                  <a:defRPr/>
                </a:pPr>
                <a:endParaRPr lang="en-AU"/>
              </a:p>
            </c:rich>
          </c:tx>
          <c:layout>
            <c:manualLayout>
              <c:xMode val="edge"/>
              <c:yMode val="edge"/>
              <c:x val="0.9338379364237358"/>
              <c:y val="0.387982687608966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81283167"/>
        <c:crosses val="max"/>
        <c:crossBetween val="between"/>
      </c:valAx>
      <c:catAx>
        <c:axId val="281283167"/>
        <c:scaling>
          <c:orientation val="minMax"/>
        </c:scaling>
        <c:delete val="1"/>
        <c:axPos val="b"/>
        <c:numFmt formatCode="General" sourceLinked="1"/>
        <c:majorTickMark val="out"/>
        <c:minorTickMark val="none"/>
        <c:tickLblPos val="nextTo"/>
        <c:crossAx val="281282687"/>
        <c:crosses val="autoZero"/>
        <c:auto val="1"/>
        <c:lblAlgn val="ctr"/>
        <c:lblOffset val="100"/>
        <c:noMultiLvlLbl val="0"/>
      </c:catAx>
      <c:spPr>
        <a:noFill/>
        <a:ln>
          <a:noFill/>
        </a:ln>
        <a:effectLst/>
      </c:spPr>
    </c:plotArea>
    <c:legend>
      <c:legendPos val="tr"/>
      <c:layout>
        <c:manualLayout>
          <c:xMode val="edge"/>
          <c:yMode val="edge"/>
          <c:x val="0.72161785087275232"/>
          <c:y val="2.9124432668989054E-2"/>
          <c:w val="0.23850911402264297"/>
          <c:h val="0.118153899186788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4">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10"/>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b="1">
                <a:solidFill>
                  <a:schemeClr val="accent4">
                    <a:lumMod val="50000"/>
                  </a:schemeClr>
                </a:solidFill>
              </a:rPr>
              <a:t>Average Freight</a:t>
            </a:r>
            <a:r>
              <a:rPr lang="en-US" b="1" baseline="0">
                <a:solidFill>
                  <a:schemeClr val="accent4">
                    <a:lumMod val="50000"/>
                  </a:schemeClr>
                </a:solidFill>
              </a:rPr>
              <a:t> per Order</a:t>
            </a:r>
            <a:endParaRPr lang="en-US" b="1">
              <a:solidFill>
                <a:schemeClr val="accent4">
                  <a:lumMod val="50000"/>
                </a:schemeClr>
              </a:solidFill>
            </a:endParaRPr>
          </a:p>
        </c:rich>
      </c:tx>
      <c:layout>
        <c:manualLayout>
          <c:xMode val="edge"/>
          <c:yMode val="edge"/>
          <c:x val="3.1222545388200497E-2"/>
          <c:y val="3.977274210090898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lumMod val="50000"/>
              </a:schemeClr>
            </a:solidFill>
            <a:round/>
          </a:ln>
          <a:effectLst/>
        </c:spPr>
        <c:marker>
          <c:symbol val="circle"/>
          <c:size val="8"/>
          <c:spPr>
            <a:solidFill>
              <a:schemeClr val="accent4">
                <a:lumMod val="50000"/>
              </a:schemeClr>
            </a:solidFill>
            <a:ln w="19050">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shipping_data!$G$17</c:f>
              <c:strCache>
                <c:ptCount val="1"/>
                <c:pt idx="0">
                  <c:v>Total</c:v>
                </c:pt>
              </c:strCache>
            </c:strRef>
          </c:tx>
          <c:spPr>
            <a:ln w="34925" cap="rnd">
              <a:solidFill>
                <a:schemeClr val="accent4">
                  <a:lumMod val="50000"/>
                </a:schemeClr>
              </a:solidFill>
              <a:round/>
            </a:ln>
            <a:effectLst/>
          </c:spPr>
          <c:marker>
            <c:symbol val="circle"/>
            <c:size val="8"/>
            <c:spPr>
              <a:solidFill>
                <a:schemeClr val="accent4">
                  <a:lumMod val="50000"/>
                </a:schemeClr>
              </a:solidFill>
              <a:ln w="19050">
                <a:solidFill>
                  <a:schemeClr val="accent4">
                    <a:lumMod val="50000"/>
                  </a:schemeClr>
                </a:solidFill>
              </a:ln>
              <a:effectLst/>
            </c:spPr>
          </c:marker>
          <c:cat>
            <c:multiLvlStrRef>
              <c:f>shipping_data!$F$18:$F$28</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shipping_data!$G$18:$G$28</c:f>
              <c:numCache>
                <c:formatCode>"$"#,##0.00</c:formatCode>
                <c:ptCount val="7"/>
                <c:pt idx="0">
                  <c:v>54.411857142857144</c:v>
                </c:pt>
                <c:pt idx="1">
                  <c:v>78.915121951219518</c:v>
                </c:pt>
                <c:pt idx="2">
                  <c:v>62.274347826086952</c:v>
                </c:pt>
                <c:pt idx="3">
                  <c:v>88.743548387096766</c:v>
                </c:pt>
                <c:pt idx="4">
                  <c:v>85.184854368932051</c:v>
                </c:pt>
                <c:pt idx="5">
                  <c:v>80.936166666666665</c:v>
                </c:pt>
                <c:pt idx="6">
                  <c:v>83.051648351648353</c:v>
                </c:pt>
              </c:numCache>
            </c:numRef>
          </c:val>
          <c:smooth val="0"/>
          <c:extLst>
            <c:ext xmlns:c16="http://schemas.microsoft.com/office/drawing/2014/chart" uri="{C3380CC4-5D6E-409C-BE32-E72D297353CC}">
              <c16:uniqueId val="{00000000-D65B-4E9D-96B2-F6899C0E9042}"/>
            </c:ext>
          </c:extLst>
        </c:ser>
        <c:dLbls>
          <c:showLegendKey val="0"/>
          <c:showVal val="0"/>
          <c:showCatName val="0"/>
          <c:showSerName val="0"/>
          <c:showPercent val="0"/>
          <c:showBubbleSize val="0"/>
        </c:dLbls>
        <c:marker val="1"/>
        <c:smooth val="0"/>
        <c:axId val="2053809247"/>
        <c:axId val="2053807807"/>
      </c:lineChart>
      <c:catAx>
        <c:axId val="205380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7807"/>
        <c:crosses val="autoZero"/>
        <c:auto val="1"/>
        <c:lblAlgn val="ctr"/>
        <c:lblOffset val="0"/>
        <c:noMultiLvlLbl val="0"/>
      </c:catAx>
      <c:valAx>
        <c:axId val="2053807807"/>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Project.xlsx]sales_data!Sales</c:name>
    <c:fmtId val="0"/>
  </c:pivotSource>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r>
              <a:rPr lang="en-US"/>
              <a:t>Revenue per Month</a:t>
            </a:r>
          </a:p>
        </c:rich>
      </c:tx>
      <c:layout>
        <c:manualLayout>
          <c:xMode val="edge"/>
          <c:yMode val="edge"/>
          <c:x val="7.6138888888888895E-2"/>
          <c:y val="4.6296296296296294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sales_data!$C$2</c:f>
              <c:strCache>
                <c:ptCount val="1"/>
                <c:pt idx="0">
                  <c:v>Revenue</c:v>
                </c:pt>
              </c:strCache>
            </c:strRef>
          </c:tx>
          <c:spPr>
            <a:solidFill>
              <a:schemeClr val="accent1">
                <a:shade val="76000"/>
              </a:schemeClr>
            </a:solidFill>
            <a:ln>
              <a:noFill/>
            </a:ln>
            <a:effectLst/>
          </c:spP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C-5F53-406C-AB6A-C5D37DDC311F}"/>
            </c:ext>
          </c:extLst>
        </c:ser>
        <c:ser>
          <c:idx val="1"/>
          <c:order val="1"/>
          <c:tx>
            <c:strRef>
              <c:f>sales_data!$D$2</c:f>
              <c:strCache>
                <c:ptCount val="1"/>
                <c:pt idx="0">
                  <c:v>Median Sale</c:v>
                </c:pt>
              </c:strCache>
            </c:strRef>
          </c:tx>
          <c:spPr>
            <a:solidFill>
              <a:schemeClr val="accent1">
                <a:tint val="77000"/>
              </a:schemeClr>
            </a:solidFill>
            <a:ln>
              <a:solidFill>
                <a:schemeClr val="accent4"/>
              </a:solidFill>
            </a:ln>
            <a:effectLst/>
          </c:spP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sales_data!$D$3:$D$27</c:f>
              <c:numCache>
                <c:formatCode>"$"#,##0.00</c:formatCode>
                <c:ptCount val="21"/>
                <c:pt idx="0">
                  <c:v>1110.5500000000002</c:v>
                </c:pt>
                <c:pt idx="1">
                  <c:v>924</c:v>
                </c:pt>
                <c:pt idx="2">
                  <c:v>755</c:v>
                </c:pt>
                <c:pt idx="3">
                  <c:v>1179.5999999999999</c:v>
                </c:pt>
                <c:pt idx="4">
                  <c:v>950</c:v>
                </c:pt>
                <c:pt idx="5">
                  <c:v>1174</c:v>
                </c:pt>
                <c:pt idx="6">
                  <c:v>1208.5</c:v>
                </c:pt>
                <c:pt idx="7">
                  <c:v>914.4</c:v>
                </c:pt>
                <c:pt idx="8">
                  <c:v>840.55</c:v>
                </c:pt>
                <c:pt idx="9">
                  <c:v>881.25</c:v>
                </c:pt>
                <c:pt idx="10">
                  <c:v>1608.15</c:v>
                </c:pt>
                <c:pt idx="11">
                  <c:v>971.25</c:v>
                </c:pt>
                <c:pt idx="12">
                  <c:v>808</c:v>
                </c:pt>
                <c:pt idx="13">
                  <c:v>1264.5</c:v>
                </c:pt>
                <c:pt idx="14">
                  <c:v>1203.5</c:v>
                </c:pt>
                <c:pt idx="15">
                  <c:v>1194.2</c:v>
                </c:pt>
                <c:pt idx="16">
                  <c:v>1377.875</c:v>
                </c:pt>
                <c:pt idx="17">
                  <c:v>1388.75</c:v>
                </c:pt>
                <c:pt idx="18">
                  <c:v>1007.7</c:v>
                </c:pt>
                <c:pt idx="19">
                  <c:v>859.05</c:v>
                </c:pt>
                <c:pt idx="20">
                  <c:v>910.4</c:v>
                </c:pt>
              </c:numCache>
            </c:numRef>
          </c:val>
          <c:extLst>
            <c:ext xmlns:c16="http://schemas.microsoft.com/office/drawing/2014/chart" uri="{C3380CC4-5D6E-409C-BE32-E72D297353CC}">
              <c16:uniqueId val="{0000000D-5F53-406C-AB6A-C5D37DDC311F}"/>
            </c:ext>
          </c:extLst>
        </c:ser>
        <c:dLbls>
          <c:showLegendKey val="0"/>
          <c:showVal val="0"/>
          <c:showCatName val="0"/>
          <c:showSerName val="0"/>
          <c:showPercent val="0"/>
          <c:showBubbleSize val="0"/>
        </c:dLbls>
        <c:axId val="912505711"/>
        <c:axId val="912503791"/>
      </c:areaChart>
      <c:catAx>
        <c:axId val="91250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503791"/>
        <c:crosses val="autoZero"/>
        <c:auto val="1"/>
        <c:lblAlgn val="ctr"/>
        <c:lblOffset val="100"/>
        <c:noMultiLvlLbl val="0"/>
      </c:catAx>
      <c:valAx>
        <c:axId val="9125037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Total Sales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505711"/>
        <c:crosses val="autoZero"/>
        <c:crossBetween val="between"/>
      </c:valAx>
      <c:spPr>
        <a:noFill/>
        <a:ln>
          <a:noFill/>
        </a:ln>
        <a:effectLst/>
      </c:spPr>
    </c:plotArea>
    <c:legend>
      <c:legendPos val="t"/>
      <c:layout>
        <c:manualLayout>
          <c:xMode val="edge"/>
          <c:yMode val="edge"/>
          <c:x val="0.56211614173228341"/>
          <c:y val="5.1342592592592606E-2"/>
          <c:w val="0.23985620928094648"/>
          <c:h val="7.120303000099671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Project.xlsx]products_data!PivotTable1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products_data!$C$2</c:f>
              <c:strCache>
                <c:ptCount val="1"/>
                <c:pt idx="0">
                  <c:v>Total</c:v>
                </c:pt>
              </c:strCache>
            </c:strRef>
          </c:tx>
          <c:spPr>
            <a:solidFill>
              <a:schemeClr val="accent1"/>
            </a:solidFill>
            <a:ln>
              <a:noFill/>
            </a:ln>
            <a:effectLst/>
          </c:spPr>
          <c:trendline>
            <c:spPr>
              <a:ln w="31750" cap="rnd">
                <a:solidFill>
                  <a:schemeClr val="accent2"/>
                </a:solidFill>
                <a:prstDash val="sysDot"/>
              </a:ln>
              <a:effectLst/>
            </c:spPr>
            <c:trendlineType val="linear"/>
            <c:dispRSqr val="0"/>
            <c:dispEq val="0"/>
          </c:trendline>
          <c:cat>
            <c:multiLvlStrRef>
              <c:f>products_data!$B$3:$B$27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products_data!$C$3:$C$27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0-B821-48EA-BFF2-6FAA16D6FFC1}"/>
            </c:ext>
          </c:extLst>
        </c:ser>
        <c:dLbls>
          <c:showLegendKey val="0"/>
          <c:showVal val="0"/>
          <c:showCatName val="0"/>
          <c:showSerName val="0"/>
          <c:showPercent val="0"/>
          <c:showBubbleSize val="0"/>
        </c:dLbls>
        <c:axId val="1925178256"/>
        <c:axId val="1925172976"/>
      </c:areaChart>
      <c:catAx>
        <c:axId val="192517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172976"/>
        <c:crosses val="autoZero"/>
        <c:auto val="1"/>
        <c:lblAlgn val="ctr"/>
        <c:lblOffset val="100"/>
        <c:noMultiLvlLbl val="0"/>
      </c:catAx>
      <c:valAx>
        <c:axId val="192517297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1782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products_data!$F$19</c:f>
              <c:strCache>
                <c:ptCount val="1"/>
                <c:pt idx="0">
                  <c:v>Total</c:v>
                </c:pt>
              </c:strCache>
            </c:strRef>
          </c:tx>
          <c:spPr>
            <a:solidFill>
              <a:schemeClr val="accent1"/>
            </a:solidFill>
            <a:ln>
              <a:noFill/>
            </a:ln>
            <a:effectLst/>
          </c:spPr>
          <c:invertIfNegative val="0"/>
          <c:cat>
            <c:strRef>
              <c:f>products_data!$E$20:$E$28</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products_data!$F$20:$F$28</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61F4-4493-B51F-591B1C91190A}"/>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shipping_data!$G$17</c:f>
              <c:strCache>
                <c:ptCount val="1"/>
                <c:pt idx="0">
                  <c:v>Total</c:v>
                </c:pt>
              </c:strCache>
            </c:strRef>
          </c:tx>
          <c:spPr>
            <a:ln w="28575" cap="rnd">
              <a:solidFill>
                <a:schemeClr val="accent1"/>
              </a:solidFill>
              <a:round/>
            </a:ln>
            <a:effectLst/>
          </c:spPr>
          <c:marker>
            <c:symbol val="none"/>
          </c:marker>
          <c:cat>
            <c:multiLvlStrRef>
              <c:f>shipping_data!$F$18:$F$28</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shipping_data!$G$18:$G$28</c:f>
              <c:numCache>
                <c:formatCode>"$"#,##0.00</c:formatCode>
                <c:ptCount val="7"/>
                <c:pt idx="0">
                  <c:v>54.411857142857144</c:v>
                </c:pt>
                <c:pt idx="1">
                  <c:v>78.915121951219518</c:v>
                </c:pt>
                <c:pt idx="2">
                  <c:v>62.274347826086952</c:v>
                </c:pt>
                <c:pt idx="3">
                  <c:v>88.743548387096766</c:v>
                </c:pt>
                <c:pt idx="4">
                  <c:v>85.184854368932051</c:v>
                </c:pt>
                <c:pt idx="5">
                  <c:v>80.936166666666665</c:v>
                </c:pt>
                <c:pt idx="6">
                  <c:v>83.051648351648353</c:v>
                </c:pt>
              </c:numCache>
            </c:numRef>
          </c:val>
          <c:smooth val="0"/>
          <c:extLst>
            <c:ext xmlns:c16="http://schemas.microsoft.com/office/drawing/2014/chart" uri="{C3380CC4-5D6E-409C-BE32-E72D297353CC}">
              <c16:uniqueId val="{00000000-FD75-4089-B4E1-B99EFB04381B}"/>
            </c:ext>
          </c:extLst>
        </c:ser>
        <c:dLbls>
          <c:showLegendKey val="0"/>
          <c:showVal val="0"/>
          <c:showCatName val="0"/>
          <c:showSerName val="0"/>
          <c:showPercent val="0"/>
          <c:showBubbleSize val="0"/>
        </c:dLbls>
        <c:smooth val="0"/>
        <c:axId val="2053809247"/>
        <c:axId val="2053807807"/>
      </c:lineChart>
      <c:catAx>
        <c:axId val="205380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7807"/>
        <c:crosses val="autoZero"/>
        <c:auto val="1"/>
        <c:lblAlgn val="ctr"/>
        <c:lblOffset val="100"/>
        <c:noMultiLvlLbl val="0"/>
      </c:catAx>
      <c:valAx>
        <c:axId val="2053807807"/>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Locations of Customers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pitchFamily="34" charset="0"/>
              <a:cs typeface="Calibri" panose="020F0502020204030204" pitchFamily="34" charset="0"/>
            </a:rPr>
            <a:t>Top Locations of Customers</a:t>
          </a:r>
        </a:p>
      </cx:txPr>
    </cx:title>
    <cx:plotArea>
      <cx:plotAreaRegion>
        <cx:series layoutId="treemap" uniqueId="{3E449305-B652-4AF7-9098-D7CCC65DC6FB}">
          <cx:spPr>
            <a:ln>
              <a:solidFill>
                <a:schemeClr val="accent4">
                  <a:lumMod val="50000"/>
                </a:schemeClr>
              </a:solidFill>
            </a:ln>
          </cx:spPr>
          <cx:dataLabels>
            <cx:spPr>
              <a:noFill/>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visibility seriesName="0" categoryName="1" value="0"/>
          </cx:dataLabels>
          <cx:dataId val="0"/>
          <cx:layoutPr>
            <cx:parentLabelLayout val="none"/>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1.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3.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chart" Target="../charts/chart5.xml"/><Relationship Id="rId2" Type="http://schemas.openxmlformats.org/officeDocument/2006/relationships/image" Target="../media/image1.png"/><Relationship Id="rId16" Type="http://schemas.openxmlformats.org/officeDocument/2006/relationships/chart" Target="../charts/chart4.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microsoft.com/office/2014/relationships/chartEx" Target="../charts/chartEx1.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7.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absolute">
    <xdr:from>
      <xdr:col>0</xdr:col>
      <xdr:colOff>261480</xdr:colOff>
      <xdr:row>20</xdr:row>
      <xdr:rowOff>0</xdr:rowOff>
    </xdr:from>
    <xdr:to>
      <xdr:col>3</xdr:col>
      <xdr:colOff>0</xdr:colOff>
      <xdr:row>23</xdr:row>
      <xdr:rowOff>12840</xdr:rowOff>
    </xdr:to>
    <xdr:pic>
      <xdr:nvPicPr>
        <xdr:cNvPr id="7" name="Graphic 6" descr="User with solid fill">
          <a:hlinkClick xmlns:r="http://schemas.openxmlformats.org/officeDocument/2006/relationships" r:id="rId1"/>
          <a:extLst>
            <a:ext uri="{FF2B5EF4-FFF2-40B4-BE49-F238E27FC236}">
              <a16:creationId xmlns:a16="http://schemas.microsoft.com/office/drawing/2014/main" id="{3F1BE397-7DF4-0B34-C371-70041607F2A4}"/>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24</xdr:row>
      <xdr:rowOff>0</xdr:rowOff>
    </xdr:from>
    <xdr:to>
      <xdr:col>3</xdr:col>
      <xdr:colOff>12840</xdr:colOff>
      <xdr:row>27</xdr:row>
      <xdr:rowOff>12840</xdr:rowOff>
    </xdr:to>
    <xdr:pic>
      <xdr:nvPicPr>
        <xdr:cNvPr id="9" name="Graphic 8" descr="Freight with solid fill">
          <a:hlinkClick xmlns:r="http://schemas.openxmlformats.org/officeDocument/2006/relationships" r:id="rId4"/>
          <a:extLst>
            <a:ext uri="{FF2B5EF4-FFF2-40B4-BE49-F238E27FC236}">
              <a16:creationId xmlns:a16="http://schemas.microsoft.com/office/drawing/2014/main" id="{A37937F5-27B3-1DA3-996B-F1BF72465ED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16</xdr:row>
      <xdr:rowOff>0</xdr:rowOff>
    </xdr:from>
    <xdr:to>
      <xdr:col>3</xdr:col>
      <xdr:colOff>12840</xdr:colOff>
      <xdr:row>19</xdr:row>
      <xdr:rowOff>12840</xdr:rowOff>
    </xdr:to>
    <xdr:pic>
      <xdr:nvPicPr>
        <xdr:cNvPr id="16" name="Graphic 15" descr="Shopping cart with solid fill">
          <a:hlinkClick xmlns:r="http://schemas.openxmlformats.org/officeDocument/2006/relationships" r:id="rId7"/>
          <a:extLst>
            <a:ext uri="{FF2B5EF4-FFF2-40B4-BE49-F238E27FC236}">
              <a16:creationId xmlns:a16="http://schemas.microsoft.com/office/drawing/2014/main" id="{B781B9D8-9057-08E0-C76B-C06A52AED94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12</xdr:row>
      <xdr:rowOff>0</xdr:rowOff>
    </xdr:from>
    <xdr:to>
      <xdr:col>3</xdr:col>
      <xdr:colOff>12840</xdr:colOff>
      <xdr:row>15</xdr:row>
      <xdr:rowOff>12840</xdr:rowOff>
    </xdr:to>
    <xdr:pic>
      <xdr:nvPicPr>
        <xdr:cNvPr id="17" name="Graphic 16" descr="Dollar with solid fill">
          <a:hlinkClick xmlns:r="http://schemas.openxmlformats.org/officeDocument/2006/relationships" r:id="rId10"/>
          <a:extLst>
            <a:ext uri="{FF2B5EF4-FFF2-40B4-BE49-F238E27FC236}">
              <a16:creationId xmlns:a16="http://schemas.microsoft.com/office/drawing/2014/main" id="{7ED168FA-8476-F412-A603-59783ED49F6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11</xdr:row>
      <xdr:rowOff>12840</xdr:rowOff>
    </xdr:to>
    <xdr:pic>
      <xdr:nvPicPr>
        <xdr:cNvPr id="18" name="Graphic 17" descr="Home with solid fill">
          <a:hlinkClick xmlns:r="http://schemas.openxmlformats.org/officeDocument/2006/relationships" r:id="rId13"/>
          <a:extLst>
            <a:ext uri="{FF2B5EF4-FFF2-40B4-BE49-F238E27FC236}">
              <a16:creationId xmlns:a16="http://schemas.microsoft.com/office/drawing/2014/main" id="{2F2D6F32-9AA4-1DCA-6EDA-4EE7926A70D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0</xdr:colOff>
      <xdr:row>0</xdr:row>
      <xdr:rowOff>144780</xdr:rowOff>
    </xdr:from>
    <xdr:to>
      <xdr:col>22</xdr:col>
      <xdr:colOff>99060</xdr:colOff>
      <xdr:row>4</xdr:row>
      <xdr:rowOff>0</xdr:rowOff>
    </xdr:to>
    <xdr:sp macro="" textlink="">
      <xdr:nvSpPr>
        <xdr:cNvPr id="31" name="TextBox 30">
          <a:extLst>
            <a:ext uri="{FF2B5EF4-FFF2-40B4-BE49-F238E27FC236}">
              <a16:creationId xmlns:a16="http://schemas.microsoft.com/office/drawing/2014/main" id="{652B2652-5157-4B7F-803E-07324119761D}"/>
            </a:ext>
          </a:extLst>
        </xdr:cNvPr>
        <xdr:cNvSpPr txBox="1"/>
      </xdr:nvSpPr>
      <xdr:spPr>
        <a:xfrm>
          <a:off x="1371600" y="144780"/>
          <a:ext cx="476250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Home</a:t>
          </a:r>
          <a:r>
            <a:rPr lang="en-AU" sz="2800" b="1" baseline="0">
              <a:solidFill>
                <a:schemeClr val="accent4">
                  <a:lumMod val="50000"/>
                </a:schemeClr>
              </a:solidFill>
              <a:latin typeface="Calibri" panose="020F0502020204030204" pitchFamily="34" charset="0"/>
              <a:cs typeface="Calibri" panose="020F0502020204030204" pitchFamily="34" charset="0"/>
            </a:rPr>
            <a:t> - Q1 2015 Key Insights</a:t>
          </a:r>
          <a:endParaRPr lang="en-AU" sz="2800" b="1">
            <a:solidFill>
              <a:schemeClr val="accent4">
                <a:lumMod val="50000"/>
              </a:schemeClr>
            </a:solidFill>
            <a:latin typeface="Calibri" panose="020F0502020204030204" pitchFamily="34" charset="0"/>
            <a:cs typeface="Calibri" panose="020F0502020204030204" pitchFamily="34" charset="0"/>
          </a:endParaRPr>
        </a:p>
      </xdr:txBody>
    </xdr:sp>
    <xdr:clientData/>
  </xdr:twoCellAnchor>
  <xdr:twoCellAnchor>
    <xdr:from>
      <xdr:col>5</xdr:col>
      <xdr:colOff>0</xdr:colOff>
      <xdr:row>4</xdr:row>
      <xdr:rowOff>0</xdr:rowOff>
    </xdr:from>
    <xdr:to>
      <xdr:col>21</xdr:col>
      <xdr:colOff>165715</xdr:colOff>
      <xdr:row>14</xdr:row>
      <xdr:rowOff>0</xdr:rowOff>
    </xdr:to>
    <xdr:grpSp>
      <xdr:nvGrpSpPr>
        <xdr:cNvPr id="15" name="Group 14">
          <a:extLst>
            <a:ext uri="{FF2B5EF4-FFF2-40B4-BE49-F238E27FC236}">
              <a16:creationId xmlns:a16="http://schemas.microsoft.com/office/drawing/2014/main" id="{843DFCB5-167B-48B2-2E76-A61CEB6BD751}"/>
            </a:ext>
          </a:extLst>
        </xdr:cNvPr>
        <xdr:cNvGrpSpPr/>
      </xdr:nvGrpSpPr>
      <xdr:grpSpPr>
        <a:xfrm>
          <a:off x="1378857" y="725714"/>
          <a:ext cx="4578058" cy="1814286"/>
          <a:chOff x="1378857" y="725714"/>
          <a:chExt cx="4412343" cy="1814286"/>
        </a:xfrm>
      </xdr:grpSpPr>
      <xdr:sp macro="" textlink="">
        <xdr:nvSpPr>
          <xdr:cNvPr id="20" name="Rectangle: Rounded Corners 19">
            <a:extLst>
              <a:ext uri="{FF2B5EF4-FFF2-40B4-BE49-F238E27FC236}">
                <a16:creationId xmlns:a16="http://schemas.microsoft.com/office/drawing/2014/main" id="{BBE7EE61-AF62-93BD-C55A-D494E8B73C7F}"/>
              </a:ext>
            </a:extLst>
          </xdr:cNvPr>
          <xdr:cNvSpPr/>
        </xdr:nvSpPr>
        <xdr:spPr>
          <a:xfrm>
            <a:off x="1378857" y="725714"/>
            <a:ext cx="4412343"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sales_data!L30">
        <xdr:nvSpPr>
          <xdr:cNvPr id="27" name="Rectangle 26">
            <a:extLst>
              <a:ext uri="{FF2B5EF4-FFF2-40B4-BE49-F238E27FC236}">
                <a16:creationId xmlns:a16="http://schemas.microsoft.com/office/drawing/2014/main" id="{85A0F89A-AB6A-4644-6A3E-473CEF4CD24C}"/>
              </a:ext>
            </a:extLst>
          </xdr:cNvPr>
          <xdr:cNvSpPr/>
        </xdr:nvSpPr>
        <xdr:spPr>
          <a:xfrm>
            <a:off x="1883229" y="1270000"/>
            <a:ext cx="1426028" cy="7333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FEF5EF7-FA72-432C-AC7C-8AFB7C936894}" type="TxLink">
              <a:rPr lang="en-US" sz="2800" b="0" i="0" u="none" strike="noStrike">
                <a:solidFill>
                  <a:schemeClr val="accent4">
                    <a:lumMod val="50000"/>
                  </a:schemeClr>
                </a:solidFill>
                <a:latin typeface="Calibri" panose="020F0502020204030204" pitchFamily="34" charset="0"/>
                <a:cs typeface="Calibri" panose="020F0502020204030204" pitchFamily="34" charset="0"/>
              </a:rPr>
              <a:pPr algn="ctr"/>
              <a:t>$315 K</a:t>
            </a:fld>
            <a:endParaRPr lang="en-AU" sz="2800">
              <a:solidFill>
                <a:schemeClr val="accent4">
                  <a:lumMod val="50000"/>
                </a:schemeClr>
              </a:solidFill>
              <a:latin typeface="Calibri" panose="020F0502020204030204" pitchFamily="34" charset="0"/>
              <a:cs typeface="Calibri" panose="020F0502020204030204" pitchFamily="34" charset="0"/>
            </a:endParaRPr>
          </a:p>
        </xdr:txBody>
      </xdr:sp>
      <xdr:sp macro="" textlink="sales_data!L32">
        <xdr:nvSpPr>
          <xdr:cNvPr id="28" name="Rectangle 27">
            <a:extLst>
              <a:ext uri="{FF2B5EF4-FFF2-40B4-BE49-F238E27FC236}">
                <a16:creationId xmlns:a16="http://schemas.microsoft.com/office/drawing/2014/main" id="{6F964C08-FF70-4AE9-5E19-2B16C4D88162}"/>
              </a:ext>
            </a:extLst>
          </xdr:cNvPr>
          <xdr:cNvSpPr/>
        </xdr:nvSpPr>
        <xdr:spPr>
          <a:xfrm>
            <a:off x="3959860" y="1270000"/>
            <a:ext cx="1156426" cy="7333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60AA5729-D200-4F66-984A-B1A27BEB2A4C}" type="TxLink">
              <a:rPr lang="en-US" sz="28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l"/>
              <a:t> $920 </a:t>
            </a:fld>
            <a:endParaRPr lang="en-AU" sz="28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
        <xdr:nvSpPr>
          <xdr:cNvPr id="30" name="TextBox 29">
            <a:extLst>
              <a:ext uri="{FF2B5EF4-FFF2-40B4-BE49-F238E27FC236}">
                <a16:creationId xmlns:a16="http://schemas.microsoft.com/office/drawing/2014/main" id="{AEAA246A-ACB5-F4C9-D6DF-725D335D816E}"/>
              </a:ext>
            </a:extLst>
          </xdr:cNvPr>
          <xdr:cNvSpPr txBox="1"/>
        </xdr:nvSpPr>
        <xdr:spPr>
          <a:xfrm>
            <a:off x="1685109" y="930003"/>
            <a:ext cx="1899920" cy="521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800" b="1">
                <a:solidFill>
                  <a:schemeClr val="accent4">
                    <a:lumMod val="50000"/>
                  </a:schemeClr>
                </a:solidFill>
                <a:latin typeface="Calibri" panose="020F0502020204030204" pitchFamily="34" charset="0"/>
                <a:cs typeface="Calibri" panose="020F0502020204030204" pitchFamily="34" charset="0"/>
              </a:rPr>
              <a:t>Total</a:t>
            </a:r>
            <a:r>
              <a:rPr lang="en-AU" sz="1100" b="1">
                <a:solidFill>
                  <a:schemeClr val="accent4">
                    <a:lumMod val="50000"/>
                  </a:schemeClr>
                </a:solidFill>
                <a:latin typeface="Calibri" panose="020F0502020204030204" pitchFamily="34" charset="0"/>
                <a:cs typeface="Calibri" panose="020F0502020204030204" pitchFamily="34" charset="0"/>
              </a:rPr>
              <a:t> </a:t>
            </a:r>
            <a:r>
              <a:rPr lang="en-AU" sz="1800" b="1">
                <a:solidFill>
                  <a:schemeClr val="accent4">
                    <a:lumMod val="50000"/>
                  </a:schemeClr>
                </a:solidFill>
                <a:latin typeface="Calibri" panose="020F0502020204030204" pitchFamily="34" charset="0"/>
                <a:cs typeface="Calibri" panose="020F0502020204030204" pitchFamily="34" charset="0"/>
              </a:rPr>
              <a:t>Revenue</a:t>
            </a:r>
            <a:endParaRPr lang="en-AU" sz="1100" b="1">
              <a:solidFill>
                <a:schemeClr val="accent4">
                  <a:lumMod val="50000"/>
                </a:schemeClr>
              </a:solidFill>
              <a:latin typeface="Calibri" panose="020F0502020204030204" pitchFamily="34" charset="0"/>
              <a:cs typeface="Calibri" panose="020F0502020204030204" pitchFamily="34" charset="0"/>
            </a:endParaRPr>
          </a:p>
        </xdr:txBody>
      </xdr:sp>
      <xdr:sp macro="" textlink="">
        <xdr:nvSpPr>
          <xdr:cNvPr id="32" name="TextBox 31">
            <a:extLst>
              <a:ext uri="{FF2B5EF4-FFF2-40B4-BE49-F238E27FC236}">
                <a16:creationId xmlns:a16="http://schemas.microsoft.com/office/drawing/2014/main" id="{A397D0F5-9ECF-332A-CE4D-630BA2F1B979}"/>
              </a:ext>
            </a:extLst>
          </xdr:cNvPr>
          <xdr:cNvSpPr txBox="1"/>
        </xdr:nvSpPr>
        <xdr:spPr>
          <a:xfrm>
            <a:off x="3585029" y="930003"/>
            <a:ext cx="1898468" cy="521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800" b="1">
                <a:solidFill>
                  <a:schemeClr val="accent4">
                    <a:lumMod val="50000"/>
                  </a:schemeClr>
                </a:solidFill>
                <a:latin typeface="Calibri" panose="020F0502020204030204" pitchFamily="34" charset="0"/>
                <a:cs typeface="Calibri" panose="020F0502020204030204" pitchFamily="34" charset="0"/>
              </a:rPr>
              <a:t>Median Sale</a:t>
            </a:r>
            <a:endParaRPr lang="en-AU" sz="1100" b="1">
              <a:solidFill>
                <a:schemeClr val="accent4">
                  <a:lumMod val="50000"/>
                </a:schemeClr>
              </a:solidFill>
              <a:latin typeface="Calibri" panose="020F0502020204030204" pitchFamily="34" charset="0"/>
              <a:cs typeface="Calibri" panose="020F0502020204030204" pitchFamily="34" charset="0"/>
            </a:endParaRPr>
          </a:p>
        </xdr:txBody>
      </xdr:sp>
      <xdr:sp macro="" textlink="sales_data!N29">
        <xdr:nvSpPr>
          <xdr:cNvPr id="34" name="TextBox 33">
            <a:extLst>
              <a:ext uri="{FF2B5EF4-FFF2-40B4-BE49-F238E27FC236}">
                <a16:creationId xmlns:a16="http://schemas.microsoft.com/office/drawing/2014/main" id="{EFACDFE4-0CE5-1EB8-C3B7-5754D0E70F7B}"/>
              </a:ext>
            </a:extLst>
          </xdr:cNvPr>
          <xdr:cNvSpPr txBox="1"/>
        </xdr:nvSpPr>
        <xdr:spPr>
          <a:xfrm>
            <a:off x="1910435" y="1814286"/>
            <a:ext cx="1409337" cy="40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1852E9-6088-41BE-B0A6-7BA8C1C8C752}" type="TxLink">
              <a:rPr lang="en-US" sz="1200" b="0" i="0" u="none" strike="noStrike">
                <a:solidFill>
                  <a:schemeClr val="accent4">
                    <a:lumMod val="50000"/>
                  </a:schemeClr>
                </a:solidFill>
                <a:latin typeface="Calibri" panose="020F0502020204030204" pitchFamily="34" charset="0"/>
                <a:cs typeface="Calibri" panose="020F0502020204030204" pitchFamily="34" charset="0"/>
              </a:rPr>
              <a:pPr algn="ctr"/>
              <a:t>FALSE</a:t>
            </a:fld>
            <a:endParaRPr lang="en-AU" sz="1400">
              <a:solidFill>
                <a:schemeClr val="accent4">
                  <a:lumMod val="50000"/>
                </a:schemeClr>
              </a:solidFill>
              <a:latin typeface="Calibri" panose="020F0502020204030204" pitchFamily="34" charset="0"/>
              <a:cs typeface="Calibri" panose="020F0502020204030204" pitchFamily="34" charset="0"/>
            </a:endParaRPr>
          </a:p>
        </xdr:txBody>
      </xdr:sp>
      <xdr:sp macro="" textlink="sales_data!N30">
        <xdr:nvSpPr>
          <xdr:cNvPr id="35" name="TextBox 34">
            <a:extLst>
              <a:ext uri="{FF2B5EF4-FFF2-40B4-BE49-F238E27FC236}">
                <a16:creationId xmlns:a16="http://schemas.microsoft.com/office/drawing/2014/main" id="{0C2CC656-2ECF-F3FC-E683-F9C48839E848}"/>
              </a:ext>
            </a:extLst>
          </xdr:cNvPr>
          <xdr:cNvSpPr txBox="1"/>
        </xdr:nvSpPr>
        <xdr:spPr>
          <a:xfrm>
            <a:off x="3770959" y="1814286"/>
            <a:ext cx="1409337" cy="40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6EDAFB-95D5-466F-B49A-D16A311FBDE6}" type="TxLink">
              <a:rPr lang="en-US" sz="1200" b="0" i="0" u="none" strike="noStrike">
                <a:solidFill>
                  <a:schemeClr val="accent4">
                    <a:lumMod val="50000"/>
                  </a:schemeClr>
                </a:solidFill>
                <a:latin typeface="Calibri" panose="020F0502020204030204" pitchFamily="34" charset="0"/>
                <a:cs typeface="Calibri" panose="020F0502020204030204" pitchFamily="34" charset="0"/>
              </a:rPr>
              <a:pPr algn="ctr"/>
              <a:t>-10.31% Q1 2014</a:t>
            </a:fld>
            <a:endParaRPr lang="en-AU" sz="1400">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22</xdr:col>
      <xdr:colOff>251100</xdr:colOff>
      <xdr:row>3</xdr:row>
      <xdr:rowOff>87085</xdr:rowOff>
    </xdr:from>
    <xdr:to>
      <xdr:col>39</xdr:col>
      <xdr:colOff>174173</xdr:colOff>
      <xdr:row>14</xdr:row>
      <xdr:rowOff>10884</xdr:rowOff>
    </xdr:to>
    <xdr:grpSp>
      <xdr:nvGrpSpPr>
        <xdr:cNvPr id="14" name="Group 13">
          <a:extLst>
            <a:ext uri="{FF2B5EF4-FFF2-40B4-BE49-F238E27FC236}">
              <a16:creationId xmlns:a16="http://schemas.microsoft.com/office/drawing/2014/main" id="{13057DCB-D3A1-2E93-A138-47BEF8798F2A}"/>
            </a:ext>
          </a:extLst>
        </xdr:cNvPr>
        <xdr:cNvGrpSpPr/>
      </xdr:nvGrpSpPr>
      <xdr:grpSpPr>
        <a:xfrm>
          <a:off x="6318071" y="631371"/>
          <a:ext cx="4611188" cy="1919513"/>
          <a:chOff x="6318071" y="631371"/>
          <a:chExt cx="4611188" cy="1919513"/>
        </a:xfrm>
      </xdr:grpSpPr>
      <xdr:sp macro="" textlink="">
        <xdr:nvSpPr>
          <xdr:cNvPr id="25" name="Rectangle: Rounded Corners 24">
            <a:extLst>
              <a:ext uri="{FF2B5EF4-FFF2-40B4-BE49-F238E27FC236}">
                <a16:creationId xmlns:a16="http://schemas.microsoft.com/office/drawing/2014/main" id="{97C56366-EA66-1AAA-1B7A-85CF62039153}"/>
              </a:ext>
            </a:extLst>
          </xdr:cNvPr>
          <xdr:cNvSpPr/>
        </xdr:nvSpPr>
        <xdr:spPr>
          <a:xfrm>
            <a:off x="6342743" y="725714"/>
            <a:ext cx="4542971"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2" name="Chart 1">
            <a:extLst>
              <a:ext uri="{FF2B5EF4-FFF2-40B4-BE49-F238E27FC236}">
                <a16:creationId xmlns:a16="http://schemas.microsoft.com/office/drawing/2014/main" id="{7A224307-5200-4994-B96D-CBFD034FA134}"/>
              </a:ext>
            </a:extLst>
          </xdr:cNvPr>
          <xdr:cNvGraphicFramePr>
            <a:graphicFrameLocks/>
          </xdr:cNvGraphicFramePr>
        </xdr:nvGraphicFramePr>
        <xdr:xfrm>
          <a:off x="6318071" y="631371"/>
          <a:ext cx="4611188" cy="1919513"/>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4</xdr:col>
      <xdr:colOff>203200</xdr:colOff>
      <xdr:row>16</xdr:row>
      <xdr:rowOff>36285</xdr:rowOff>
    </xdr:from>
    <xdr:to>
      <xdr:col>21</xdr:col>
      <xdr:colOff>199905</xdr:colOff>
      <xdr:row>26</xdr:row>
      <xdr:rowOff>36285</xdr:rowOff>
    </xdr:to>
    <xdr:grpSp>
      <xdr:nvGrpSpPr>
        <xdr:cNvPr id="12" name="Group 11">
          <a:extLst>
            <a:ext uri="{FF2B5EF4-FFF2-40B4-BE49-F238E27FC236}">
              <a16:creationId xmlns:a16="http://schemas.microsoft.com/office/drawing/2014/main" id="{F4C9F403-3100-D1B4-192B-2675BA4216F8}"/>
            </a:ext>
          </a:extLst>
        </xdr:cNvPr>
        <xdr:cNvGrpSpPr/>
      </xdr:nvGrpSpPr>
      <xdr:grpSpPr>
        <a:xfrm>
          <a:off x="1306286" y="2939142"/>
          <a:ext cx="4684819" cy="1814286"/>
          <a:chOff x="1219200" y="2960914"/>
          <a:chExt cx="4684819" cy="1814286"/>
        </a:xfrm>
      </xdr:grpSpPr>
      <xdr:sp macro="" textlink="">
        <xdr:nvSpPr>
          <xdr:cNvPr id="24" name="Rectangle: Rounded Corners 23">
            <a:extLst>
              <a:ext uri="{FF2B5EF4-FFF2-40B4-BE49-F238E27FC236}">
                <a16:creationId xmlns:a16="http://schemas.microsoft.com/office/drawing/2014/main" id="{AEBEA8CE-79D5-CE6C-34EF-08F2F3C63B0E}"/>
              </a:ext>
            </a:extLst>
          </xdr:cNvPr>
          <xdr:cNvSpPr/>
        </xdr:nvSpPr>
        <xdr:spPr>
          <a:xfrm>
            <a:off x="1313543" y="2960914"/>
            <a:ext cx="4578058"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3" name="TextBox 2">
            <a:extLst>
              <a:ext uri="{FF2B5EF4-FFF2-40B4-BE49-F238E27FC236}">
                <a16:creationId xmlns:a16="http://schemas.microsoft.com/office/drawing/2014/main" id="{6BF3BD11-0506-D2A6-529E-B4ECFDAF64C3}"/>
              </a:ext>
            </a:extLst>
          </xdr:cNvPr>
          <xdr:cNvSpPr txBox="1"/>
        </xdr:nvSpPr>
        <xdr:spPr>
          <a:xfrm>
            <a:off x="1550817" y="3265714"/>
            <a:ext cx="1552719"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Top Customer</a:t>
            </a:r>
          </a:p>
        </xdr:txBody>
      </xdr:sp>
      <xdr:sp macro="" textlink="customers_data!B31">
        <xdr:nvSpPr>
          <xdr:cNvPr id="4" name="Rectangle 3">
            <a:extLst>
              <a:ext uri="{FF2B5EF4-FFF2-40B4-BE49-F238E27FC236}">
                <a16:creationId xmlns:a16="http://schemas.microsoft.com/office/drawing/2014/main" id="{8B13D378-CEBE-7B26-9E98-ADF4F8DECCBC}"/>
              </a:ext>
            </a:extLst>
          </xdr:cNvPr>
          <xdr:cNvSpPr/>
        </xdr:nvSpPr>
        <xdr:spPr>
          <a:xfrm>
            <a:off x="1219200" y="3628571"/>
            <a:ext cx="2285999" cy="70811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F9FC92D-707D-4285-BD7D-B23B37B9DFEF}" type="TxLink">
              <a:rPr lang="en-US" sz="2000" b="0" i="0" u="none" strike="noStrike">
                <a:solidFill>
                  <a:schemeClr val="accent4">
                    <a:lumMod val="50000"/>
                  </a:schemeClr>
                </a:solidFill>
                <a:latin typeface="Calibri" panose="020F0502020204030204" pitchFamily="34" charset="0"/>
                <a:cs typeface="Calibri" panose="020F0502020204030204" pitchFamily="34" charset="0"/>
              </a:rPr>
              <a:pPr algn="ctr"/>
              <a:t>QUICK-Stop</a:t>
            </a:fld>
            <a:endParaRPr lang="en-AU" sz="2000" b="0">
              <a:solidFill>
                <a:schemeClr val="accent4">
                  <a:lumMod val="50000"/>
                </a:schemeClr>
              </a:solidFill>
              <a:latin typeface="Calibri" panose="020F0502020204030204" pitchFamily="34" charset="0"/>
              <a:cs typeface="Calibri" panose="020F0502020204030204" pitchFamily="34" charset="0"/>
            </a:endParaRPr>
          </a:p>
        </xdr:txBody>
      </xdr:sp>
      <xdr:sp macro="" textlink="customers_data!B32">
        <xdr:nvSpPr>
          <xdr:cNvPr id="5" name="Rectangle 4">
            <a:extLst>
              <a:ext uri="{FF2B5EF4-FFF2-40B4-BE49-F238E27FC236}">
                <a16:creationId xmlns:a16="http://schemas.microsoft.com/office/drawing/2014/main" id="{1CE3B2E0-866B-755E-EE42-5C7A6890FFAB}"/>
              </a:ext>
            </a:extLst>
          </xdr:cNvPr>
          <xdr:cNvSpPr/>
        </xdr:nvSpPr>
        <xdr:spPr>
          <a:xfrm>
            <a:off x="3064004" y="3647621"/>
            <a:ext cx="1207763" cy="70666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B2E776F9-8FB5-457F-936F-394F7B292D39}" type="TxLink">
              <a:rPr lang="en-US" sz="20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$30.2 K</a:t>
            </a:fld>
            <a:endParaRPr lang="en-AU" sz="20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customers_data!B33">
        <xdr:nvSpPr>
          <xdr:cNvPr id="6" name="Rectangle 5">
            <a:extLst>
              <a:ext uri="{FF2B5EF4-FFF2-40B4-BE49-F238E27FC236}">
                <a16:creationId xmlns:a16="http://schemas.microsoft.com/office/drawing/2014/main" id="{A51D76B7-FEBA-9E5B-9C4A-DDAEA301954F}"/>
              </a:ext>
            </a:extLst>
          </xdr:cNvPr>
          <xdr:cNvSpPr/>
        </xdr:nvSpPr>
        <xdr:spPr>
          <a:xfrm>
            <a:off x="4398267" y="3647621"/>
            <a:ext cx="1197882" cy="70666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6545867-F0EF-4FD1-A1FE-0A6A80694D91}" type="TxLink">
              <a:rPr lang="en-US" sz="20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$3,643</a:t>
            </a:fld>
            <a:endParaRPr lang="en-AU" sz="20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
        <xdr:nvSpPr>
          <xdr:cNvPr id="8" name="TextBox 7">
            <a:extLst>
              <a:ext uri="{FF2B5EF4-FFF2-40B4-BE49-F238E27FC236}">
                <a16:creationId xmlns:a16="http://schemas.microsoft.com/office/drawing/2014/main" id="{7231337F-B349-E1AF-F8B4-400294A6611C}"/>
              </a:ext>
            </a:extLst>
          </xdr:cNvPr>
          <xdr:cNvSpPr txBox="1"/>
        </xdr:nvSpPr>
        <xdr:spPr>
          <a:xfrm>
            <a:off x="2825312" y="3273334"/>
            <a:ext cx="1697007"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Revenue</a:t>
            </a:r>
          </a:p>
        </xdr:txBody>
      </xdr:sp>
      <xdr:sp macro="" textlink="">
        <xdr:nvSpPr>
          <xdr:cNvPr id="10" name="TextBox 9">
            <a:extLst>
              <a:ext uri="{FF2B5EF4-FFF2-40B4-BE49-F238E27FC236}">
                <a16:creationId xmlns:a16="http://schemas.microsoft.com/office/drawing/2014/main" id="{0B93FAFA-88D9-8637-B142-C77536245314}"/>
              </a:ext>
            </a:extLst>
          </xdr:cNvPr>
          <xdr:cNvSpPr txBox="1"/>
        </xdr:nvSpPr>
        <xdr:spPr>
          <a:xfrm>
            <a:off x="4208518" y="3265714"/>
            <a:ext cx="1695501"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Median</a:t>
            </a:r>
            <a:r>
              <a:rPr lang="en-AU" sz="1400" b="0" i="0" u="none" strike="noStrike">
                <a:solidFill>
                  <a:schemeClr val="accent4">
                    <a:lumMod val="50000"/>
                  </a:schemeClr>
                </a:solidFill>
                <a:latin typeface="Calibri" panose="020F0502020204030204" pitchFamily="34" charset="0"/>
                <a:ea typeface="+mn-ea"/>
                <a:cs typeface="Calibri" panose="020F0502020204030204" pitchFamily="34" charset="0"/>
              </a:rPr>
              <a:t> </a:t>
            </a: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Sale</a:t>
            </a:r>
          </a:p>
        </xdr:txBody>
      </xdr:sp>
    </xdr:grpSp>
    <xdr:clientData/>
  </xdr:twoCellAnchor>
  <xdr:twoCellAnchor>
    <xdr:from>
      <xdr:col>23</xdr:col>
      <xdr:colOff>0</xdr:colOff>
      <xdr:row>16</xdr:row>
      <xdr:rowOff>0</xdr:rowOff>
    </xdr:from>
    <xdr:to>
      <xdr:col>39</xdr:col>
      <xdr:colOff>165715</xdr:colOff>
      <xdr:row>26</xdr:row>
      <xdr:rowOff>58057</xdr:rowOff>
    </xdr:to>
    <xdr:grpSp>
      <xdr:nvGrpSpPr>
        <xdr:cNvPr id="13" name="Group 12">
          <a:extLst>
            <a:ext uri="{FF2B5EF4-FFF2-40B4-BE49-F238E27FC236}">
              <a16:creationId xmlns:a16="http://schemas.microsoft.com/office/drawing/2014/main" id="{E5DB8245-B0F6-B9F0-345F-E5E7B721E3CE}"/>
            </a:ext>
          </a:extLst>
        </xdr:cNvPr>
        <xdr:cNvGrpSpPr/>
      </xdr:nvGrpSpPr>
      <xdr:grpSpPr>
        <a:xfrm>
          <a:off x="6342743" y="2902857"/>
          <a:ext cx="4578058" cy="1872343"/>
          <a:chOff x="6342743" y="2902857"/>
          <a:chExt cx="4578058" cy="1821544"/>
        </a:xfrm>
      </xdr:grpSpPr>
      <xdr:sp macro="" textlink="">
        <xdr:nvSpPr>
          <xdr:cNvPr id="26" name="Rectangle: Rounded Corners 25">
            <a:extLst>
              <a:ext uri="{FF2B5EF4-FFF2-40B4-BE49-F238E27FC236}">
                <a16:creationId xmlns:a16="http://schemas.microsoft.com/office/drawing/2014/main" id="{23E25D30-36B6-DF6A-A32E-625DF5C619B1}"/>
              </a:ext>
            </a:extLst>
          </xdr:cNvPr>
          <xdr:cNvSpPr/>
        </xdr:nvSpPr>
        <xdr:spPr>
          <a:xfrm>
            <a:off x="6342743" y="2910115"/>
            <a:ext cx="4542971"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11" name="Chart 10">
            <a:extLst>
              <a:ext uri="{FF2B5EF4-FFF2-40B4-BE49-F238E27FC236}">
                <a16:creationId xmlns:a16="http://schemas.microsoft.com/office/drawing/2014/main" id="{635F3398-29F8-47DB-A822-E49E999A8D9F}"/>
              </a:ext>
            </a:extLst>
          </xdr:cNvPr>
          <xdr:cNvGraphicFramePr>
            <a:graphicFrameLocks/>
          </xdr:cNvGraphicFramePr>
        </xdr:nvGraphicFramePr>
        <xdr:xfrm>
          <a:off x="6342743" y="2902857"/>
          <a:ext cx="4578058" cy="1814286"/>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editAs="oneCell">
    <xdr:from>
      <xdr:col>0</xdr:col>
      <xdr:colOff>0</xdr:colOff>
      <xdr:row>2</xdr:row>
      <xdr:rowOff>0</xdr:rowOff>
    </xdr:from>
    <xdr:to>
      <xdr:col>3</xdr:col>
      <xdr:colOff>265840</xdr:colOff>
      <xdr:row>6</xdr:row>
      <xdr:rowOff>58057</xdr:rowOff>
    </xdr:to>
    <xdr:pic>
      <xdr:nvPicPr>
        <xdr:cNvPr id="21" name="Picture 20">
          <a:extLst>
            <a:ext uri="{FF2B5EF4-FFF2-40B4-BE49-F238E27FC236}">
              <a16:creationId xmlns:a16="http://schemas.microsoft.com/office/drawing/2014/main" id="{8D9533CD-54F8-4413-BDB5-5F1A6DE8F41B}"/>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261480</xdr:colOff>
      <xdr:row>18</xdr:row>
      <xdr:rowOff>210457</xdr:rowOff>
    </xdr:from>
    <xdr:to>
      <xdr:col>3</xdr:col>
      <xdr:colOff>0</xdr:colOff>
      <xdr:row>21</xdr:row>
      <xdr:rowOff>27354</xdr:rowOff>
    </xdr:to>
    <xdr:pic>
      <xdr:nvPicPr>
        <xdr:cNvPr id="7" name="Graphic 6" descr="User with solid fill">
          <a:hlinkClick xmlns:r="http://schemas.openxmlformats.org/officeDocument/2006/relationships" r:id="rId1"/>
          <a:extLst>
            <a:ext uri="{FF2B5EF4-FFF2-40B4-BE49-F238E27FC236}">
              <a16:creationId xmlns:a16="http://schemas.microsoft.com/office/drawing/2014/main" id="{32EB3923-94E2-496B-AD99-56C6989646C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21</xdr:row>
      <xdr:rowOff>195943</xdr:rowOff>
    </xdr:from>
    <xdr:to>
      <xdr:col>3</xdr:col>
      <xdr:colOff>12840</xdr:colOff>
      <xdr:row>24</xdr:row>
      <xdr:rowOff>78154</xdr:rowOff>
    </xdr:to>
    <xdr:pic>
      <xdr:nvPicPr>
        <xdr:cNvPr id="8" name="Graphic 7" descr="Freight with solid fill">
          <a:hlinkClick xmlns:r="http://schemas.openxmlformats.org/officeDocument/2006/relationships" r:id="rId4"/>
          <a:extLst>
            <a:ext uri="{FF2B5EF4-FFF2-40B4-BE49-F238E27FC236}">
              <a16:creationId xmlns:a16="http://schemas.microsoft.com/office/drawing/2014/main" id="{52D44FFA-40B8-4AEA-9DE7-ACD4ACE6011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15</xdr:row>
      <xdr:rowOff>224971</xdr:rowOff>
    </xdr:from>
    <xdr:to>
      <xdr:col>3</xdr:col>
      <xdr:colOff>12840</xdr:colOff>
      <xdr:row>18</xdr:row>
      <xdr:rowOff>41869</xdr:rowOff>
    </xdr:to>
    <xdr:pic>
      <xdr:nvPicPr>
        <xdr:cNvPr id="9" name="Graphic 8" descr="Shopping cart with solid fill">
          <a:hlinkClick xmlns:r="http://schemas.openxmlformats.org/officeDocument/2006/relationships" r:id="rId7"/>
          <a:extLst>
            <a:ext uri="{FF2B5EF4-FFF2-40B4-BE49-F238E27FC236}">
              <a16:creationId xmlns:a16="http://schemas.microsoft.com/office/drawing/2014/main" id="{268A50F9-67A6-49E4-929E-AA1CB64FFB8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12</xdr:row>
      <xdr:rowOff>174172</xdr:rowOff>
    </xdr:from>
    <xdr:to>
      <xdr:col>3</xdr:col>
      <xdr:colOff>12840</xdr:colOff>
      <xdr:row>15</xdr:row>
      <xdr:rowOff>56383</xdr:rowOff>
    </xdr:to>
    <xdr:pic>
      <xdr:nvPicPr>
        <xdr:cNvPr id="10" name="Graphic 9" descr="Dollar with solid fill">
          <a:hlinkClick xmlns:r="http://schemas.openxmlformats.org/officeDocument/2006/relationships" r:id="rId10"/>
          <a:extLst>
            <a:ext uri="{FF2B5EF4-FFF2-40B4-BE49-F238E27FC236}">
              <a16:creationId xmlns:a16="http://schemas.microsoft.com/office/drawing/2014/main" id="{24954D03-4DB1-4135-92C5-2F6AC47B7EB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12</xdr:row>
      <xdr:rowOff>5583</xdr:rowOff>
    </xdr:to>
    <xdr:pic>
      <xdr:nvPicPr>
        <xdr:cNvPr id="11" name="Graphic 10" descr="Home with solid fill">
          <a:hlinkClick xmlns:r="http://schemas.openxmlformats.org/officeDocument/2006/relationships" r:id="rId13"/>
          <a:extLst>
            <a:ext uri="{FF2B5EF4-FFF2-40B4-BE49-F238E27FC236}">
              <a16:creationId xmlns:a16="http://schemas.microsoft.com/office/drawing/2014/main" id="{69F01EAB-50AD-426D-B701-20A5BEF0272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7258</xdr:colOff>
      <xdr:row>0</xdr:row>
      <xdr:rowOff>35923</xdr:rowOff>
    </xdr:from>
    <xdr:to>
      <xdr:col>7</xdr:col>
      <xdr:colOff>7258</xdr:colOff>
      <xdr:row>3</xdr:row>
      <xdr:rowOff>72571</xdr:rowOff>
    </xdr:to>
    <xdr:sp macro="" textlink="">
      <xdr:nvSpPr>
        <xdr:cNvPr id="12" name="TextBox 11">
          <a:extLst>
            <a:ext uri="{FF2B5EF4-FFF2-40B4-BE49-F238E27FC236}">
              <a16:creationId xmlns:a16="http://schemas.microsoft.com/office/drawing/2014/main" id="{6D17073A-97BB-4E20-9634-95C0F80B4478}"/>
            </a:ext>
          </a:extLst>
        </xdr:cNvPr>
        <xdr:cNvSpPr txBox="1"/>
      </xdr:nvSpPr>
      <xdr:spPr>
        <a:xfrm>
          <a:off x="1386115" y="35923"/>
          <a:ext cx="1596572" cy="58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Sales</a:t>
          </a:r>
        </a:p>
      </xdr:txBody>
    </xdr:sp>
    <xdr:clientData/>
  </xdr:twoCellAnchor>
  <xdr:twoCellAnchor>
    <xdr:from>
      <xdr:col>10</xdr:col>
      <xdr:colOff>246742</xdr:colOff>
      <xdr:row>10</xdr:row>
      <xdr:rowOff>150726</xdr:rowOff>
    </xdr:from>
    <xdr:to>
      <xdr:col>30</xdr:col>
      <xdr:colOff>87086</xdr:colOff>
      <xdr:row>24</xdr:row>
      <xdr:rowOff>65314</xdr:rowOff>
    </xdr:to>
    <xdr:grpSp>
      <xdr:nvGrpSpPr>
        <xdr:cNvPr id="26" name="Group 25">
          <a:extLst>
            <a:ext uri="{FF2B5EF4-FFF2-40B4-BE49-F238E27FC236}">
              <a16:creationId xmlns:a16="http://schemas.microsoft.com/office/drawing/2014/main" id="{F608C16F-52D0-E673-D3F6-ABD647DD96DF}"/>
            </a:ext>
          </a:extLst>
        </xdr:cNvPr>
        <xdr:cNvGrpSpPr/>
      </xdr:nvGrpSpPr>
      <xdr:grpSpPr>
        <a:xfrm>
          <a:off x="5297713" y="1965012"/>
          <a:ext cx="5624287" cy="2933559"/>
          <a:chOff x="5297713" y="1965012"/>
          <a:chExt cx="5842000" cy="2998874"/>
        </a:xfrm>
      </xdr:grpSpPr>
      <xdr:sp macro="" textlink="">
        <xdr:nvSpPr>
          <xdr:cNvPr id="5" name="Rectangle: Rounded Corners 4">
            <a:extLst>
              <a:ext uri="{FF2B5EF4-FFF2-40B4-BE49-F238E27FC236}">
                <a16:creationId xmlns:a16="http://schemas.microsoft.com/office/drawing/2014/main" id="{C4B1325E-C413-430A-1A17-A93C10D59A92}"/>
              </a:ext>
            </a:extLst>
          </xdr:cNvPr>
          <xdr:cNvSpPr/>
        </xdr:nvSpPr>
        <xdr:spPr>
          <a:xfrm>
            <a:off x="5348513" y="2009329"/>
            <a:ext cx="5791200" cy="2954557"/>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3" name="Chart 2">
            <a:extLst>
              <a:ext uri="{FF2B5EF4-FFF2-40B4-BE49-F238E27FC236}">
                <a16:creationId xmlns:a16="http://schemas.microsoft.com/office/drawing/2014/main" id="{E116A69F-2DFE-4E17-9D29-585C701EA43F}"/>
              </a:ext>
            </a:extLst>
          </xdr:cNvPr>
          <xdr:cNvGraphicFramePr>
            <a:graphicFrameLocks/>
          </xdr:cNvGraphicFramePr>
        </xdr:nvGraphicFramePr>
        <xdr:xfrm>
          <a:off x="5297713" y="1965012"/>
          <a:ext cx="5791200" cy="2954557"/>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4</xdr:col>
      <xdr:colOff>261257</xdr:colOff>
      <xdr:row>3</xdr:row>
      <xdr:rowOff>43544</xdr:rowOff>
    </xdr:from>
    <xdr:to>
      <xdr:col>6</xdr:col>
      <xdr:colOff>701404</xdr:colOff>
      <xdr:row>9</xdr:row>
      <xdr:rowOff>166915</xdr:rowOff>
    </xdr:to>
    <xdr:grpSp>
      <xdr:nvGrpSpPr>
        <xdr:cNvPr id="13" name="Group 12">
          <a:extLst>
            <a:ext uri="{FF2B5EF4-FFF2-40B4-BE49-F238E27FC236}">
              <a16:creationId xmlns:a16="http://schemas.microsoft.com/office/drawing/2014/main" id="{A26DC230-9060-EEF3-674F-941D5A090B97}"/>
            </a:ext>
          </a:extLst>
        </xdr:cNvPr>
        <xdr:cNvGrpSpPr/>
      </xdr:nvGrpSpPr>
      <xdr:grpSpPr>
        <a:xfrm>
          <a:off x="1364343" y="587830"/>
          <a:ext cx="1441632" cy="1211942"/>
          <a:chOff x="1364343" y="616856"/>
          <a:chExt cx="1441632" cy="1182915"/>
        </a:xfrm>
      </xdr:grpSpPr>
      <xdr:sp macro="" textlink="">
        <xdr:nvSpPr>
          <xdr:cNvPr id="4" name="Rectangle: Rounded Corners 3">
            <a:extLst>
              <a:ext uri="{FF2B5EF4-FFF2-40B4-BE49-F238E27FC236}">
                <a16:creationId xmlns:a16="http://schemas.microsoft.com/office/drawing/2014/main" id="{999C2654-5591-494E-BDE8-592CFF3D5A11}"/>
              </a:ext>
            </a:extLst>
          </xdr:cNvPr>
          <xdr:cNvSpPr/>
        </xdr:nvSpPr>
        <xdr:spPr>
          <a:xfrm>
            <a:off x="1378857" y="616856"/>
            <a:ext cx="1427118" cy="118291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5" name="TextBox 14">
            <a:extLst>
              <a:ext uri="{FF2B5EF4-FFF2-40B4-BE49-F238E27FC236}">
                <a16:creationId xmlns:a16="http://schemas.microsoft.com/office/drawing/2014/main" id="{3EA9C008-0C53-5046-95DE-48EC58593BA0}"/>
              </a:ext>
            </a:extLst>
          </xdr:cNvPr>
          <xdr:cNvSpPr txBox="1"/>
        </xdr:nvSpPr>
        <xdr:spPr>
          <a:xfrm>
            <a:off x="1378857" y="63137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rPr>
              <a:t>Q1 </a:t>
            </a:r>
            <a:r>
              <a:rPr lang="en-AU" sz="1200" b="1">
                <a:solidFill>
                  <a:schemeClr val="accent4">
                    <a:lumMod val="50000"/>
                  </a:schemeClr>
                </a:solidFill>
                <a:latin typeface="Calibri" panose="020F0502020204030204" pitchFamily="34" charset="0"/>
                <a:cs typeface="Calibri" panose="020F0502020204030204" pitchFamily="34" charset="0"/>
              </a:rPr>
              <a:t>Revenue</a:t>
            </a:r>
          </a:p>
        </xdr:txBody>
      </xdr:sp>
      <xdr:sp macro="" textlink="sales_data!N32">
        <xdr:nvSpPr>
          <xdr:cNvPr id="18" name="TextBox 17">
            <a:extLst>
              <a:ext uri="{FF2B5EF4-FFF2-40B4-BE49-F238E27FC236}">
                <a16:creationId xmlns:a16="http://schemas.microsoft.com/office/drawing/2014/main" id="{6A8E7C7D-D68C-245A-BFA9-240917EDA801}"/>
              </a:ext>
            </a:extLst>
          </xdr:cNvPr>
          <xdr:cNvSpPr txBox="1"/>
        </xdr:nvSpPr>
        <xdr:spPr>
          <a:xfrm>
            <a:off x="1378857" y="150222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CC0204-D76C-4F71-8479-CE716B9BE725}" type="TxLink">
              <a:rPr lang="en-US" sz="1100" b="0" i="0" u="none" strike="noStrike">
                <a:solidFill>
                  <a:schemeClr val="accent4">
                    <a:lumMod val="50000"/>
                  </a:schemeClr>
                </a:solidFill>
                <a:latin typeface="Calibri" panose="020F0502020204030204" pitchFamily="34" charset="0"/>
                <a:cs typeface="Calibri" panose="020F0502020204030204" pitchFamily="34" charset="0"/>
              </a:rPr>
              <a:pPr algn="ctr"/>
              <a:t>+113.17% Q1 2014</a:t>
            </a:fld>
            <a:endParaRPr lang="en-AU" sz="1200" b="1">
              <a:solidFill>
                <a:schemeClr val="accent4">
                  <a:lumMod val="50000"/>
                </a:schemeClr>
              </a:solidFill>
              <a:latin typeface="Calibri" panose="020F0502020204030204" pitchFamily="34" charset="0"/>
              <a:cs typeface="Calibri" panose="020F0502020204030204" pitchFamily="34" charset="0"/>
            </a:endParaRPr>
          </a:p>
        </xdr:txBody>
      </xdr:sp>
      <xdr:sp macro="" textlink="sales_data!K35">
        <xdr:nvSpPr>
          <xdr:cNvPr id="22" name="TextBox 21">
            <a:extLst>
              <a:ext uri="{FF2B5EF4-FFF2-40B4-BE49-F238E27FC236}">
                <a16:creationId xmlns:a16="http://schemas.microsoft.com/office/drawing/2014/main" id="{48258329-4FAF-99D9-27BC-666F0FAAF50C}"/>
              </a:ext>
            </a:extLst>
          </xdr:cNvPr>
          <xdr:cNvSpPr txBox="1"/>
        </xdr:nvSpPr>
        <xdr:spPr>
          <a:xfrm>
            <a:off x="1364343" y="827316"/>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1D9D17-C0B1-4290-9152-D29CB035D8E2}" type="TxLink">
              <a:rPr lang="en-US" sz="2800" b="1" i="0" u="none" strike="noStrike">
                <a:solidFill>
                  <a:schemeClr val="accent4">
                    <a:lumMod val="50000"/>
                  </a:schemeClr>
                </a:solidFill>
                <a:latin typeface="Calibri" panose="020F0502020204030204" pitchFamily="34" charset="0"/>
                <a:cs typeface="Calibri" panose="020F0502020204030204" pitchFamily="34" charset="0"/>
              </a:rPr>
              <a:pPr algn="ctr"/>
              <a:t>$315.2 K</a:t>
            </a:fld>
            <a:endParaRPr lang="en-AU" sz="2800" b="1">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7</xdr:col>
      <xdr:colOff>137885</xdr:colOff>
      <xdr:row>3</xdr:row>
      <xdr:rowOff>50800</xdr:rowOff>
    </xdr:from>
    <xdr:to>
      <xdr:col>9</xdr:col>
      <xdr:colOff>70032</xdr:colOff>
      <xdr:row>9</xdr:row>
      <xdr:rowOff>166914</xdr:rowOff>
    </xdr:to>
    <xdr:grpSp>
      <xdr:nvGrpSpPr>
        <xdr:cNvPr id="19" name="Group 18">
          <a:extLst>
            <a:ext uri="{FF2B5EF4-FFF2-40B4-BE49-F238E27FC236}">
              <a16:creationId xmlns:a16="http://schemas.microsoft.com/office/drawing/2014/main" id="{2973625C-968B-D55A-081D-61A494115DED}"/>
            </a:ext>
          </a:extLst>
        </xdr:cNvPr>
        <xdr:cNvGrpSpPr/>
      </xdr:nvGrpSpPr>
      <xdr:grpSpPr>
        <a:xfrm>
          <a:off x="3113314" y="595086"/>
          <a:ext cx="1441632" cy="1204685"/>
          <a:chOff x="3113314" y="595086"/>
          <a:chExt cx="1441632" cy="1204685"/>
        </a:xfrm>
      </xdr:grpSpPr>
      <xdr:sp macro="" textlink="">
        <xdr:nvSpPr>
          <xdr:cNvPr id="6" name="Rectangle: Rounded Corners 5">
            <a:extLst>
              <a:ext uri="{FF2B5EF4-FFF2-40B4-BE49-F238E27FC236}">
                <a16:creationId xmlns:a16="http://schemas.microsoft.com/office/drawing/2014/main" id="{EEF9D3AB-3EAC-B5DF-9B48-5BFA6916BB9A}"/>
              </a:ext>
            </a:extLst>
          </xdr:cNvPr>
          <xdr:cNvSpPr/>
        </xdr:nvSpPr>
        <xdr:spPr>
          <a:xfrm>
            <a:off x="3127828" y="595086"/>
            <a:ext cx="1427118" cy="120468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6" name="TextBox 15">
            <a:extLst>
              <a:ext uri="{FF2B5EF4-FFF2-40B4-BE49-F238E27FC236}">
                <a16:creationId xmlns:a16="http://schemas.microsoft.com/office/drawing/2014/main" id="{8B9A4129-1FC2-E7CE-5E1A-036661ADD132}"/>
              </a:ext>
            </a:extLst>
          </xdr:cNvPr>
          <xdr:cNvSpPr txBox="1"/>
        </xdr:nvSpPr>
        <xdr:spPr>
          <a:xfrm>
            <a:off x="3127828" y="60959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mn-lt"/>
                <a:ea typeface="+mn-ea"/>
                <a:cs typeface="+mn-cs"/>
              </a:rPr>
              <a:t>Q1 </a:t>
            </a:r>
            <a:r>
              <a:rPr lang="en-AU" sz="1200" b="1">
                <a:solidFill>
                  <a:schemeClr val="accent4">
                    <a:lumMod val="50000"/>
                  </a:schemeClr>
                </a:solidFill>
                <a:latin typeface="Calibri" panose="020F0502020204030204" pitchFamily="34" charset="0"/>
                <a:ea typeface="+mn-ea"/>
                <a:cs typeface="Calibri" panose="020F0502020204030204" pitchFamily="34" charset="0"/>
              </a:rPr>
              <a:t>Units</a:t>
            </a:r>
            <a:r>
              <a:rPr lang="en-AU" sz="1200" b="1">
                <a:solidFill>
                  <a:schemeClr val="accent4">
                    <a:lumMod val="50000"/>
                  </a:schemeClr>
                </a:solidFill>
                <a:latin typeface="+mn-lt"/>
                <a:ea typeface="+mn-ea"/>
                <a:cs typeface="+mn-cs"/>
              </a:rPr>
              <a:t> Sold</a:t>
            </a:r>
          </a:p>
        </xdr:txBody>
      </xdr:sp>
      <xdr:sp macro="" textlink="sales_data!N34">
        <xdr:nvSpPr>
          <xdr:cNvPr id="20" name="TextBox 19">
            <a:extLst>
              <a:ext uri="{FF2B5EF4-FFF2-40B4-BE49-F238E27FC236}">
                <a16:creationId xmlns:a16="http://schemas.microsoft.com/office/drawing/2014/main" id="{EFA64A80-2E47-6722-C268-01E48369FD05}"/>
              </a:ext>
            </a:extLst>
          </xdr:cNvPr>
          <xdr:cNvSpPr txBox="1"/>
        </xdr:nvSpPr>
        <xdr:spPr>
          <a:xfrm>
            <a:off x="3127828" y="150222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BB2C05-1017-46F5-8EF2-A36FBE618B39}"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+68.90%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ales_data!K37">
        <xdr:nvSpPr>
          <xdr:cNvPr id="23" name="TextBox 22">
            <a:extLst>
              <a:ext uri="{FF2B5EF4-FFF2-40B4-BE49-F238E27FC236}">
                <a16:creationId xmlns:a16="http://schemas.microsoft.com/office/drawing/2014/main" id="{03E32BCA-C5B5-5F67-BB08-75C4D4D1D343}"/>
              </a:ext>
            </a:extLst>
          </xdr:cNvPr>
          <xdr:cNvSpPr txBox="1"/>
        </xdr:nvSpPr>
        <xdr:spPr>
          <a:xfrm>
            <a:off x="3113314" y="827316"/>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453819-803A-495F-B9C1-09AFAF40BFAA}"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 10,646 </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9</xdr:col>
      <xdr:colOff>379911</xdr:colOff>
      <xdr:row>3</xdr:row>
      <xdr:rowOff>43542</xdr:rowOff>
    </xdr:from>
    <xdr:to>
      <xdr:col>13</xdr:col>
      <xdr:colOff>159657</xdr:colOff>
      <xdr:row>9</xdr:row>
      <xdr:rowOff>181428</xdr:rowOff>
    </xdr:to>
    <xdr:grpSp>
      <xdr:nvGrpSpPr>
        <xdr:cNvPr id="28" name="Group 27">
          <a:extLst>
            <a:ext uri="{FF2B5EF4-FFF2-40B4-BE49-F238E27FC236}">
              <a16:creationId xmlns:a16="http://schemas.microsoft.com/office/drawing/2014/main" id="{89F97A3E-BAAF-17D0-E84C-BA4B2AFFC3B5}"/>
            </a:ext>
          </a:extLst>
        </xdr:cNvPr>
        <xdr:cNvGrpSpPr/>
      </xdr:nvGrpSpPr>
      <xdr:grpSpPr>
        <a:xfrm>
          <a:off x="4864825" y="587828"/>
          <a:ext cx="1441632" cy="1226457"/>
          <a:chOff x="4864825" y="587828"/>
          <a:chExt cx="1441632" cy="1226457"/>
        </a:xfrm>
      </xdr:grpSpPr>
      <xdr:sp macro="" textlink="">
        <xdr:nvSpPr>
          <xdr:cNvPr id="14" name="Rectangle: Rounded Corners 13">
            <a:extLst>
              <a:ext uri="{FF2B5EF4-FFF2-40B4-BE49-F238E27FC236}">
                <a16:creationId xmlns:a16="http://schemas.microsoft.com/office/drawing/2014/main" id="{E91333C3-D91C-01EE-8B42-08C5923949BE}"/>
              </a:ext>
            </a:extLst>
          </xdr:cNvPr>
          <xdr:cNvSpPr/>
        </xdr:nvSpPr>
        <xdr:spPr>
          <a:xfrm>
            <a:off x="4879339" y="595086"/>
            <a:ext cx="1427118" cy="1219199"/>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7" name="TextBox 16">
            <a:extLst>
              <a:ext uri="{FF2B5EF4-FFF2-40B4-BE49-F238E27FC236}">
                <a16:creationId xmlns:a16="http://schemas.microsoft.com/office/drawing/2014/main" id="{CE30BF25-47BA-C1A0-86B7-DBC9553B43EB}"/>
              </a:ext>
            </a:extLst>
          </xdr:cNvPr>
          <xdr:cNvSpPr txBox="1"/>
        </xdr:nvSpPr>
        <xdr:spPr>
          <a:xfrm>
            <a:off x="4864825" y="587828"/>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mn-lt"/>
                <a:ea typeface="+mn-ea"/>
                <a:cs typeface="+mn-cs"/>
              </a:rPr>
              <a:t>Q1 </a:t>
            </a:r>
            <a:r>
              <a:rPr lang="en-AU" sz="1200" b="1">
                <a:solidFill>
                  <a:schemeClr val="accent4">
                    <a:lumMod val="50000"/>
                  </a:schemeClr>
                </a:solidFill>
                <a:latin typeface="Calibri" panose="020F0502020204030204" pitchFamily="34" charset="0"/>
                <a:ea typeface="+mn-ea"/>
                <a:cs typeface="Calibri" panose="020F0502020204030204" pitchFamily="34" charset="0"/>
              </a:rPr>
              <a:t>Median</a:t>
            </a:r>
            <a:r>
              <a:rPr lang="en-AU" sz="1200" b="1">
                <a:solidFill>
                  <a:schemeClr val="accent4">
                    <a:lumMod val="50000"/>
                  </a:schemeClr>
                </a:solidFill>
                <a:latin typeface="+mn-lt"/>
                <a:ea typeface="+mn-ea"/>
                <a:cs typeface="+mn-cs"/>
              </a:rPr>
              <a:t> Sale</a:t>
            </a:r>
          </a:p>
        </xdr:txBody>
      </xdr:sp>
      <xdr:sp macro="" textlink="sales_data!N33">
        <xdr:nvSpPr>
          <xdr:cNvPr id="21" name="TextBox 20">
            <a:extLst>
              <a:ext uri="{FF2B5EF4-FFF2-40B4-BE49-F238E27FC236}">
                <a16:creationId xmlns:a16="http://schemas.microsoft.com/office/drawing/2014/main" id="{CACB5724-6447-069A-026C-DF8F9ED64291}"/>
              </a:ext>
            </a:extLst>
          </xdr:cNvPr>
          <xdr:cNvSpPr txBox="1"/>
        </xdr:nvSpPr>
        <xdr:spPr>
          <a:xfrm>
            <a:off x="4879339" y="1516743"/>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7809583-CFBD-4724-A887-C7AC51CBEC88}"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-10.31%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ales_data!K36">
        <xdr:nvSpPr>
          <xdr:cNvPr id="24" name="TextBox 23">
            <a:extLst>
              <a:ext uri="{FF2B5EF4-FFF2-40B4-BE49-F238E27FC236}">
                <a16:creationId xmlns:a16="http://schemas.microsoft.com/office/drawing/2014/main" id="{6C4389F1-578C-0D4C-415D-548C277AF04B}"/>
              </a:ext>
            </a:extLst>
          </xdr:cNvPr>
          <xdr:cNvSpPr txBox="1"/>
        </xdr:nvSpPr>
        <xdr:spPr>
          <a:xfrm>
            <a:off x="4864825" y="841830"/>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B98A635-5BF8-487B-9DE3-DECD5AB7D0CB}"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$920</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14</xdr:col>
      <xdr:colOff>188686</xdr:colOff>
      <xdr:row>3</xdr:row>
      <xdr:rowOff>43543</xdr:rowOff>
    </xdr:from>
    <xdr:to>
      <xdr:col>30</xdr:col>
      <xdr:colOff>101600</xdr:colOff>
      <xdr:row>10</xdr:row>
      <xdr:rowOff>0</xdr:rowOff>
    </xdr:to>
    <mc:AlternateContent xmlns:mc="http://schemas.openxmlformats.org/markup-compatibility/2006" xmlns:a14="http://schemas.microsoft.com/office/drawing/2010/main">
      <mc:Choice Requires="a14">
        <xdr:graphicFrame macro="">
          <xdr:nvGraphicFramePr>
            <xdr:cNvPr id="2" name="employeeName 2">
              <a:extLst>
                <a:ext uri="{FF2B5EF4-FFF2-40B4-BE49-F238E27FC236}">
                  <a16:creationId xmlns:a16="http://schemas.microsoft.com/office/drawing/2014/main" id="{1D435FC8-D5E2-42FC-A628-458BD97A12A8}"/>
                </a:ext>
              </a:extLst>
            </xdr:cNvPr>
            <xdr:cNvGraphicFramePr/>
          </xdr:nvGraphicFramePr>
          <xdr:xfrm>
            <a:off x="0" y="0"/>
            <a:ext cx="0" cy="0"/>
          </xdr:xfrm>
          <a:graphic>
            <a:graphicData uri="http://schemas.microsoft.com/office/drawing/2010/slicer">
              <sle:slicer xmlns:sle="http://schemas.microsoft.com/office/drawing/2010/slicer" name="employeeName 2"/>
            </a:graphicData>
          </a:graphic>
        </xdr:graphicFrame>
      </mc:Choice>
      <mc:Fallback xmlns="">
        <xdr:sp macro="" textlink="">
          <xdr:nvSpPr>
            <xdr:cNvPr id="0" name=""/>
            <xdr:cNvSpPr>
              <a:spLocks noTextEdit="1"/>
            </xdr:cNvSpPr>
          </xdr:nvSpPr>
          <xdr:spPr>
            <a:xfrm>
              <a:off x="6611257" y="587829"/>
              <a:ext cx="4325257" cy="1226457"/>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xdr:row>
      <xdr:rowOff>0</xdr:rowOff>
    </xdr:from>
    <xdr:to>
      <xdr:col>3</xdr:col>
      <xdr:colOff>265840</xdr:colOff>
      <xdr:row>6</xdr:row>
      <xdr:rowOff>58057</xdr:rowOff>
    </xdr:to>
    <xdr:pic>
      <xdr:nvPicPr>
        <xdr:cNvPr id="30" name="Picture 29">
          <a:extLst>
            <a:ext uri="{FF2B5EF4-FFF2-40B4-BE49-F238E27FC236}">
              <a16:creationId xmlns:a16="http://schemas.microsoft.com/office/drawing/2014/main" id="{322AFB28-7084-4893-8A2A-35ED93FBAC94}"/>
            </a:ext>
          </a:extLst>
        </xdr:cNvPr>
        <xdr:cNvPicPr>
          <a:picLocks noChangeAspect="1"/>
        </xdr:cNvPicPr>
      </xdr:nvPicPr>
      <xdr:blipFill>
        <a:blip xmlns:r="http://schemas.openxmlformats.org/officeDocument/2006/relationships" r:embed="rId17"/>
        <a:stretch>
          <a:fillRect/>
        </a:stretch>
      </xdr:blipFill>
      <xdr:spPr>
        <a:xfrm>
          <a:off x="0" y="362857"/>
          <a:ext cx="1093154" cy="7837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261480</xdr:colOff>
      <xdr:row>19</xdr:row>
      <xdr:rowOff>17780</xdr:rowOff>
    </xdr:from>
    <xdr:to>
      <xdr:col>3</xdr:col>
      <xdr:colOff>0</xdr:colOff>
      <xdr:row>22</xdr:row>
      <xdr:rowOff>30620</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0E47F4B3-F3C5-4DB0-9C17-6766C1DE7B1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23</xdr:row>
      <xdr:rowOff>17780</xdr:rowOff>
    </xdr:from>
    <xdr:to>
      <xdr:col>3</xdr:col>
      <xdr:colOff>12840</xdr:colOff>
      <xdr:row>26</xdr:row>
      <xdr:rowOff>30620</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5E770687-A40B-4EC2-9232-5B5E5490022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15</xdr:row>
      <xdr:rowOff>17780</xdr:rowOff>
    </xdr:from>
    <xdr:to>
      <xdr:col>3</xdr:col>
      <xdr:colOff>12840</xdr:colOff>
      <xdr:row>18</xdr:row>
      <xdr:rowOff>30620</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76767BEE-2412-4421-AEF3-51FD57E8F82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11</xdr:row>
      <xdr:rowOff>71846</xdr:rowOff>
    </xdr:from>
    <xdr:to>
      <xdr:col>3</xdr:col>
      <xdr:colOff>12840</xdr:colOff>
      <xdr:row>14</xdr:row>
      <xdr:rowOff>32435</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3DE1C151-B0D8-45EA-9586-98C8E3E62D1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7</xdr:row>
      <xdr:rowOff>137159</xdr:rowOff>
    </xdr:from>
    <xdr:to>
      <xdr:col>3</xdr:col>
      <xdr:colOff>12840</xdr:colOff>
      <xdr:row>10</xdr:row>
      <xdr:rowOff>104279</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C04D0E45-6BD5-4260-B962-03A8AAB22DD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5771" y="1443445"/>
          <a:ext cx="564383" cy="554948"/>
        </a:xfrm>
        <a:prstGeom prst="rect">
          <a:avLst/>
        </a:prstGeom>
      </xdr:spPr>
    </xdr:pic>
    <xdr:clientData/>
  </xdr:twoCellAnchor>
  <xdr:twoCellAnchor>
    <xdr:from>
      <xdr:col>4</xdr:col>
      <xdr:colOff>143468</xdr:colOff>
      <xdr:row>1</xdr:row>
      <xdr:rowOff>0</xdr:rowOff>
    </xdr:from>
    <xdr:to>
      <xdr:col>5</xdr:col>
      <xdr:colOff>1885182</xdr:colOff>
      <xdr:row>4</xdr:row>
      <xdr:rowOff>36649</xdr:rowOff>
    </xdr:to>
    <xdr:sp macro="" textlink="">
      <xdr:nvSpPr>
        <xdr:cNvPr id="7" name="TextBox 6">
          <a:extLst>
            <a:ext uri="{FF2B5EF4-FFF2-40B4-BE49-F238E27FC236}">
              <a16:creationId xmlns:a16="http://schemas.microsoft.com/office/drawing/2014/main" id="{0454490D-ED85-4DDA-92AC-C068C7D40DFF}"/>
            </a:ext>
          </a:extLst>
        </xdr:cNvPr>
        <xdr:cNvSpPr txBox="1"/>
      </xdr:nvSpPr>
      <xdr:spPr>
        <a:xfrm>
          <a:off x="1246554" y="181429"/>
          <a:ext cx="1937657" cy="55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Products</a:t>
          </a:r>
        </a:p>
      </xdr:txBody>
    </xdr:sp>
    <xdr:clientData/>
  </xdr:twoCellAnchor>
  <xdr:twoCellAnchor editAs="absolute">
    <xdr:from>
      <xdr:col>5</xdr:col>
      <xdr:colOff>21773</xdr:colOff>
      <xdr:row>13</xdr:row>
      <xdr:rowOff>65314</xdr:rowOff>
    </xdr:from>
    <xdr:to>
      <xdr:col>9</xdr:col>
      <xdr:colOff>849086</xdr:colOff>
      <xdr:row>26</xdr:row>
      <xdr:rowOff>7619</xdr:rowOff>
    </xdr:to>
    <xdr:grpSp>
      <xdr:nvGrpSpPr>
        <xdr:cNvPr id="22" name="Group 21">
          <a:extLst>
            <a:ext uri="{FF2B5EF4-FFF2-40B4-BE49-F238E27FC236}">
              <a16:creationId xmlns:a16="http://schemas.microsoft.com/office/drawing/2014/main" id="{6073F2DE-5589-9A91-DD9A-3F65D5789F15}"/>
            </a:ext>
          </a:extLst>
        </xdr:cNvPr>
        <xdr:cNvGrpSpPr/>
      </xdr:nvGrpSpPr>
      <xdr:grpSpPr>
        <a:xfrm>
          <a:off x="1320802" y="2532743"/>
          <a:ext cx="4818741" cy="2337162"/>
          <a:chOff x="1320802" y="2836310"/>
          <a:chExt cx="4818741" cy="2033595"/>
        </a:xfrm>
      </xdr:grpSpPr>
      <xdr:sp macro="" textlink="">
        <xdr:nvSpPr>
          <xdr:cNvPr id="13" name="Rectangle: Rounded Corners 12">
            <a:extLst>
              <a:ext uri="{FF2B5EF4-FFF2-40B4-BE49-F238E27FC236}">
                <a16:creationId xmlns:a16="http://schemas.microsoft.com/office/drawing/2014/main" id="{B52B796D-2751-4D91-8C7F-AAF9585804A2}"/>
              </a:ext>
            </a:extLst>
          </xdr:cNvPr>
          <xdr:cNvSpPr/>
        </xdr:nvSpPr>
        <xdr:spPr>
          <a:xfrm>
            <a:off x="1320802" y="2836310"/>
            <a:ext cx="4818741" cy="203359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9" name="Chart 8">
            <a:extLst>
              <a:ext uri="{FF2B5EF4-FFF2-40B4-BE49-F238E27FC236}">
                <a16:creationId xmlns:a16="http://schemas.microsoft.com/office/drawing/2014/main" id="{A9B2D96E-1E76-4D37-B2E0-8757DBDFC45B}"/>
              </a:ext>
            </a:extLst>
          </xdr:cNvPr>
          <xdr:cNvGraphicFramePr>
            <a:graphicFrameLocks/>
          </xdr:cNvGraphicFramePr>
        </xdr:nvGraphicFramePr>
        <xdr:xfrm>
          <a:off x="1400629" y="2884351"/>
          <a:ext cx="4702628" cy="1965013"/>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editAs="absolute">
    <xdr:from>
      <xdr:col>9</xdr:col>
      <xdr:colOff>1190172</xdr:colOff>
      <xdr:row>13</xdr:row>
      <xdr:rowOff>87085</xdr:rowOff>
    </xdr:from>
    <xdr:to>
      <xdr:col>17</xdr:col>
      <xdr:colOff>994225</xdr:colOff>
      <xdr:row>25</xdr:row>
      <xdr:rowOff>168507</xdr:rowOff>
    </xdr:to>
    <xdr:grpSp>
      <xdr:nvGrpSpPr>
        <xdr:cNvPr id="23" name="Group 22">
          <a:extLst>
            <a:ext uri="{FF2B5EF4-FFF2-40B4-BE49-F238E27FC236}">
              <a16:creationId xmlns:a16="http://schemas.microsoft.com/office/drawing/2014/main" id="{BEA30C19-3A0B-2D74-4A6C-81BEF3CE3B66}"/>
            </a:ext>
          </a:extLst>
        </xdr:cNvPr>
        <xdr:cNvGrpSpPr/>
      </xdr:nvGrpSpPr>
      <xdr:grpSpPr>
        <a:xfrm>
          <a:off x="6480629" y="2554514"/>
          <a:ext cx="4477653" cy="2294850"/>
          <a:chOff x="6480629" y="2815770"/>
          <a:chExt cx="4477653" cy="2033594"/>
        </a:xfrm>
      </xdr:grpSpPr>
      <xdr:sp macro="" textlink="">
        <xdr:nvSpPr>
          <xdr:cNvPr id="12" name="Rectangle: Rounded Corners 11">
            <a:extLst>
              <a:ext uri="{FF2B5EF4-FFF2-40B4-BE49-F238E27FC236}">
                <a16:creationId xmlns:a16="http://schemas.microsoft.com/office/drawing/2014/main" id="{5D2B1F8B-0024-47FC-95E8-47F5A4958BC7}"/>
              </a:ext>
            </a:extLst>
          </xdr:cNvPr>
          <xdr:cNvSpPr/>
        </xdr:nvSpPr>
        <xdr:spPr>
          <a:xfrm>
            <a:off x="6480629" y="2815770"/>
            <a:ext cx="4477653" cy="2033594"/>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10" name="Chart 9">
            <a:extLst>
              <a:ext uri="{FF2B5EF4-FFF2-40B4-BE49-F238E27FC236}">
                <a16:creationId xmlns:a16="http://schemas.microsoft.com/office/drawing/2014/main" id="{DED05764-9768-45CB-89A9-5816B49F31F4}"/>
              </a:ext>
            </a:extLst>
          </xdr:cNvPr>
          <xdr:cNvGraphicFramePr>
            <a:graphicFrameLocks/>
          </xdr:cNvGraphicFramePr>
        </xdr:nvGraphicFramePr>
        <xdr:xfrm>
          <a:off x="6654800" y="2815771"/>
          <a:ext cx="4141729" cy="1950721"/>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xdr:from>
      <xdr:col>12</xdr:col>
      <xdr:colOff>254000</xdr:colOff>
      <xdr:row>5</xdr:row>
      <xdr:rowOff>21771</xdr:rowOff>
    </xdr:from>
    <xdr:to>
      <xdr:col>15</xdr:col>
      <xdr:colOff>239487</xdr:colOff>
      <xdr:row>12</xdr:row>
      <xdr:rowOff>21771</xdr:rowOff>
    </xdr:to>
    <xdr:grpSp>
      <xdr:nvGrpSpPr>
        <xdr:cNvPr id="11" name="Group 10">
          <a:extLst>
            <a:ext uri="{FF2B5EF4-FFF2-40B4-BE49-F238E27FC236}">
              <a16:creationId xmlns:a16="http://schemas.microsoft.com/office/drawing/2014/main" id="{4E9CCD88-6CD2-0507-C305-D89C9C735CFE}"/>
            </a:ext>
          </a:extLst>
        </xdr:cNvPr>
        <xdr:cNvGrpSpPr/>
      </xdr:nvGrpSpPr>
      <xdr:grpSpPr>
        <a:xfrm>
          <a:off x="8839200" y="936171"/>
          <a:ext cx="812801" cy="1371600"/>
          <a:chOff x="8839200" y="1262743"/>
          <a:chExt cx="812801" cy="1371600"/>
        </a:xfrm>
      </xdr:grpSpPr>
      <xdr:sp macro="" textlink="">
        <xdr:nvSpPr>
          <xdr:cNvPr id="16" name="Rectangle: Rounded Corners 15">
            <a:extLst>
              <a:ext uri="{FF2B5EF4-FFF2-40B4-BE49-F238E27FC236}">
                <a16:creationId xmlns:a16="http://schemas.microsoft.com/office/drawing/2014/main" id="{652329D1-196A-4A03-A5CD-55CA5CDA82E1}"/>
              </a:ext>
            </a:extLst>
          </xdr:cNvPr>
          <xdr:cNvSpPr/>
        </xdr:nvSpPr>
        <xdr:spPr>
          <a:xfrm>
            <a:off x="8839200" y="1262743"/>
            <a:ext cx="812801" cy="1371600"/>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7" name="TextBox 16">
            <a:extLst>
              <a:ext uri="{FF2B5EF4-FFF2-40B4-BE49-F238E27FC236}">
                <a16:creationId xmlns:a16="http://schemas.microsoft.com/office/drawing/2014/main" id="{D7A4EF30-3B01-D492-25FD-B192226C6CE1}"/>
              </a:ext>
            </a:extLst>
          </xdr:cNvPr>
          <xdr:cNvSpPr txBox="1"/>
        </xdr:nvSpPr>
        <xdr:spPr>
          <a:xfrm>
            <a:off x="8868229" y="1306286"/>
            <a:ext cx="725715"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400" b="1" i="0" u="none" strike="noStrike">
                <a:solidFill>
                  <a:schemeClr val="accent4">
                    <a:lumMod val="50000"/>
                  </a:schemeClr>
                </a:solidFill>
                <a:latin typeface="Aptos Narrow"/>
                <a:ea typeface="+mn-ea"/>
                <a:cs typeface="+mn-cs"/>
              </a:rPr>
              <a:t>Active</a:t>
            </a:r>
            <a:endParaRPr lang="en-AU" sz="3200" b="1" i="0" u="none" strike="noStrike">
              <a:solidFill>
                <a:schemeClr val="accent4">
                  <a:lumMod val="50000"/>
                </a:schemeClr>
              </a:solidFill>
              <a:latin typeface="Aptos Narrow"/>
              <a:ea typeface="+mn-ea"/>
              <a:cs typeface="+mn-cs"/>
            </a:endParaRPr>
          </a:p>
        </xdr:txBody>
      </xdr:sp>
      <xdr:sp macro="" textlink="products_data!D33">
        <xdr:nvSpPr>
          <xdr:cNvPr id="19" name="TextBox 18">
            <a:extLst>
              <a:ext uri="{FF2B5EF4-FFF2-40B4-BE49-F238E27FC236}">
                <a16:creationId xmlns:a16="http://schemas.microsoft.com/office/drawing/2014/main" id="{5C8AF980-BCC2-B3B4-812A-104A2C94DE07}"/>
              </a:ext>
            </a:extLst>
          </xdr:cNvPr>
          <xdr:cNvSpPr txBox="1"/>
        </xdr:nvSpPr>
        <xdr:spPr>
          <a:xfrm>
            <a:off x="8890000" y="1727200"/>
            <a:ext cx="725715" cy="587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8C822B-AF5B-4FF9-8E7B-B00D1762764A}" type="TxLink">
              <a:rPr lang="en-US" sz="40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69</a:t>
            </a:fld>
            <a:endParaRPr lang="en-AU" sz="40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16</xdr:col>
      <xdr:colOff>145144</xdr:colOff>
      <xdr:row>5</xdr:row>
      <xdr:rowOff>21771</xdr:rowOff>
    </xdr:from>
    <xdr:to>
      <xdr:col>17</xdr:col>
      <xdr:colOff>1045029</xdr:colOff>
      <xdr:row>12</xdr:row>
      <xdr:rowOff>21771</xdr:rowOff>
    </xdr:to>
    <xdr:grpSp>
      <xdr:nvGrpSpPr>
        <xdr:cNvPr id="14" name="Group 13">
          <a:extLst>
            <a:ext uri="{FF2B5EF4-FFF2-40B4-BE49-F238E27FC236}">
              <a16:creationId xmlns:a16="http://schemas.microsoft.com/office/drawing/2014/main" id="{A7E6F302-23A9-4198-C734-E86CA927046B}"/>
            </a:ext>
          </a:extLst>
        </xdr:cNvPr>
        <xdr:cNvGrpSpPr/>
      </xdr:nvGrpSpPr>
      <xdr:grpSpPr>
        <a:xfrm>
          <a:off x="9833430" y="936171"/>
          <a:ext cx="1175656" cy="1371600"/>
          <a:chOff x="9833430" y="1262743"/>
          <a:chExt cx="1175656" cy="1371600"/>
        </a:xfrm>
      </xdr:grpSpPr>
      <xdr:sp macro="" textlink="">
        <xdr:nvSpPr>
          <xdr:cNvPr id="27" name="Rectangle: Rounded Corners 26">
            <a:extLst>
              <a:ext uri="{FF2B5EF4-FFF2-40B4-BE49-F238E27FC236}">
                <a16:creationId xmlns:a16="http://schemas.microsoft.com/office/drawing/2014/main" id="{089624C7-0AFF-96AA-FA47-8DA5D78D0FB8}"/>
              </a:ext>
            </a:extLst>
          </xdr:cNvPr>
          <xdr:cNvSpPr/>
        </xdr:nvSpPr>
        <xdr:spPr>
          <a:xfrm>
            <a:off x="9898743" y="1262743"/>
            <a:ext cx="1066796" cy="1371600"/>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8" name="TextBox 17">
            <a:extLst>
              <a:ext uri="{FF2B5EF4-FFF2-40B4-BE49-F238E27FC236}">
                <a16:creationId xmlns:a16="http://schemas.microsoft.com/office/drawing/2014/main" id="{C8086794-EAD3-AA98-2C08-FE76B845F14B}"/>
              </a:ext>
            </a:extLst>
          </xdr:cNvPr>
          <xdr:cNvSpPr txBox="1"/>
        </xdr:nvSpPr>
        <xdr:spPr>
          <a:xfrm>
            <a:off x="9833430" y="1306286"/>
            <a:ext cx="1175656"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400" b="1" i="0" u="none" strike="noStrike">
                <a:solidFill>
                  <a:schemeClr val="accent4">
                    <a:lumMod val="50000"/>
                  </a:schemeClr>
                </a:solidFill>
                <a:latin typeface="Aptos Narrow"/>
                <a:ea typeface="+mn-ea"/>
                <a:cs typeface="+mn-cs"/>
              </a:rPr>
              <a:t>Discontinued</a:t>
            </a:r>
            <a:endParaRPr lang="en-AU" sz="3200" b="1" i="0" u="none" strike="noStrike">
              <a:solidFill>
                <a:schemeClr val="accent4">
                  <a:lumMod val="50000"/>
                </a:schemeClr>
              </a:solidFill>
              <a:latin typeface="Aptos Narrow"/>
              <a:ea typeface="+mn-ea"/>
              <a:cs typeface="+mn-cs"/>
            </a:endParaRPr>
          </a:p>
        </xdr:txBody>
      </xdr:sp>
      <xdr:sp macro="" textlink="products_data!D32">
        <xdr:nvSpPr>
          <xdr:cNvPr id="20" name="TextBox 19">
            <a:extLst>
              <a:ext uri="{FF2B5EF4-FFF2-40B4-BE49-F238E27FC236}">
                <a16:creationId xmlns:a16="http://schemas.microsoft.com/office/drawing/2014/main" id="{84AF18AC-0914-EB66-18DB-1200887D8CAC}"/>
              </a:ext>
            </a:extLst>
          </xdr:cNvPr>
          <xdr:cNvSpPr txBox="1"/>
        </xdr:nvSpPr>
        <xdr:spPr>
          <a:xfrm>
            <a:off x="10082708" y="1727200"/>
            <a:ext cx="725715" cy="587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0ECA2-DFDD-4FC5-B4BA-E32FA1288E6A}" type="TxLink">
              <a:rPr lang="en-US" sz="4000" b="1" i="0" u="none" strike="noStrike">
                <a:solidFill>
                  <a:schemeClr val="accent4">
                    <a:lumMod val="50000"/>
                  </a:schemeClr>
                </a:solidFill>
                <a:latin typeface="Calibri" panose="020F0502020204030204" pitchFamily="34" charset="0"/>
                <a:cs typeface="Calibri" panose="020F0502020204030204" pitchFamily="34" charset="0"/>
              </a:rPr>
              <a:pPr algn="ctr"/>
              <a:t>8</a:t>
            </a:fld>
            <a:endParaRPr lang="en-AU" sz="4000" b="1">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5</xdr:col>
      <xdr:colOff>1567542</xdr:colOff>
      <xdr:row>0</xdr:row>
      <xdr:rowOff>94345</xdr:rowOff>
    </xdr:from>
    <xdr:to>
      <xdr:col>17</xdr:col>
      <xdr:colOff>1001483</xdr:colOff>
      <xdr:row>4</xdr:row>
      <xdr:rowOff>14514</xdr:rowOff>
    </xdr:to>
    <mc:AlternateContent xmlns:mc="http://schemas.openxmlformats.org/markup-compatibility/2006" xmlns:a14="http://schemas.microsoft.com/office/drawing/2010/main">
      <mc:Choice Requires="a14">
        <xdr:graphicFrame macro="">
          <xdr:nvGraphicFramePr>
            <xdr:cNvPr id="8" name="categoryName 1">
              <a:extLst>
                <a:ext uri="{FF2B5EF4-FFF2-40B4-BE49-F238E27FC236}">
                  <a16:creationId xmlns:a16="http://schemas.microsoft.com/office/drawing/2014/main" id="{A3FC025A-8EF4-4053-9E06-4DA82711D88C}"/>
                </a:ext>
              </a:extLst>
            </xdr:cNvPr>
            <xdr:cNvGraphicFramePr/>
          </xdr:nvGraphicFramePr>
          <xdr:xfrm>
            <a:off x="0" y="0"/>
            <a:ext cx="0" cy="0"/>
          </xdr:xfrm>
          <a:graphic>
            <a:graphicData uri="http://schemas.microsoft.com/office/drawing/2010/slicer">
              <sle:slicer xmlns:sle="http://schemas.microsoft.com/office/drawing/2010/slicer" name="categoryName 1"/>
            </a:graphicData>
          </a:graphic>
        </xdr:graphicFrame>
      </mc:Choice>
      <mc:Fallback xmlns="">
        <xdr:sp macro="" textlink="">
          <xdr:nvSpPr>
            <xdr:cNvPr id="0" name=""/>
            <xdr:cNvSpPr>
              <a:spLocks noTextEdit="1"/>
            </xdr:cNvSpPr>
          </xdr:nvSpPr>
          <xdr:spPr>
            <a:xfrm>
              <a:off x="2866571" y="94345"/>
              <a:ext cx="8098969" cy="61685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xdr:row>
      <xdr:rowOff>0</xdr:rowOff>
    </xdr:from>
    <xdr:to>
      <xdr:col>3</xdr:col>
      <xdr:colOff>265840</xdr:colOff>
      <xdr:row>6</xdr:row>
      <xdr:rowOff>36285</xdr:rowOff>
    </xdr:to>
    <xdr:pic>
      <xdr:nvPicPr>
        <xdr:cNvPr id="21" name="Picture 20">
          <a:extLst>
            <a:ext uri="{FF2B5EF4-FFF2-40B4-BE49-F238E27FC236}">
              <a16:creationId xmlns:a16="http://schemas.microsoft.com/office/drawing/2014/main" id="{41ECDE38-13E8-40D0-A5D4-8ED2561D03E3}"/>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261480</xdr:colOff>
      <xdr:row>20</xdr:row>
      <xdr:rowOff>0</xdr:rowOff>
    </xdr:from>
    <xdr:to>
      <xdr:col>3</xdr:col>
      <xdr:colOff>0</xdr:colOff>
      <xdr:row>23</xdr:row>
      <xdr:rowOff>12840</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E0FD7D60-05E9-4056-A6D6-49111CDBCCC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oneCell">
    <xdr:from>
      <xdr:col>1</xdr:col>
      <xdr:colOff>0</xdr:colOff>
      <xdr:row>24</xdr:row>
      <xdr:rowOff>0</xdr:rowOff>
    </xdr:from>
    <xdr:to>
      <xdr:col>3</xdr:col>
      <xdr:colOff>12840</xdr:colOff>
      <xdr:row>27</xdr:row>
      <xdr:rowOff>12840</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60F8BB4C-D034-4572-96E1-D9D583BBFB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oneCell">
    <xdr:from>
      <xdr:col>1</xdr:col>
      <xdr:colOff>0</xdr:colOff>
      <xdr:row>16</xdr:row>
      <xdr:rowOff>0</xdr:rowOff>
    </xdr:from>
    <xdr:to>
      <xdr:col>3</xdr:col>
      <xdr:colOff>12840</xdr:colOff>
      <xdr:row>19</xdr:row>
      <xdr:rowOff>12840</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D67C0CE3-E579-4F45-A621-EDBBCD22957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oneCell">
    <xdr:from>
      <xdr:col>1</xdr:col>
      <xdr:colOff>0</xdr:colOff>
      <xdr:row>12</xdr:row>
      <xdr:rowOff>0</xdr:rowOff>
    </xdr:from>
    <xdr:to>
      <xdr:col>3</xdr:col>
      <xdr:colOff>12840</xdr:colOff>
      <xdr:row>15</xdr:row>
      <xdr:rowOff>12840</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550B77F5-BFC4-4802-9CA3-81706F17D34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oneCell">
    <xdr:from>
      <xdr:col>1</xdr:col>
      <xdr:colOff>0</xdr:colOff>
      <xdr:row>8</xdr:row>
      <xdr:rowOff>0</xdr:rowOff>
    </xdr:from>
    <xdr:to>
      <xdr:col>3</xdr:col>
      <xdr:colOff>12840</xdr:colOff>
      <xdr:row>11</xdr:row>
      <xdr:rowOff>12840</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DB9C12ED-427D-4E6B-9CA7-9FC3D5A7348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0</xdr:colOff>
      <xdr:row>0</xdr:row>
      <xdr:rowOff>144780</xdr:rowOff>
    </xdr:from>
    <xdr:to>
      <xdr:col>17</xdr:col>
      <xdr:colOff>205740</xdr:colOff>
      <xdr:row>4</xdr:row>
      <xdr:rowOff>0</xdr:rowOff>
    </xdr:to>
    <xdr:sp macro="" textlink="">
      <xdr:nvSpPr>
        <xdr:cNvPr id="7" name="TextBox 6">
          <a:extLst>
            <a:ext uri="{FF2B5EF4-FFF2-40B4-BE49-F238E27FC236}">
              <a16:creationId xmlns:a16="http://schemas.microsoft.com/office/drawing/2014/main" id="{83610344-9DCB-4C60-B1EC-6913E2578558}"/>
            </a:ext>
          </a:extLst>
        </xdr:cNvPr>
        <xdr:cNvSpPr txBox="1"/>
      </xdr:nvSpPr>
      <xdr:spPr>
        <a:xfrm>
          <a:off x="1371600" y="144780"/>
          <a:ext cx="349758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a:solidFill>
                <a:schemeClr val="accent4">
                  <a:lumMod val="50000"/>
                </a:schemeClr>
              </a:solidFill>
              <a:latin typeface="Abadi" panose="020B0604020104020204" pitchFamily="34" charset="0"/>
            </a:rPr>
            <a:t>Customers</a:t>
          </a:r>
        </a:p>
      </xdr:txBody>
    </xdr:sp>
    <xdr:clientData/>
  </xdr:twoCellAnchor>
  <xdr:twoCellAnchor editAs="absolute">
    <xdr:from>
      <xdr:col>10</xdr:col>
      <xdr:colOff>0</xdr:colOff>
      <xdr:row>13</xdr:row>
      <xdr:rowOff>0</xdr:rowOff>
    </xdr:from>
    <xdr:to>
      <xdr:col>29</xdr:col>
      <xdr:colOff>116114</xdr:colOff>
      <xdr:row>27</xdr:row>
      <xdr:rowOff>36286</xdr:rowOff>
    </xdr:to>
    <xdr:grpSp>
      <xdr:nvGrpSpPr>
        <xdr:cNvPr id="29" name="Group 28">
          <a:extLst>
            <a:ext uri="{FF2B5EF4-FFF2-40B4-BE49-F238E27FC236}">
              <a16:creationId xmlns:a16="http://schemas.microsoft.com/office/drawing/2014/main" id="{79E968C4-E894-14E1-4C05-8E64FCF5B593}"/>
            </a:ext>
          </a:extLst>
        </xdr:cNvPr>
        <xdr:cNvGrpSpPr/>
      </xdr:nvGrpSpPr>
      <xdr:grpSpPr>
        <a:xfrm>
          <a:off x="5718629" y="2358571"/>
          <a:ext cx="5355771" cy="2576286"/>
          <a:chOff x="5435601" y="2358571"/>
          <a:chExt cx="5355771" cy="2576286"/>
        </a:xfrm>
      </xdr:grpSpPr>
      <xdr:sp macro="" textlink="">
        <xdr:nvSpPr>
          <xdr:cNvPr id="8" name="Rectangle: Rounded Corners 7">
            <a:extLst>
              <a:ext uri="{FF2B5EF4-FFF2-40B4-BE49-F238E27FC236}">
                <a16:creationId xmlns:a16="http://schemas.microsoft.com/office/drawing/2014/main" id="{2D5FD97C-FA51-4AD7-91D2-D15AF9A595FF}"/>
              </a:ext>
            </a:extLst>
          </xdr:cNvPr>
          <xdr:cNvSpPr/>
        </xdr:nvSpPr>
        <xdr:spPr>
          <a:xfrm>
            <a:off x="5435601" y="2358571"/>
            <a:ext cx="5254170" cy="255284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9" name="Chart 8">
            <a:extLst>
              <a:ext uri="{FF2B5EF4-FFF2-40B4-BE49-F238E27FC236}">
                <a16:creationId xmlns:a16="http://schemas.microsoft.com/office/drawing/2014/main" id="{B4486CE7-C430-4502-86C3-AA858994D994}"/>
              </a:ext>
            </a:extLst>
          </xdr:cNvPr>
          <xdr:cNvGraphicFramePr>
            <a:graphicFrameLocks/>
          </xdr:cNvGraphicFramePr>
        </xdr:nvGraphicFramePr>
        <xdr:xfrm>
          <a:off x="5442858" y="2365830"/>
          <a:ext cx="5348514" cy="2569027"/>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editAs="absolute">
    <xdr:from>
      <xdr:col>4</xdr:col>
      <xdr:colOff>268514</xdr:colOff>
      <xdr:row>17</xdr:row>
      <xdr:rowOff>89779</xdr:rowOff>
    </xdr:from>
    <xdr:to>
      <xdr:col>9</xdr:col>
      <xdr:colOff>7257</xdr:colOff>
      <xdr:row>27</xdr:row>
      <xdr:rowOff>38814</xdr:rowOff>
    </xdr:to>
    <xdr:grpSp>
      <xdr:nvGrpSpPr>
        <xdr:cNvPr id="12" name="Group 11">
          <a:extLst>
            <a:ext uri="{FF2B5EF4-FFF2-40B4-BE49-F238E27FC236}">
              <a16:creationId xmlns:a16="http://schemas.microsoft.com/office/drawing/2014/main" id="{F35E6D2A-34E3-746D-3096-EB6EA331F12E}"/>
            </a:ext>
          </a:extLst>
        </xdr:cNvPr>
        <xdr:cNvGrpSpPr/>
      </xdr:nvGrpSpPr>
      <xdr:grpSpPr>
        <a:xfrm>
          <a:off x="1371600" y="3174065"/>
          <a:ext cx="4078514" cy="1763320"/>
          <a:chOff x="3548744" y="144780"/>
          <a:chExt cx="4775200" cy="2381588"/>
        </a:xfrm>
      </xdr:grpSpPr>
      <xdr:sp macro="" textlink="">
        <xdr:nvSpPr>
          <xdr:cNvPr id="10" name="Rectangle: Rounded Corners 9">
            <a:extLst>
              <a:ext uri="{FF2B5EF4-FFF2-40B4-BE49-F238E27FC236}">
                <a16:creationId xmlns:a16="http://schemas.microsoft.com/office/drawing/2014/main" id="{619AC773-D3DB-4438-A6F8-578CD414E93F}"/>
              </a:ext>
            </a:extLst>
          </xdr:cNvPr>
          <xdr:cNvSpPr/>
        </xdr:nvSpPr>
        <xdr:spPr>
          <a:xfrm>
            <a:off x="3548744" y="144780"/>
            <a:ext cx="4775198" cy="235857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17DDDAD4-32AE-4F02-851F-A6469AA72B63}"/>
                  </a:ext>
                </a:extLst>
              </xdr:cNvPr>
              <xdr:cNvGraphicFramePr/>
            </xdr:nvGraphicFramePr>
            <xdr:xfrm>
              <a:off x="3548746" y="167799"/>
              <a:ext cx="4775198" cy="2358569"/>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3548746" y="167799"/>
                <a:ext cx="4775198" cy="2358569"/>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grpSp>
    <xdr:clientData/>
  </xdr:twoCellAnchor>
  <xdr:twoCellAnchor editAs="absolute">
    <xdr:from>
      <xdr:col>18</xdr:col>
      <xdr:colOff>43544</xdr:colOff>
      <xdr:row>1</xdr:row>
      <xdr:rowOff>43543</xdr:rowOff>
    </xdr:from>
    <xdr:to>
      <xdr:col>28</xdr:col>
      <xdr:colOff>261258</xdr:colOff>
      <xdr:row>6</xdr:row>
      <xdr:rowOff>43544</xdr:rowOff>
    </xdr:to>
    <mc:AlternateContent xmlns:mc="http://schemas.openxmlformats.org/markup-compatibility/2006" xmlns:tsle="http://schemas.microsoft.com/office/drawing/2012/timeslicer">
      <mc:Choice Requires="tsle">
        <xdr:graphicFrame macro="">
          <xdr:nvGraphicFramePr>
            <xdr:cNvPr id="19" name="orderDate 1">
              <a:extLst>
                <a:ext uri="{FF2B5EF4-FFF2-40B4-BE49-F238E27FC236}">
                  <a16:creationId xmlns:a16="http://schemas.microsoft.com/office/drawing/2014/main" id="{7C48C69C-D00C-4ED5-8257-BA52A0EAE9E4}"/>
                </a:ext>
              </a:extLst>
            </xdr:cNvPr>
            <xdr:cNvGraphicFramePr/>
          </xdr:nvGraphicFramePr>
          <xdr:xfrm>
            <a:off x="0" y="0"/>
            <a:ext cx="0" cy="0"/>
          </xdr:xfrm>
          <a:graphic>
            <a:graphicData uri="http://schemas.microsoft.com/office/drawing/2012/timeslicer">
              <tsle:timeslicer name="orderDate 1"/>
            </a:graphicData>
          </a:graphic>
        </xdr:graphicFrame>
      </mc:Choice>
      <mc:Fallback xmlns="">
        <xdr:sp macro="" textlink="">
          <xdr:nvSpPr>
            <xdr:cNvPr id="0" name=""/>
            <xdr:cNvSpPr>
              <a:spLocks noTextEdit="1"/>
            </xdr:cNvSpPr>
          </xdr:nvSpPr>
          <xdr:spPr>
            <a:xfrm>
              <a:off x="7968344" y="224972"/>
              <a:ext cx="2975428" cy="907143"/>
            </a:xfrm>
            <a:prstGeom prst="rect">
              <a:avLst/>
            </a:prstGeom>
            <a:solidFill>
              <a:prstClr val="white"/>
            </a:solidFill>
            <a:ln w="1">
              <a:solidFill>
                <a:prstClr val="green"/>
              </a:solidFill>
            </a:ln>
          </xdr:spPr>
          <xdr:txBody>
            <a:bodyPr vertOverflow="clip" horzOverflow="clip"/>
            <a:lstStyle/>
            <a:p>
              <a:r>
                <a:rPr lang="en-AU" sz="1100"/>
                <a:t>Timeline: Works in Excel 2013 or higher. Do not move or resize.</a:t>
              </a:r>
            </a:p>
          </xdr:txBody>
        </xdr:sp>
      </mc:Fallback>
    </mc:AlternateContent>
    <xdr:clientData fLocksWithSheet="0"/>
  </xdr:twoCellAnchor>
  <xdr:twoCellAnchor editAs="absolute">
    <xdr:from>
      <xdr:col>10</xdr:col>
      <xdr:colOff>21771</xdr:colOff>
      <xdr:row>7</xdr:row>
      <xdr:rowOff>108857</xdr:rowOff>
    </xdr:from>
    <xdr:to>
      <xdr:col>15</xdr:col>
      <xdr:colOff>186146</xdr:colOff>
      <xdr:row>11</xdr:row>
      <xdr:rowOff>123372</xdr:rowOff>
    </xdr:to>
    <xdr:grpSp>
      <xdr:nvGrpSpPr>
        <xdr:cNvPr id="33" name="Group 32">
          <a:extLst>
            <a:ext uri="{FF2B5EF4-FFF2-40B4-BE49-F238E27FC236}">
              <a16:creationId xmlns:a16="http://schemas.microsoft.com/office/drawing/2014/main" id="{9AC1036F-BC7F-390D-CBC7-99DD58C7D1C3}"/>
            </a:ext>
          </a:extLst>
        </xdr:cNvPr>
        <xdr:cNvGrpSpPr/>
      </xdr:nvGrpSpPr>
      <xdr:grpSpPr>
        <a:xfrm>
          <a:off x="5740400" y="1378857"/>
          <a:ext cx="1543232" cy="740229"/>
          <a:chOff x="5442857" y="1378857"/>
          <a:chExt cx="1543232" cy="740229"/>
        </a:xfrm>
      </xdr:grpSpPr>
      <xdr:sp macro="" textlink="">
        <xdr:nvSpPr>
          <xdr:cNvPr id="14" name="Rectangle: Rounded Corners 13">
            <a:extLst>
              <a:ext uri="{FF2B5EF4-FFF2-40B4-BE49-F238E27FC236}">
                <a16:creationId xmlns:a16="http://schemas.microsoft.com/office/drawing/2014/main" id="{AE8419D9-1A29-CF21-AB05-A3C5F49AEF8B}"/>
              </a:ext>
            </a:extLst>
          </xdr:cNvPr>
          <xdr:cNvSpPr/>
        </xdr:nvSpPr>
        <xdr:spPr>
          <a:xfrm>
            <a:off x="5458394" y="1378857"/>
            <a:ext cx="1527695" cy="740229"/>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5" name="TextBox 14">
            <a:extLst>
              <a:ext uri="{FF2B5EF4-FFF2-40B4-BE49-F238E27FC236}">
                <a16:creationId xmlns:a16="http://schemas.microsoft.com/office/drawing/2014/main" id="{183FEB80-EC50-8856-EBF6-DD63E0B0DECD}"/>
              </a:ext>
            </a:extLst>
          </xdr:cNvPr>
          <xdr:cNvSpPr txBox="1"/>
        </xdr:nvSpPr>
        <xdr:spPr>
          <a:xfrm>
            <a:off x="5458394" y="1387939"/>
            <a:ext cx="1527695" cy="186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latin typeface="Calibri" panose="020F0502020204030204" pitchFamily="34" charset="0"/>
                <a:cs typeface="Calibri" panose="020F0502020204030204" pitchFamily="34" charset="0"/>
              </a:rPr>
              <a:t>Total Customers</a:t>
            </a:r>
          </a:p>
        </xdr:txBody>
      </xdr:sp>
      <xdr:sp macro="" textlink="customers_data!E14">
        <xdr:nvSpPr>
          <xdr:cNvPr id="17" name="TextBox 16">
            <a:extLst>
              <a:ext uri="{FF2B5EF4-FFF2-40B4-BE49-F238E27FC236}">
                <a16:creationId xmlns:a16="http://schemas.microsoft.com/office/drawing/2014/main" id="{9E43E612-7F9F-691A-739B-65396674899F}"/>
              </a:ext>
            </a:extLst>
          </xdr:cNvPr>
          <xdr:cNvSpPr txBox="1"/>
        </xdr:nvSpPr>
        <xdr:spPr>
          <a:xfrm>
            <a:off x="5442857" y="1590385"/>
            <a:ext cx="1527695" cy="454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A99815-5C7B-4101-9D72-7E39879BA7D7}"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91</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absolute">
    <xdr:from>
      <xdr:col>16</xdr:col>
      <xdr:colOff>217713</xdr:colOff>
      <xdr:row>7</xdr:row>
      <xdr:rowOff>107335</xdr:rowOff>
    </xdr:from>
    <xdr:to>
      <xdr:col>22</xdr:col>
      <xdr:colOff>106316</xdr:colOff>
      <xdr:row>11</xdr:row>
      <xdr:rowOff>117418</xdr:rowOff>
    </xdr:to>
    <xdr:grpSp>
      <xdr:nvGrpSpPr>
        <xdr:cNvPr id="32" name="Group 31">
          <a:extLst>
            <a:ext uri="{FF2B5EF4-FFF2-40B4-BE49-F238E27FC236}">
              <a16:creationId xmlns:a16="http://schemas.microsoft.com/office/drawing/2014/main" id="{2BD19F8C-8589-7545-BCD8-353770C7F5CA}"/>
            </a:ext>
          </a:extLst>
        </xdr:cNvPr>
        <xdr:cNvGrpSpPr/>
      </xdr:nvGrpSpPr>
      <xdr:grpSpPr>
        <a:xfrm>
          <a:off x="7590970" y="1377335"/>
          <a:ext cx="1543232" cy="735797"/>
          <a:chOff x="7293427" y="1377335"/>
          <a:chExt cx="1543232" cy="735797"/>
        </a:xfrm>
      </xdr:grpSpPr>
      <xdr:sp macro="" textlink="">
        <xdr:nvSpPr>
          <xdr:cNvPr id="20" name="Rectangle: Rounded Corners 19">
            <a:extLst>
              <a:ext uri="{FF2B5EF4-FFF2-40B4-BE49-F238E27FC236}">
                <a16:creationId xmlns:a16="http://schemas.microsoft.com/office/drawing/2014/main" id="{73793EA6-512A-5A16-2212-2655B418F222}"/>
              </a:ext>
            </a:extLst>
          </xdr:cNvPr>
          <xdr:cNvSpPr/>
        </xdr:nvSpPr>
        <xdr:spPr>
          <a:xfrm>
            <a:off x="7308964" y="1377335"/>
            <a:ext cx="1527695" cy="735797"/>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21" name="TextBox 20">
            <a:extLst>
              <a:ext uri="{FF2B5EF4-FFF2-40B4-BE49-F238E27FC236}">
                <a16:creationId xmlns:a16="http://schemas.microsoft.com/office/drawing/2014/main" id="{3A14B737-640E-EC84-5332-E1BED86B7B79}"/>
              </a:ext>
            </a:extLst>
          </xdr:cNvPr>
          <xdr:cNvSpPr txBox="1"/>
        </xdr:nvSpPr>
        <xdr:spPr>
          <a:xfrm>
            <a:off x="7308964" y="1386199"/>
            <a:ext cx="1527695" cy="18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Calibri" panose="020F0502020204030204" pitchFamily="34" charset="0"/>
                <a:ea typeface="+mn-ea"/>
                <a:cs typeface="Calibri" panose="020F0502020204030204" pitchFamily="34" charset="0"/>
              </a:rPr>
              <a:t>Active</a:t>
            </a:r>
            <a:r>
              <a:rPr lang="en-AU" sz="1200" b="1" baseline="0">
                <a:solidFill>
                  <a:schemeClr val="accent4">
                    <a:lumMod val="50000"/>
                  </a:schemeClr>
                </a:solidFill>
                <a:latin typeface="+mn-lt"/>
                <a:ea typeface="+mn-ea"/>
                <a:cs typeface="+mn-cs"/>
              </a:rPr>
              <a:t> Customers Q1</a:t>
            </a:r>
            <a:endParaRPr lang="en-AU" sz="1200" b="1">
              <a:solidFill>
                <a:schemeClr val="accent4">
                  <a:lumMod val="50000"/>
                </a:schemeClr>
              </a:solidFill>
              <a:latin typeface="+mn-lt"/>
              <a:ea typeface="+mn-ea"/>
              <a:cs typeface="+mn-cs"/>
            </a:endParaRPr>
          </a:p>
        </xdr:txBody>
      </xdr:sp>
      <xdr:sp macro="" textlink="customers_data!E15">
        <xdr:nvSpPr>
          <xdr:cNvPr id="23" name="TextBox 22">
            <a:extLst>
              <a:ext uri="{FF2B5EF4-FFF2-40B4-BE49-F238E27FC236}">
                <a16:creationId xmlns:a16="http://schemas.microsoft.com/office/drawing/2014/main" id="{B9A236AB-A04A-8102-248C-6846112D4CF3}"/>
              </a:ext>
            </a:extLst>
          </xdr:cNvPr>
          <xdr:cNvSpPr txBox="1"/>
        </xdr:nvSpPr>
        <xdr:spPr>
          <a:xfrm>
            <a:off x="7293427" y="1599005"/>
            <a:ext cx="1527695" cy="443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C03EE2E-6327-4553-AD70-36230FC33229}"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69</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absolute">
    <xdr:from>
      <xdr:col>23</xdr:col>
      <xdr:colOff>118654</xdr:colOff>
      <xdr:row>7</xdr:row>
      <xdr:rowOff>104642</xdr:rowOff>
    </xdr:from>
    <xdr:to>
      <xdr:col>29</xdr:col>
      <xdr:colOff>7257</xdr:colOff>
      <xdr:row>11</xdr:row>
      <xdr:rowOff>128022</xdr:rowOff>
    </xdr:to>
    <xdr:grpSp>
      <xdr:nvGrpSpPr>
        <xdr:cNvPr id="31" name="Group 30">
          <a:extLst>
            <a:ext uri="{FF2B5EF4-FFF2-40B4-BE49-F238E27FC236}">
              <a16:creationId xmlns:a16="http://schemas.microsoft.com/office/drawing/2014/main" id="{9FA7D344-FB49-9B4C-1DAE-57C5CFAF085A}"/>
            </a:ext>
          </a:extLst>
        </xdr:cNvPr>
        <xdr:cNvGrpSpPr/>
      </xdr:nvGrpSpPr>
      <xdr:grpSpPr>
        <a:xfrm>
          <a:off x="9422311" y="1374642"/>
          <a:ext cx="1543232" cy="749094"/>
          <a:chOff x="9124768" y="1374642"/>
          <a:chExt cx="1543232" cy="749094"/>
        </a:xfrm>
      </xdr:grpSpPr>
      <xdr:sp macro="" textlink="">
        <xdr:nvSpPr>
          <xdr:cNvPr id="25" name="Rectangle: Rounded Corners 24">
            <a:extLst>
              <a:ext uri="{FF2B5EF4-FFF2-40B4-BE49-F238E27FC236}">
                <a16:creationId xmlns:a16="http://schemas.microsoft.com/office/drawing/2014/main" id="{22F0EBB4-CA39-2EA1-3AB9-33AAC9AF75D5}"/>
              </a:ext>
            </a:extLst>
          </xdr:cNvPr>
          <xdr:cNvSpPr/>
        </xdr:nvSpPr>
        <xdr:spPr>
          <a:xfrm>
            <a:off x="9140305" y="1379075"/>
            <a:ext cx="1527695" cy="74466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26" name="TextBox 25">
            <a:extLst>
              <a:ext uri="{FF2B5EF4-FFF2-40B4-BE49-F238E27FC236}">
                <a16:creationId xmlns:a16="http://schemas.microsoft.com/office/drawing/2014/main" id="{45F8B4E1-8D2A-A76C-C39A-FF7551E44130}"/>
              </a:ext>
            </a:extLst>
          </xdr:cNvPr>
          <xdr:cNvSpPr txBox="1"/>
        </xdr:nvSpPr>
        <xdr:spPr>
          <a:xfrm>
            <a:off x="9124768" y="1374642"/>
            <a:ext cx="1527695" cy="181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Calibri" panose="020F0502020204030204" pitchFamily="34" charset="0"/>
                <a:ea typeface="+mn-ea"/>
                <a:cs typeface="Calibri" panose="020F0502020204030204" pitchFamily="34" charset="0"/>
              </a:rPr>
              <a:t>New</a:t>
            </a:r>
            <a:r>
              <a:rPr lang="en-AU" sz="1200" b="1">
                <a:solidFill>
                  <a:schemeClr val="accent4">
                    <a:lumMod val="50000"/>
                  </a:schemeClr>
                </a:solidFill>
                <a:latin typeface="+mn-lt"/>
                <a:ea typeface="+mn-ea"/>
                <a:cs typeface="+mn-cs"/>
              </a:rPr>
              <a:t> Customers</a:t>
            </a:r>
            <a:r>
              <a:rPr lang="en-AU" sz="1200" b="1" baseline="0">
                <a:solidFill>
                  <a:schemeClr val="accent4">
                    <a:lumMod val="50000"/>
                  </a:schemeClr>
                </a:solidFill>
                <a:latin typeface="+mn-lt"/>
                <a:ea typeface="+mn-ea"/>
                <a:cs typeface="+mn-cs"/>
              </a:rPr>
              <a:t> Q1</a:t>
            </a:r>
            <a:endParaRPr lang="en-AU" sz="1200" b="1">
              <a:solidFill>
                <a:schemeClr val="accent4">
                  <a:lumMod val="50000"/>
                </a:schemeClr>
              </a:solidFill>
              <a:latin typeface="+mn-lt"/>
              <a:ea typeface="+mn-ea"/>
              <a:cs typeface="+mn-cs"/>
            </a:endParaRPr>
          </a:p>
        </xdr:txBody>
      </xdr:sp>
      <xdr:sp macro="" textlink="customers_data!E16">
        <xdr:nvSpPr>
          <xdr:cNvPr id="28" name="TextBox 27">
            <a:extLst>
              <a:ext uri="{FF2B5EF4-FFF2-40B4-BE49-F238E27FC236}">
                <a16:creationId xmlns:a16="http://schemas.microsoft.com/office/drawing/2014/main" id="{166A0310-DA91-172E-6F63-F83EA780ED3D}"/>
              </a:ext>
            </a:extLst>
          </xdr:cNvPr>
          <xdr:cNvSpPr txBox="1"/>
        </xdr:nvSpPr>
        <xdr:spPr>
          <a:xfrm>
            <a:off x="9124768" y="1609610"/>
            <a:ext cx="1527695" cy="443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4CA8E9-63F7-4201-AD5C-328B7E9F96AA}"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4</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oneCell">
    <xdr:from>
      <xdr:col>0</xdr:col>
      <xdr:colOff>0</xdr:colOff>
      <xdr:row>2</xdr:row>
      <xdr:rowOff>0</xdr:rowOff>
    </xdr:from>
    <xdr:to>
      <xdr:col>3</xdr:col>
      <xdr:colOff>265840</xdr:colOff>
      <xdr:row>6</xdr:row>
      <xdr:rowOff>58057</xdr:rowOff>
    </xdr:to>
    <xdr:pic>
      <xdr:nvPicPr>
        <xdr:cNvPr id="34" name="Picture 33">
          <a:extLst>
            <a:ext uri="{FF2B5EF4-FFF2-40B4-BE49-F238E27FC236}">
              <a16:creationId xmlns:a16="http://schemas.microsoft.com/office/drawing/2014/main" id="{1ABC2B2D-E53E-4440-8165-4D7E49D7E1F8}"/>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8</xdr:col>
      <xdr:colOff>624114</xdr:colOff>
      <xdr:row>1</xdr:row>
      <xdr:rowOff>1</xdr:rowOff>
    </xdr:from>
    <xdr:to>
      <xdr:col>14</xdr:col>
      <xdr:colOff>58058</xdr:colOff>
      <xdr:row>11</xdr:row>
      <xdr:rowOff>79830</xdr:rowOff>
    </xdr:to>
    <xdr:sp macro="" textlink="">
      <xdr:nvSpPr>
        <xdr:cNvPr id="12" name="Rectangle: Rounded Corners 11">
          <a:extLst>
            <a:ext uri="{FF2B5EF4-FFF2-40B4-BE49-F238E27FC236}">
              <a16:creationId xmlns:a16="http://schemas.microsoft.com/office/drawing/2014/main" id="{5416E305-D48F-4494-AE34-0C7CFE9246C7}"/>
            </a:ext>
          </a:extLst>
        </xdr:cNvPr>
        <xdr:cNvSpPr/>
      </xdr:nvSpPr>
      <xdr:spPr>
        <a:xfrm>
          <a:off x="3425371" y="181430"/>
          <a:ext cx="3918858" cy="1894114"/>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editAs="absolute">
    <xdr:from>
      <xdr:col>0</xdr:col>
      <xdr:colOff>261480</xdr:colOff>
      <xdr:row>17</xdr:row>
      <xdr:rowOff>58057</xdr:rowOff>
    </xdr:from>
    <xdr:to>
      <xdr:col>3</xdr:col>
      <xdr:colOff>0</xdr:colOff>
      <xdr:row>20</xdr:row>
      <xdr:rowOff>70897</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0C5BB553-C673-4F32-BE6C-32A491E2BBC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21</xdr:row>
      <xdr:rowOff>58057</xdr:rowOff>
    </xdr:from>
    <xdr:to>
      <xdr:col>3</xdr:col>
      <xdr:colOff>12840</xdr:colOff>
      <xdr:row>24</xdr:row>
      <xdr:rowOff>70897</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13FF3875-B2C8-49EC-922D-B373B505ADF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13</xdr:row>
      <xdr:rowOff>58057</xdr:rowOff>
    </xdr:from>
    <xdr:to>
      <xdr:col>3</xdr:col>
      <xdr:colOff>12840</xdr:colOff>
      <xdr:row>16</xdr:row>
      <xdr:rowOff>70897</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038C7126-46F7-4B7F-B0A1-439CB8509F5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11</xdr:row>
      <xdr:rowOff>181429</xdr:rowOff>
    </xdr:from>
    <xdr:to>
      <xdr:col>3</xdr:col>
      <xdr:colOff>12840</xdr:colOff>
      <xdr:row>12</xdr:row>
      <xdr:rowOff>441012</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A09AC8A7-91E0-4BA8-8E15-A090961A560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11</xdr:row>
      <xdr:rowOff>12840</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D157538F-8944-42C8-A4CA-A54C4775DC5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4</xdr:col>
      <xdr:colOff>253999</xdr:colOff>
      <xdr:row>0</xdr:row>
      <xdr:rowOff>86723</xdr:rowOff>
    </xdr:from>
    <xdr:to>
      <xdr:col>8</xdr:col>
      <xdr:colOff>87085</xdr:colOff>
      <xdr:row>3</xdr:row>
      <xdr:rowOff>123371</xdr:rowOff>
    </xdr:to>
    <xdr:sp macro="" textlink="">
      <xdr:nvSpPr>
        <xdr:cNvPr id="8" name="TextBox 7">
          <a:extLst>
            <a:ext uri="{FF2B5EF4-FFF2-40B4-BE49-F238E27FC236}">
              <a16:creationId xmlns:a16="http://schemas.microsoft.com/office/drawing/2014/main" id="{149A1E0B-B2E4-4B65-BD64-BAF2D69CBDAD}"/>
            </a:ext>
          </a:extLst>
        </xdr:cNvPr>
        <xdr:cNvSpPr txBox="1"/>
      </xdr:nvSpPr>
      <xdr:spPr>
        <a:xfrm>
          <a:off x="1357085" y="86723"/>
          <a:ext cx="1531257" cy="58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Shipping</a:t>
          </a:r>
        </a:p>
      </xdr:txBody>
    </xdr:sp>
    <xdr:clientData/>
  </xdr:twoCellAnchor>
  <xdr:twoCellAnchor editAs="absolute">
    <xdr:from>
      <xdr:col>8</xdr:col>
      <xdr:colOff>674912</xdr:colOff>
      <xdr:row>0</xdr:row>
      <xdr:rowOff>181428</xdr:rowOff>
    </xdr:from>
    <xdr:to>
      <xdr:col>14</xdr:col>
      <xdr:colOff>188685</xdr:colOff>
      <xdr:row>11</xdr:row>
      <xdr:rowOff>79830</xdr:rowOff>
    </xdr:to>
    <xdr:graphicFrame macro="">
      <xdr:nvGraphicFramePr>
        <xdr:cNvPr id="10" name="Chart 9">
          <a:extLst>
            <a:ext uri="{FF2B5EF4-FFF2-40B4-BE49-F238E27FC236}">
              <a16:creationId xmlns:a16="http://schemas.microsoft.com/office/drawing/2014/main" id="{A698136C-F2B3-476E-8EC6-192DA6D33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14</xdr:col>
      <xdr:colOff>399144</xdr:colOff>
      <xdr:row>1</xdr:row>
      <xdr:rowOff>14514</xdr:rowOff>
    </xdr:from>
    <xdr:to>
      <xdr:col>18</xdr:col>
      <xdr:colOff>696687</xdr:colOff>
      <xdr:row>4</xdr:row>
      <xdr:rowOff>79829</xdr:rowOff>
    </xdr:to>
    <mc:AlternateContent xmlns:mc="http://schemas.openxmlformats.org/markup-compatibility/2006" xmlns:a14="http://schemas.microsoft.com/office/drawing/2010/main">
      <mc:Choice Requires="a14">
        <xdr:graphicFrame macro="">
          <xdr:nvGraphicFramePr>
            <xdr:cNvPr id="7" name="companyName 1">
              <a:extLst>
                <a:ext uri="{FF2B5EF4-FFF2-40B4-BE49-F238E27FC236}">
                  <a16:creationId xmlns:a16="http://schemas.microsoft.com/office/drawing/2014/main" id="{950CE190-4AA5-458A-B026-7A935267E6D7}"/>
                </a:ext>
              </a:extLst>
            </xdr:cNvPr>
            <xdr:cNvGraphicFramePr/>
          </xdr:nvGraphicFramePr>
          <xdr:xfrm>
            <a:off x="0" y="0"/>
            <a:ext cx="0" cy="0"/>
          </xdr:xfrm>
          <a:graphic>
            <a:graphicData uri="http://schemas.microsoft.com/office/drawing/2010/slicer">
              <sle:slicer xmlns:sle="http://schemas.microsoft.com/office/drawing/2010/slicer" name="companyName 1"/>
            </a:graphicData>
          </a:graphic>
        </xdr:graphicFrame>
      </mc:Choice>
      <mc:Fallback xmlns="">
        <xdr:sp macro="" textlink="">
          <xdr:nvSpPr>
            <xdr:cNvPr id="0" name=""/>
            <xdr:cNvSpPr>
              <a:spLocks noTextEdit="1"/>
            </xdr:cNvSpPr>
          </xdr:nvSpPr>
          <xdr:spPr>
            <a:xfrm>
              <a:off x="7685315" y="195943"/>
              <a:ext cx="3287486" cy="6096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14</xdr:col>
      <xdr:colOff>384629</xdr:colOff>
      <xdr:row>4</xdr:row>
      <xdr:rowOff>174172</xdr:rowOff>
    </xdr:from>
    <xdr:to>
      <xdr:col>19</xdr:col>
      <xdr:colOff>7256</xdr:colOff>
      <xdr:row>11</xdr:row>
      <xdr:rowOff>87087</xdr:rowOff>
    </xdr:to>
    <mc:AlternateContent xmlns:mc="http://schemas.openxmlformats.org/markup-compatibility/2006" xmlns:a14="http://schemas.microsoft.com/office/drawing/2010/main">
      <mc:Choice Requires="a14">
        <xdr:graphicFrame macro="">
          <xdr:nvGraphicFramePr>
            <xdr:cNvPr id="9" name="country 1">
              <a:extLst>
                <a:ext uri="{FF2B5EF4-FFF2-40B4-BE49-F238E27FC236}">
                  <a16:creationId xmlns:a16="http://schemas.microsoft.com/office/drawing/2014/main" id="{08B2CBCA-1381-47C5-9208-A4C19778370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670800" y="899886"/>
              <a:ext cx="3316513" cy="118291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275770</xdr:colOff>
      <xdr:row>4</xdr:row>
      <xdr:rowOff>0</xdr:rowOff>
    </xdr:from>
    <xdr:to>
      <xdr:col>8</xdr:col>
      <xdr:colOff>362856</xdr:colOff>
      <xdr:row>11</xdr:row>
      <xdr:rowOff>79829</xdr:rowOff>
    </xdr:to>
    <xdr:grpSp>
      <xdr:nvGrpSpPr>
        <xdr:cNvPr id="17" name="Group 16">
          <a:extLst>
            <a:ext uri="{FF2B5EF4-FFF2-40B4-BE49-F238E27FC236}">
              <a16:creationId xmlns:a16="http://schemas.microsoft.com/office/drawing/2014/main" id="{46619B89-9BE9-4DA5-AD8B-9E6A4E4CD2F9}"/>
            </a:ext>
          </a:extLst>
        </xdr:cNvPr>
        <xdr:cNvGrpSpPr/>
      </xdr:nvGrpSpPr>
      <xdr:grpSpPr>
        <a:xfrm>
          <a:off x="1378856" y="725714"/>
          <a:ext cx="1785257" cy="1349829"/>
          <a:chOff x="1364343" y="616856"/>
          <a:chExt cx="1441632" cy="1182915"/>
        </a:xfrm>
      </xdr:grpSpPr>
      <xdr:sp macro="" textlink="">
        <xdr:nvSpPr>
          <xdr:cNvPr id="18" name="Rectangle: Rounded Corners 17">
            <a:extLst>
              <a:ext uri="{FF2B5EF4-FFF2-40B4-BE49-F238E27FC236}">
                <a16:creationId xmlns:a16="http://schemas.microsoft.com/office/drawing/2014/main" id="{B3DAA436-8330-43A1-D9B7-C563CDBC6328}"/>
              </a:ext>
            </a:extLst>
          </xdr:cNvPr>
          <xdr:cNvSpPr/>
        </xdr:nvSpPr>
        <xdr:spPr>
          <a:xfrm>
            <a:off x="1378857" y="616856"/>
            <a:ext cx="1427118" cy="118291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9" name="TextBox 18">
            <a:extLst>
              <a:ext uri="{FF2B5EF4-FFF2-40B4-BE49-F238E27FC236}">
                <a16:creationId xmlns:a16="http://schemas.microsoft.com/office/drawing/2014/main" id="{BD999A77-094B-953A-E1D5-B71DA59EAFB8}"/>
              </a:ext>
            </a:extLst>
          </xdr:cNvPr>
          <xdr:cNvSpPr txBox="1"/>
        </xdr:nvSpPr>
        <xdr:spPr>
          <a:xfrm>
            <a:off x="1378857" y="63137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latin typeface="Calibri" panose="020F0502020204030204" pitchFamily="34" charset="0"/>
                <a:cs typeface="Calibri" panose="020F0502020204030204" pitchFamily="34" charset="0"/>
              </a:rPr>
              <a:t>Shipped Late %</a:t>
            </a:r>
          </a:p>
        </xdr:txBody>
      </xdr:sp>
      <xdr:sp macro="" textlink="shipping_data!I7">
        <xdr:nvSpPr>
          <xdr:cNvPr id="20" name="TextBox 19">
            <a:extLst>
              <a:ext uri="{FF2B5EF4-FFF2-40B4-BE49-F238E27FC236}">
                <a16:creationId xmlns:a16="http://schemas.microsoft.com/office/drawing/2014/main" id="{30F3E645-FE7B-60BD-E039-545392F44917}"/>
              </a:ext>
            </a:extLst>
          </xdr:cNvPr>
          <xdr:cNvSpPr txBox="1"/>
        </xdr:nvSpPr>
        <xdr:spPr>
          <a:xfrm>
            <a:off x="1378857" y="148315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FF4859C-DE1D-4692-9FBC-D021B575CD7E}"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-1.04%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hipping_data!G7">
        <xdr:nvSpPr>
          <xdr:cNvPr id="21" name="TextBox 20">
            <a:extLst>
              <a:ext uri="{FF2B5EF4-FFF2-40B4-BE49-F238E27FC236}">
                <a16:creationId xmlns:a16="http://schemas.microsoft.com/office/drawing/2014/main" id="{C667E9BA-0324-4926-ED4D-B9E998C939D5}"/>
              </a:ext>
            </a:extLst>
          </xdr:cNvPr>
          <xdr:cNvSpPr txBox="1"/>
        </xdr:nvSpPr>
        <xdr:spPr>
          <a:xfrm>
            <a:off x="1364343" y="846395"/>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8BA59E5-AD4D-4E82-914B-D11F7520DF0B}"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4.40%</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oneCell">
    <xdr:from>
      <xdr:col>0</xdr:col>
      <xdr:colOff>0</xdr:colOff>
      <xdr:row>2</xdr:row>
      <xdr:rowOff>0</xdr:rowOff>
    </xdr:from>
    <xdr:to>
      <xdr:col>3</xdr:col>
      <xdr:colOff>265840</xdr:colOff>
      <xdr:row>6</xdr:row>
      <xdr:rowOff>58057</xdr:rowOff>
    </xdr:to>
    <xdr:pic>
      <xdr:nvPicPr>
        <xdr:cNvPr id="24" name="Picture 23">
          <a:extLst>
            <a:ext uri="{FF2B5EF4-FFF2-40B4-BE49-F238E27FC236}">
              <a16:creationId xmlns:a16="http://schemas.microsoft.com/office/drawing/2014/main" id="{F56F0B97-28C2-4AD1-A09B-5AB762F08828}"/>
            </a:ext>
          </a:extLst>
        </xdr:cNvPr>
        <xdr:cNvPicPr>
          <a:picLocks noChangeAspect="1"/>
        </xdr:cNvPicPr>
      </xdr:nvPicPr>
      <xdr:blipFill>
        <a:blip xmlns:r="http://schemas.openxmlformats.org/officeDocument/2006/relationships" r:embed="rId17"/>
        <a:stretch>
          <a:fillRect/>
        </a:stretch>
      </xdr:blipFill>
      <xdr:spPr>
        <a:xfrm>
          <a:off x="0" y="362857"/>
          <a:ext cx="1093154" cy="7837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10</xdr:col>
      <xdr:colOff>518160</xdr:colOff>
      <xdr:row>9</xdr:row>
      <xdr:rowOff>30480</xdr:rowOff>
    </xdr:from>
    <xdr:to>
      <xdr:col>20</xdr:col>
      <xdr:colOff>274320</xdr:colOff>
      <xdr:row>25</xdr:row>
      <xdr:rowOff>114300</xdr:rowOff>
    </xdr:to>
    <xdr:graphicFrame macro="">
      <xdr:nvGraphicFramePr>
        <xdr:cNvPr id="2" name="Chart 1">
          <a:extLst>
            <a:ext uri="{FF2B5EF4-FFF2-40B4-BE49-F238E27FC236}">
              <a16:creationId xmlns:a16="http://schemas.microsoft.com/office/drawing/2014/main" id="{A70DA9BA-8579-79BA-4B86-6BB1036F13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2</xdr:row>
      <xdr:rowOff>0</xdr:rowOff>
    </xdr:from>
    <xdr:to>
      <xdr:col>18</xdr:col>
      <xdr:colOff>510540</xdr:colOff>
      <xdr:row>8</xdr:row>
      <xdr:rowOff>137160</xdr:rowOff>
    </xdr:to>
    <mc:AlternateContent xmlns:mc="http://schemas.openxmlformats.org/markup-compatibility/2006" xmlns:a14="http://schemas.microsoft.com/office/drawing/2010/main">
      <mc:Choice Requires="a14">
        <xdr:graphicFrame macro="">
          <xdr:nvGraphicFramePr>
            <xdr:cNvPr id="8" name="employeeName">
              <a:extLst>
                <a:ext uri="{FF2B5EF4-FFF2-40B4-BE49-F238E27FC236}">
                  <a16:creationId xmlns:a16="http://schemas.microsoft.com/office/drawing/2014/main" id="{9FEF078C-2198-8AAA-99DD-811085443AD4}"/>
                </a:ext>
              </a:extLst>
            </xdr:cNvPr>
            <xdr:cNvGraphicFramePr/>
          </xdr:nvGraphicFramePr>
          <xdr:xfrm>
            <a:off x="0" y="0"/>
            <a:ext cx="0" cy="0"/>
          </xdr:xfrm>
          <a:graphic>
            <a:graphicData uri="http://schemas.microsoft.com/office/drawing/2010/slicer">
              <sle:slicer xmlns:sle="http://schemas.microsoft.com/office/drawing/2010/slicer" name="employeeName"/>
            </a:graphicData>
          </a:graphic>
        </xdr:graphicFrame>
      </mc:Choice>
      <mc:Fallback xmlns="">
        <xdr:sp macro="" textlink="">
          <xdr:nvSpPr>
            <xdr:cNvPr id="0" name=""/>
            <xdr:cNvSpPr>
              <a:spLocks noTextEdit="1"/>
            </xdr:cNvSpPr>
          </xdr:nvSpPr>
          <xdr:spPr>
            <a:xfrm>
              <a:off x="7520940" y="365760"/>
              <a:ext cx="4777740" cy="123444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12</xdr:col>
      <xdr:colOff>814192</xdr:colOff>
      <xdr:row>1</xdr:row>
      <xdr:rowOff>135700</xdr:rowOff>
    </xdr:from>
    <xdr:to>
      <xdr:col>22</xdr:col>
      <xdr:colOff>52924</xdr:colOff>
      <xdr:row>16</xdr:row>
      <xdr:rowOff>135699</xdr:rowOff>
    </xdr:to>
    <xdr:graphicFrame macro="">
      <xdr:nvGraphicFramePr>
        <xdr:cNvPr id="2" name="Chart 1">
          <a:extLst>
            <a:ext uri="{FF2B5EF4-FFF2-40B4-BE49-F238E27FC236}">
              <a16:creationId xmlns:a16="http://schemas.microsoft.com/office/drawing/2014/main" id="{D0327A7C-7C2D-F1AF-AF37-79109D6B7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573379</xdr:colOff>
      <xdr:row>17</xdr:row>
      <xdr:rowOff>22860</xdr:rowOff>
    </xdr:from>
    <xdr:to>
      <xdr:col>15</xdr:col>
      <xdr:colOff>718994</xdr:colOff>
      <xdr:row>31</xdr:row>
      <xdr:rowOff>43815</xdr:rowOff>
    </xdr:to>
    <mc:AlternateContent xmlns:mc="http://schemas.openxmlformats.org/markup-compatibility/2006" xmlns:a14="http://schemas.microsoft.com/office/drawing/2010/main">
      <mc:Choice Requires="a14">
        <xdr:graphicFrame macro="">
          <xdr:nvGraphicFramePr>
            <xdr:cNvPr id="3" name="categoryName">
              <a:extLst>
                <a:ext uri="{FF2B5EF4-FFF2-40B4-BE49-F238E27FC236}">
                  <a16:creationId xmlns:a16="http://schemas.microsoft.com/office/drawing/2014/main" id="{49E47D82-A456-0C18-8194-084577EF3CBF}"/>
                </a:ext>
              </a:extLst>
            </xdr:cNvPr>
            <xdr:cNvGraphicFramePr/>
          </xdr:nvGraphicFramePr>
          <xdr:xfrm>
            <a:off x="0" y="0"/>
            <a:ext cx="0" cy="0"/>
          </xdr:xfrm>
          <a:graphic>
            <a:graphicData uri="http://schemas.microsoft.com/office/drawing/2010/slicer">
              <sle:slicer xmlns:sle="http://schemas.microsoft.com/office/drawing/2010/slicer" name="categoryName"/>
            </a:graphicData>
          </a:graphic>
        </xdr:graphicFrame>
      </mc:Choice>
      <mc:Fallback xmlns="">
        <xdr:sp macro="" textlink="">
          <xdr:nvSpPr>
            <xdr:cNvPr id="0" name=""/>
            <xdr:cNvSpPr>
              <a:spLocks noTextEdit="1"/>
            </xdr:cNvSpPr>
          </xdr:nvSpPr>
          <xdr:spPr>
            <a:xfrm>
              <a:off x="12285215" y="3216997"/>
              <a:ext cx="1836628" cy="265142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354904</xdr:colOff>
      <xdr:row>17</xdr:row>
      <xdr:rowOff>31315</xdr:rowOff>
    </xdr:from>
    <xdr:to>
      <xdr:col>13</xdr:col>
      <xdr:colOff>257620</xdr:colOff>
      <xdr:row>32</xdr:row>
      <xdr:rowOff>31316</xdr:rowOff>
    </xdr:to>
    <xdr:graphicFrame macro="">
      <xdr:nvGraphicFramePr>
        <xdr:cNvPr id="4" name="Chart 3">
          <a:extLst>
            <a:ext uri="{FF2B5EF4-FFF2-40B4-BE49-F238E27FC236}">
              <a16:creationId xmlns:a16="http://schemas.microsoft.com/office/drawing/2014/main" id="{8914D5E1-52C9-29C1-DB9B-8D65FC7E8F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220980</xdr:colOff>
      <xdr:row>13</xdr:row>
      <xdr:rowOff>125731</xdr:rowOff>
    </xdr:from>
    <xdr:to>
      <xdr:col>11</xdr:col>
      <xdr:colOff>388620</xdr:colOff>
      <xdr:row>20</xdr:row>
      <xdr:rowOff>121921</xdr:rowOff>
    </xdr:to>
    <mc:AlternateContent xmlns:mc="http://schemas.openxmlformats.org/markup-compatibility/2006" xmlns:a14="http://schemas.microsoft.com/office/drawing/2010/main">
      <mc:Choice Requires="a14">
        <xdr:graphicFrame macro="">
          <xdr:nvGraphicFramePr>
            <xdr:cNvPr id="2" name="companyName">
              <a:extLst>
                <a:ext uri="{FF2B5EF4-FFF2-40B4-BE49-F238E27FC236}">
                  <a16:creationId xmlns:a16="http://schemas.microsoft.com/office/drawing/2014/main" id="{C455D2DF-9F46-C255-A981-33D46C03B5A0}"/>
                </a:ext>
              </a:extLst>
            </xdr:cNvPr>
            <xdr:cNvGraphicFramePr/>
          </xdr:nvGraphicFramePr>
          <xdr:xfrm>
            <a:off x="0" y="0"/>
            <a:ext cx="0" cy="0"/>
          </xdr:xfrm>
          <a:graphic>
            <a:graphicData uri="http://schemas.microsoft.com/office/drawing/2010/slicer">
              <sle:slicer xmlns:sle="http://schemas.microsoft.com/office/drawing/2010/slicer" name="companyName"/>
            </a:graphicData>
          </a:graphic>
        </xdr:graphicFrame>
      </mc:Choice>
      <mc:Fallback xmlns="">
        <xdr:sp macro="" textlink="">
          <xdr:nvSpPr>
            <xdr:cNvPr id="0" name=""/>
            <xdr:cNvSpPr>
              <a:spLocks noTextEdit="1"/>
            </xdr:cNvSpPr>
          </xdr:nvSpPr>
          <xdr:spPr>
            <a:xfrm>
              <a:off x="7810500" y="2358391"/>
              <a:ext cx="1828800" cy="12763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13</xdr:row>
      <xdr:rowOff>121920</xdr:rowOff>
    </xdr:from>
    <xdr:to>
      <xdr:col>22</xdr:col>
      <xdr:colOff>83820</xdr:colOff>
      <xdr:row>20</xdr:row>
      <xdr:rowOff>76200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CBEA3EC5-821D-0724-F7FB-2C872AD7813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784080" y="2354580"/>
              <a:ext cx="6012180" cy="123444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11</xdr:row>
      <xdr:rowOff>22860</xdr:rowOff>
    </xdr:from>
    <xdr:to>
      <xdr:col>4</xdr:col>
      <xdr:colOff>205740</xdr:colOff>
      <xdr:row>26</xdr:row>
      <xdr:rowOff>22860</xdr:rowOff>
    </xdr:to>
    <xdr:graphicFrame macro="">
      <xdr:nvGraphicFramePr>
        <xdr:cNvPr id="4" name="Chart 3">
          <a:extLst>
            <a:ext uri="{FF2B5EF4-FFF2-40B4-BE49-F238E27FC236}">
              <a16:creationId xmlns:a16="http://schemas.microsoft.com/office/drawing/2014/main" id="{7B1D17AA-7E72-C9FF-A5F5-F88535B59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1012847225" createdVersion="5" refreshedVersion="8" minRefreshableVersion="3" recordCount="0" supportSubquery="1" supportAdvancedDrill="1" xr:uid="{8FC29718-F2C1-4CA6-B81D-215A8036CEBC}">
  <cacheSource type="external" connectionId="14"/>
  <cacheFields count="2">
    <cacheField name="[categories].[categoryName].[categoryName]" caption="categoryName" numFmtId="0" hierarchy="1" level="1">
      <sharedItems count="8">
        <s v="Beverages"/>
        <s v="Condiments"/>
        <s v="Confections"/>
        <s v="Dairy Products"/>
        <s v="Grains &amp; Cereals"/>
        <s v="Meat &amp; Poultry"/>
        <s v="Produce"/>
        <s v="Seafood"/>
      </sharedItems>
    </cacheField>
    <cacheField name="[Measures].[detailsRevenue]" caption="detailsRevenue" numFmtId="0" hierarchy="78" level="32767"/>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0"/>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0289352" createdVersion="5" refreshedVersion="8" minRefreshableVersion="3" recordCount="0" supportSubquery="1" supportAdvancedDrill="1" xr:uid="{002440F8-F1C1-4ACC-AC48-0914CC2710B9}">
  <cacheSource type="external" connectionId="14"/>
  <cacheFields count="6">
    <cacheField name="[orders].[orderDate (Year)].[orderDate (Year)]" caption="orderDate (Year)" numFmtId="0" hierarchy="38" level="1">
      <sharedItems count="3">
        <s v="2013"/>
        <s v="2014"/>
        <s v="2015"/>
      </sharedItems>
    </cacheField>
    <cacheField name="[Measures].[detailsRevenue]" caption="detailsRevenue" numFmtId="0" hierarchy="78" level="32767"/>
    <cacheField name="[Measures].[detailsMedian]" caption="detailsMedian" numFmtId="0" hierarchy="79" level="32767"/>
    <cacheField name="[employees].[employeeName].[employeeName]" caption="employeeName" numFmtId="0" hierarchy="17" level="1">
      <sharedItems containsSemiMixedTypes="0" containsNonDate="0" containsString="0"/>
    </cacheField>
    <cacheField name="[orders].[orderDate].[orderDate]" caption="orderDate" numFmtId="0" hierarchy="32" level="1">
      <sharedItems containsSemiMixedTypes="0" containsNonDate="0" containsString="0"/>
    </cacheField>
    <cacheField name="[orders].[orderDate (Month)].[orderDate (Month)]" caption="orderDate (Month)" numFmtId="0" hierarchy="40" level="1">
      <sharedItems count="12">
        <s v="Jul"/>
        <s v="Aug"/>
        <s v="Sep"/>
        <s v="Oct"/>
        <s v="Nov"/>
        <s v="Dec"/>
        <s v="Jan"/>
        <s v="Feb"/>
        <s v="Mar"/>
        <s v="Apr"/>
        <s v="May"/>
        <s v="Jun"/>
      </sharedItems>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2" memberValueDatatype="130" unbalanced="0">
      <fieldsUsage count="2">
        <fieldUsage x="-1"/>
        <fieldUsage x="5"/>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06018522" createdVersion="5" refreshedVersion="8" minRefreshableVersion="3" recordCount="0" supportSubquery="1" supportAdvancedDrill="1" xr:uid="{8C0124AF-5F3F-48F9-8A2F-6095F02A537F}">
  <cacheSource type="external" connectionId="14"/>
  <cacheFields count="7">
    <cacheField name="[orders].[orderDate (Year)].[orderDate (Year)]" caption="orderDate (Year)" numFmtId="0" hierarchy="38" level="1">
      <sharedItems count="3">
        <s v="2013"/>
        <s v="2014"/>
        <s v="2015"/>
      </sharedItems>
    </cacheField>
    <cacheField name="[Measures].[detailsRevenue]" caption="detailsRevenue" numFmtId="0" hierarchy="78" level="32767"/>
    <cacheField name="[Measures].[detailsMedian]" caption="detailsMedian" numFmtId="0" hierarchy="79" level="32767"/>
    <cacheField name="[orders].[orderDate (Quarter)].[orderDate (Quarter)]" caption="orderDate (Quarter)" numFmtId="0" hierarchy="39" level="1">
      <sharedItems count="4">
        <s v="Qtr3"/>
        <s v="Qtr4"/>
        <s v="Qtr1"/>
        <s v="Qtr2"/>
      </sharedItems>
    </cacheField>
    <cacheField name="[employees].[employeeName].[employeeName]" caption="employeeName" numFmtId="0" hierarchy="17" level="1">
      <sharedItems containsSemiMixedTypes="0" containsNonDate="0" containsString="0"/>
    </cacheField>
    <cacheField name="Dummy0" numFmtId="0" hierarchy="122" level="32767">
      <extLst>
        <ext xmlns:x14="http://schemas.microsoft.com/office/spreadsheetml/2009/9/main" uri="{63CAB8AC-B538-458d-9737-405883B0398D}">
          <x14:cacheField ignore="1"/>
        </ext>
      </extLst>
    </cacheField>
    <cacheField name="Dummy1" numFmtId="0" hierarchy="123" level="32767">
      <extLst>
        <ext xmlns:x14="http://schemas.microsoft.com/office/spreadsheetml/2009/9/main" uri="{63CAB8AC-B538-458d-9737-405883B0398D}">
          <x14:cacheField ignore="1"/>
        </ext>
      </extLst>
    </cacheField>
  </cacheFields>
  <cacheHierarchies count="124">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4"/>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3"/>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0891204" createdVersion="5" refreshedVersion="8" minRefreshableVersion="3" recordCount="0" supportSubquery="1" supportAdvancedDrill="1" xr:uid="{47A3ECC3-10F2-4D08-ABC3-CD0A11D5529D}">
  <cacheSource type="external" connectionId="14"/>
  <cacheFields count="10">
    <cacheField name="[orders].[orderDate (Year)].[orderDate (Year)]" caption="orderDate (Year)" numFmtId="0" hierarchy="38" level="1">
      <sharedItems count="3">
        <s v="2013"/>
        <s v="2014"/>
        <s v="2015"/>
      </sharedItems>
    </cacheField>
    <cacheField name="[Measures].[detailsRevenue]" caption="detailsRevenue" numFmtId="0" hierarchy="78" level="32767"/>
    <cacheField name="[Measures].[detailsMedian]" caption="detailsMedian" numFmtId="0" hierarchy="79" level="32767"/>
    <cacheField name="[employees].[employeeName].[employeeName]" caption="employeeName" numFmtId="0" hierarchy="17" level="1">
      <sharedItems containsSemiMixedTypes="0" containsNonDate="0" containsString="0"/>
    </cacheField>
    <cacheField name="[orders].[orderDate].[orderDate]" caption="orderDate" numFmtId="0" hierarchy="32" level="1">
      <sharedItems containsSemiMixedTypes="0" containsNonDate="0" containsString="0"/>
    </cacheField>
    <cacheField name="[orders].[orderDate (Quarter)].[orderDate (Quarter)]" caption="orderDate (Quarter)" numFmtId="0" hierarchy="39" level="1">
      <sharedItems count="4">
        <s v="Qtr3"/>
        <s v="Qtr4"/>
        <s v="Qtr1"/>
        <s v="Qtr2"/>
      </sharedItems>
    </cacheField>
    <cacheField name="[Measures].[unitsSold]" caption="unitsSold" numFmtId="0" hierarchy="83" level="32767"/>
    <cacheField name="Dummy0" numFmtId="0" hierarchy="122" level="32767">
      <extLst>
        <ext xmlns:x14="http://schemas.microsoft.com/office/spreadsheetml/2009/9/main" uri="{63CAB8AC-B538-458d-9737-405883B0398D}">
          <x14:cacheField ignore="1"/>
        </ext>
      </extLst>
    </cacheField>
    <cacheField name="Dummy1" numFmtId="0" hierarchy="123" level="32767">
      <extLst>
        <ext xmlns:x14="http://schemas.microsoft.com/office/spreadsheetml/2009/9/main" uri="{63CAB8AC-B538-458d-9737-405883B0398D}">
          <x14:cacheField ignore="1"/>
        </ext>
      </extLst>
    </cacheField>
    <cacheField name="Dummy2" numFmtId="0" hierarchy="124" level="32767">
      <extLst>
        <ext xmlns:x14="http://schemas.microsoft.com/office/spreadsheetml/2009/9/main" uri="{63CAB8AC-B538-458d-9737-405883B0398D}">
          <x14:cacheField ignore="1"/>
        </ext>
      </extLst>
    </cacheField>
  </cacheFields>
  <cacheHierarchies count="125">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5"/>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oneField="1">
      <fieldsUsage count="1">
        <fieldUsage x="6"/>
      </fieldsUsage>
    </cacheHierarchy>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y uniqueName="Dummy2"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62499998" createdVersion="5" refreshedVersion="8" minRefreshableVersion="3" recordCount="0" supportSubquery="1" supportAdvancedDrill="1" xr:uid="{DC766F84-699A-4F00-8512-582CBE0C5B45}">
  <cacheSource type="external" connectionId="14"/>
  <cacheFields count="5">
    <cacheField name="[categories].[categoryName].[categoryName]" caption="categoryName" numFmtId="0" hierarchy="1" level="1">
      <sharedItems count="8">
        <s v="Beverages"/>
        <s v="Condiments"/>
        <s v="Confections"/>
        <s v="Dairy Products"/>
        <s v="Grains &amp; Cereals"/>
        <s v="Meat &amp; Poultry"/>
        <s v="Produce"/>
        <s v="Seafood"/>
      </sharedItems>
    </cacheField>
    <cacheField name="[Measures].[detailsRevenue]" caption="detailsRevenue" numFmtId="0" hierarchy="78" level="32767"/>
    <cacheField name="[orders].[orderDate (Month)].[orderDate (Month)]" caption="orderDate (Month)" numFmtId="0" hierarchy="40" level="1">
      <sharedItems count="12">
        <s v="Jul"/>
        <s v="Aug"/>
        <s v="Sep"/>
        <s v="Oct"/>
        <s v="Nov"/>
        <s v="Dec"/>
        <s v="Jan"/>
        <s v="Feb"/>
        <s v="Mar"/>
        <s v="Apr"/>
        <s v="May"/>
        <s v="Jun"/>
      </sharedItems>
    </cacheField>
    <cacheField name="[orders].[orderDate (Year)].[orderDate (Year)]" caption="orderDate (Year)" numFmtId="0" hierarchy="38" level="1">
      <sharedItems count="3">
        <s v="2013"/>
        <s v="2014"/>
        <s v="2015"/>
      </sharedItems>
    </cacheField>
    <cacheField name="[employees].[employeeName].[employeeName]" caption="employeeName" numFmtId="0" hierarchy="17"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0"/>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4"/>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3"/>
      </fieldsUsage>
    </cacheHierarchy>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2" memberValueDatatype="130" unbalanced="0">
      <fieldsUsage count="2">
        <fieldUsage x="-1"/>
        <fieldUsage x="2"/>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63541668" createdVersion="5" refreshedVersion="8" minRefreshableVersion="3" recordCount="0" supportSubquery="1" supportAdvancedDrill="1" xr:uid="{0B3AF928-2C92-494D-AE4F-C41B8E24CCED}">
  <cacheSource type="external" connectionId="14"/>
  <cacheFields count="4">
    <cacheField name="[products].[activeStatus].[activeStatus]" caption="activeStatus" numFmtId="0" hierarchy="46" level="1">
      <sharedItems count="2">
        <s v="Active"/>
        <s v="DISCONTINUED"/>
      </sharedItems>
    </cacheField>
    <cacheField name="[Measures].[Count of activeStatus]" caption="Count of activeStatus" numFmtId="0" hierarchy="109" level="32767"/>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3"/>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2"/>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2" memberValueDatatype="130" unbalanced="0">
      <fieldsUsage count="2">
        <fieldUsage x="-1"/>
        <fieldUsage x="0"/>
      </fieldsUsage>
    </cacheHierarchy>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64814815" createdVersion="5" refreshedVersion="8" minRefreshableVersion="3" recordCount="0" supportSubquery="1" supportAdvancedDrill="1" xr:uid="{631528BE-4CFA-4183-8634-E1B17E8FE112}">
  <cacheSource type="external" connectionId="14"/>
  <cacheFields count="5">
    <cacheField name="[Measures].[detailsRevenue]" caption="detailsRevenue" numFmtId="0" hierarchy="78" level="32767"/>
    <cacheField name="[Measures].[Sum of quantity]" caption="Sum of quantity" numFmtId="0" hierarchy="104" level="32767"/>
    <cacheField name="[products].[productName].[productName]" caption="productName" numFmtId="0" hierarchy="42" level="1">
      <sharedItems count="8">
        <s v="Camembert Pierrot"/>
        <s v="Gnocchi di nonna Alice"/>
        <s v="Gorgonzola Telino"/>
        <s v="Raclette Courdavault"/>
        <s v="Rhönbräu Klosterbier"/>
        <s v="Thüringer Rostbratwurst" u="1"/>
        <s v="Tarte au sucre" u="1"/>
        <s v="Côte de Blaye" u="1"/>
      </sharedItems>
    </cacheField>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4"/>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0"/>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66087962" createdVersion="5" refreshedVersion="8" minRefreshableVersion="3" recordCount="0" supportSubquery="1" supportAdvancedDrill="1" xr:uid="{CBB4BF13-4DE5-4DE9-86AD-20F954F353EE}">
  <cacheSource type="external" connectionId="14"/>
  <cacheFields count="5">
    <cacheField name="[Measures].[detailsRevenue]" caption="detailsRevenue" numFmtId="0" hierarchy="78" level="32767"/>
    <cacheField name="[Measures].[Sum of quantity]" caption="Sum of quantity" numFmtId="0" hierarchy="104" level="32767"/>
    <cacheField name="[products].[productName].[productName]" caption="productName" numFmtId="0" hierarchy="42" level="1">
      <sharedItems count="10">
        <s v="Chef Anton's Gumbo Mix"/>
        <s v="Chocolade"/>
        <s v="Genen Shouyu"/>
        <s v="Laughing Lumberjack Lager"/>
        <s v="Louisiana Hot Spiced Okra"/>
        <s v="Thüringer Rostbratwurst" u="1"/>
        <s v="Côte de Blaye" u="1"/>
        <s v="Raclette Courdavault" u="1"/>
        <s v="Camembert Pierrot" u="1"/>
        <s v="Tarte au sucre" u="1"/>
      </sharedItems>
    </cacheField>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4"/>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0"/>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35532408" createdVersion="5" refreshedVersion="8" minRefreshableVersion="3" recordCount="0" supportSubquery="1" supportAdvancedDrill="1" xr:uid="{26647B11-18F6-4732-92AA-E7AD03B33672}">
  <cacheSource type="external" connectionId="14"/>
  <cacheFields count="4">
    <cacheField name="[products].[productName].[productName]" caption="productName" numFmtId="0" hierarchy="42" level="1">
      <sharedItems count="5">
        <s v="Boston Crab Meat"/>
        <s v="Camembert Pierrot"/>
        <s v="Gnocchi di nonna Alice"/>
        <s v="Gorgonzola Telino"/>
        <s v="Tarte au sucre"/>
      </sharedItems>
    </cacheField>
    <cacheField name="[Measures].[Sum of quantity 2]" caption="Sum of quantity 2" numFmtId="0" hierarchy="115" level="32767"/>
    <cacheField name="[orders].[orderDate].[orderDate]" caption="orderDate" numFmtId="0" hierarchy="32" level="1">
      <sharedItems containsSemiMixedTypes="0" containsNonDate="0" containsString="0"/>
    </cacheField>
    <cacheField name="[Measures].[Sum of orderTotal 2]" caption="Sum of orderTotal 2" numFmtId="0" hierarchy="118" level="32767"/>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2"/>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oneField="1" hidden="1">
      <fieldsUsage count="1">
        <fieldUsage x="1"/>
      </fieldsUsage>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oneField="1" hidden="1">
      <fieldsUsage count="1">
        <fieldUsage x="3"/>
      </fieldsUsage>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36342594" createdVersion="5" refreshedVersion="8" minRefreshableVersion="3" recordCount="0" supportSubquery="1" supportAdvancedDrill="1" xr:uid="{A305FA18-594E-45B0-AA74-1FABDA2657F2}">
  <cacheSource type="external" connectionId="14"/>
  <cacheFields count="3">
    <cacheField name="[customers].[country].[country]" caption="country" numFmtId="0" hierarchy="15" level="1">
      <sharedItems count="5">
        <s v="Austria"/>
        <s v="Brazil"/>
        <s v="France"/>
        <s v="Germany"/>
        <s v="USA"/>
      </sharedItems>
    </cacheField>
    <cacheField name="[Measures].[customersRevenue]" caption="customersRevenue" numFmtId="0" hierarchy="82" level="32767"/>
    <cacheField name="[orders].[orderDate].[orderDate]" caption="orderDate" numFmtId="0" hierarchy="32"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2" memberValueDatatype="130" unbalanced="0">
      <fieldsUsage count="2">
        <fieldUsage x="-1"/>
        <fieldUsage x="0"/>
      </fieldsUsage>
    </cacheHierarchy>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2"/>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oneField="1">
      <fieldsUsage count="1">
        <fieldUsage x="1"/>
      </fieldsUsage>
    </cacheHierarchy>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3703704" createdVersion="5" refreshedVersion="8" minRefreshableVersion="3" recordCount="0" supportSubquery="1" supportAdvancedDrill="1" xr:uid="{ABC40782-FB2C-4118-AA2A-F9AD90A5ED76}">
  <cacheSource type="external" connectionId="14"/>
  <cacheFields count="6">
    <cacheField name="[customers].[companyName].[companyName]" caption="companyName" numFmtId="0" hierarchy="11" level="1">
      <sharedItems count="10">
        <s v="Berglunds snabbköp"/>
        <s v="Ernst Handel"/>
        <s v="Hanari Carnes"/>
        <s v="Hungry Owl All-Night Grocers"/>
        <s v="Königlich Essen"/>
        <s v="Mère Paillarde"/>
        <s v="Queen Cozinha"/>
        <s v="QUICK-Stop"/>
        <s v="Rattlesnake Canyon Grocery"/>
        <s v="Save-a-lot Markets"/>
      </sharedItems>
    </cacheField>
    <cacheField name="[Measures].[customerProductsRevenue]" caption="customerProductsRevenue" numFmtId="0" hierarchy="81" level="32767"/>
    <cacheField name="[Measures].[unitsSold]" caption="unitsSold" numFmtId="0" hierarchy="83" level="32767"/>
    <cacheField name="[Measures].[customerProductsMedian]" caption="customerProductsMedian" numFmtId="0" hierarchy="85" level="32767"/>
    <cacheField name="[orders].[orderDate].[orderDate]" caption="orderDate" numFmtId="0" hierarchy="32" level="1">
      <sharedItems containsSemiMixedTypes="0" containsNonDate="0" containsString="0"/>
    </cacheField>
    <cacheField name="[employees].[employeeName].[employeeName]" caption="employeeName" numFmtId="0" hierarchy="17"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2" memberValueDatatype="130" unbalanced="0">
      <fieldsUsage count="2">
        <fieldUsage x="-1"/>
        <fieldUsage x="0"/>
      </fieldsUsage>
    </cacheHierarchy>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5"/>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oneField="1">
      <fieldsUsage count="1">
        <fieldUsage x="1"/>
      </fieldsUsage>
    </cacheHierarchy>
    <cacheHierarchy uniqueName="[Measures].[customersRevenue]" caption="customersRevenue" measure="1" displayFolder="" measureGroup="customers" count="0"/>
    <cacheHierarchy uniqueName="[Measures].[unitsSold]" caption="unitsSold" measure="1" displayFolder="" measureGroup="customer_products" count="0" oneField="1">
      <fieldsUsage count="1">
        <fieldUsage x="2"/>
      </fieldsUsage>
    </cacheHierarchy>
    <cacheHierarchy uniqueName="[Measures].[averageDiscount]" caption="averageDiscount" measure="1" displayFolder="" measureGroup="order_details" count="0"/>
    <cacheHierarchy uniqueName="[Measures].[customerProductsMedian]" caption="customerProductsMedian" measure="1" displayFolder="" measureGroup="customer_products" count="0" oneField="1">
      <fieldsUsage count="1">
        <fieldUsage x="3"/>
      </fieldsUsage>
    </cacheHierarchy>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75115742" createdVersion="5" refreshedVersion="8" minRefreshableVersion="3" recordCount="0" supportSubquery="1" supportAdvancedDrill="1" xr:uid="{95CAFA49-C6F2-47BB-B1DB-C08CEC44EC51}">
  <cacheSource type="external" connectionId="14"/>
  <cacheFields count="6">
    <cacheField name="[shipping].[shippingStatus].[shippingStatus]" caption="shippingStatus" numFmtId="0" hierarchy="56" level="1">
      <sharedItems containsBlank="1" count="3">
        <s v="LATE"/>
        <s v="ON TIME"/>
        <m/>
      </sharedItems>
    </cacheField>
    <cacheField name="[Measures].[Count of shippingStatus]" caption="Count of shippingStatus" numFmtId="0" hierarchy="116" level="32767"/>
    <cacheField name="[Set1].[shipping].[orderDate (Year)].[orderDate (Year)]" caption="orderDate (Year)" numFmtId="0" hierarchy="121">
      <sharedItems count="3">
        <s v="2013"/>
        <s v="2014"/>
        <s v="2015"/>
      </sharedItems>
    </cacheField>
    <cacheField name="[Set1].[shipping].[orderDate (Quarter)].[orderDate (Quarter)]" caption="orderDate (Quarter)" numFmtId="0" hierarchy="121" level="1">
      <sharedItems count="4">
        <s v="Qtr3"/>
        <s v="Qtr4"/>
        <s v="Qtr1"/>
        <s v="Qtr2"/>
      </sharedItems>
    </cacheField>
    <cacheField name="[shipping].[country].[country]" caption="country" numFmtId="0" hierarchy="59" level="1">
      <sharedItems containsSemiMixedTypes="0" containsNonDate="0" containsString="0"/>
    </cacheField>
    <cacheField name="[shippers].[companyName].[companyName]" caption="companyName" numFmtId="0" hierarchy="48"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fieldsUsage count="2">
        <fieldUsage x="-1"/>
        <fieldUsage x="5"/>
      </fieldsUsage>
    </cacheHierarchy>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2" memberValueDatatype="130" unbalanced="0">
      <fieldsUsage count="2">
        <fieldUsage x="-1"/>
        <fieldUsage x="0"/>
      </fieldsUsage>
    </cacheHierarchy>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4"/>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2" memberValueDatatype="130" unbalanced="0"/>
    <cacheHierarchy uniqueName="[shipping].[orderDate (Quarter)]" caption="orderDate (Quarter)" attribute="1" defaultMemberUniqueName="[shipping].[orderDate (Quarter)].[All]" allUniqueName="[shipping].[orderDate (Quarter)].[All]" dimensionUniqueName="[shipping]" displayFolder="" count="2"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oneField="1" hidden="1">
      <fieldsUsage count="1">
        <fieldUsage x="1"/>
      </fieldsUsage>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fieldsUsage count="2">
        <fieldUsage x="2"/>
        <fieldUsage x="3"/>
      </fieldsUsage>
      <extLst>
        <ext xmlns:x14="http://schemas.microsoft.com/office/spreadsheetml/2009/9/main" uri="{8CF416AD-EC4C-4aba-99F5-12A058AE0983}">
          <x14:cacheHierarchy flattenHierarchies="0" hierarchizeDistinct="0">
            <x14:setLevels count="2">
              <x14:setLevel hierarchy="61"/>
              <x14:setLevel hierarchy="62"/>
            </x14:setLevels>
          </x14:cacheHierarchy>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83680556" createdVersion="5" refreshedVersion="8" minRefreshableVersion="3" recordCount="0" supportSubquery="1" supportAdvancedDrill="1" xr:uid="{611298B5-4A82-4E7F-BC02-F874A67A3A82}">
  <cacheSource type="external" connectionId="14"/>
  <cacheFields count="4">
    <cacheField name="[orders].[orderDate (Quarter)].[orderDate (Quarter)]" caption="orderDate (Quarter)" numFmtId="0" hierarchy="39" level="1">
      <sharedItems count="4">
        <s v="Qtr3"/>
        <s v="Qtr4"/>
        <s v="Qtr1"/>
        <s v="Qtr2"/>
      </sharedItems>
    </cacheField>
    <cacheField name="[orders].[orderDate (Year)].[orderDate (Year)]" caption="orderDate (Year)" numFmtId="0" hierarchy="38" level="1">
      <sharedItems count="3">
        <s v="2013"/>
        <s v="2014"/>
        <s v="2015"/>
      </sharedItems>
    </cacheField>
    <cacheField name="[Measures].[freightCostAverage]" caption="freightCostAverage" numFmtId="0" hierarchy="88" level="32767"/>
    <cacheField name="[shipping].[country].[country]" caption="country" numFmtId="0" hierarchy="59"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1"/>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0"/>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3"/>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oneField="1">
      <fieldsUsage count="1">
        <fieldUsage x="2"/>
      </fieldsUsage>
    </cacheHierarchy>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8460648" createdVersion="5" refreshedVersion="8" minRefreshableVersion="3" recordCount="0" supportSubquery="1" supportAdvancedDrill="1" xr:uid="{85B431F5-0C14-4A9B-8FC1-96C714859A93}">
  <cacheSource type="external" connectionId="14"/>
  <cacheFields count="16">
    <cacheField name="[shipping].[orderDate (Quarter)].[orderDate (Quarter)]" caption="orderDate (Quarter)" numFmtId="0" hierarchy="62" level="1">
      <sharedItems count="4">
        <s v="Qtr3"/>
        <s v="Qtr4"/>
        <s v="Qtr1"/>
        <s v="Qtr2"/>
      </sharedItems>
    </cacheField>
    <cacheField name="[shipping].[orderDate (Year)].[orderDate (Year)]" caption="orderDate (Year)" numFmtId="0" hierarchy="61" level="1">
      <sharedItems count="3">
        <s v="2013"/>
        <s v="2014"/>
        <s v="2015"/>
      </sharedItems>
    </cacheField>
    <cacheField name="[Measures].[totalRevenue]" caption="totalRevenue" numFmtId="0" hierarchy="75" level="32767"/>
    <cacheField name="[Measures].[Sum of orderID]" caption="Sum of orderID" numFmtId="0" hierarchy="102" level="32767"/>
    <cacheField name="[Measures].[totalFreight]" caption="totalFreight" numFmtId="0" hierarchy="76" level="32767"/>
    <cacheField name="[Measures].[freightRevenueRatio]" caption="freightRevenueRatio" numFmtId="0" hierarchy="86" level="32767"/>
    <cacheField name="[Measures].[Count of orderID 2]" caption="Count of orderID 2" numFmtId="0" hierarchy="117" level="32767"/>
    <cacheField name="[Measures].[daysToShipAverage]" caption="daysToShipAverage" numFmtId="0" hierarchy="87" level="32767"/>
    <cacheField name="[Table5].[country].[country]" caption="country" numFmtId="0" hierarchy="65" level="1">
      <sharedItems containsSemiMixedTypes="0" containsNonDate="0" containsString="0"/>
    </cacheField>
    <cacheField name="[Measures].[freightCostAverage]" caption="freightCostAverage" numFmtId="0" hierarchy="88" level="32767"/>
    <cacheField name="[shipping].[country].[country]" caption="country" numFmtId="0" hierarchy="59" level="1">
      <sharedItems containsSemiMixedTypes="0" containsNonDate="0" containsString="0"/>
    </cacheField>
    <cacheField name="Dummy0" numFmtId="0" hierarchy="122" level="32767">
      <extLst>
        <ext xmlns:x14="http://schemas.microsoft.com/office/spreadsheetml/2009/9/main" uri="{63CAB8AC-B538-458d-9737-405883B0398D}">
          <x14:cacheField ignore="1"/>
        </ext>
      </extLst>
    </cacheField>
    <cacheField name="Dummy1" numFmtId="0" hierarchy="123" level="32767">
      <extLst>
        <ext xmlns:x14="http://schemas.microsoft.com/office/spreadsheetml/2009/9/main" uri="{63CAB8AC-B538-458d-9737-405883B0398D}">
          <x14:cacheField ignore="1"/>
        </ext>
      </extLst>
    </cacheField>
    <cacheField name="Dummy2" numFmtId="0" hierarchy="124" level="32767">
      <extLst>
        <ext xmlns:x14="http://schemas.microsoft.com/office/spreadsheetml/2009/9/main" uri="{63CAB8AC-B538-458d-9737-405883B0398D}">
          <x14:cacheField ignore="1"/>
        </ext>
      </extLst>
    </cacheField>
    <cacheField name="Dummy3" numFmtId="0" hierarchy="125" level="32767">
      <extLst>
        <ext xmlns:x14="http://schemas.microsoft.com/office/spreadsheetml/2009/9/main" uri="{63CAB8AC-B538-458d-9737-405883B0398D}">
          <x14:cacheField ignore="1"/>
        </ext>
      </extLst>
    </cacheField>
    <cacheField name="Dummy4" numFmtId="0" hierarchy="126" level="32767">
      <extLst>
        <ext xmlns:x14="http://schemas.microsoft.com/office/spreadsheetml/2009/9/main" uri="{63CAB8AC-B538-458d-9737-405883B0398D}">
          <x14:cacheField ignore="1"/>
        </ext>
      </extLst>
    </cacheField>
  </cacheFields>
  <cacheHierarchies count="127">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10"/>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2" memberValueDatatype="130" unbalanced="0">
      <fieldsUsage count="2">
        <fieldUsage x="-1"/>
        <fieldUsage x="1"/>
      </fieldsUsage>
    </cacheHierarchy>
    <cacheHierarchy uniqueName="[shipping].[orderDate (Quarter)]" caption="orderDate (Quarter)" attribute="1" defaultMemberUniqueName="[shipping].[orderDate (Quarter)].[All]" allUniqueName="[shipping].[orderDate (Quarter)].[All]" dimensionUniqueName="[shipping]" displayFolder="" count="2" memberValueDatatype="130" unbalanced="0">
      <fieldsUsage count="2">
        <fieldUsage x="-1"/>
        <fieldUsage x="0"/>
      </fieldsUsage>
    </cacheHierarchy>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2" memberValueDatatype="130" unbalanced="0">
      <fieldsUsage count="2">
        <fieldUsage x="-1"/>
        <fieldUsage x="8"/>
      </fieldsUsage>
    </cacheHierarchy>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oneField="1">
      <fieldsUsage count="1">
        <fieldUsage x="2"/>
      </fieldsUsage>
    </cacheHierarchy>
    <cacheHierarchy uniqueName="[Measures].[totalFreight]" caption="totalFreight" measure="1" displayFolder="" measureGroup="orders" count="0" oneField="1">
      <fieldsUsage count="1">
        <fieldUsage x="4"/>
      </fieldsUsage>
    </cacheHierarchy>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oneField="1">
      <fieldsUsage count="1">
        <fieldUsage x="5"/>
      </fieldsUsage>
    </cacheHierarchy>
    <cacheHierarchy uniqueName="[Measures].[daysToShipAverage]" caption="daysToShipAverage" measure="1" displayFolder="" measureGroup="shipping" count="0" oneField="1">
      <fieldsUsage count="1">
        <fieldUsage x="7"/>
      </fieldsUsage>
    </cacheHierarchy>
    <cacheHierarchy uniqueName="[Measures].[freightCostAverage]" caption="freightCostAverage" measure="1" displayFolder="" measureGroup="orders" count="0" oneField="1">
      <fieldsUsage count="1">
        <fieldUsage x="9"/>
      </fieldsUsage>
    </cacheHierarchy>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oneField="1" hidden="1">
      <fieldsUsage count="1">
        <fieldUsage x="6"/>
      </fieldsUsage>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y uniqueName="Dummy2" caption="categoryID" measure="1" count="0">
      <extLst>
        <ext xmlns:x14="http://schemas.microsoft.com/office/spreadsheetml/2009/9/main" uri="{8CF416AD-EC4C-4aba-99F5-12A058AE0983}">
          <x14:cacheHierarchy ignore="1"/>
        </ext>
      </extLst>
    </cacheHierarchy>
    <cacheHierarchy uniqueName="Dummy3" caption="categoryID" measure="1" count="0">
      <extLst>
        <ext xmlns:x14="http://schemas.microsoft.com/office/spreadsheetml/2009/9/main" uri="{8CF416AD-EC4C-4aba-99F5-12A058AE0983}">
          <x14:cacheHierarchy ignore="1"/>
        </ext>
      </extLst>
    </cacheHierarchy>
    <cacheHierarchy uniqueName="Dummy4"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0987152777" createdVersion="3" refreshedVersion="8" minRefreshableVersion="3" recordCount="0" supportSubquery="1" supportAdvancedDrill="1" xr:uid="{EA2B52BF-881A-494E-8F5A-5D49E08DB9D3}">
  <cacheSource type="external" connectionId="14">
    <extLst>
      <ext xmlns:x14="http://schemas.microsoft.com/office/spreadsheetml/2009/9/main" uri="{F057638F-6D5F-4e77-A914-E7F072B9BCA8}">
        <x14:sourceConnection name="ThisWorkbookDataModel"/>
      </ext>
    </extLst>
  </cacheSource>
  <cacheFields count="0"/>
  <cacheHierarchies count="120">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1879703055"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0996296298" createdVersion="3" refreshedVersion="8" minRefreshableVersion="3" recordCount="0" supportSubquery="1" supportAdvancedDrill="1" xr:uid="{DC98D6CF-04B4-45D2-AB7B-B291AAB9306F}">
  <cacheSource type="external" connectionId="14">
    <extLst>
      <ext xmlns:x14="http://schemas.microsoft.com/office/spreadsheetml/2009/9/main" uri="{F057638F-6D5F-4e77-A914-E7F072B9BCA8}">
        <x14:sourceConnection name="ThisWorkbookDataModel"/>
      </ext>
    </extLst>
  </cacheSource>
  <cacheFields count="0"/>
  <cacheHierarchies count="120">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959971057"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1003703703" createdVersion="3" refreshedVersion="8" minRefreshableVersion="3" recordCount="0" supportSubquery="1" supportAdvancedDrill="1" xr:uid="{4F996D30-8EEF-4895-BBEF-8489185AAAED}">
  <cacheSource type="external" connectionId="14">
    <extLst>
      <ext xmlns:x14="http://schemas.microsoft.com/office/spreadsheetml/2009/9/main" uri="{F057638F-6D5F-4e77-A914-E7F072B9BCA8}">
        <x14:sourceConnection name="ThisWorkbookDataModel"/>
      </ext>
    </extLst>
  </cacheSource>
  <cacheFields count="0"/>
  <cacheHierarchies count="120">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128852616"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1013888887" createdVersion="3" refreshedVersion="8" minRefreshableVersion="3" recordCount="0" supportSubquery="1" supportAdvancedDrill="1" xr:uid="{D0134179-CF88-48EC-91A2-1BF257CC3B9B}">
  <cacheSource type="external" connectionId="14">
    <extLst>
      <ext xmlns:x14="http://schemas.microsoft.com/office/spreadsheetml/2009/9/main" uri="{F057638F-6D5F-4e77-A914-E7F072B9BCA8}">
        <x14:sourceConnection name="ThisWorkbookDataModel"/>
      </ext>
    </extLst>
  </cacheSource>
  <cacheFields count="0"/>
  <cacheHierarchies count="120">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pivotCacheId="28828056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B9FA2E-F6D1-4898-BC5D-2C9A06084FD4}" name="salesChange" cacheId="2" applyNumberFormats="0" applyBorderFormats="0" applyFontFormats="0" applyPatternFormats="0" applyAlignmentFormats="0" applyWidthHeightFormats="1" dataCaption="Values" tag="f3cb9da0-326b-4eee-af6a-52cfbd37c11f" updatedVersion="8" minRefreshableVersion="3" preserveFormatting="0" subtotalHiddenItems="1" itemPrintTitles="1" createdVersion="5" indent="0" showEmptyRow="1" showEmptyCol="1" outline="1" outlineData="1" multipleFieldFilters="0" chartFormat="16" rowHeaderCaption="Quarter">
  <location ref="F13:J24" firstHeaderRow="0" firstDataRow="1" firstDataCol="1"/>
  <pivotFields count="7">
    <pivotField axis="axisRow" allDrilled="1" showAll="0" dataSourceSort="1" defaultSubtotal="0">
      <items count="3">
        <item s="1" x="0"/>
        <item s="1" x="1"/>
        <item s="1" x="2"/>
      </items>
    </pivotField>
    <pivotField dataField="1" showAll="0" defaultSubtotal="0"/>
    <pivotField dataField="1" showAll="0" defaultSubtotal="0"/>
    <pivotField axis="axisRow" allDrilled="1" showAll="0" dataSourceSort="1" defaultSubtotal="0" defaultAttributeDrillState="1">
      <items count="4">
        <item x="0"/>
        <item x="1"/>
        <item x="2"/>
        <item x="3"/>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3"/>
  </rowFields>
  <rowItems count="11">
    <i>
      <x/>
    </i>
    <i r="1">
      <x/>
    </i>
    <i r="1">
      <x v="1"/>
    </i>
    <i>
      <x v="1"/>
    </i>
    <i r="1">
      <x v="2"/>
    </i>
    <i r="1">
      <x v="3"/>
    </i>
    <i r="1">
      <x/>
    </i>
    <i r="1">
      <x v="1"/>
    </i>
    <i>
      <x v="2"/>
    </i>
    <i r="1">
      <x v="2"/>
    </i>
    <i t="grand">
      <x/>
    </i>
  </rowItems>
  <colFields count="1">
    <field x="-2"/>
  </colFields>
  <colItems count="4">
    <i>
      <x/>
    </i>
    <i i="1">
      <x v="1"/>
    </i>
    <i i="2">
      <x v="2"/>
    </i>
    <i i="3">
      <x v="3"/>
    </i>
  </colItems>
  <dataFields count="4">
    <dataField name="Revenue" fld="1" subtotal="count" baseField="0" baseItem="0"/>
    <dataField name="Δ % LY" fld="5" subtotal="count" showDataAs="percentDiff" baseField="0" baseItem="1048828" numFmtId="10">
      <extLst>
        <ext xmlns:x14="http://schemas.microsoft.com/office/spreadsheetml/2009/9/main" uri="{E15A36E0-9728-4e99-A89B-3F7291B0FE68}">
          <x14:dataField sourceField="1" uniqueName="[__Xl2].[Measures].[detailsRevenue]"/>
        </ext>
      </extLst>
    </dataField>
    <dataField name="Median Sale" fld="2" subtotal="count" baseField="0" baseItem="0" numFmtId="165"/>
    <dataField name="Δ % LY" fld="6" subtotal="count" showDataAs="percentDiff" baseField="0" baseItem="1048828" numFmtId="10">
      <extLst>
        <ext xmlns:x14="http://schemas.microsoft.com/office/spreadsheetml/2009/9/main" uri="{E15A36E0-9728-4e99-A89B-3F7291B0FE68}">
          <x14:dataField sourceField="2" uniqueName="[__Xl2].[Measures].[detailsMedian]"/>
        </ext>
      </extLst>
    </dataField>
  </dataFields>
  <conditionalFormats count="2">
    <conditionalFormat priority="1">
      <pivotAreas count="6">
        <pivotArea type="data" collapsedLevelsAreSubtotals="1" fieldPosition="0">
          <references count="3">
            <reference field="4294967294" count="1" selected="0">
              <x v="1"/>
            </reference>
            <reference field="0" count="1" selected="0">
              <x v="1"/>
            </reference>
            <reference field="3" count="2">
              <x v="0"/>
              <x v="1"/>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3" count="2">
              <x v="2"/>
              <x v="3"/>
            </reference>
          </references>
        </pivotArea>
        <pivotArea type="data" collapsedLevelsAreSubtotals="1" fieldPosition="0">
          <references count="3">
            <reference field="4294967294" count="1" selected="0">
              <x v="3"/>
            </reference>
            <reference field="0" count="1" selected="0">
              <x v="1"/>
            </reference>
            <reference field="3" count="2">
              <x v="0"/>
              <x v="1"/>
            </reference>
          </references>
        </pivotArea>
        <pivotArea type="data" collapsedLevelsAreSubtotals="1" fieldPosition="0">
          <references count="2">
            <reference field="4294967294" count="1" selected="0">
              <x v="3"/>
            </reference>
            <reference field="0" count="1">
              <x v="2"/>
            </reference>
          </references>
        </pivotArea>
        <pivotArea type="data" collapsedLevelsAreSubtotals="1" fieldPosition="0">
          <references count="3">
            <reference field="4294967294" count="1" selected="0">
              <x v="3"/>
            </reference>
            <reference field="0" count="1" selected="0">
              <x v="2"/>
            </reference>
            <reference field="3" count="2">
              <x v="2"/>
              <x v="3"/>
            </reference>
          </references>
        </pivotArea>
      </pivotAreas>
    </conditionalFormat>
    <conditionalFormat priority="2">
      <pivotAreas count="6">
        <pivotArea type="data" collapsedLevelsAreSubtotals="1" fieldPosition="0">
          <references count="3">
            <reference field="4294967294" count="1" selected="0">
              <x v="1"/>
            </reference>
            <reference field="0" count="1" selected="0">
              <x v="1"/>
            </reference>
            <reference field="3" count="2">
              <x v="0"/>
              <x v="1"/>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3" count="1">
              <x v="2"/>
            </reference>
          </references>
        </pivotArea>
        <pivotArea type="data" collapsedLevelsAreSubtotals="1" fieldPosition="0">
          <references count="3">
            <reference field="4294967294" count="1" selected="0">
              <x v="3"/>
            </reference>
            <reference field="0" count="1" selected="0">
              <x v="1"/>
            </reference>
            <reference field="3" count="2">
              <x v="0"/>
              <x v="1"/>
            </reference>
          </references>
        </pivotArea>
        <pivotArea type="data" collapsedLevelsAreSubtotals="1" fieldPosition="0">
          <references count="2">
            <reference field="4294967294" count="1" selected="0">
              <x v="3"/>
            </reference>
            <reference field="0" count="1">
              <x v="2"/>
            </reference>
          </references>
        </pivotArea>
        <pivotArea type="data" collapsedLevelsAreSubtotals="1" fieldPosition="0">
          <references count="3">
            <reference field="4294967294" count="1" selected="0">
              <x v="3"/>
            </reference>
            <reference field="0" count="1" selected="0">
              <x v="2"/>
            </reference>
            <reference field="3" count="1">
              <x v="2"/>
            </reference>
          </references>
        </pivotArea>
      </pivotAreas>
    </conditionalFormat>
  </conditionalFormats>
  <chartFormats count="4">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2"/>
          </reference>
        </references>
      </pivotArea>
    </chartFormat>
    <chartFormat chart="0" format="9" series="1">
      <pivotArea type="data" outline="0" fieldPosition="0">
        <references count="1">
          <reference field="4294967294" count="1" selected="0">
            <x v="1"/>
          </reference>
        </references>
      </pivotArea>
    </chartFormat>
    <chartFormat chart="0" format="10" series="1">
      <pivotArea type="data" outline="0" fieldPosition="0">
        <references count="1">
          <reference field="4294967294" count="1" selected="0">
            <x v="3"/>
          </reference>
        </references>
      </pivotArea>
    </chartFormat>
  </chartFormats>
  <pivotHierarchies count="12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Δ % L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Table Style 1" showRowHeaders="1" showColHeaders="1" showRowStripes="0" showColStripes="0" showLastColumn="1"/>
  <rowHierarchiesUsage count="2">
    <rowHierarchyUsage hierarchyUsage="38"/>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6E91C6-E859-4F49-BC71-99DEDFD9BB84}" name="PivotTable6" cacheId="7" applyNumberFormats="0" applyBorderFormats="0" applyFontFormats="0" applyPatternFormats="0" applyAlignmentFormats="0" applyWidthHeightFormats="1" dataCaption="Values" tag="e5a0b40b-683d-497f-8455-0f403523ee84" updatedVersion="8" minRefreshableVersion="3" subtotalHiddenItems="1" itemPrintTitles="1" createdVersion="5" indent="0" outline="1" outlineData="1" multipleFieldFilters="0" chartFormat="7" rowHeaderCaption="Worst Performing Products">
  <location ref="J6:L12" firstHeaderRow="0" firstDataRow="1" firstDataCol="1"/>
  <pivotFields count="5">
    <pivotField dataField="1" subtotalTop="0" showAll="0" defaultSubtotal="0"/>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v="1"/>
    </i>
    <i>
      <x v="4"/>
    </i>
    <i>
      <x v="2"/>
    </i>
    <i>
      <x v="3"/>
    </i>
    <i>
      <x/>
    </i>
    <i t="grand">
      <x/>
    </i>
  </rowItems>
  <colFields count="1">
    <field x="-2"/>
  </colFields>
  <colItems count="2">
    <i>
      <x/>
    </i>
    <i i="1">
      <x v="1"/>
    </i>
  </colItems>
  <dataFields count="2">
    <dataField name="Units Sold" fld="1" baseField="2" baseItem="1"/>
    <dataField name="Revenue" fld="0" subtotal="count" baseField="2" baseItem="1"/>
  </dataFields>
  <formats count="23">
    <format dxfId="50">
      <pivotArea type="all" dataOnly="0" outline="0" fieldPosition="0"/>
    </format>
    <format dxfId="49">
      <pivotArea outline="0" collapsedLevelsAreSubtotals="1" fieldPosition="0"/>
    </format>
    <format dxfId="48">
      <pivotArea field="2" type="button" dataOnly="0" labelOnly="1" outline="0" axis="axisRow" fieldPosition="0"/>
    </format>
    <format dxfId="47">
      <pivotArea dataOnly="0" labelOnly="1" fieldPosition="0">
        <references count="1">
          <reference field="2" count="0"/>
        </references>
      </pivotArea>
    </format>
    <format dxfId="46">
      <pivotArea dataOnly="0" labelOnly="1" grandRow="1" outline="0" fieldPosition="0"/>
    </format>
    <format dxfId="45">
      <pivotArea dataOnly="0" labelOnly="1" outline="0" fieldPosition="0">
        <references count="1">
          <reference field="4294967294" count="2">
            <x v="0"/>
            <x v="1"/>
          </reference>
        </references>
      </pivotArea>
    </format>
    <format dxfId="44">
      <pivotArea grandRow="1" outline="0" collapsedLevelsAreSubtotals="1" fieldPosition="0"/>
    </format>
    <format dxfId="43">
      <pivotArea dataOnly="0" labelOnly="1" grandRow="1" outline="0" fieldPosition="0"/>
    </format>
    <format dxfId="42">
      <pivotArea field="2" type="button" dataOnly="0" labelOnly="1" outline="0" axis="axisRow" fieldPosition="0"/>
    </format>
    <format dxfId="41">
      <pivotArea dataOnly="0" labelOnly="1" outline="0" fieldPosition="0">
        <references count="1">
          <reference field="4294967294" count="2">
            <x v="0"/>
            <x v="1"/>
          </reference>
        </references>
      </pivotArea>
    </format>
    <format dxfId="40">
      <pivotArea type="all" dataOnly="0" outline="0" fieldPosition="0"/>
    </format>
    <format dxfId="39">
      <pivotArea outline="0" collapsedLevelsAreSubtotals="1" fieldPosition="0"/>
    </format>
    <format dxfId="38">
      <pivotArea field="2" type="button" dataOnly="0" labelOnly="1" outline="0" axis="axisRow" fieldPosition="0"/>
    </format>
    <format dxfId="37">
      <pivotArea dataOnly="0" labelOnly="1" fieldPosition="0">
        <references count="1">
          <reference field="2" count="5">
            <x v="5"/>
            <x v="6"/>
            <x v="7"/>
            <x v="8"/>
            <x v="9"/>
          </reference>
        </references>
      </pivotArea>
    </format>
    <format dxfId="36">
      <pivotArea dataOnly="0" labelOnly="1" grandRow="1" outline="0" fieldPosition="0"/>
    </format>
    <format dxfId="35">
      <pivotArea dataOnly="0" labelOnly="1" outline="0" fieldPosition="0">
        <references count="1">
          <reference field="4294967294" count="2">
            <x v="0"/>
            <x v="1"/>
          </reference>
        </references>
      </pivotArea>
    </format>
    <format dxfId="34">
      <pivotArea dataOnly="0" labelOnly="1" outline="0" fieldPosition="0">
        <references count="1">
          <reference field="4294967294" count="2">
            <x v="0"/>
            <x v="1"/>
          </reference>
        </references>
      </pivotArea>
    </format>
    <format dxfId="33">
      <pivotArea type="all" dataOnly="0" outline="0" fieldPosition="0"/>
    </format>
    <format dxfId="32">
      <pivotArea outline="0" collapsedLevelsAreSubtotals="1" fieldPosition="0"/>
    </format>
    <format dxfId="31">
      <pivotArea field="2" type="button" dataOnly="0" labelOnly="1" outline="0" axis="axisRow" fieldPosition="0"/>
    </format>
    <format dxfId="30">
      <pivotArea dataOnly="0" labelOnly="1" fieldPosition="0">
        <references count="1">
          <reference field="2" count="5">
            <x v="5"/>
            <x v="6"/>
            <x v="7"/>
            <x v="8"/>
            <x v="9"/>
          </reference>
        </references>
      </pivotArea>
    </format>
    <format dxfId="29">
      <pivotArea dataOnly="0" labelOnly="1" grandRow="1" outline="0" fieldPosition="0"/>
    </format>
    <format dxfId="28">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Units Sold"/>
    <pivotHierarchy dragToData="1" caption="Count of quantity"/>
    <pivotHierarchy dragToData="1"/>
    <pivotHierarchy dragToData="1"/>
    <pivotHierarchy dragToData="1" caption="Min of produc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Table Style 1" showRowHeaders="0" showColHeaders="1" showRowStripes="0" showColStripes="0" showLastColumn="1"/>
  <filters count="1">
    <filter fld="2" type="count" id="10" iMeasureHier="78">
      <autoFilter ref="A1">
        <filterColumn colId="0">
          <top10 top="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_details]"/>
        <x15:activeTabTopLevelEntity name="[categorie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C493BF-1B80-48E9-9B5E-07B49B712894}" name="Top Products" cacheId="6" applyNumberFormats="0" applyBorderFormats="0" applyFontFormats="0" applyPatternFormats="0" applyAlignmentFormats="0" applyWidthHeightFormats="1" dataCaption="Values" tag="81b1d89e-71ab-4ba7-920d-4eceaca010f1" updatedVersion="8" minRefreshableVersion="3" subtotalHiddenItems="1" itemPrintTitles="1" createdVersion="5" indent="0" outline="1" outlineData="1" multipleFieldFilters="0" chartFormat="7" rowHeaderCaption="Best Performing Products">
  <location ref="F6:H12" firstHeaderRow="0" firstDataRow="1" firstDataCol="1"/>
  <pivotFields count="5">
    <pivotField dataField="1" subtotalTop="0" showAll="0" defaultSubtotal="0"/>
    <pivotField dataField="1" subtotalTop="0" showAll="0" defaultSubtotal="0"/>
    <pivotField axis="axisRow" allDrilled="1" subtotalTop="0" showAll="0" measureFilter="1" sortType="descending" defaultSubtotal="0" defaultAttributeDrillState="1">
      <items count="8">
        <item x="0"/>
        <item x="1"/>
        <item x="2"/>
        <item x="3"/>
        <item x="4"/>
        <item x="5"/>
        <item x="6"/>
        <item x="7"/>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3"/>
    </i>
    <i>
      <x v="1"/>
    </i>
    <i>
      <x v="2"/>
    </i>
    <i>
      <x v="4"/>
    </i>
    <i t="grand">
      <x/>
    </i>
  </rowItems>
  <colFields count="1">
    <field x="-2"/>
  </colFields>
  <colItems count="2">
    <i>
      <x/>
    </i>
    <i i="1">
      <x v="1"/>
    </i>
  </colItems>
  <dataFields count="2">
    <dataField name="Units Sold" fld="1" baseField="2" baseItem="1"/>
    <dataField name="Revenue" fld="0" subtotal="count" baseField="2" baseItem="1"/>
  </dataFields>
  <formats count="23">
    <format dxfId="73">
      <pivotArea type="all" dataOnly="0" outline="0" fieldPosition="0"/>
    </format>
    <format dxfId="72">
      <pivotArea outline="0" collapsedLevelsAreSubtotals="1" fieldPosition="0"/>
    </format>
    <format dxfId="71">
      <pivotArea field="2" type="button" dataOnly="0" labelOnly="1" outline="0" axis="axisRow" fieldPosition="0"/>
    </format>
    <format dxfId="70">
      <pivotArea dataOnly="0" labelOnly="1" fieldPosition="0">
        <references count="1">
          <reference field="2" count="0"/>
        </references>
      </pivotArea>
    </format>
    <format dxfId="69">
      <pivotArea dataOnly="0" labelOnly="1" grandRow="1" outline="0" fieldPosition="0"/>
    </format>
    <format dxfId="68">
      <pivotArea dataOnly="0" labelOnly="1" outline="0" fieldPosition="0">
        <references count="1">
          <reference field="4294967294" count="2">
            <x v="0"/>
            <x v="1"/>
          </reference>
        </references>
      </pivotArea>
    </format>
    <format dxfId="67">
      <pivotArea grandRow="1" outline="0" collapsedLevelsAreSubtotals="1" fieldPosition="0"/>
    </format>
    <format dxfId="66">
      <pivotArea dataOnly="0" labelOnly="1" grandRow="1" outline="0" fieldPosition="0"/>
    </format>
    <format dxfId="65">
      <pivotArea field="2" type="button" dataOnly="0" labelOnly="1" outline="0" axis="axisRow" fieldPosition="0"/>
    </format>
    <format dxfId="64">
      <pivotArea dataOnly="0" labelOnly="1" outline="0" fieldPosition="0">
        <references count="1">
          <reference field="4294967294" count="2">
            <x v="0"/>
            <x v="1"/>
          </reference>
        </references>
      </pivotArea>
    </format>
    <format dxfId="63">
      <pivotArea type="all" dataOnly="0" outline="0" fieldPosition="0"/>
    </format>
    <format dxfId="62">
      <pivotArea outline="0" collapsedLevelsAreSubtotals="1" fieldPosition="0"/>
    </format>
    <format dxfId="61">
      <pivotArea field="2" type="button" dataOnly="0" labelOnly="1" outline="0" axis="axisRow" fieldPosition="0"/>
    </format>
    <format dxfId="60">
      <pivotArea dataOnly="0" labelOnly="1" fieldPosition="0">
        <references count="1">
          <reference field="2" count="5">
            <x v="0"/>
            <x v="3"/>
            <x v="5"/>
            <x v="6"/>
            <x v="7"/>
          </reference>
        </references>
      </pivotArea>
    </format>
    <format dxfId="59">
      <pivotArea dataOnly="0" labelOnly="1" grandRow="1" outline="0" fieldPosition="0"/>
    </format>
    <format dxfId="58">
      <pivotArea dataOnly="0" labelOnly="1" outline="0" fieldPosition="0">
        <references count="1">
          <reference field="4294967294" count="2">
            <x v="0"/>
            <x v="1"/>
          </reference>
        </references>
      </pivotArea>
    </format>
    <format dxfId="57">
      <pivotArea dataOnly="0" labelOnly="1" outline="0" fieldPosition="0">
        <references count="1">
          <reference field="4294967294" count="2">
            <x v="0"/>
            <x v="1"/>
          </reference>
        </references>
      </pivotArea>
    </format>
    <format dxfId="56">
      <pivotArea type="all" dataOnly="0" outline="0" fieldPosition="0"/>
    </format>
    <format dxfId="55">
      <pivotArea outline="0" collapsedLevelsAreSubtotals="1" fieldPosition="0"/>
    </format>
    <format dxfId="54">
      <pivotArea field="2" type="button" dataOnly="0" labelOnly="1" outline="0" axis="axisRow" fieldPosition="0"/>
    </format>
    <format dxfId="53">
      <pivotArea dataOnly="0" labelOnly="1" fieldPosition="0">
        <references count="1">
          <reference field="2" count="5">
            <x v="0"/>
            <x v="3"/>
            <x v="5"/>
            <x v="6"/>
            <x v="7"/>
          </reference>
        </references>
      </pivotArea>
    </format>
    <format dxfId="52">
      <pivotArea dataOnly="0" labelOnly="1" grandRow="1" outline="0" fieldPosition="0"/>
    </format>
    <format dxfId="51">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Units Sold"/>
    <pivotHierarchy dragToData="1" caption="Count of quantity"/>
    <pivotHierarchy dragToData="1"/>
    <pivotHierarchy dragToData="1"/>
    <pivotHierarchy dragToData="1" caption="Min of produc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Table Style 1" showRowHeaders="0" showColHeaders="1" showRowStripes="0" showColStripes="0" showLastColumn="1"/>
  <filters count="1">
    <filter fld="2" type="count" id="7" iMeasureHier="104">
      <autoFilter ref="A1">
        <filterColumn colId="0">
          <top1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_details]"/>
        <x15:activeTabTopLevelEntity name="[categorie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B7C3D7-194E-4B10-A079-9022D38DE2C5}" name="PivotTable4" cacheId="10" applyNumberFormats="0" applyBorderFormats="0" applyFontFormats="0" applyPatternFormats="0" applyAlignmentFormats="0" applyWidthHeightFormats="1" dataCaption="Values" missingCaption="0" tag="921a99bb-5bd4-42fb-ad88-e148e5aef702" updatedVersion="8" minRefreshableVersion="5" subtotalHiddenItems="1" itemPrintTitles="1" createdVersion="5" indent="0" showEmptyCol="1" outline="1" outlineData="1" multipleFieldFilters="0" rowHeaderCaption="Top 10 Customers">
  <location ref="F5:I16" firstHeaderRow="0" firstDataRow="1" firstDataCol="1"/>
  <pivotFields count="6">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v="1"/>
    </i>
    <i>
      <x v="9"/>
    </i>
    <i>
      <x v="3"/>
    </i>
    <i>
      <x v="8"/>
    </i>
    <i>
      <x v="5"/>
    </i>
    <i>
      <x v="2"/>
    </i>
    <i>
      <x v="4"/>
    </i>
    <i>
      <x v="6"/>
    </i>
    <i>
      <x/>
    </i>
    <i t="grand">
      <x/>
    </i>
  </rowItems>
  <colFields count="1">
    <field x="-2"/>
  </colFields>
  <colItems count="3">
    <i>
      <x/>
    </i>
    <i i="1">
      <x v="1"/>
    </i>
    <i i="2">
      <x v="2"/>
    </i>
  </colItems>
  <dataFields count="3">
    <dataField name="Revenue" fld="1" subtotal="count" baseField="0" baseItem="0" numFmtId="166"/>
    <dataField name="Units Sold" fld="2" subtotal="count" baseField="0" baseItem="7"/>
    <dataField name="Median Sale" fld="3" subtotal="count" baseField="0" baseItem="7" numFmtId="166"/>
  </dataFields>
  <formats count="2">
    <format dxfId="27">
      <pivotArea dataOnly="0" outline="0" fieldPosition="0">
        <references count="1">
          <reference field="4294967294" count="1">
            <x v="1"/>
          </reference>
        </references>
      </pivotArea>
    </format>
    <format dxfId="26">
      <pivotArea dataOnly="0" grandRow="1" fieldPosition="0"/>
    </format>
  </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caption="Units Sold"/>
    <pivotHierarchy dragToRow="0" dragToCol="0" dragToPage="0" dragToData="1"/>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Table Style 1" showRowHeaders="1" showColHeaders="1" showRowStripes="0" showColStripes="0" showLastColumn="1"/>
  <filters count="2">
    <filter fld="4" type="dateBetween" evalOrder="-1" id="148" name="[orders].[orderDate]">
      <autoFilter ref="A1">
        <filterColumn colId="0">
          <customFilters and="1">
            <customFilter operator="greaterThanOrEqual" val="41456"/>
            <customFilter operator="lessThanOrEqual" val="42094"/>
          </customFilters>
        </filterColumn>
      </autoFilter>
      <extLst>
        <ext xmlns:x15="http://schemas.microsoft.com/office/spreadsheetml/2010/11/main" uri="{0605FD5F-26C8-4aeb-8148-2DB25E43C511}">
          <x15:pivotFilter useWholeDay="1"/>
        </ext>
      </extLst>
    </filter>
    <filter fld="0" type="count" id="2" iMeasureHier="81">
      <autoFilter ref="A1">
        <filterColumn colId="0">
          <top10 val="10" filterVal="10"/>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customer_products]"/>
        <x15:activeTabTopLevelEntity name="[employees]"/>
        <x15:activeTabTopLevelEntity name="[top10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95FF95-F2CC-4193-8145-3AC5792A00A7}" name="PivotTable2" cacheId="13" applyNumberFormats="0" applyBorderFormats="0" applyFontFormats="0" applyPatternFormats="0" applyAlignmentFormats="0" applyWidthHeightFormats="1" dataCaption="Values" errorCaption="0" showError="1" missingCaption="0" tag="1a670cf6-7eed-4c6f-ab48-72112e87a153" updatedVersion="8" minRefreshableVersion="3" showDrill="0" subtotalHiddenItems="1" itemPrintTitles="1" createdVersion="5" indent="0" showEmptyRow="1" showEmptyCol="1" showHeaders="0" compact="0" outline="1" outlineData="1" compactData="0" multipleFieldFilters="0">
  <location ref="F13:S24" firstHeaderRow="0" firstDataRow="1" firstDataCol="2"/>
  <pivotFields count="16">
    <pivotField axis="axisRow" compact="0" allDrilled="1" showAll="0" dataSourceSort="1" defaultSubtotal="0">
      <items count="4">
        <item x="0" e="0"/>
        <item x="1" e="0"/>
        <item x="2" e="0"/>
        <item x="3" e="0"/>
      </items>
    </pivotField>
    <pivotField axis="axisRow" compact="0" allDrilled="1" showAll="0" dataSourceSort="1" defaultSubtotal="0" defaultAttributeDrillState="1">
      <items count="3">
        <item s="1" x="0"/>
        <item s="1" x="1"/>
        <item s="1" x="2"/>
      </items>
    </pivotField>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allDrilled="1" showAll="0" dataSourceSort="1" defaultSubtotal="0" defaultAttributeDrillState="1"/>
    <pivotField dataField="1" compact="0" showAll="0" defaultSubtotal="0"/>
    <pivotField compact="0"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1">
    <i>
      <x/>
    </i>
    <i r="1">
      <x/>
    </i>
    <i r="1">
      <x v="1"/>
    </i>
    <i>
      <x v="1"/>
    </i>
    <i r="1">
      <x v="2"/>
    </i>
    <i r="1">
      <x v="3"/>
    </i>
    <i r="1">
      <x/>
    </i>
    <i r="1">
      <x v="1"/>
    </i>
    <i>
      <x v="2"/>
    </i>
    <i r="1">
      <x v="2"/>
    </i>
    <i t="grand">
      <x/>
    </i>
  </rowItems>
  <colFields count="1">
    <field x="-2"/>
  </colFields>
  <colItems count="12">
    <i>
      <x/>
    </i>
    <i i="1">
      <x v="1"/>
    </i>
    <i i="2">
      <x v="2"/>
    </i>
    <i i="3">
      <x v="3"/>
    </i>
    <i i="4">
      <x v="4"/>
    </i>
    <i i="5">
      <x v="5"/>
    </i>
    <i i="6">
      <x v="6"/>
    </i>
    <i i="7">
      <x v="7"/>
    </i>
    <i i="8">
      <x v="8"/>
    </i>
    <i i="9">
      <x v="9"/>
    </i>
    <i i="10">
      <x v="10"/>
    </i>
    <i i="11">
      <x v="11"/>
    </i>
  </colItems>
  <dataFields count="12">
    <dataField name="Order Count" fld="6" subtotal="count" baseField="1" baseItem="0"/>
    <dataField name="ΔLY %" fld="3" showDataAs="percentDiff" baseField="1" baseItem="1048828" numFmtId="10"/>
    <dataField name="Revenue" fld="2" subtotal="count" baseField="1" baseItem="0"/>
    <dataField name="ΔLY %" fld="11" subtotal="count" showDataAs="percentDiff" baseField="1" baseItem="1048828" numFmtId="10">
      <extLst>
        <ext xmlns:x14="http://schemas.microsoft.com/office/spreadsheetml/2009/9/main" uri="{E15A36E0-9728-4e99-A89B-3F7291B0FE68}">
          <x14:dataField sourceField="2" uniqueName="[__Xl2].[Measures].[totalRevenue]"/>
        </ext>
      </extLst>
    </dataField>
    <dataField name="Freight Costs" fld="4" subtotal="count" baseField="1" baseItem="0"/>
    <dataField name="ΔLY %" fld="12" subtotal="count" showDataAs="percentDiff" baseField="1" baseItem="1048828" numFmtId="10">
      <extLst>
        <ext xmlns:x14="http://schemas.microsoft.com/office/spreadsheetml/2009/9/main" uri="{E15A36E0-9728-4e99-A89B-3F7291B0FE68}">
          <x14:dataField sourceField="4" uniqueName="[__Xl2].[Measures].[totalFreight]"/>
        </ext>
      </extLst>
    </dataField>
    <dataField name="Avg Freight per Order" fld="9" subtotal="count" baseField="1" baseItem="0" numFmtId="165"/>
    <dataField name="ΔLY %" fld="13" subtotal="count" showDataAs="percentDiff" baseField="1" baseItem="1048828" numFmtId="10">
      <extLst>
        <ext xmlns:x14="http://schemas.microsoft.com/office/spreadsheetml/2009/9/main" uri="{E15A36E0-9728-4e99-A89B-3F7291B0FE68}">
          <x14:dataField sourceField="9" uniqueName="[__Xl2].[Measures].[freightCostAverage]"/>
        </ext>
      </extLst>
    </dataField>
    <dataField name="Freight-Revenue Ratio" fld="5" subtotal="count" baseField="1" baseItem="0"/>
    <dataField name="ΔLY" fld="14" subtotal="count" showDataAs="difference" baseField="1" baseItem="1048828">
      <extLst>
        <ext xmlns:x14="http://schemas.microsoft.com/office/spreadsheetml/2009/9/main" uri="{E15A36E0-9728-4e99-A89B-3F7291B0FE68}">
          <x14:dataField sourceField="5" uniqueName="[__Xl2].[Measures].[freightRevenueRatio]"/>
        </ext>
      </extLst>
    </dataField>
    <dataField name="Avg Days to Ship" fld="7" subtotal="count" baseField="1" baseItem="0" numFmtId="2"/>
    <dataField name="ΔLY %" fld="15" subtotal="count" showDataAs="percentDiff" baseField="1" baseItem="1048828" numFmtId="10">
      <extLst>
        <ext xmlns:x14="http://schemas.microsoft.com/office/spreadsheetml/2009/9/main" uri="{E15A36E0-9728-4e99-A89B-3F7291B0FE68}">
          <x14:dataField sourceField="7" uniqueName="[__Xl2].[Measures].[daysToShipAverage]"/>
        </ext>
      </extLst>
    </dataField>
  </dataFields>
  <formats count="8">
    <format dxfId="21">
      <pivotArea field="1" type="button" dataOnly="0" labelOnly="1" outline="0" axis="axisRow" fieldPosition="0"/>
    </format>
    <format dxfId="20">
      <pivotArea dataOnly="0" labelOnly="1" outline="0" fieldPosition="0">
        <references count="1">
          <reference field="4294967294" count="12">
            <x v="0"/>
            <x v="1"/>
            <x v="2"/>
            <x v="3"/>
            <x v="4"/>
            <x v="5"/>
            <x v="6"/>
            <x v="7"/>
            <x v="8"/>
            <x v="9"/>
            <x v="10"/>
            <x v="11"/>
          </reference>
        </references>
      </pivotArea>
    </format>
    <format dxfId="19">
      <pivotArea field="1" type="button" dataOnly="0" labelOnly="1" outline="0" axis="axisRow" fieldPosition="0"/>
    </format>
    <format dxfId="18">
      <pivotArea grandRow="1" outline="0" collapsedLevelsAreSubtotals="1" fieldPosition="0"/>
    </format>
    <format dxfId="17">
      <pivotArea dataOnly="0" labelOnly="1" grandRow="1" outline="0" fieldPosition="0"/>
    </format>
    <format dxfId="16">
      <pivotArea dataOnly="0" labelOnly="1" fieldPosition="0">
        <references count="1">
          <reference field="1" count="0"/>
        </references>
      </pivotArea>
    </format>
    <format dxfId="15">
      <pivotArea dataOnly="0" labelOnly="1" fieldPosition="0">
        <references count="1">
          <reference field="0" count="0"/>
        </references>
      </pivotArea>
    </format>
    <format dxfId="14">
      <pivotArea dataOnly="0" labelOnly="1" outline="0" fieldPosition="0">
        <references count="1">
          <reference field="4294967294" count="12">
            <x v="0"/>
            <x v="1"/>
            <x v="2"/>
            <x v="3"/>
            <x v="4"/>
            <x v="5"/>
            <x v="6"/>
            <x v="7"/>
            <x v="8"/>
            <x v="9"/>
            <x v="10"/>
            <x v="11"/>
          </reference>
        </references>
      </pivotArea>
    </format>
  </formats>
  <conditionalFormats count="4">
    <conditionalFormat priority="4">
      <pivotAreas count="10">
        <pivotArea type="data" collapsedLevelsAreSubtotals="1" fieldPosition="0">
          <references count="3">
            <reference field="4294967294" count="1" selected="0">
              <x v="1"/>
            </reference>
            <reference field="0" count="2">
              <x v="0"/>
              <x v="1"/>
            </reference>
            <reference field="1" count="1" selected="0">
              <x v="1"/>
            </reference>
          </references>
        </pivotArea>
        <pivotArea type="data" collapsedLevelsAreSubtotals="1" fieldPosition="0">
          <references count="3">
            <reference field="4294967294" count="1" selected="0">
              <x v="1"/>
            </reference>
            <reference field="0" count="1">
              <x v="2"/>
            </reference>
            <reference field="1" count="1" selected="0">
              <x v="2"/>
            </reference>
          </references>
        </pivotArea>
        <pivotArea type="data" collapsedLevelsAreSubtotals="1" fieldPosition="0">
          <references count="3">
            <reference field="4294967294" count="1" selected="0">
              <x v="3"/>
            </reference>
            <reference field="0" count="2">
              <x v="0"/>
              <x v="1"/>
            </reference>
            <reference field="1" count="1" selected="0">
              <x v="1"/>
            </reference>
          </references>
        </pivotArea>
        <pivotArea type="data" collapsedLevelsAreSubtotals="1" fieldPosition="0">
          <references count="3">
            <reference field="4294967294" count="1" selected="0">
              <x v="3"/>
            </reference>
            <reference field="0" count="1">
              <x v="2"/>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1">
              <x v="2"/>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1">
              <x v="2"/>
            </reference>
            <reference field="1" count="1" selected="0">
              <x v="2"/>
            </reference>
          </references>
        </pivotArea>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1">
              <x v="2"/>
            </reference>
            <reference field="1" count="1" selected="0">
              <x v="2"/>
            </reference>
          </references>
        </pivotArea>
      </pivotAreas>
    </conditionalFormat>
    <conditionalFormat priority="3">
      <pivotAreas count="8">
        <pivotArea type="data" collapsedLevelsAreSubtotals="1" fieldPosition="0">
          <references count="3">
            <reference field="4294967294" count="1" selected="0">
              <x v="1"/>
            </reference>
            <reference field="0" count="2">
              <x v="0"/>
              <x v="1"/>
            </reference>
            <reference field="1" count="1" selected="0">
              <x v="1"/>
            </reference>
          </references>
        </pivotArea>
        <pivotArea type="data" collapsedLevelsAreSubtotals="1" fieldPosition="0">
          <references count="3">
            <reference field="4294967294" count="1" selected="0">
              <x v="1"/>
            </reference>
            <reference field="0" count="2">
              <x v="2"/>
              <x v="3"/>
            </reference>
            <reference field="1" count="1" selected="0">
              <x v="2"/>
            </reference>
          </references>
        </pivotArea>
        <pivotArea type="data" collapsedLevelsAreSubtotals="1" fieldPosition="0">
          <references count="3">
            <reference field="4294967294" count="1" selected="0">
              <x v="3"/>
            </reference>
            <reference field="0" count="2">
              <x v="0"/>
              <x v="1"/>
            </reference>
            <reference field="1" count="1" selected="0">
              <x v="1"/>
            </reference>
          </references>
        </pivotArea>
        <pivotArea type="data" collapsedLevelsAreSubtotals="1" fieldPosition="0">
          <references count="3">
            <reference field="4294967294" count="1" selected="0">
              <x v="3"/>
            </reference>
            <reference field="0" count="2">
              <x v="2"/>
              <x v="3"/>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2">
              <x v="2"/>
              <x v="3"/>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2">
              <x v="2"/>
              <x v="3"/>
            </reference>
            <reference field="1" count="1" selected="0">
              <x v="2"/>
            </reference>
          </references>
        </pivotArea>
      </pivotAreas>
    </conditionalFormat>
    <conditionalFormat priority="2">
      <pivotAreas count="8">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1">
              <x v="2"/>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1">
              <x v="2"/>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1">
              <x v="2"/>
            </reference>
            <reference field="1" count="1" selected="0">
              <x v="2"/>
            </reference>
          </references>
        </pivotArea>
        <pivotArea type="data" collapsedLevelsAreSubtotals="1" fieldPosition="0">
          <references count="3">
            <reference field="4294967294" count="1" selected="0">
              <x v="7"/>
            </reference>
            <reference field="0" count="2">
              <x v="0"/>
              <x v="1"/>
            </reference>
            <reference field="1" count="1" selected="0">
              <x v="1"/>
            </reference>
          </references>
        </pivotArea>
        <pivotArea type="data" collapsedLevelsAreSubtotals="1" fieldPosition="0">
          <references count="3">
            <reference field="4294967294" count="1" selected="0">
              <x v="7"/>
            </reference>
            <reference field="0" count="1">
              <x v="2"/>
            </reference>
            <reference field="1" count="1" selected="0">
              <x v="2"/>
            </reference>
          </references>
        </pivotArea>
      </pivotAreas>
    </conditionalFormat>
    <conditionalFormat priority="1">
      <pivotAreas count="9">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2">
              <x v="2"/>
              <x v="3"/>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2">
              <x v="2"/>
              <x v="3"/>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2">
              <x v="2"/>
              <x v="3"/>
            </reference>
            <reference field="1" count="1" selected="0">
              <x v="2"/>
            </reference>
          </references>
        </pivotArea>
        <pivotArea type="data" collapsedLevelsAreSubtotals="1" fieldPosition="0">
          <references count="3">
            <reference field="4294967294" count="1" selected="0">
              <x v="7"/>
            </reference>
            <reference field="0" count="2">
              <x v="0"/>
              <x v="1"/>
            </reference>
            <reference field="1" count="1" selected="0">
              <x v="1"/>
            </reference>
          </references>
        </pivotArea>
        <pivotArea type="data" collapsedLevelsAreSubtotals="1" fieldPosition="0">
          <references count="2">
            <reference field="4294967294" count="1" selected="0">
              <x v="7"/>
            </reference>
            <reference field="1" count="1">
              <x v="2"/>
            </reference>
          </references>
        </pivotArea>
        <pivotArea type="data" collapsedLevelsAreSubtotals="1" fieldPosition="0">
          <references count="3">
            <reference field="4294967294" count="1" selected="0">
              <x v="7"/>
            </reference>
            <reference field="0" count="2">
              <x v="2"/>
              <x v="3"/>
            </reference>
            <reference field="1" count="1" selected="0">
              <x v="2"/>
            </reference>
          </references>
        </pivotArea>
      </pivotAreas>
    </conditionalFormat>
  </conditionalFormats>
  <pivotHierarchies count="1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Table5].[country].&amp;[German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ΔLY %"/>
    <pivotHierarchy dragToRow="0" dragToCol="0" dragToPage="0" dragToData="1" caption="ΔL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ΔLY"/>
    <pivotHierarchy dragToRow="0" dragToCol="0" dragToPage="0" dragToData="1" caption="Avg Days to Ship"/>
    <pivotHierarchy dragToRow="0" dragToCol="0" dragToPage="0" dragToData="1" caption="ΔL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Order Count"/>
    <pivotHierarchy dragToData="1"/>
    <pivotHierarchy dragToData="1"/>
    <pivotHierarchy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Table Style 1" showRowHeaders="1" showColHeaders="1" showRowStripes="0" showColStripes="0" showLastColumn="1"/>
  <rowHierarchiesUsage count="2">
    <rowHierarchyUsage hierarchyUsage="61"/>
    <rowHierarchyUsage hierarchyUsage="6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shipping]"/>
        <x15:activeTabTopLevelEntity name="[shippers]"/>
        <x15:activeTabTopLevelEntity name="[customers]"/>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1B64A9-150A-42BA-A5EA-212A8E62345C}" name="PivotTable7" cacheId="3" applyNumberFormats="0" applyBorderFormats="0" applyFontFormats="0" applyPatternFormats="0" applyAlignmentFormats="0" applyWidthHeightFormats="1" dataCaption="Values" missingCaption="0" tag="44c4f06e-5937-4c46-9f88-83d7296009ed" updatedVersion="8" minRefreshableVersion="5" useAutoFormatting="1" subtotalHiddenItems="1" itemPrintTitles="1" createdVersion="5" indent="0" showEmptyRow="1" showEmptyCol="1" outline="1" outlineData="1" multipleFieldFilters="0" chartFormat="28" rowHeaderCaption="Month">
  <location ref="B29:H40" firstHeaderRow="0" firstDataRow="1" firstDataCol="1"/>
  <pivotFields count="10">
    <pivotField axis="axisRow" allDrilled="1" subtotalTop="0" showAll="0" dataSourceSort="1" defaultSubtotal="0">
      <items count="3">
        <item s="1" x="0"/>
        <item s="1" x="1"/>
        <item s="1"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5"/>
  </rowFields>
  <rowItems count="11">
    <i>
      <x/>
    </i>
    <i r="1">
      <x/>
    </i>
    <i r="1">
      <x v="1"/>
    </i>
    <i>
      <x v="1"/>
    </i>
    <i r="1">
      <x v="2"/>
    </i>
    <i r="1">
      <x v="3"/>
    </i>
    <i r="1">
      <x/>
    </i>
    <i r="1">
      <x v="1"/>
    </i>
    <i>
      <x v="2"/>
    </i>
    <i r="1">
      <x v="2"/>
    </i>
    <i t="grand">
      <x/>
    </i>
  </rowItems>
  <colFields count="1">
    <field x="-2"/>
  </colFields>
  <colItems count="6">
    <i>
      <x/>
    </i>
    <i i="1">
      <x v="1"/>
    </i>
    <i i="2">
      <x v="2"/>
    </i>
    <i i="3">
      <x v="3"/>
    </i>
    <i i="4">
      <x v="4"/>
    </i>
    <i i="5">
      <x v="5"/>
    </i>
  </colItems>
  <dataFields count="6">
    <dataField name="Revenue" fld="1" subtotal="count" baseField="0" baseItem="0"/>
    <dataField name="Revenue2" fld="7" subtotal="count" showDataAs="percentDiff" baseField="0" baseItem="1048828" numFmtId="10">
      <extLst>
        <ext xmlns:x14="http://schemas.microsoft.com/office/spreadsheetml/2009/9/main" uri="{E15A36E0-9728-4e99-A89B-3F7291B0FE68}">
          <x14:dataField sourceField="1" uniqueName="[__Xl2].[Measures].[detailsRevenue]"/>
        </ext>
      </extLst>
    </dataField>
    <dataField name="Median Sale" fld="2" subtotal="count" baseField="0" baseItem="0" numFmtId="165"/>
    <dataField name="Median Sale2" fld="8" subtotal="count" showDataAs="percentDiff" baseField="0" baseItem="1048828" numFmtId="10">
      <extLst>
        <ext xmlns:x14="http://schemas.microsoft.com/office/spreadsheetml/2009/9/main" uri="{E15A36E0-9728-4e99-A89B-3F7291B0FE68}">
          <x14:dataField sourceField="2" uniqueName="[__Xl2].[Measures].[detailsMedian]"/>
        </ext>
      </extLst>
    </dataField>
    <dataField fld="6" subtotal="count" baseField="0" baseItem="0"/>
    <dataField name="unitsSold2" fld="9" subtotal="count" showDataAs="percentDiff" baseField="0" baseItem="1048828" numFmtId="10">
      <extLst>
        <ext xmlns:x14="http://schemas.microsoft.com/office/spreadsheetml/2009/9/main" uri="{E15A36E0-9728-4e99-A89B-3F7291B0FE68}">
          <x14:dataField sourceField="6" uniqueName="[__Xl2].[Measures].[unitsSold]"/>
        </ext>
      </extLst>
    </dataField>
  </dataFields>
  <formats count="4">
    <format dxfId="12">
      <pivotArea dataOnly="0" labelOnly="1" outline="0" fieldPosition="0">
        <references count="1">
          <reference field="4294967294" count="2">
            <x v="0"/>
            <x v="2"/>
          </reference>
        </references>
      </pivotArea>
    </format>
    <format dxfId="11">
      <pivotArea outline="0" fieldPosition="0">
        <references count="1">
          <reference field="4294967294" count="1">
            <x v="5"/>
          </reference>
        </references>
      </pivotArea>
    </format>
    <format dxfId="10">
      <pivotArea outline="0" fieldPosition="0">
        <references count="1">
          <reference field="4294967294" count="1">
            <x v="3"/>
          </reference>
        </references>
      </pivotArea>
    </format>
    <format dxfId="9">
      <pivotArea outline="0" fieldPosition="0">
        <references count="1">
          <reference field="4294967294" count="1">
            <x v="1"/>
          </reference>
        </references>
      </pivotArea>
    </format>
  </formats>
  <chartFormats count="12">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2"/>
          </reference>
        </references>
      </pivotArea>
    </chartFormat>
    <chartFormat chart="25" format="13" series="1">
      <pivotArea type="data" outline="0" fieldPosition="0">
        <references count="1">
          <reference field="4294967294" count="1" selected="0">
            <x v="0"/>
          </reference>
        </references>
      </pivotArea>
    </chartFormat>
    <chartFormat chart="25" format="14" series="1">
      <pivotArea type="data" outline="0" fieldPosition="0">
        <references count="1">
          <reference field="4294967294" count="1" selected="0">
            <x v="2"/>
          </reference>
        </references>
      </pivotArea>
    </chartFormat>
    <chartFormat chart="0" format="11" series="1">
      <pivotArea type="data" outline="0" fieldPosition="0">
        <references count="1">
          <reference field="4294967294" count="1" selected="0">
            <x v="4"/>
          </reference>
        </references>
      </pivotArea>
    </chartFormat>
    <chartFormat chart="25" format="15" series="1">
      <pivotArea type="data" outline="0" fieldPosition="0">
        <references count="1">
          <reference field="4294967294" count="1" selected="0">
            <x v="4"/>
          </reference>
        </references>
      </pivotArea>
    </chartFormat>
    <chartFormat chart="0" format="12" series="1">
      <pivotArea type="data" outline="0" fieldPosition="0">
        <references count="1">
          <reference field="4294967294" count="1" selected="0">
            <x v="5"/>
          </reference>
        </references>
      </pivotArea>
    </chartFormat>
    <chartFormat chart="25" format="16" series="1">
      <pivotArea type="data" outline="0" fieldPosition="0">
        <references count="1">
          <reference field="4294967294" count="1" selected="0">
            <x v="5"/>
          </reference>
        </references>
      </pivotArea>
    </chartFormat>
    <chartFormat chart="0" format="13" series="1">
      <pivotArea type="data" outline="0" fieldPosition="0">
        <references count="1">
          <reference field="4294967294" count="1" selected="0">
            <x v="1"/>
          </reference>
        </references>
      </pivotArea>
    </chartFormat>
    <chartFormat chart="25" format="17" series="1">
      <pivotArea type="data" outline="0" fieldPosition="0">
        <references count="1">
          <reference field="4294967294" count="1" selected="0">
            <x v="1"/>
          </reference>
        </references>
      </pivotArea>
    </chartFormat>
    <chartFormat chart="0" format="14" series="1">
      <pivotArea type="data" outline="0" fieldPosition="0">
        <references count="1">
          <reference field="4294967294" count="1" selected="0">
            <x v="3"/>
          </reference>
        </references>
      </pivotArea>
    </chartFormat>
    <chartFormat chart="25" format="18" series="1">
      <pivotArea type="data" outline="0" fieldPosition="0">
        <references count="1">
          <reference field="4294967294" count="1" selected="0">
            <x v="3"/>
          </reference>
        </references>
      </pivotArea>
    </chartFormat>
  </chartFormats>
  <pivotHierarchies count="12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4" type="dateBetween" evalOrder="-1" id="5" name="[orders].[orderDate]">
      <autoFilter ref="A1">
        <filterColumn colId="0">
          <customFilters and="1">
            <customFilter operator="greaterThanOrEqual" val="42005"/>
            <customFilter operator="lessThanOrEqual" val="42094"/>
          </customFilters>
        </filterColumn>
      </autoFilter>
      <extLst>
        <ext xmlns:x15="http://schemas.microsoft.com/office/spreadsheetml/2010/11/main" uri="{0605FD5F-26C8-4aeb-8148-2DB25E43C511}">
          <x15:pivotFilter useWholeDay="1"/>
        </ext>
      </extLst>
    </filter>
  </filters>
  <rowHierarchiesUsage count="2">
    <rowHierarchyUsage hierarchyUsage="38"/>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activeTabTopLevelEntity name="[customer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77831C-414E-41B2-873B-9C669E5DD3C4}" name="Sales" cacheId="1" applyNumberFormats="0" applyBorderFormats="0" applyFontFormats="0" applyPatternFormats="0" applyAlignmentFormats="0" applyWidthHeightFormats="1" dataCaption="Values" missingCaption="0" tag="947a2e7e-b102-427f-83dd-f6f92e915136" updatedVersion="8" minRefreshableVersion="5" useAutoFormatting="1" subtotalHiddenItems="1" itemPrintTitles="1" createdVersion="5" indent="0" showEmptyRow="1" showEmptyCol="1" outline="1" outlineData="1" multipleFieldFilters="0" chartFormat="33" rowHeaderCaption="Month">
  <location ref="B2:D27" firstHeaderRow="0" firstDataRow="1" firstDataCol="1"/>
  <pivotFields count="6">
    <pivotField axis="axisRow" allDrilled="1" subtotalTop="0" showAll="0" dataSourceSort="1" defaultSubtotal="0">
      <items count="3">
        <item s="1" x="0"/>
        <item s="1" x="1"/>
        <item s="1"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0"/>
    <field x="5"/>
  </rowFields>
  <rowItems count="25">
    <i>
      <x/>
    </i>
    <i r="1">
      <x/>
    </i>
    <i r="1">
      <x v="1"/>
    </i>
    <i r="1">
      <x v="2"/>
    </i>
    <i r="1">
      <x v="3"/>
    </i>
    <i r="1">
      <x v="4"/>
    </i>
    <i r="1">
      <x v="5"/>
    </i>
    <i>
      <x v="1"/>
    </i>
    <i r="1">
      <x v="6"/>
    </i>
    <i r="1">
      <x v="7"/>
    </i>
    <i r="1">
      <x v="8"/>
    </i>
    <i r="1">
      <x v="9"/>
    </i>
    <i r="1">
      <x v="10"/>
    </i>
    <i r="1">
      <x v="11"/>
    </i>
    <i r="1">
      <x/>
    </i>
    <i r="1">
      <x v="1"/>
    </i>
    <i r="1">
      <x v="2"/>
    </i>
    <i r="1">
      <x v="3"/>
    </i>
    <i r="1">
      <x v="4"/>
    </i>
    <i r="1">
      <x v="5"/>
    </i>
    <i>
      <x v="2"/>
    </i>
    <i r="1">
      <x v="6"/>
    </i>
    <i r="1">
      <x v="7"/>
    </i>
    <i r="1">
      <x v="8"/>
    </i>
    <i t="grand">
      <x/>
    </i>
  </rowItems>
  <colFields count="1">
    <field x="-2"/>
  </colFields>
  <colItems count="2">
    <i>
      <x/>
    </i>
    <i i="1">
      <x v="1"/>
    </i>
  </colItems>
  <dataFields count="2">
    <dataField name="Revenue" fld="1" subtotal="count" baseField="0" baseItem="0"/>
    <dataField name="Median Sale" fld="2" subtotal="count" baseField="0" baseItem="0" numFmtId="165"/>
  </dataFields>
  <formats count="1">
    <format dxfId="13">
      <pivotArea dataOnly="0" labelOnly="1" outline="0" fieldPosition="0">
        <references count="1">
          <reference field="4294967294" count="2">
            <x v="0"/>
            <x v="1"/>
          </reference>
        </references>
      </pivotArea>
    </format>
  </formats>
  <chartFormats count="4">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25" format="13" series="1">
      <pivotArea type="data" outline="0" fieldPosition="0">
        <references count="1">
          <reference field="4294967294" count="1" selected="0">
            <x v="0"/>
          </reference>
        </references>
      </pivotArea>
    </chartFormat>
    <chartFormat chart="25" format="14" series="1">
      <pivotArea type="data" outline="0" fieldPosition="0">
        <references count="1">
          <reference field="4294967294" count="1" selected="0">
            <x v="1"/>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filters count="1">
    <filter fld="4" type="dateBetween" evalOrder="-1" id="5" name="[orders].[orderDate]">
      <autoFilter ref="A1">
        <filterColumn colId="0">
          <customFilters and="1">
            <customFilter operator="greaterThanOrEqual" val="42005"/>
            <customFilter operator="lessThanOrEqual" val="42094"/>
          </customFilters>
        </filterColumn>
      </autoFilter>
      <extLst>
        <ext xmlns:x15="http://schemas.microsoft.com/office/spreadsheetml/2010/11/main" uri="{0605FD5F-26C8-4aeb-8148-2DB25E43C511}">
          <x15:pivotFilter useWholeDay="1"/>
        </ext>
      </extLst>
    </filter>
  </filters>
  <rowHierarchiesUsage count="2">
    <rowHierarchyUsage hierarchyUsage="38"/>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activeTabTopLevelEntity name="[customer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68417F-972B-4C31-B66D-FC3A51AB0E0B}" name="PivotTable2" cacheId="0" applyNumberFormats="0" applyBorderFormats="0" applyFontFormats="0" applyPatternFormats="0" applyAlignmentFormats="0" applyWidthHeightFormats="1" dataCaption="Values" tag="a8be8429-7c88-49d5-b4dd-a0cb90c503ae" updatedVersion="8" minRefreshableVersion="3" useAutoFormatting="1" itemPrintTitles="1" createdVersion="5" indent="0" outline="1" outlineData="1" multipleFieldFilters="0" chartFormat="11">
  <location ref="E19:F28" firstHeaderRow="1" firstDataRow="1" firstDataCol="1"/>
  <pivotFields count="2">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9">
    <i>
      <x v="6"/>
    </i>
    <i>
      <x v="4"/>
    </i>
    <i>
      <x v="5"/>
    </i>
    <i>
      <x v="1"/>
    </i>
    <i>
      <x v="7"/>
    </i>
    <i>
      <x v="2"/>
    </i>
    <i>
      <x v="3"/>
    </i>
    <i>
      <x/>
    </i>
    <i t="grand">
      <x/>
    </i>
  </rowItems>
  <colItems count="1">
    <i/>
  </colItems>
  <dataFields count="1">
    <dataField fld="1" subtotal="count"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ie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90171C-7077-4F48-B596-8FAF14B98F31}" name="PivotTable1" cacheId="4" applyNumberFormats="0" applyBorderFormats="0" applyFontFormats="0" applyPatternFormats="0" applyAlignmentFormats="0" applyWidthHeightFormats="1" dataCaption="Values" tag="dff5a140-e059-4e48-953f-4f5f2c76e0eb" updatedVersion="8" minRefreshableVersion="3" useAutoFormatting="1" subtotalHiddenItems="1" itemPrintTitles="1" createdVersion="5" indent="0" showEmptyRow="1" showEmptyCol="1" outline="1" outlineData="1" multipleFieldFilters="0" chartFormat="17">
  <location ref="B2:C27" firstHeaderRow="1" firstDataRow="1" firstDataCol="1"/>
  <pivotFields count="5">
    <pivotField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3">
        <item s="1" x="0"/>
        <item s="1" x="1"/>
        <item s="1" x="2"/>
      </items>
    </pivotField>
    <pivotField allDrilled="1" subtotalTop="0" showAll="0" dataSourceSort="1" defaultSubtotal="0" defaultAttributeDrillState="1"/>
  </pivotFields>
  <rowFields count="2">
    <field x="3"/>
    <field x="2"/>
  </rowFields>
  <rowItems count="25">
    <i>
      <x/>
    </i>
    <i r="1">
      <x/>
    </i>
    <i r="1">
      <x v="1"/>
    </i>
    <i r="1">
      <x v="2"/>
    </i>
    <i r="1">
      <x v="3"/>
    </i>
    <i r="1">
      <x v="4"/>
    </i>
    <i r="1">
      <x v="5"/>
    </i>
    <i>
      <x v="1"/>
    </i>
    <i r="1">
      <x v="6"/>
    </i>
    <i r="1">
      <x v="7"/>
    </i>
    <i r="1">
      <x v="8"/>
    </i>
    <i r="1">
      <x v="9"/>
    </i>
    <i r="1">
      <x v="10"/>
    </i>
    <i r="1">
      <x v="11"/>
    </i>
    <i r="1">
      <x/>
    </i>
    <i r="1">
      <x v="1"/>
    </i>
    <i r="1">
      <x v="2"/>
    </i>
    <i r="1">
      <x v="3"/>
    </i>
    <i r="1">
      <x v="4"/>
    </i>
    <i r="1">
      <x v="5"/>
    </i>
    <i>
      <x v="2"/>
    </i>
    <i r="1">
      <x v="6"/>
    </i>
    <i r="1">
      <x v="7"/>
    </i>
    <i r="1">
      <x v="8"/>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2">
    <rowHierarchyUsage hierarchyUsage="38"/>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ies]"/>
        <x15:activeTabTopLevelEntity name="[products]"/>
        <x15:activeTabTopLevelEntity name="[orders]"/>
        <x15:activeTabTopLevelEntity name="[order_detail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047FA5-0E3A-43E6-95A9-FC1EF212B474}" name="productStatus" cacheId="5" applyNumberFormats="0" applyBorderFormats="0" applyFontFormats="0" applyPatternFormats="0" applyAlignmentFormats="0" applyWidthHeightFormats="1" dataCaption="Values" missingCaption="0" tag="117a38ca-ca87-466e-9a21-152f2f7f716b" updatedVersion="8" minRefreshableVersion="3" useAutoFormatting="1" subtotalHiddenItems="1" rowGrandTotals="0" colGrandTotals="0" itemPrintTitles="1" createdVersion="5" indent="0" showEmptyRow="1" showEmptyCol="1" outline="1" outlineData="1" multipleFieldFilters="0">
  <location ref="E15:G17"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0"/>
  </colFields>
  <colItems count="2">
    <i>
      <x/>
    </i>
    <i>
      <x v="1"/>
    </i>
  </colItems>
  <dataFields count="1">
    <dataField name="Product Status" fld="1" subtotal="count" baseField="0" baseItem="0"/>
  </dataField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Michael Suya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Product 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49BC81-D847-46CA-BB33-75941AD7C987}" name="PivotTable1" cacheId="8" applyNumberFormats="0" applyBorderFormats="0" applyFontFormats="0" applyPatternFormats="0" applyAlignmentFormats="0" applyWidthHeightFormats="1" dataCaption="Values" tag="ab94c3a6-9e31-4541-97f5-70a1cc88238c" updatedVersion="8" minRefreshableVersion="5" useAutoFormatting="1" subtotalHiddenItems="1" rowGrandTotals="0" colGrandTotals="0" itemPrintTitles="1" createdVersion="5" indent="0" outline="1" outlineData="1" multipleFieldFilters="0" chartFormat="16">
  <location ref="D2:F7"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5">
    <i>
      <x v="1"/>
    </i>
    <i>
      <x v="4"/>
    </i>
    <i>
      <x v="3"/>
    </i>
    <i>
      <x v="2"/>
    </i>
    <i>
      <x/>
    </i>
  </rowItems>
  <colFields count="1">
    <field x="-2"/>
  </colFields>
  <colItems count="2">
    <i>
      <x/>
    </i>
    <i i="1">
      <x v="1"/>
    </i>
  </colItems>
  <dataFields count="2">
    <dataField name="Units Sold" fld="1" baseField="0" baseItem="4"/>
    <dataField name="Revenue" fld="3" baseField="0" baseItem="4"/>
  </dataFields>
  <chartFormats count="2">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Units Sold"/>
    <pivotHierarchy dragToData="1"/>
    <pivotHierarchy dragToData="1"/>
    <pivotHierarchy dragToData="1" caption="Revenue"/>
    <pivotHierarchy dragToData="1"/>
    <pivotHierarchy dragToData="1"/>
    <pivotHierarchy/>
  </pivotHierarchies>
  <pivotTableStyleInfo name="PivotStyleLight16" showRowHeaders="1" showColHeaders="1" showRowStripes="0" showColStripes="0" showLastColumn="1"/>
  <filters count="2">
    <filter fld="2" type="dateBetween" evalOrder="-1" id="127" name="[orders].[orderDate]">
      <autoFilter ref="A1">
        <filterColumn colId="0">
          <customFilters and="1">
            <customFilter operator="greaterThanOrEqual" val="41456"/>
            <customFilter operator="lessThanOrEqual" val="42094"/>
          </customFilters>
        </filterColumn>
      </autoFilter>
      <extLst>
        <ext xmlns:x15="http://schemas.microsoft.com/office/spreadsheetml/2010/11/main" uri="{0605FD5F-26C8-4aeb-8148-2DB25E43C511}">
          <x15:pivotFilter useWholeDay="1"/>
        </ext>
      </extLst>
    </filter>
    <filter fld="0" type="count" id="2" iMeasureHier="115">
      <autoFilter ref="A1">
        <filterColumn colId="0">
          <top1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p10Customers]"/>
        <x15:activeTabTopLevelEntity name="[employe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68A0936-4C17-4B13-BE24-DAAF0E3E8DEB}" name="PivotTable2" cacheId="9" applyNumberFormats="0" applyBorderFormats="0" applyFontFormats="0" applyPatternFormats="0" applyAlignmentFormats="0" applyWidthHeightFormats="1" dataCaption="Values" tag="bb639235-9f1b-4b82-bb6a-15711c00add9" updatedVersion="8" minRefreshableVersion="5" useAutoFormatting="1" subtotalHiddenItems="1" itemPrintTitles="1" createdVersion="5" indent="0" outline="1" outlineData="1" multipleFieldFilters="0" chartFormat="4">
  <location ref="H2:I8"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1"/>
    </i>
    <i>
      <x/>
    </i>
    <i>
      <x v="3"/>
    </i>
    <i>
      <x v="4"/>
    </i>
    <i t="grand">
      <x/>
    </i>
  </rowItems>
  <colItems count="1">
    <i/>
  </colItems>
  <dataFields count="1">
    <dataField fld="1" subtotal="count" baseField="0" baseItem="3" numFmtId="166"/>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filters count="2">
    <filter fld="2" type="dateBetween" evalOrder="-1" id="127" name="[orders].[orderDate]">
      <autoFilter ref="A1">
        <filterColumn colId="0">
          <customFilters and="1">
            <customFilter operator="greaterThanOrEqual" val="41456"/>
            <customFilter operator="lessThanOrEqual" val="42094"/>
          </customFilters>
        </filterColumn>
      </autoFilter>
      <extLst>
        <ext xmlns:x15="http://schemas.microsoft.com/office/spreadsheetml/2010/11/main" uri="{0605FD5F-26C8-4aeb-8148-2DB25E43C511}">
          <x15:pivotFilter useWholeDay="1"/>
        </ext>
      </extLst>
    </filter>
    <filter fld="0" type="count" id="2" iMeasureHier="82">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C0680EE-7F64-44FB-A03F-E61EF5980307}" name="PivotTable5" cacheId="12" applyNumberFormats="0" applyBorderFormats="0" applyFontFormats="0" applyPatternFormats="0" applyAlignmentFormats="0" applyWidthHeightFormats="1" dataCaption="Values" tag="59ee5055-1cd9-420c-846c-b96ce97d3b4c" updatedVersion="8" minRefreshableVersion="3" useAutoFormatting="1" subtotalHiddenItems="1" itemPrintTitles="1" createdVersion="5" indent="0" showEmptyRow="1" outline="1" outlineData="1" multipleFieldFilters="0" chartFormat="11">
  <location ref="F17:G28" firstHeaderRow="1" firstDataRow="1" firstDataCol="1"/>
  <pivotFields count="4">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s>
  <rowFields count="2">
    <field x="1"/>
    <field x="0"/>
  </rowFields>
  <rowItems count="11">
    <i>
      <x/>
    </i>
    <i r="1">
      <x/>
    </i>
    <i r="1">
      <x v="1"/>
    </i>
    <i>
      <x v="1"/>
    </i>
    <i r="1">
      <x v="2"/>
    </i>
    <i r="1">
      <x v="3"/>
    </i>
    <i r="1">
      <x/>
    </i>
    <i r="1">
      <x v="1"/>
    </i>
    <i>
      <x v="2"/>
    </i>
    <i r="1">
      <x v="2"/>
    </i>
    <i t="grand">
      <x/>
    </i>
  </rowItems>
  <colItems count="1">
    <i/>
  </colItems>
  <dataFields count="1">
    <dataField fld="2" subtotal="count" baseField="1" baseItem="0" numFmtId="165"/>
  </dataField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3">
          <reference field="4294967294" count="1" selected="0">
            <x v="0"/>
          </reference>
          <reference field="0" count="1" selected="0">
            <x v="2"/>
          </reference>
          <reference field="1" count="1" selected="0">
            <x v="2"/>
          </reference>
        </references>
      </pivotArea>
    </chartFormat>
    <chartFormat chart="4" format="4">
      <pivotArea type="data" outline="0" fieldPosition="0">
        <references count="3">
          <reference field="4294967294" count="1" selected="0">
            <x v="0"/>
          </reference>
          <reference field="0" count="1" selected="0">
            <x v="3"/>
          </reference>
          <reference field="1" count="1" selected="0">
            <x v="1"/>
          </reference>
        </references>
      </pivotArea>
    </chartFormat>
    <chartFormat chart="10" format="2"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2">
    <rowHierarchyUsage hierarchyUsage="38"/>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
        <x15:activeTabTopLevelEntity name="[orders]"/>
        <x15:activeTabTopLevelEntity name="[shipp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52CC92D-1004-44AA-8DE5-638179AEB533}" name="PivotTable3" cacheId="11" applyNumberFormats="0" applyBorderFormats="0" applyFontFormats="0" applyPatternFormats="0" applyAlignmentFormats="0" applyWidthHeightFormats="1" dataCaption="Values" errorCaption="0" showError="1" missingCaption="0" tag="8130d5ca-e2ba-4f86-9125-7b8cd0f6de68" updatedVersion="8" minRefreshableVersion="3" useAutoFormatting="1" subtotalHiddenItems="1" rowGrandTotals="0" colGrandTotals="0" itemPrintTitles="1" createdVersion="5" indent="0" showEmptyRow="1" showEmptyCol="1" compact="0" compactData="0" multipleFieldFilters="0" chartFormat="2">
  <location ref="B2:F10" firstHeaderRow="1" firstDataRow="2" firstDataCol="2"/>
  <pivotFields count="6">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axis="axisRow" compact="0" allDrilled="1" outline="0" subtotalTop="0" showAll="0" dataSourceSort="1" defaultSubtotal="0">
      <items count="3">
        <item x="0"/>
        <item x="1"/>
        <item x="2"/>
      </items>
    </pivotField>
    <pivotField axis="axisRow" compact="0" outline="0" subtotalTop="0" showAll="0" dataSourceSort="1" defaultSubtotal="0">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2"/>
    <field x="3"/>
  </rowFields>
  <rowItems count="7">
    <i>
      <x/>
      <x/>
    </i>
    <i r="1">
      <x v="1"/>
    </i>
    <i>
      <x v="1"/>
      <x v="2"/>
    </i>
    <i r="1">
      <x v="3"/>
    </i>
    <i r="1">
      <x/>
    </i>
    <i r="1">
      <x v="1"/>
    </i>
    <i>
      <x v="2"/>
      <x v="2"/>
    </i>
  </rowItems>
  <colFields count="1">
    <field x="0"/>
  </colFields>
  <colItems count="3">
    <i>
      <x/>
    </i>
    <i>
      <x v="1"/>
    </i>
    <i>
      <x v="2"/>
    </i>
  </colItems>
  <dataFields count="1">
    <dataField name="Count of shippingStatus" fld="1" subtotal="count" showDataAs="percentOfRow" baseField="0" baseItem="0" numFmtId="1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hipping].[country].&amp;[U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1">
    <rowHierarchyUsage hierarchyUsage="121"/>
  </rowHierarchiesUsage>
  <colHierarchiesUsage count="1">
    <colHierarchyUsage hierarchyUsage="5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
        <x15:activeTabTopLevelEntity name="[shipp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03A55EB4-16BC-4FE8-8BB0-76B9EFC5FA2D}" autoFormatId="16" applyNumberFormats="0" applyBorderFormats="0" applyFontFormats="0" applyPatternFormats="0" applyAlignmentFormats="0" applyWidthHeightFormats="0">
  <queryTableRefresh nextId="7">
    <queryTableFields count="6">
      <queryTableField id="1" name="customerID" tableColumnId="1"/>
      <queryTableField id="2" name="companyName" tableColumnId="2"/>
      <queryTableField id="3" name="contactName" tableColumnId="3"/>
      <queryTableField id="4" name="contactTitle" tableColumnId="4"/>
      <queryTableField id="5" name="city" tableColumnId="5"/>
      <queryTableField id="6" name="country"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147B95E2-0E5B-4D90-82BD-F5AD44B54FE3}" autoFormatId="16" applyNumberFormats="0" applyBorderFormats="0" applyFontFormats="0" applyPatternFormats="0" applyAlignmentFormats="0" applyWidthHeightFormats="0">
  <queryTableRefresh nextId="4">
    <queryTableFields count="3">
      <queryTableField id="1" name="orderID" tableColumnId="1"/>
      <queryTableField id="2" name="customerID" tableColumnId="2"/>
      <queryTableField id="3" name="orderDat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Name" xr10:uid="{17E9BA96-F6D7-4A36-85E0-B3E09286D92E}" sourceName="[employees].[employeeName]">
  <pivotTables>
    <pivotTable tabId="1" name="Sales"/>
    <pivotTable tabId="8" name="salesChange"/>
    <pivotTable tabId="1" name="PivotTable7"/>
  </pivotTables>
  <data>
    <olap pivotCacheId="959971057">
      <levels count="2">
        <level uniqueName="[employees].[employeeName].[(All)]" sourceCaption="(All)" count="0"/>
        <level uniqueName="[employees].[employeeName].[employeeName]" sourceCaption="employeeName" count="10">
          <ranges>
            <range startItem="0">
              <i n="[employees].[employeeName].&amp;[Andrew Fuller]" c="Andrew Fuller"/>
              <i n="[employees].[employeeName].&amp;[Anne Dodsworth]" c="Anne Dodsworth"/>
              <i n="[employees].[employeeName].&amp;[Janet Leverling]" c="Janet Leverling"/>
              <i n="[employees].[employeeName].&amp;[Laura Callahan]" c="Laura Callahan"/>
              <i n="[employees].[employeeName].&amp;[Margaret Peacock]" c="Margaret Peacock"/>
              <i n="[employees].[employeeName].&amp;[Michael Suyama]" c="Michael Suyama"/>
              <i n="[employees].[employeeName].&amp;[Nancy Davolio]" c="Nancy Davolio"/>
              <i n="[employees].[employeeName].&amp;[Robert King]" c="Robert King"/>
              <i n="[employees].[employeeName].&amp;[Steven Buchanan]" c="Steven Buchanan"/>
              <i n="[employees].[employeeName].&amp;" c="(blank)" nd="1"/>
            </range>
          </ranges>
        </level>
      </levels>
      <selections count="1">
        <selection n="[employees].[employeeName].[All]"/>
      </selections>
    </olap>
  </data>
  <extLst>
    <x:ext xmlns:x15="http://schemas.microsoft.com/office/spreadsheetml/2010/11/main" uri="{470722E0-AACD-4C17-9CDC-17EF765DBC7E}">
      <x15:slicerCacheHideItemsWithNoData count="1">
        <x15:slicerCacheOlapLevelName uniqueName="[employees].[employeeName].[employeeName]"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 xr10:uid="{3D0A8DB6-7D25-4377-B6D5-1DFC619C6DF8}" sourceName="[categories].[categoryName]">
  <pivotTables>
    <pivotTable tabId="2" name="PivotTable1"/>
    <pivotTable tabId="2" name="productStatus"/>
    <pivotTable tabId="9" name="Top Products"/>
    <pivotTable tabId="9" name="PivotTable6"/>
  </pivotTables>
  <data>
    <olap pivotCacheId="128852616">
      <levels count="2">
        <level uniqueName="[categories].[categoryName].[(All)]" sourceCaption="(All)" count="0"/>
        <level uniqueName="[categories].[categoryName].[categoryName]" sourceCaption="categoryName" count="8">
          <ranges>
            <range startItem="0">
              <i n="[categories].[categoryName].&amp;[Beverages]" c="Beverages"/>
              <i n="[categories].[categoryName].&amp;[Condiments]" c="Condiments"/>
              <i n="[categories].[categoryName].&amp;[Confections]" c="Confections"/>
              <i n="[categories].[categoryName].&amp;[Dairy Products]" c="Dairy Products"/>
              <i n="[categories].[categoryName].&amp;[Grains &amp; Cereals]" c="Grains &amp; Cereals"/>
              <i n="[categories].[categoryName].&amp;[Meat &amp; Poultry]" c="Meat &amp; Poultry"/>
              <i n="[categories].[categoryName].&amp;[Produce]" c="Produce"/>
              <i n="[categories].[categoryName].&amp;[Seafood]" c="Seafood"/>
            </range>
          </ranges>
        </level>
      </levels>
      <selections count="1">
        <selection n="[categories].[category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Name" xr10:uid="{4736C707-9088-4CE9-951B-F08F8E73185E}" sourceName="[shippers].[companyName]">
  <pivotTables>
    <pivotTable tabId="4" name="PivotTable3"/>
    <pivotTable tabId="4" name="PivotTable5"/>
    <pivotTable tabId="11" name="PivotTable2"/>
  </pivotTables>
  <data>
    <olap pivotCacheId="1879703055">
      <levels count="2">
        <level uniqueName="[shippers].[companyName].[(All)]" sourceCaption="(All)" count="0"/>
        <level uniqueName="[shippers].[companyName].[companyName]" sourceCaption="companyName" count="4">
          <ranges>
            <range startItem="0">
              <i n="[shippers].[companyName].&amp;[Federal Shipping]" c="Federal Shipping"/>
              <i n="[shippers].[companyName].&amp;[Speedy Express]" c="Speedy Express"/>
              <i n="[shippers].[companyName].&amp;[United Package]" c="United Package"/>
              <i n="[shippers].[companyName].&amp;" c="(blank)" nd="1"/>
            </range>
          </ranges>
        </level>
      </levels>
      <selections count="1">
        <selection n="[shippers].[companyName].[All]"/>
      </selections>
    </olap>
  </data>
  <extLst>
    <x:ext xmlns:x15="http://schemas.microsoft.com/office/spreadsheetml/2010/11/main" uri="{470722E0-AACD-4C17-9CDC-17EF765DBC7E}">
      <x15:slicerCacheHideItemsWithNoData count="1">
        <x15:slicerCacheOlapLevelName uniqueName="[shippers].[companyName].[companyName]"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11D7A81-A7A2-4671-B096-44CDA652173A}" sourceName="[shipping].[country]">
  <pivotTables>
    <pivotTable tabId="4" name="PivotTable5"/>
    <pivotTable tabId="11" name="PivotTable2"/>
  </pivotTables>
  <data>
    <olap pivotCacheId="1879703055">
      <levels count="2">
        <level uniqueName="[shipping].[country].[(All)]" sourceCaption="(All)" count="0"/>
        <level uniqueName="[shipping].[country].[country]" sourceCaption="country" count="22">
          <ranges>
            <range startItem="0">
              <i n="[shipping].[country].&amp;[Argentina]" c="Argentina"/>
              <i n="[shipping].[country].&amp;[Austria]" c="Austria"/>
              <i n="[shipping].[country].&amp;[Belgium]" c="Belgium"/>
              <i n="[shipping].[country].&amp;[Brazil]" c="Brazil"/>
              <i n="[shipping].[country].&amp;[Canada]" c="Canada"/>
              <i n="[shipping].[country].&amp;[Denmark]" c="Denmark"/>
              <i n="[shipping].[country].&amp;[Finland]" c="Finland"/>
              <i n="[shipping].[country].&amp;[France]" c="France"/>
              <i n="[shipping].[country].&amp;[Germany]" c="Germany"/>
              <i n="[shipping].[country].&amp;[Ireland]" c="Ireland"/>
              <i n="[shipping].[country].&amp;[Italy]" c="Italy"/>
              <i n="[shipping].[country].&amp;[Mexico]" c="Mexico"/>
              <i n="[shipping].[country].&amp;[Norway]" c="Norway"/>
              <i n="[shipping].[country].&amp;[Poland]" c="Poland"/>
              <i n="[shipping].[country].&amp;[Portugal]" c="Portugal"/>
              <i n="[shipping].[country].&amp;[Spain]" c="Spain"/>
              <i n="[shipping].[country].&amp;[Sweden]" c="Sweden"/>
              <i n="[shipping].[country].&amp;[Switzerland]" c="Switzerland"/>
              <i n="[shipping].[country].&amp;[UK]" c="UK"/>
              <i n="[shipping].[country].&amp;[USA]" c="USA"/>
              <i n="[shipping].[country].&amp;[Venezuela]" c="Venezuela"/>
              <i n="[shipping].[country].&amp;" c="(blank)" nd="1"/>
            </range>
          </ranges>
        </level>
      </levels>
      <selections count="1">
        <selection n="[shipping].[country].[All]"/>
      </selections>
    </olap>
  </data>
  <extLst>
    <x:ext xmlns:x15="http://schemas.microsoft.com/office/spreadsheetml/2010/11/main" uri="{470722E0-AACD-4C17-9CDC-17EF765DBC7E}">
      <x15:slicerCacheHideItemsWithNoData count="1">
        <x15:slicerCacheOlapLevelName uniqueName="[shipping].[country].[country]"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Name 2" xr10:uid="{0D491F4F-2F0A-4546-9352-9E1AA8D06664}" cache="Slicer_employeeName" caption="Employee" columnCount="3" level="1" rowHeight="25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Name 1" xr10:uid="{535602F2-1AD1-435F-9CCB-4DAD6645AC7B}" cache="Slicer_categoryName" caption="Category" columnCount="8"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Name 1" xr10:uid="{D15F0ED4-68B0-482B-A837-A0A8CDE8C1E2}" cache="Slicer_companyName" caption="Shipping Company" columnCount="3" level="1" rowHeight="247650"/>
  <slicer name="country 1" xr10:uid="{715EAAB0-0489-4922-B3A0-7E74C1377526}" cache="Slicer_country" caption="Country of Destination" columnCount="3"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Name" xr10:uid="{7753A2A9-5581-456D-BC00-B9DEF1FC1BC2}" cache="Slicer_employeeName" caption="Employee" columnCount="3" level="1" style="SlicerStyleDark1"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Name" xr10:uid="{066D8B5B-4BD7-419F-B09A-9D1BAFA2142E}" cache="Slicer_categoryName" caption="Category" level="1" style="SlicerStyleLight1" rowHeight="2476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Name" xr10:uid="{2946E554-D657-43E1-93E5-B1F1500D7DFB}" cache="Slicer_companyName" caption="companyName" level="1" rowHeight="247650"/>
  <slicer name="country" xr10:uid="{DD0F815D-9410-4FC4-B5FB-F12AA64BCF4C}" cache="Slicer_country" caption="country" columnCount="7" level="1"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9039AB1-01AD-4EB8-AFF8-F2B815246C19}" name="Table5" displayName="Table5" ref="B15:C25" totalsRowShown="0">
  <autoFilter ref="B15:C25" xr:uid="{A9039AB1-01AD-4EB8-AFF8-F2B815246C19}"/>
  <tableColumns count="2">
    <tableColumn id="1" xr3:uid="{92B18A06-3A22-4B5D-A20F-9E11A829F881}" name="companyID" dataDxfId="8">
      <calculatedColumnFormula>_xlfn.XLOOKUP('Customers'!F6,customer_details!B:B,customer_details!A:A)</calculatedColumnFormula>
    </tableColumn>
    <tableColumn id="2" xr3:uid="{741A3DE9-C68F-49FA-B09B-808B0EDE2638}" name="country">
      <calculatedColumnFormula>_xlfn.XLOOKUP('Customers'!F6,customer_details!B:B,customer_details!F:F)</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18AF4D7-6BA9-4C47-8EA8-8F9F6AE7FC35}" name="customers" displayName="customers" ref="A1:F92" tableType="queryTable" totalsRowShown="0">
  <autoFilter ref="A1:F92" xr:uid="{518AF4D7-6BA9-4C47-8EA8-8F9F6AE7FC35}"/>
  <tableColumns count="6">
    <tableColumn id="1" xr3:uid="{EF5F2C83-B0C2-484C-B8B6-EFCACBF184AE}" uniqueName="1" name="customerID" queryTableFieldId="1" dataDxfId="7"/>
    <tableColumn id="2" xr3:uid="{D871EF69-B8DA-44D9-9196-D0662F44628F}" uniqueName="2" name="companyName" queryTableFieldId="2" dataDxfId="6"/>
    <tableColumn id="3" xr3:uid="{77BB927B-2F44-4DD7-B5C6-1E231145F105}" uniqueName="3" name="contactName" queryTableFieldId="3" dataDxfId="5"/>
    <tableColumn id="4" xr3:uid="{A1E36A7E-6E69-4BFA-8027-5428FB5C4F8D}" uniqueName="4" name="contactTitle" queryTableFieldId="4" dataDxfId="4"/>
    <tableColumn id="5" xr3:uid="{C6EADEA7-F458-44BF-BCA9-6B1612D5C855}" uniqueName="5" name="city" queryTableFieldId="5" dataDxfId="3"/>
    <tableColumn id="6" xr3:uid="{A1D033C8-1E83-469D-AB02-227654AAC331}" uniqueName="6" name="country" queryTableFieldId="6" dataDxf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45EC5A-79C9-4D12-A809-E304B8D20F56}" name="customer_count" displayName="customer_count" ref="A1:C743" tableType="queryTable" totalsRowShown="0">
  <autoFilter ref="A1:C743" xr:uid="{4D45EC5A-79C9-4D12-A809-E304B8D20F56}">
    <filterColumn colId="2">
      <customFilters>
        <customFilter operator="greaterThan" val="42005"/>
      </customFilters>
    </filterColumn>
  </autoFilter>
  <tableColumns count="3">
    <tableColumn id="1" xr3:uid="{F3BC012C-C64F-4376-B4D5-E2A626BB8600}" uniqueName="1" name="orderID" queryTableFieldId="1"/>
    <tableColumn id="2" xr3:uid="{5DD61217-C8B8-4410-A88C-19FD69DE46E4}" uniqueName="2" name="customerID" queryTableFieldId="2" dataDxfId="1"/>
    <tableColumn id="3" xr3:uid="{EA8CAD59-9F24-4126-867B-4026C825332D}" uniqueName="3" name="orderDate" queryTableFieldId="3"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 xr10:uid="{CF8CD2E5-7735-42E3-8AEF-B14ED6FA8A5E}" sourceName="[orders].[orderDate]">
  <pivotTables>
    <pivotTable tabId="3" name="PivotTable1"/>
    <pivotTable tabId="3" name="PivotTable2"/>
    <pivotTable tabId="10" name="PivotTable4"/>
  </pivotTables>
  <state minimalRefreshVersion="6" lastRefreshVersion="6" pivotCacheId="288280563" filterType="dateBetween">
    <selection startDate="2013-07-01T00:00:00" endDate="2015-03-31T00:00:00"/>
    <bounds startDate="2013-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1" xr10:uid="{22CB7E49-9648-4FE9-ACAD-B584583A1081}" cache="Timeline_orderDate" caption="orderDate" showHeader="0" showSelectionLabel="0" showTimeLevel="0" showHorizontalScrollbar="0" level="1" selectionLevel="1" scrollPosition="2013-07-01T00:00:00" style="Timeline Style 2"/>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5.x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microsoft.com/office/2007/relationships/slicer" Target="../slicers/slicer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CC8FD-1BD6-45E5-BC95-A663E93629D2}">
  <dimension ref="A1:BB36"/>
  <sheetViews>
    <sheetView showRowColHeaders="0" tabSelected="1" zoomScale="105" zoomScaleNormal="105" workbookViewId="0">
      <selection activeCell="E12" sqref="E12"/>
    </sheetView>
  </sheetViews>
  <sheetFormatPr defaultColWidth="4" defaultRowHeight="14.4" x14ac:dyDescent="0.3"/>
  <sheetData>
    <row r="1" spans="1:54"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row>
    <row r="2" spans="1:54"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row>
    <row r="3" spans="1:54"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row>
    <row r="4" spans="1:54"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row>
    <row r="5" spans="1:54"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row>
    <row r="6" spans="1:54" x14ac:dyDescent="0.3">
      <c r="A6" s="11"/>
      <c r="B6" s="11"/>
      <c r="C6" s="11"/>
      <c r="D6" s="11"/>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row>
    <row r="7" spans="1:54" x14ac:dyDescent="0.3">
      <c r="A7" s="11"/>
      <c r="B7" s="11"/>
      <c r="C7" s="11"/>
      <c r="D7" s="11"/>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row>
    <row r="8" spans="1:54" x14ac:dyDescent="0.3">
      <c r="A8" s="11"/>
      <c r="B8" s="11"/>
      <c r="C8" s="11"/>
      <c r="D8" s="11"/>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row>
    <row r="9" spans="1:54" x14ac:dyDescent="0.3">
      <c r="A9" s="35"/>
      <c r="B9" s="35"/>
      <c r="C9" s="35"/>
      <c r="D9" s="35"/>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row>
    <row r="10" spans="1:54" x14ac:dyDescent="0.3">
      <c r="A10" s="35"/>
      <c r="B10" s="35"/>
      <c r="C10" s="35"/>
      <c r="D10" s="35"/>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row>
    <row r="11" spans="1:54" x14ac:dyDescent="0.3">
      <c r="A11" s="35"/>
      <c r="B11" s="35"/>
      <c r="C11" s="35"/>
      <c r="D11" s="35"/>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row>
    <row r="12" spans="1:54" x14ac:dyDescent="0.3">
      <c r="A12" s="35"/>
      <c r="B12" s="35"/>
      <c r="C12" s="35"/>
      <c r="D12" s="35"/>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row>
    <row r="13" spans="1:54" x14ac:dyDescent="0.3">
      <c r="A13" s="35"/>
      <c r="B13" s="35"/>
      <c r="C13" s="35"/>
      <c r="D13" s="35"/>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row>
    <row r="14" spans="1:54" x14ac:dyDescent="0.3">
      <c r="A14" s="35"/>
      <c r="B14" s="35"/>
      <c r="C14" s="35"/>
      <c r="D14" s="35"/>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row>
    <row r="15" spans="1:54" x14ac:dyDescent="0.3">
      <c r="A15" s="35"/>
      <c r="B15" s="35"/>
      <c r="C15" s="35"/>
      <c r="D15" s="35"/>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row>
    <row r="16" spans="1:54" x14ac:dyDescent="0.3">
      <c r="A16" s="35"/>
      <c r="B16" s="35"/>
      <c r="C16" s="35"/>
      <c r="D16" s="35"/>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row>
    <row r="17" spans="1:54" x14ac:dyDescent="0.3">
      <c r="A17" s="35"/>
      <c r="B17" s="35"/>
      <c r="C17" s="35"/>
      <c r="D17" s="35"/>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row>
    <row r="18" spans="1:54" x14ac:dyDescent="0.3">
      <c r="A18" s="35"/>
      <c r="B18" s="35"/>
      <c r="C18" s="35"/>
      <c r="D18" s="35"/>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row>
    <row r="19" spans="1:54" x14ac:dyDescent="0.3">
      <c r="A19" s="35"/>
      <c r="B19" s="35"/>
      <c r="C19" s="35"/>
      <c r="D19" s="35"/>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row>
    <row r="20" spans="1:54" x14ac:dyDescent="0.3">
      <c r="A20" s="35"/>
      <c r="B20" s="35"/>
      <c r="C20" s="35"/>
      <c r="D20" s="35"/>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row>
    <row r="21" spans="1:54" x14ac:dyDescent="0.3">
      <c r="A21" s="35"/>
      <c r="B21" s="35"/>
      <c r="C21" s="35"/>
      <c r="D21" s="35"/>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row>
    <row r="22" spans="1:54" x14ac:dyDescent="0.3">
      <c r="A22" s="35"/>
      <c r="B22" s="35"/>
      <c r="C22" s="35"/>
      <c r="D22" s="35"/>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row>
    <row r="23" spans="1:54" x14ac:dyDescent="0.3">
      <c r="A23" s="35"/>
      <c r="B23" s="35"/>
      <c r="C23" s="35"/>
      <c r="D23" s="35"/>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row>
    <row r="24" spans="1:54" x14ac:dyDescent="0.3">
      <c r="A24" s="35"/>
      <c r="B24" s="35"/>
      <c r="C24" s="35"/>
      <c r="D24" s="35"/>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row>
    <row r="25" spans="1:54"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row>
    <row r="26" spans="1:54" x14ac:dyDescent="0.3">
      <c r="A26" s="35"/>
      <c r="B26" s="35"/>
      <c r="C26" s="35"/>
      <c r="D26" s="35"/>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row>
    <row r="27" spans="1:54" x14ac:dyDescent="0.3">
      <c r="A27" s="35"/>
      <c r="B27" s="35"/>
      <c r="C27" s="35"/>
      <c r="D27" s="35"/>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row>
    <row r="28" spans="1:54"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row>
    <row r="29" spans="1:54"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row>
    <row r="30" spans="1:54"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row>
    <row r="31" spans="1:54"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row>
    <row r="32" spans="1:54"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row>
    <row r="33" spans="1:54"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row>
    <row r="34" spans="1:54"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row>
    <row r="35" spans="1:54"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row>
    <row r="36" spans="1:54"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2006F-2507-43DB-87DC-D1AF33D10191}">
  <dimension ref="A1:AV36"/>
  <sheetViews>
    <sheetView showGridLines="0" showRowColHeaders="0" zoomScale="105" zoomScaleNormal="105" workbookViewId="0"/>
  </sheetViews>
  <sheetFormatPr defaultColWidth="4" defaultRowHeight="14.4" x14ac:dyDescent="0.3"/>
  <cols>
    <col min="6" max="6" width="10.5546875" bestFit="1" customWidth="1"/>
    <col min="7" max="7" width="12.6640625" customWidth="1"/>
    <col min="8" max="8" width="9.33203125" bestFit="1" customWidth="1"/>
    <col min="9" max="9" width="12.6640625" customWidth="1"/>
    <col min="10" max="10" width="8.21875" bestFit="1" customWidth="1"/>
    <col min="11" max="11" width="7.88671875" style="12" bestFit="1" customWidth="1"/>
  </cols>
  <sheetData>
    <row r="1" spans="1:48" x14ac:dyDescent="0.3">
      <c r="A1" s="11"/>
      <c r="B1" s="11"/>
      <c r="C1" s="11"/>
      <c r="D1" s="11"/>
      <c r="E1" s="12"/>
      <c r="F1" s="12"/>
      <c r="G1" s="12"/>
      <c r="H1" s="12"/>
      <c r="I1" s="12"/>
      <c r="J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row>
    <row r="2" spans="1:48" x14ac:dyDescent="0.3">
      <c r="A2" s="11"/>
      <c r="B2" s="11"/>
      <c r="C2" s="11"/>
      <c r="D2" s="11"/>
      <c r="E2" s="12"/>
      <c r="F2" s="12"/>
      <c r="G2" s="12"/>
      <c r="H2" s="12"/>
      <c r="I2" s="12"/>
      <c r="J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row>
    <row r="3" spans="1:48" x14ac:dyDescent="0.3">
      <c r="A3" s="11"/>
      <c r="B3" s="11"/>
      <c r="C3" s="11"/>
      <c r="D3" s="11"/>
      <c r="E3" s="12"/>
      <c r="F3" s="12"/>
      <c r="G3" s="12"/>
      <c r="H3" s="12"/>
      <c r="I3" s="12"/>
      <c r="J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row>
    <row r="4" spans="1:48" x14ac:dyDescent="0.3">
      <c r="A4" s="11"/>
      <c r="B4" s="11"/>
      <c r="C4" s="11"/>
      <c r="D4" s="11"/>
      <c r="E4" s="12"/>
      <c r="F4" s="12"/>
      <c r="G4" s="12"/>
      <c r="H4" s="12"/>
      <c r="I4" s="12"/>
      <c r="J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row>
    <row r="5" spans="1:48" x14ac:dyDescent="0.3">
      <c r="A5" s="11"/>
      <c r="B5" s="11"/>
      <c r="C5" s="11"/>
      <c r="D5" s="11"/>
      <c r="E5" s="12"/>
      <c r="F5" s="12"/>
      <c r="G5" s="12"/>
      <c r="H5" s="12"/>
      <c r="I5" s="12"/>
      <c r="J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row>
    <row r="6" spans="1:48" x14ac:dyDescent="0.3">
      <c r="A6" s="11"/>
      <c r="B6" s="11"/>
      <c r="C6" s="11"/>
      <c r="D6" s="11"/>
      <c r="E6" s="12"/>
      <c r="F6" s="12"/>
      <c r="G6" s="12"/>
      <c r="H6" s="12"/>
      <c r="I6" s="12"/>
      <c r="J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row>
    <row r="7" spans="1:48" x14ac:dyDescent="0.3">
      <c r="A7" s="11"/>
      <c r="B7" s="11"/>
      <c r="C7" s="11"/>
      <c r="D7" s="11"/>
      <c r="E7" s="12"/>
      <c r="F7" s="12"/>
      <c r="G7" s="12"/>
      <c r="H7" s="12"/>
      <c r="I7" s="12"/>
      <c r="J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row>
    <row r="8" spans="1:48" x14ac:dyDescent="0.3">
      <c r="A8" s="11"/>
      <c r="B8" s="11"/>
      <c r="C8" s="11"/>
      <c r="D8" s="11"/>
      <c r="E8" s="12"/>
      <c r="F8" s="12"/>
      <c r="G8" s="12"/>
      <c r="H8" s="12"/>
      <c r="I8" s="12"/>
      <c r="J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row>
    <row r="9" spans="1:48" x14ac:dyDescent="0.3">
      <c r="A9" s="35"/>
      <c r="B9" s="35"/>
      <c r="C9" s="35"/>
      <c r="D9" s="35"/>
      <c r="E9" s="12"/>
      <c r="F9" s="12"/>
      <c r="G9" s="12"/>
      <c r="H9" s="12"/>
      <c r="I9" s="12"/>
      <c r="J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row>
    <row r="10" spans="1:48" x14ac:dyDescent="0.3">
      <c r="A10" s="35"/>
      <c r="B10" s="35"/>
      <c r="C10" s="35"/>
      <c r="D10" s="35"/>
      <c r="E10" s="12"/>
      <c r="F10" s="12"/>
      <c r="G10" s="12"/>
      <c r="H10" s="12"/>
      <c r="I10" s="12"/>
      <c r="J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row>
    <row r="11" spans="1:48" x14ac:dyDescent="0.3">
      <c r="A11" s="35"/>
      <c r="B11" s="35"/>
      <c r="C11" s="35"/>
      <c r="D11" s="35"/>
      <c r="E11" s="12"/>
      <c r="F11" s="12"/>
      <c r="G11" s="12"/>
      <c r="H11" s="12"/>
      <c r="I11" s="12"/>
      <c r="J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row>
    <row r="12" spans="1:48" ht="0.6" customHeight="1" x14ac:dyDescent="0.3">
      <c r="A12" s="35"/>
      <c r="B12" s="35"/>
      <c r="C12" s="35"/>
      <c r="D12" s="35"/>
      <c r="E12" s="12"/>
      <c r="F12" s="12"/>
      <c r="G12" s="12"/>
      <c r="H12" s="12"/>
      <c r="I12" s="12"/>
      <c r="J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row>
    <row r="13" spans="1:48" x14ac:dyDescent="0.3">
      <c r="A13" s="35"/>
      <c r="B13" s="35"/>
      <c r="C13" s="35"/>
      <c r="D13" s="35"/>
      <c r="E13" s="12"/>
      <c r="F13" s="1" t="s">
        <v>443</v>
      </c>
      <c r="G13" t="s">
        <v>16</v>
      </c>
      <c r="H13" t="s">
        <v>18</v>
      </c>
      <c r="I13" t="s">
        <v>17</v>
      </c>
      <c r="J13" t="s">
        <v>18</v>
      </c>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row>
    <row r="14" spans="1:48" ht="19.2" customHeight="1" x14ac:dyDescent="0.3">
      <c r="A14" s="35"/>
      <c r="B14" s="35"/>
      <c r="C14" s="35"/>
      <c r="D14" s="35"/>
      <c r="E14" s="12"/>
      <c r="F14" s="2" t="s">
        <v>1</v>
      </c>
      <c r="H14" s="6"/>
      <c r="I14" s="5"/>
      <c r="J14" s="6"/>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row>
    <row r="15" spans="1:48" ht="19.2" customHeight="1" x14ac:dyDescent="0.3">
      <c r="A15" s="35"/>
      <c r="B15" s="35"/>
      <c r="C15" s="35"/>
      <c r="D15" s="35"/>
      <c r="E15" s="12"/>
      <c r="F15" s="3" t="s">
        <v>422</v>
      </c>
      <c r="G15" s="4">
        <v>84437.5</v>
      </c>
      <c r="H15" s="6"/>
      <c r="I15" s="5">
        <v>939.2</v>
      </c>
      <c r="J15" s="6"/>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row>
    <row r="16" spans="1:48" ht="19.2" customHeight="1" x14ac:dyDescent="0.3">
      <c r="A16" s="35"/>
      <c r="B16" s="35"/>
      <c r="C16" s="35"/>
      <c r="D16" s="35"/>
      <c r="E16" s="12"/>
      <c r="F16" s="3" t="s">
        <v>423</v>
      </c>
      <c r="G16" s="4">
        <v>141861</v>
      </c>
      <c r="H16" s="6"/>
      <c r="I16" s="5">
        <v>1137.2</v>
      </c>
      <c r="J16" s="6"/>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row>
    <row r="17" spans="1:48" ht="19.2" customHeight="1" x14ac:dyDescent="0.3">
      <c r="A17" s="35"/>
      <c r="B17" s="35"/>
      <c r="C17" s="35"/>
      <c r="D17" s="35"/>
      <c r="E17" s="12"/>
      <c r="F17" s="2" t="s">
        <v>8</v>
      </c>
      <c r="H17" s="6"/>
      <c r="I17" s="5"/>
      <c r="J17" s="6"/>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row>
    <row r="18" spans="1:48" ht="19.2" customHeight="1" x14ac:dyDescent="0.3">
      <c r="A18" s="35"/>
      <c r="B18" s="35"/>
      <c r="C18" s="35"/>
      <c r="D18" s="35"/>
      <c r="E18" s="12"/>
      <c r="F18" s="3" t="s">
        <v>424</v>
      </c>
      <c r="G18" s="4">
        <v>147879.9</v>
      </c>
      <c r="H18" s="6"/>
      <c r="I18" s="5">
        <v>1025.8499999999999</v>
      </c>
      <c r="J18" s="6"/>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row>
    <row r="19" spans="1:48" ht="19.2" customHeight="1" x14ac:dyDescent="0.3">
      <c r="A19" s="35"/>
      <c r="B19" s="35"/>
      <c r="C19" s="35"/>
      <c r="D19" s="35"/>
      <c r="E19" s="12"/>
      <c r="F19" s="3" t="s">
        <v>425</v>
      </c>
      <c r="G19" s="4">
        <v>151611.09</v>
      </c>
      <c r="H19" s="6"/>
      <c r="I19" s="5">
        <v>965</v>
      </c>
      <c r="J19" s="6"/>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row>
    <row r="20" spans="1:48" ht="19.2" customHeight="1" x14ac:dyDescent="0.3">
      <c r="A20" s="35"/>
      <c r="B20" s="35"/>
      <c r="C20" s="35"/>
      <c r="D20" s="35"/>
      <c r="E20" s="12"/>
      <c r="F20" s="3" t="s">
        <v>422</v>
      </c>
      <c r="G20" s="4">
        <v>165179.64000000001</v>
      </c>
      <c r="H20" s="6">
        <v>0.95623555884529998</v>
      </c>
      <c r="I20" s="5">
        <v>1086</v>
      </c>
      <c r="J20" s="6">
        <v>0.15630323679727423</v>
      </c>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row>
    <row r="21" spans="1:48" ht="19.2" customHeight="1" x14ac:dyDescent="0.3">
      <c r="A21" s="35"/>
      <c r="B21" s="35"/>
      <c r="C21" s="35"/>
      <c r="D21" s="35"/>
      <c r="E21" s="12"/>
      <c r="F21" s="3" t="s">
        <v>423</v>
      </c>
      <c r="G21" s="4">
        <v>193718.12</v>
      </c>
      <c r="H21" s="6">
        <v>0.36554881186513555</v>
      </c>
      <c r="I21" s="5">
        <v>1296.375</v>
      </c>
      <c r="J21" s="6">
        <v>0.13997098135772068</v>
      </c>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row>
    <row r="22" spans="1:48" ht="19.2" customHeight="1" x14ac:dyDescent="0.3">
      <c r="A22" s="35"/>
      <c r="B22" s="35"/>
      <c r="C22" s="35"/>
      <c r="D22" s="35"/>
      <c r="E22" s="12"/>
      <c r="F22" s="2" t="s">
        <v>15</v>
      </c>
      <c r="H22" s="6"/>
      <c r="I22" s="5"/>
      <c r="J22" s="6"/>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row>
    <row r="23" spans="1:48" x14ac:dyDescent="0.3">
      <c r="A23" s="35"/>
      <c r="B23" s="35"/>
      <c r="C23" s="35"/>
      <c r="D23" s="35"/>
      <c r="E23" s="12"/>
      <c r="F23" s="3" t="s">
        <v>424</v>
      </c>
      <c r="G23" s="4">
        <v>315242.12</v>
      </c>
      <c r="H23" s="6">
        <v>1.1317442059400906</v>
      </c>
      <c r="I23" s="5">
        <v>920.05</v>
      </c>
      <c r="J23" s="6">
        <v>-0.10313398645026073</v>
      </c>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row>
    <row r="24" spans="1:48" ht="19.2" customHeight="1" x14ac:dyDescent="0.3">
      <c r="A24" s="35"/>
      <c r="B24" s="35"/>
      <c r="C24" s="35"/>
      <c r="D24" s="35"/>
      <c r="E24" s="12"/>
      <c r="F24" s="2" t="s">
        <v>0</v>
      </c>
      <c r="G24" s="4">
        <v>1199929.3700000001</v>
      </c>
      <c r="H24" s="6"/>
      <c r="I24" s="5">
        <v>1014.9</v>
      </c>
      <c r="J24" s="6"/>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row>
    <row r="25" spans="1:48" x14ac:dyDescent="0.3">
      <c r="A25" s="35"/>
      <c r="B25" s="35"/>
      <c r="C25" s="35"/>
      <c r="D25" s="35"/>
      <c r="E25" s="12"/>
      <c r="F25" s="12"/>
      <c r="G25" s="12"/>
      <c r="H25" s="12"/>
      <c r="I25" s="12"/>
      <c r="J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row>
    <row r="26" spans="1:48" x14ac:dyDescent="0.3">
      <c r="A26" s="11"/>
      <c r="B26" s="11"/>
      <c r="C26" s="11"/>
      <c r="D26" s="11"/>
      <c r="E26" s="12"/>
      <c r="F26" s="12"/>
      <c r="G26" s="12"/>
      <c r="H26" s="12"/>
      <c r="I26" s="12"/>
      <c r="J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row>
    <row r="27" spans="1:48" x14ac:dyDescent="0.3">
      <c r="A27" s="11"/>
      <c r="B27" s="11"/>
      <c r="C27" s="11"/>
      <c r="D27" s="11"/>
      <c r="E27" s="12"/>
      <c r="F27" s="12"/>
      <c r="G27" s="12"/>
      <c r="H27" s="12"/>
      <c r="I27" s="12"/>
      <c r="J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row>
    <row r="28" spans="1:48" x14ac:dyDescent="0.3">
      <c r="A28" s="11"/>
      <c r="B28" s="11"/>
      <c r="C28" s="11"/>
      <c r="D28" s="11"/>
      <c r="E28" s="12"/>
      <c r="F28" s="12"/>
      <c r="G28" s="12"/>
      <c r="H28" s="12"/>
      <c r="I28" s="12"/>
      <c r="J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row>
    <row r="29" spans="1:48" x14ac:dyDescent="0.3">
      <c r="A29" s="11"/>
      <c r="B29" s="11"/>
      <c r="C29" s="11"/>
      <c r="D29" s="11"/>
      <c r="E29" s="12"/>
      <c r="F29" s="12"/>
      <c r="G29" s="12"/>
      <c r="H29" s="12"/>
      <c r="I29" s="12"/>
      <c r="J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row>
    <row r="30" spans="1:48" x14ac:dyDescent="0.3">
      <c r="A30" s="11"/>
      <c r="B30" s="11"/>
      <c r="C30" s="11"/>
      <c r="D30" s="11"/>
      <c r="E30" s="12"/>
      <c r="F30" s="12"/>
      <c r="G30" s="12"/>
      <c r="H30" s="12"/>
      <c r="I30" s="12"/>
      <c r="J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row>
    <row r="31" spans="1:48" x14ac:dyDescent="0.3">
      <c r="A31" s="11"/>
      <c r="B31" s="11"/>
      <c r="C31" s="11"/>
      <c r="D31" s="11"/>
      <c r="E31" s="12"/>
      <c r="F31" s="12"/>
      <c r="G31" s="12"/>
      <c r="H31" s="12"/>
      <c r="I31" s="12"/>
      <c r="J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row>
    <row r="32" spans="1:48" x14ac:dyDescent="0.3">
      <c r="A32" s="11"/>
      <c r="B32" s="11"/>
      <c r="C32" s="11"/>
      <c r="D32" s="11"/>
      <c r="E32" s="12"/>
      <c r="F32" s="12"/>
      <c r="G32" s="12"/>
      <c r="H32" s="12"/>
      <c r="I32" s="12"/>
      <c r="J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row>
    <row r="33" spans="1:48" x14ac:dyDescent="0.3">
      <c r="A33" s="11"/>
      <c r="B33" s="11"/>
      <c r="C33" s="11"/>
      <c r="D33" s="11"/>
      <c r="E33" s="12"/>
      <c r="F33" s="12"/>
      <c r="G33" s="12"/>
      <c r="H33" s="12"/>
      <c r="I33" s="12"/>
      <c r="J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row>
    <row r="34" spans="1:48" x14ac:dyDescent="0.3">
      <c r="A34" s="11"/>
      <c r="B34" s="11"/>
      <c r="C34" s="11"/>
      <c r="D34" s="11"/>
      <c r="E34" s="12"/>
      <c r="F34" s="12"/>
      <c r="G34" s="12"/>
      <c r="H34" s="12"/>
      <c r="I34" s="12"/>
      <c r="J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row>
    <row r="35" spans="1:48" x14ac:dyDescent="0.3">
      <c r="A35" s="11"/>
      <c r="B35" s="11"/>
      <c r="C35" s="11"/>
      <c r="D35" s="11"/>
      <c r="E35" s="12"/>
      <c r="F35" s="12"/>
      <c r="G35" s="12"/>
      <c r="H35" s="12"/>
      <c r="I35" s="12"/>
      <c r="J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row>
    <row r="36" spans="1:48" x14ac:dyDescent="0.3">
      <c r="A36" s="11"/>
      <c r="B36" s="11"/>
      <c r="C36" s="11"/>
      <c r="D36" s="11"/>
      <c r="E36" s="12"/>
      <c r="F36" s="12"/>
      <c r="G36" s="12"/>
      <c r="H36" s="12"/>
      <c r="I36" s="12"/>
      <c r="J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row>
  </sheetData>
  <sheetProtection sheet="1" objects="1" scenarios="1" pivotTables="0"/>
  <conditionalFormatting pivot="1" sqref="H20:H21 H22 H23 J20:J21 J22 J23">
    <cfRule type="cellIs" dxfId="75" priority="2" operator="greaterThan">
      <formula>0</formula>
    </cfRule>
  </conditionalFormatting>
  <conditionalFormatting pivot="1" sqref="H20:H21 H22 H23 J20:J21 J22 J23">
    <cfRule type="cellIs" dxfId="74" priority="1" operator="lessThan">
      <formula>0</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7231-E452-40C4-86CC-D469DD51F049}">
  <dimension ref="A1:AW36"/>
  <sheetViews>
    <sheetView showRowColHeaders="0" zoomScale="105" zoomScaleNormal="105" workbookViewId="0"/>
  </sheetViews>
  <sheetFormatPr defaultColWidth="4" defaultRowHeight="14.4" x14ac:dyDescent="0.3"/>
  <cols>
    <col min="5" max="5" width="2.88671875" customWidth="1"/>
    <col min="6" max="6" width="28.21875" bestFit="1" customWidth="1"/>
    <col min="7" max="7" width="12" customWidth="1"/>
    <col min="8" max="8" width="14" customWidth="1"/>
    <col min="10" max="10" width="27.88671875" customWidth="1"/>
    <col min="11" max="11" width="10.44140625" bestFit="1" customWidth="1"/>
    <col min="12" max="12" width="9.6640625" bestFit="1" customWidth="1"/>
    <col min="18" max="18" width="24.77734375" customWidth="1"/>
    <col min="19" max="19" width="14.6640625" bestFit="1" customWidth="1"/>
    <col min="20" max="20" width="14.21875" bestFit="1" customWidth="1"/>
  </cols>
  <sheetData>
    <row r="1" spans="1:49"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row>
    <row r="2" spans="1:49"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row>
    <row r="3" spans="1:49"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row>
    <row r="4" spans="1:49" ht="12" customHeight="1"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row>
    <row r="5" spans="1:49" ht="17.399999999999999" customHeight="1"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row>
    <row r="6" spans="1:49" ht="15.6" x14ac:dyDescent="0.3">
      <c r="A6" s="11"/>
      <c r="B6" s="11"/>
      <c r="C6" s="11"/>
      <c r="D6" s="11"/>
      <c r="E6" s="12"/>
      <c r="F6" s="36" t="s">
        <v>441</v>
      </c>
      <c r="G6" s="37" t="s">
        <v>439</v>
      </c>
      <c r="H6" s="37" t="s">
        <v>16</v>
      </c>
      <c r="I6" s="12"/>
      <c r="J6" s="36" t="s">
        <v>442</v>
      </c>
      <c r="K6" s="37" t="s">
        <v>439</v>
      </c>
      <c r="L6" s="37" t="s">
        <v>16</v>
      </c>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row>
    <row r="7" spans="1:49" ht="15.6" x14ac:dyDescent="0.3">
      <c r="A7" s="11"/>
      <c r="B7" s="11"/>
      <c r="C7" s="11"/>
      <c r="D7" s="11"/>
      <c r="E7" s="12"/>
      <c r="F7" s="38" t="s">
        <v>450</v>
      </c>
      <c r="G7" s="39">
        <v>1575</v>
      </c>
      <c r="H7" s="40">
        <v>119864.69000000002</v>
      </c>
      <c r="I7" s="12"/>
      <c r="J7" s="38" t="s">
        <v>457</v>
      </c>
      <c r="K7" s="39">
        <v>138</v>
      </c>
      <c r="L7" s="40">
        <v>5262.15</v>
      </c>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row>
    <row r="8" spans="1:49" ht="15.6" x14ac:dyDescent="0.3">
      <c r="A8" s="35"/>
      <c r="B8" s="35"/>
      <c r="C8" s="35"/>
      <c r="D8" s="35"/>
      <c r="E8" s="12"/>
      <c r="F8" s="38" t="s">
        <v>22</v>
      </c>
      <c r="G8" s="39">
        <v>1496</v>
      </c>
      <c r="H8" s="40">
        <v>110718.97</v>
      </c>
      <c r="I8" s="12"/>
      <c r="J8" s="38" t="s">
        <v>458</v>
      </c>
      <c r="K8" s="39">
        <v>238</v>
      </c>
      <c r="L8" s="40">
        <v>6893.6500000000005</v>
      </c>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row>
    <row r="9" spans="1:49" ht="15.6" x14ac:dyDescent="0.3">
      <c r="A9" s="35"/>
      <c r="B9" s="35"/>
      <c r="C9" s="35"/>
      <c r="D9" s="35"/>
      <c r="E9" s="12"/>
      <c r="F9" s="38" t="s">
        <v>451</v>
      </c>
      <c r="G9" s="39">
        <v>1263</v>
      </c>
      <c r="H9" s="40">
        <v>106809.55000000002</v>
      </c>
      <c r="I9" s="12"/>
      <c r="J9" s="38" t="s">
        <v>459</v>
      </c>
      <c r="K9" s="39">
        <v>122</v>
      </c>
      <c r="L9" s="40">
        <v>7363</v>
      </c>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row>
    <row r="10" spans="1:49" ht="15.6" x14ac:dyDescent="0.3">
      <c r="A10" s="35"/>
      <c r="B10" s="35"/>
      <c r="C10" s="35"/>
      <c r="D10" s="35"/>
      <c r="E10" s="12"/>
      <c r="F10" s="38" t="s">
        <v>449</v>
      </c>
      <c r="G10" s="39">
        <v>1377</v>
      </c>
      <c r="H10" s="40">
        <v>89245.2</v>
      </c>
      <c r="I10" s="12"/>
      <c r="J10" s="38" t="s">
        <v>460</v>
      </c>
      <c r="K10" s="39">
        <v>184</v>
      </c>
      <c r="L10" s="40">
        <v>8041.25</v>
      </c>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row>
    <row r="11" spans="1:49" ht="15.6" x14ac:dyDescent="0.3">
      <c r="A11" s="35"/>
      <c r="B11" s="35"/>
      <c r="C11" s="35"/>
      <c r="D11" s="35"/>
      <c r="E11" s="12"/>
      <c r="F11" s="38" t="s">
        <v>456</v>
      </c>
      <c r="G11" s="39">
        <v>1151</v>
      </c>
      <c r="H11" s="40">
        <v>61122.340000000004</v>
      </c>
      <c r="I11" s="12"/>
      <c r="J11" s="38" t="s">
        <v>461</v>
      </c>
      <c r="K11" s="39">
        <v>298</v>
      </c>
      <c r="L11" s="40">
        <v>10985.55</v>
      </c>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row>
    <row r="12" spans="1:49" ht="15.6" x14ac:dyDescent="0.3">
      <c r="A12" s="35"/>
      <c r="B12" s="35"/>
      <c r="C12" s="35"/>
      <c r="D12" s="35"/>
      <c r="E12" s="12"/>
      <c r="F12" s="41" t="s">
        <v>0</v>
      </c>
      <c r="G12" s="42">
        <v>6862</v>
      </c>
      <c r="H12" s="43">
        <v>424574.8</v>
      </c>
      <c r="I12" s="12"/>
      <c r="J12" s="41" t="s">
        <v>0</v>
      </c>
      <c r="K12" s="42">
        <v>980</v>
      </c>
      <c r="L12" s="43">
        <v>38545.599999999999</v>
      </c>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row>
    <row r="13" spans="1:49" x14ac:dyDescent="0.3">
      <c r="A13" s="35"/>
      <c r="B13" s="35"/>
      <c r="C13" s="35"/>
      <c r="D13" s="35"/>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row>
    <row r="14" spans="1:49" ht="17.399999999999999" customHeight="1" x14ac:dyDescent="0.3">
      <c r="A14" s="35"/>
      <c r="B14" s="35"/>
      <c r="C14" s="35"/>
      <c r="D14" s="35"/>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row>
    <row r="15" spans="1:49" x14ac:dyDescent="0.3">
      <c r="A15" s="35"/>
      <c r="B15" s="35"/>
      <c r="C15" s="35"/>
      <c r="D15" s="35"/>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row>
    <row r="16" spans="1:49" x14ac:dyDescent="0.3">
      <c r="A16" s="35"/>
      <c r="B16" s="35"/>
      <c r="C16" s="35"/>
      <c r="D16" s="35"/>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row>
    <row r="17" spans="1:49" x14ac:dyDescent="0.3">
      <c r="A17" s="35"/>
      <c r="B17" s="35"/>
      <c r="C17" s="35"/>
      <c r="D17" s="35"/>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row>
    <row r="18" spans="1:49" x14ac:dyDescent="0.3">
      <c r="A18" s="35"/>
      <c r="B18" s="35"/>
      <c r="C18" s="35"/>
      <c r="D18" s="35"/>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row>
    <row r="19" spans="1:49" x14ac:dyDescent="0.3">
      <c r="A19" s="35"/>
      <c r="B19" s="35"/>
      <c r="C19" s="35"/>
      <c r="D19" s="35"/>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row>
    <row r="20" spans="1:49" x14ac:dyDescent="0.3">
      <c r="A20" s="35"/>
      <c r="B20" s="35"/>
      <c r="C20" s="35"/>
      <c r="D20" s="35"/>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row>
    <row r="21" spans="1:49" x14ac:dyDescent="0.3">
      <c r="A21" s="35"/>
      <c r="B21" s="35"/>
      <c r="C21" s="35"/>
      <c r="D21" s="35"/>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row>
    <row r="22" spans="1:49" x14ac:dyDescent="0.3">
      <c r="A22" s="35"/>
      <c r="B22" s="35"/>
      <c r="C22" s="35"/>
      <c r="D22" s="35"/>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row>
    <row r="23" spans="1:49" x14ac:dyDescent="0.3">
      <c r="A23" s="35"/>
      <c r="B23" s="35"/>
      <c r="C23" s="35"/>
      <c r="D23" s="35"/>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row>
    <row r="24" spans="1:49" x14ac:dyDescent="0.3">
      <c r="A24" s="35"/>
      <c r="B24" s="35"/>
      <c r="C24" s="35"/>
      <c r="D24" s="35"/>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row>
    <row r="25" spans="1:49"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row>
    <row r="26" spans="1:49" x14ac:dyDescent="0.3">
      <c r="A26" s="35"/>
      <c r="B26" s="35"/>
      <c r="C26" s="35"/>
      <c r="D26" s="35"/>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row>
    <row r="27" spans="1:49" x14ac:dyDescent="0.3">
      <c r="A27" s="11"/>
      <c r="B27" s="11"/>
      <c r="C27" s="11"/>
      <c r="D27" s="11"/>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row>
    <row r="28" spans="1:49"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row>
    <row r="29" spans="1:49"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row>
    <row r="30" spans="1:49"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row>
    <row r="31" spans="1:49"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row>
    <row r="32" spans="1:49"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row>
    <row r="33" spans="1:49"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row>
    <row r="34" spans="1:49"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row>
    <row r="35" spans="1:49"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row>
    <row r="36" spans="1:49"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row>
  </sheetData>
  <sheetProtection sheet="1" objects="1" scenarios="1" pivotTables="0"/>
  <pageMargins left="0.7" right="0.7" top="0.75" bottom="0.75" header="0.3" footer="0.3"/>
  <pageSetup orientation="portrait" horizontalDpi="300" verticalDpi="300"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FAC1B-175F-44AE-8D3C-3087385678F9}">
  <dimension ref="A1:AV36"/>
  <sheetViews>
    <sheetView showGridLines="0" showRowColHeaders="0" zoomScale="105" zoomScaleNormal="105" workbookViewId="0"/>
  </sheetViews>
  <sheetFormatPr defaultColWidth="4" defaultRowHeight="14.4" x14ac:dyDescent="0.3"/>
  <cols>
    <col min="6" max="6" width="26.77734375" customWidth="1"/>
    <col min="7" max="7" width="10.33203125" customWidth="1"/>
    <col min="8" max="8" width="10.77734375" bestFit="1" customWidth="1"/>
    <col min="9" max="9" width="11.33203125" customWidth="1"/>
  </cols>
  <sheetData>
    <row r="1" spans="1:48"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row>
    <row r="2" spans="1:48"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row>
    <row r="3" spans="1:48"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row>
    <row r="4" spans="1:48"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row>
    <row r="5" spans="1:48" x14ac:dyDescent="0.3">
      <c r="A5" s="11"/>
      <c r="B5" s="11"/>
      <c r="C5" s="11"/>
      <c r="D5" s="11"/>
      <c r="E5" s="12"/>
      <c r="F5" s="1" t="s">
        <v>447</v>
      </c>
      <c r="G5" t="s">
        <v>16</v>
      </c>
      <c r="H5" s="20" t="s">
        <v>439</v>
      </c>
      <c r="I5" t="s">
        <v>17</v>
      </c>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row>
    <row r="6" spans="1:48" x14ac:dyDescent="0.3">
      <c r="A6" s="11"/>
      <c r="B6" s="11"/>
      <c r="C6" s="11"/>
      <c r="D6" s="11"/>
      <c r="E6" s="12"/>
      <c r="F6" s="2" t="s">
        <v>98</v>
      </c>
      <c r="G6" s="8">
        <v>107111.90000000001</v>
      </c>
      <c r="H6" s="20">
        <v>3593</v>
      </c>
      <c r="I6" s="8">
        <v>3584</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row>
    <row r="7" spans="1:48" x14ac:dyDescent="0.3">
      <c r="A7" s="11"/>
      <c r="B7" s="11"/>
      <c r="C7" s="11"/>
      <c r="D7" s="11"/>
      <c r="E7" s="12"/>
      <c r="F7" s="2" t="s">
        <v>55</v>
      </c>
      <c r="G7" s="8">
        <v>91434.18</v>
      </c>
      <c r="H7" s="20">
        <v>3741</v>
      </c>
      <c r="I7" s="8">
        <v>2626.75</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row>
    <row r="8" spans="1:48" x14ac:dyDescent="0.3">
      <c r="A8" s="11"/>
      <c r="B8" s="11"/>
      <c r="C8" s="11"/>
      <c r="D8" s="11"/>
      <c r="E8" s="12"/>
      <c r="F8" s="2" t="s">
        <v>106</v>
      </c>
      <c r="G8" s="8">
        <v>90333.689999999973</v>
      </c>
      <c r="H8" s="20">
        <v>4138</v>
      </c>
      <c r="I8" s="8">
        <v>2941</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row>
    <row r="9" spans="1:48" x14ac:dyDescent="0.3">
      <c r="A9" s="35"/>
      <c r="B9" s="35"/>
      <c r="C9" s="35"/>
      <c r="D9" s="35"/>
      <c r="E9" s="12"/>
      <c r="F9" s="2" t="s">
        <v>72</v>
      </c>
      <c r="G9" s="8">
        <v>55871.89</v>
      </c>
      <c r="H9" s="20">
        <v>1584</v>
      </c>
      <c r="I9" s="8">
        <v>2148.35</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row>
    <row r="10" spans="1:48" x14ac:dyDescent="0.3">
      <c r="A10" s="35"/>
      <c r="B10" s="35"/>
      <c r="C10" s="35"/>
      <c r="D10" s="35"/>
      <c r="E10" s="12"/>
      <c r="F10" s="2" t="s">
        <v>100</v>
      </c>
      <c r="G10" s="8">
        <v>49796.3</v>
      </c>
      <c r="H10" s="20">
        <v>1226</v>
      </c>
      <c r="I10" s="8">
        <v>2107.3000000000002</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row>
    <row r="11" spans="1:48" x14ac:dyDescent="0.3">
      <c r="A11" s="35"/>
      <c r="B11" s="35"/>
      <c r="C11" s="35"/>
      <c r="D11" s="35"/>
      <c r="E11" s="12"/>
      <c r="F11" s="2" t="s">
        <v>86</v>
      </c>
      <c r="G11" s="8">
        <v>32203.9</v>
      </c>
      <c r="H11" s="20">
        <v>966</v>
      </c>
      <c r="I11" s="8">
        <v>1260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row>
    <row r="12" spans="1:48" x14ac:dyDescent="0.3">
      <c r="A12" s="35"/>
      <c r="B12" s="35"/>
      <c r="C12" s="35"/>
      <c r="D12" s="35"/>
      <c r="E12" s="12"/>
      <c r="F12" s="2" t="s">
        <v>69</v>
      </c>
      <c r="G12" s="8">
        <v>31034.15</v>
      </c>
      <c r="H12" s="20">
        <v>734</v>
      </c>
      <c r="I12" s="8">
        <v>1443.65</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row>
    <row r="13" spans="1:48" x14ac:dyDescent="0.3">
      <c r="A13" s="35"/>
      <c r="B13" s="35"/>
      <c r="C13" s="35"/>
      <c r="D13" s="35"/>
      <c r="E13" s="12"/>
      <c r="F13" s="2" t="s">
        <v>74</v>
      </c>
      <c r="G13" s="8">
        <v>29585.75</v>
      </c>
      <c r="H13" s="20">
        <v>844</v>
      </c>
      <c r="I13" s="8">
        <v>1052.1400000000001</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row>
    <row r="14" spans="1:48" x14ac:dyDescent="0.3">
      <c r="A14" s="35"/>
      <c r="B14" s="35"/>
      <c r="C14" s="35"/>
      <c r="D14" s="35"/>
      <c r="E14" s="12"/>
      <c r="F14" s="2" t="s">
        <v>97</v>
      </c>
      <c r="G14" s="8">
        <v>27841.299999999996</v>
      </c>
      <c r="H14" s="20">
        <v>959</v>
      </c>
      <c r="I14" s="8">
        <v>1294.175</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row>
    <row r="15" spans="1:48" x14ac:dyDescent="0.3">
      <c r="A15" s="35"/>
      <c r="B15" s="35"/>
      <c r="C15" s="35"/>
      <c r="D15" s="35"/>
      <c r="E15" s="12"/>
      <c r="F15" s="2" t="s">
        <v>39</v>
      </c>
      <c r="G15" s="8">
        <v>26968.149999999998</v>
      </c>
      <c r="H15" s="20">
        <v>1001</v>
      </c>
      <c r="I15" s="8">
        <v>1460.3</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row>
    <row r="16" spans="1:48" x14ac:dyDescent="0.3">
      <c r="A16" s="35"/>
      <c r="B16" s="35"/>
      <c r="C16" s="35"/>
      <c r="D16" s="35"/>
      <c r="E16" s="12"/>
      <c r="F16" s="23" t="s">
        <v>0</v>
      </c>
      <c r="G16" s="24">
        <v>542181.21</v>
      </c>
      <c r="H16" s="25">
        <v>18786</v>
      </c>
      <c r="I16" s="24">
        <v>2072.25</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row>
    <row r="17" spans="1:48" x14ac:dyDescent="0.3">
      <c r="A17" s="35"/>
      <c r="B17" s="35"/>
      <c r="C17" s="35"/>
      <c r="D17" s="35"/>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row>
    <row r="18" spans="1:48" x14ac:dyDescent="0.3">
      <c r="A18" s="35"/>
      <c r="B18" s="35"/>
      <c r="C18" s="35"/>
      <c r="D18" s="35"/>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row>
    <row r="19" spans="1:48" x14ac:dyDescent="0.3">
      <c r="A19" s="35"/>
      <c r="B19" s="35"/>
      <c r="C19" s="35"/>
      <c r="D19" s="35"/>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row>
    <row r="20" spans="1:48" x14ac:dyDescent="0.3">
      <c r="A20" s="35"/>
      <c r="B20" s="35"/>
      <c r="C20" s="35"/>
      <c r="D20" s="35"/>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row>
    <row r="21" spans="1:48" x14ac:dyDescent="0.3">
      <c r="A21" s="35"/>
      <c r="B21" s="35"/>
      <c r="C21" s="35"/>
      <c r="D21" s="35"/>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row>
    <row r="22" spans="1:48" x14ac:dyDescent="0.3">
      <c r="A22" s="35"/>
      <c r="B22" s="35"/>
      <c r="C22" s="35"/>
      <c r="D22" s="35"/>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row>
    <row r="23" spans="1:48" x14ac:dyDescent="0.3">
      <c r="A23" s="35"/>
      <c r="B23" s="35"/>
      <c r="C23" s="35"/>
      <c r="D23" s="35"/>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row>
    <row r="24" spans="1:48" x14ac:dyDescent="0.3">
      <c r="A24" s="35"/>
      <c r="B24" s="35"/>
      <c r="C24" s="35"/>
      <c r="D24" s="35"/>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row>
    <row r="25" spans="1:48"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row>
    <row r="26" spans="1:48" x14ac:dyDescent="0.3">
      <c r="A26" s="35"/>
      <c r="B26" s="35"/>
      <c r="C26" s="35"/>
      <c r="D26" s="35"/>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row>
    <row r="27" spans="1:48" x14ac:dyDescent="0.3">
      <c r="A27" s="35"/>
      <c r="B27" s="35"/>
      <c r="C27" s="35"/>
      <c r="D27" s="35"/>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row>
    <row r="28" spans="1:48"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row>
    <row r="29" spans="1:48"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row>
    <row r="30" spans="1:48"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row>
    <row r="31" spans="1:48"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row>
    <row r="32" spans="1:48"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row>
    <row r="33" spans="1:48"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row>
    <row r="34" spans="1:48"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row>
    <row r="35" spans="1:48"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row>
    <row r="36" spans="1:48"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row>
  </sheetData>
  <sheetProtection sheet="1" objects="1" scenarios="1" pivotTables="0"/>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D26BD-C6D0-4ECA-A28A-999CECC6F0CF}">
  <dimension ref="A1:BA38"/>
  <sheetViews>
    <sheetView showGridLines="0" showRowColHeaders="0" zoomScale="105" zoomScaleNormal="105" workbookViewId="0"/>
  </sheetViews>
  <sheetFormatPr defaultColWidth="4" defaultRowHeight="14.4" x14ac:dyDescent="0.3"/>
  <cols>
    <col min="7" max="7" width="5.21875" customWidth="1"/>
    <col min="8" max="8" width="11.5546875" customWidth="1"/>
    <col min="9" max="9" width="10.21875" customWidth="1"/>
    <col min="10" max="10" width="11.5546875" customWidth="1"/>
    <col min="11" max="11" width="10.21875" customWidth="1"/>
    <col min="12" max="12" width="11.5546875" customWidth="1"/>
    <col min="13" max="13" width="10.21875" customWidth="1"/>
    <col min="14" max="14" width="11.5546875" customWidth="1"/>
    <col min="15" max="15" width="10.21875" customWidth="1"/>
    <col min="16" max="16" width="11.5546875" customWidth="1"/>
    <col min="17" max="17" width="10.21875" customWidth="1"/>
    <col min="18" max="18" width="11.5546875" customWidth="1"/>
    <col min="19" max="19" width="10.21875" customWidth="1"/>
    <col min="20" max="20" width="4.33203125" customWidth="1"/>
  </cols>
  <sheetData>
    <row r="1" spans="1:53"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row>
    <row r="3" spans="1:53"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row>
    <row r="4" spans="1:53"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x14ac:dyDescent="0.3">
      <c r="A6" s="11"/>
      <c r="B6" s="11"/>
      <c r="C6" s="11"/>
      <c r="D6" s="11"/>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row>
    <row r="7" spans="1:53" x14ac:dyDescent="0.3">
      <c r="A7" s="11"/>
      <c r="B7" s="11"/>
      <c r="C7" s="11"/>
      <c r="D7" s="11"/>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row>
    <row r="8" spans="1:53" x14ac:dyDescent="0.3">
      <c r="A8" s="11"/>
      <c r="B8" s="11"/>
      <c r="C8" s="11"/>
      <c r="D8" s="11"/>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row>
    <row r="9" spans="1:53" x14ac:dyDescent="0.3">
      <c r="A9" s="35"/>
      <c r="B9" s="35"/>
      <c r="C9" s="35"/>
      <c r="D9" s="35"/>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x14ac:dyDescent="0.3">
      <c r="A10" s="35"/>
      <c r="B10" s="35"/>
      <c r="C10" s="35"/>
      <c r="D10" s="35"/>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x14ac:dyDescent="0.3">
      <c r="A11" s="35"/>
      <c r="B11" s="35"/>
      <c r="C11" s="35"/>
      <c r="D11" s="35"/>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row>
    <row r="12" spans="1:53" ht="23.4" customHeight="1" x14ac:dyDescent="0.3">
      <c r="A12" s="35"/>
      <c r="B12" s="35"/>
      <c r="C12" s="35"/>
      <c r="D12" s="35"/>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ht="43.2" x14ac:dyDescent="0.3">
      <c r="A13" s="35"/>
      <c r="B13" s="35"/>
      <c r="C13" s="35"/>
      <c r="D13" s="35"/>
      <c r="E13" s="12"/>
      <c r="H13" s="31" t="s">
        <v>426</v>
      </c>
      <c r="I13" s="31" t="s">
        <v>428</v>
      </c>
      <c r="J13" s="31" t="s">
        <v>16</v>
      </c>
      <c r="K13" s="31" t="s">
        <v>428</v>
      </c>
      <c r="L13" s="31" t="s">
        <v>427</v>
      </c>
      <c r="M13" s="31" t="s">
        <v>428</v>
      </c>
      <c r="N13" s="31" t="s">
        <v>435</v>
      </c>
      <c r="O13" s="31" t="s">
        <v>428</v>
      </c>
      <c r="P13" s="31" t="s">
        <v>429</v>
      </c>
      <c r="Q13" s="31" t="s">
        <v>430</v>
      </c>
      <c r="R13" s="31" t="s">
        <v>448</v>
      </c>
      <c r="S13" s="31" t="s">
        <v>428</v>
      </c>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x14ac:dyDescent="0.3">
      <c r="A14" s="35"/>
      <c r="B14" s="35"/>
      <c r="C14" s="35"/>
      <c r="D14" s="35"/>
      <c r="E14" s="12"/>
      <c r="F14" s="22" t="s">
        <v>1</v>
      </c>
      <c r="G14" s="22"/>
      <c r="I14" s="6"/>
      <c r="K14" s="6"/>
      <c r="M14" s="6"/>
      <c r="N14" s="5"/>
      <c r="O14" s="6"/>
      <c r="R14" s="10"/>
      <c r="S14" s="6"/>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x14ac:dyDescent="0.3">
      <c r="A15" s="35"/>
      <c r="B15" s="35"/>
      <c r="C15" s="35"/>
      <c r="D15" s="35"/>
      <c r="E15" s="12"/>
      <c r="G15" s="22" t="s">
        <v>422</v>
      </c>
      <c r="H15">
        <v>70</v>
      </c>
      <c r="I15" s="6"/>
      <c r="J15" s="4">
        <v>84437.5</v>
      </c>
      <c r="K15" s="6"/>
      <c r="L15" s="4">
        <v>3808.83</v>
      </c>
      <c r="M15" s="6"/>
      <c r="N15" s="5">
        <v>54.411857142857144</v>
      </c>
      <c r="O15" s="6"/>
      <c r="P15" s="9">
        <v>4.5108275351591412E-2</v>
      </c>
      <c r="Q15" s="9"/>
      <c r="R15" s="10">
        <v>8.8714285714285719</v>
      </c>
      <c r="S15" s="6"/>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x14ac:dyDescent="0.3">
      <c r="A16" s="35"/>
      <c r="B16" s="35"/>
      <c r="C16" s="35"/>
      <c r="D16" s="35"/>
      <c r="E16" s="12"/>
      <c r="G16" s="22" t="s">
        <v>423</v>
      </c>
      <c r="H16">
        <v>82</v>
      </c>
      <c r="I16" s="6"/>
      <c r="J16" s="4">
        <v>141861</v>
      </c>
      <c r="K16" s="6"/>
      <c r="L16" s="4">
        <v>6471.04</v>
      </c>
      <c r="M16" s="6"/>
      <c r="N16" s="5">
        <v>78.915121951219518</v>
      </c>
      <c r="O16" s="6"/>
      <c r="P16" s="9">
        <v>4.5615355876527021E-2</v>
      </c>
      <c r="Q16" s="9"/>
      <c r="R16" s="10">
        <v>7.4512195121951219</v>
      </c>
      <c r="S16" s="6"/>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x14ac:dyDescent="0.3">
      <c r="A17" s="35"/>
      <c r="B17" s="35"/>
      <c r="C17" s="35"/>
      <c r="D17" s="35"/>
      <c r="E17" s="12"/>
      <c r="F17" s="22" t="s">
        <v>8</v>
      </c>
      <c r="G17" s="22"/>
      <c r="I17" s="6"/>
      <c r="K17" s="6"/>
      <c r="M17" s="6"/>
      <c r="N17" s="5"/>
      <c r="O17" s="6"/>
      <c r="R17" s="10"/>
      <c r="S17" s="6"/>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x14ac:dyDescent="0.3">
      <c r="A18" s="35"/>
      <c r="B18" s="35"/>
      <c r="C18" s="35"/>
      <c r="D18" s="35"/>
      <c r="E18" s="12"/>
      <c r="G18" s="22" t="s">
        <v>424</v>
      </c>
      <c r="H18">
        <v>92</v>
      </c>
      <c r="I18" s="6"/>
      <c r="J18" s="4">
        <v>147879.9</v>
      </c>
      <c r="K18" s="6"/>
      <c r="L18" s="4">
        <v>5729.24</v>
      </c>
      <c r="M18" s="6"/>
      <c r="N18" s="5">
        <v>62.274347826086952</v>
      </c>
      <c r="O18" s="6"/>
      <c r="P18" s="9">
        <v>3.8742520112604893E-2</v>
      </c>
      <c r="Q18" s="9"/>
      <c r="R18" s="10">
        <v>9.2173913043478262</v>
      </c>
      <c r="S18" s="6"/>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x14ac:dyDescent="0.3">
      <c r="A19" s="35"/>
      <c r="B19" s="35"/>
      <c r="C19" s="35"/>
      <c r="D19" s="35"/>
      <c r="E19" s="12"/>
      <c r="G19" s="22" t="s">
        <v>425</v>
      </c>
      <c r="H19">
        <v>93</v>
      </c>
      <c r="I19" s="6"/>
      <c r="J19" s="4">
        <v>151611.09</v>
      </c>
      <c r="K19" s="6"/>
      <c r="L19" s="4">
        <v>8253.15</v>
      </c>
      <c r="M19" s="6"/>
      <c r="N19" s="5">
        <v>88.743548387096766</v>
      </c>
      <c r="O19" s="6"/>
      <c r="P19" s="9">
        <v>5.443632124800369E-2</v>
      </c>
      <c r="Q19" s="9"/>
      <c r="R19" s="10">
        <v>9</v>
      </c>
      <c r="S19" s="6"/>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x14ac:dyDescent="0.3">
      <c r="A20" s="35"/>
      <c r="B20" s="35"/>
      <c r="C20" s="35"/>
      <c r="D20" s="35"/>
      <c r="E20" s="12"/>
      <c r="G20" s="22" t="s">
        <v>422</v>
      </c>
      <c r="H20">
        <v>103</v>
      </c>
      <c r="I20" s="6">
        <v>0.52201451842589697</v>
      </c>
      <c r="J20" s="4">
        <v>165179.64000000001</v>
      </c>
      <c r="K20" s="6">
        <v>0.95623555884529998</v>
      </c>
      <c r="L20" s="4">
        <v>8774.0400000000009</v>
      </c>
      <c r="M20" s="6">
        <v>1.3036050440686513</v>
      </c>
      <c r="N20" s="5">
        <v>85.184854368932051</v>
      </c>
      <c r="O20" s="6">
        <v>0.56555682606607371</v>
      </c>
      <c r="P20" s="9">
        <v>5.3118168800949078E-2</v>
      </c>
      <c r="Q20" s="9">
        <v>8.0098934493576662E-3</v>
      </c>
      <c r="R20" s="10">
        <v>8.2427184466019412</v>
      </c>
      <c r="S20" s="6">
        <v>-7.086909619623856E-2</v>
      </c>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x14ac:dyDescent="0.3">
      <c r="A21" s="35"/>
      <c r="B21" s="35"/>
      <c r="C21" s="35"/>
      <c r="D21" s="35"/>
      <c r="E21" s="12"/>
      <c r="G21" s="22" t="s">
        <v>423</v>
      </c>
      <c r="H21">
        <v>120</v>
      </c>
      <c r="I21" s="6">
        <v>0.51837126808783174</v>
      </c>
      <c r="J21" s="4">
        <v>193718.12</v>
      </c>
      <c r="K21" s="6">
        <v>0.36554881186513555</v>
      </c>
      <c r="L21" s="4">
        <v>9712.34</v>
      </c>
      <c r="M21" s="6">
        <v>0.50089321036494905</v>
      </c>
      <c r="N21" s="5">
        <v>80.936166666666665</v>
      </c>
      <c r="O21" s="6">
        <v>2.5610360416048427E-2</v>
      </c>
      <c r="P21" s="9">
        <v>5.0136456001121633E-2</v>
      </c>
      <c r="Q21" s="9">
        <v>4.5211001245946125E-3</v>
      </c>
      <c r="R21" s="10">
        <v>9.1750000000000007</v>
      </c>
      <c r="S21" s="6">
        <v>0.23134206219312611</v>
      </c>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x14ac:dyDescent="0.3">
      <c r="A22" s="35"/>
      <c r="B22" s="35"/>
      <c r="C22" s="35"/>
      <c r="D22" s="35"/>
      <c r="E22" s="12"/>
      <c r="F22" s="22" t="s">
        <v>15</v>
      </c>
      <c r="G22" s="22"/>
      <c r="I22" s="6"/>
      <c r="K22" s="6"/>
      <c r="M22" s="6"/>
      <c r="N22" s="5"/>
      <c r="O22" s="6"/>
      <c r="R22" s="10"/>
      <c r="S22" s="6"/>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x14ac:dyDescent="0.3">
      <c r="A23" s="35"/>
      <c r="B23" s="35"/>
      <c r="C23" s="35"/>
      <c r="D23" s="35"/>
      <c r="E23" s="12"/>
      <c r="G23" s="22" t="s">
        <v>424</v>
      </c>
      <c r="H23">
        <v>182</v>
      </c>
      <c r="I23" s="6">
        <v>1.0640540028678878</v>
      </c>
      <c r="J23" s="4">
        <v>315242.12</v>
      </c>
      <c r="K23" s="6">
        <v>1.1317442059400906</v>
      </c>
      <c r="L23" s="4">
        <v>15115.4</v>
      </c>
      <c r="M23" s="6">
        <v>1.6382905935167666</v>
      </c>
      <c r="N23" s="5">
        <v>83.051648351648353</v>
      </c>
      <c r="O23" s="6">
        <v>0.33364139892056344</v>
      </c>
      <c r="P23" s="9">
        <v>4.7948541901697651E-2</v>
      </c>
      <c r="Q23" s="9">
        <v>9.2060217890927581E-3</v>
      </c>
      <c r="R23" s="10">
        <v>8.6483516483516478</v>
      </c>
      <c r="S23" s="6">
        <v>-6.1735434376943878E-2</v>
      </c>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x14ac:dyDescent="0.3">
      <c r="A24" s="35"/>
      <c r="B24" s="35"/>
      <c r="C24" s="35"/>
      <c r="D24" s="35"/>
      <c r="E24" s="12"/>
      <c r="F24" s="22" t="s">
        <v>0</v>
      </c>
      <c r="G24" s="22"/>
      <c r="H24" s="22">
        <v>742</v>
      </c>
      <c r="I24" s="26"/>
      <c r="J24" s="27">
        <v>1199929.3700000001</v>
      </c>
      <c r="K24" s="26"/>
      <c r="L24" s="27">
        <v>57864.04</v>
      </c>
      <c r="M24" s="26"/>
      <c r="N24" s="28">
        <v>77.983881401617253</v>
      </c>
      <c r="O24" s="26"/>
      <c r="P24" s="29">
        <v>4.8222871651187264E-2</v>
      </c>
      <c r="Q24" s="29"/>
      <c r="R24" s="30">
        <v>8.6805929919137466</v>
      </c>
      <c r="S24" s="26"/>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row>
    <row r="26" spans="1:53" x14ac:dyDescent="0.3">
      <c r="A26" s="11"/>
      <c r="B26" s="11"/>
      <c r="C26" s="11"/>
      <c r="D26" s="11"/>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x14ac:dyDescent="0.3">
      <c r="A27" s="11"/>
      <c r="B27" s="11"/>
      <c r="C27" s="11"/>
      <c r="D27" s="11"/>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row>
    <row r="31" spans="1:53"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row>
    <row r="32" spans="1:53"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row>
    <row r="33" spans="1:53"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row>
    <row r="34" spans="1:53"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row>
    <row r="35" spans="1:53"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row>
    <row r="36" spans="1:53"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x14ac:dyDescent="0.3">
      <c r="A37" s="11"/>
      <c r="B37" s="11"/>
      <c r="C37" s="11"/>
      <c r="D37" s="11"/>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x14ac:dyDescent="0.3">
      <c r="A38" s="11"/>
      <c r="B38" s="11"/>
      <c r="C38" s="11"/>
      <c r="D38" s="11"/>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sheetData>
  <sheetProtection sheet="1" objects="1" scenarios="1" pivotTables="0"/>
  <conditionalFormatting pivot="1" sqref="I20:I21 I23 K20:K21 K23 M20:M21 M23 Q20:Q21 Q23 S20:S21 S23">
    <cfRule type="cellIs" dxfId="25" priority="4" operator="greaterThan">
      <formula>0</formula>
    </cfRule>
  </conditionalFormatting>
  <conditionalFormatting pivot="1" sqref="I20:I21 I23 K20:K21 K23 M20:M21 M23 Q20:Q21 Q23">
    <cfRule type="cellIs" dxfId="24" priority="3" operator="lessThan">
      <formula>0</formula>
    </cfRule>
  </conditionalFormatting>
  <conditionalFormatting pivot="1" sqref="S20:S21 S23 Q20:Q21 Q23 M20:M21 M23 O20:O21 O23">
    <cfRule type="cellIs" dxfId="23" priority="2" operator="lessThan">
      <formula>0</formula>
    </cfRule>
  </conditionalFormatting>
  <conditionalFormatting pivot="1" sqref="S20:S21 S23 Q20:Q21 Q23 M20:M21 M23 O20:O21 O22 O23">
    <cfRule type="cellIs" dxfId="22" priority="1" operator="greaterThan">
      <formula>0</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54E00-CC85-4221-9471-05C4D187983B}">
  <dimension ref="B2:N40"/>
  <sheetViews>
    <sheetView topLeftCell="A19" workbookViewId="0">
      <selection activeCell="S3" sqref="S3"/>
    </sheetView>
  </sheetViews>
  <sheetFormatPr defaultRowHeight="14.4" x14ac:dyDescent="0.3"/>
  <cols>
    <col min="2" max="2" width="10.5546875" bestFit="1" customWidth="1"/>
    <col min="3" max="3" width="10.109375" bestFit="1" customWidth="1"/>
    <col min="4" max="4" width="9" bestFit="1" customWidth="1"/>
    <col min="5" max="5" width="11.109375" bestFit="1" customWidth="1"/>
    <col min="6" max="6" width="12.109375" bestFit="1" customWidth="1"/>
    <col min="7" max="7" width="8.88671875" bestFit="1" customWidth="1"/>
    <col min="8" max="8" width="9.88671875" bestFit="1" customWidth="1"/>
    <col min="9" max="9" width="11.109375" bestFit="1" customWidth="1"/>
    <col min="10" max="10" width="8.109375" bestFit="1" customWidth="1"/>
    <col min="11" max="11" width="11.109375" bestFit="1" customWidth="1"/>
  </cols>
  <sheetData>
    <row r="2" spans="2:4" x14ac:dyDescent="0.3">
      <c r="B2" s="1" t="s">
        <v>19</v>
      </c>
      <c r="C2" s="7" t="s">
        <v>16</v>
      </c>
      <c r="D2" s="7" t="s">
        <v>17</v>
      </c>
    </row>
    <row r="3" spans="2:4" x14ac:dyDescent="0.3">
      <c r="B3" s="2" t="s">
        <v>1</v>
      </c>
      <c r="D3" s="5"/>
    </row>
    <row r="4" spans="2:4" x14ac:dyDescent="0.3">
      <c r="B4" s="3" t="s">
        <v>2</v>
      </c>
      <c r="C4" s="4">
        <v>30192.1</v>
      </c>
      <c r="D4" s="5">
        <v>1110.5500000000002</v>
      </c>
    </row>
    <row r="5" spans="2:4" x14ac:dyDescent="0.3">
      <c r="B5" s="3" t="s">
        <v>3</v>
      </c>
      <c r="C5" s="4">
        <v>26609.4</v>
      </c>
      <c r="D5" s="5">
        <v>924</v>
      </c>
    </row>
    <row r="6" spans="2:4" x14ac:dyDescent="0.3">
      <c r="B6" s="3" t="s">
        <v>4</v>
      </c>
      <c r="C6" s="4">
        <v>27636</v>
      </c>
      <c r="D6" s="5">
        <v>755</v>
      </c>
    </row>
    <row r="7" spans="2:4" x14ac:dyDescent="0.3">
      <c r="B7" s="3" t="s">
        <v>5</v>
      </c>
      <c r="C7" s="4">
        <v>41203.599999999999</v>
      </c>
      <c r="D7" s="5">
        <v>1179.5999999999999</v>
      </c>
    </row>
    <row r="8" spans="2:4" x14ac:dyDescent="0.3">
      <c r="B8" s="3" t="s">
        <v>6</v>
      </c>
      <c r="C8" s="4">
        <v>49704</v>
      </c>
      <c r="D8" s="5">
        <v>950</v>
      </c>
    </row>
    <row r="9" spans="2:4" x14ac:dyDescent="0.3">
      <c r="B9" s="3" t="s">
        <v>7</v>
      </c>
      <c r="C9" s="4">
        <v>50953.4</v>
      </c>
      <c r="D9" s="5">
        <v>1174</v>
      </c>
    </row>
    <row r="10" spans="2:4" x14ac:dyDescent="0.3">
      <c r="B10" s="2" t="s">
        <v>8</v>
      </c>
      <c r="D10" s="5"/>
    </row>
    <row r="11" spans="2:4" x14ac:dyDescent="0.3">
      <c r="B11" s="3" t="s">
        <v>9</v>
      </c>
      <c r="C11" s="4">
        <v>66692.800000000003</v>
      </c>
      <c r="D11" s="5">
        <v>1208.5</v>
      </c>
    </row>
    <row r="12" spans="2:4" x14ac:dyDescent="0.3">
      <c r="B12" s="3" t="s">
        <v>10</v>
      </c>
      <c r="C12" s="4">
        <v>41207.199999999997</v>
      </c>
      <c r="D12" s="5">
        <v>914.4</v>
      </c>
    </row>
    <row r="13" spans="2:4" x14ac:dyDescent="0.3">
      <c r="B13" s="3" t="s">
        <v>11</v>
      </c>
      <c r="C13" s="4">
        <v>39979.9</v>
      </c>
      <c r="D13" s="5">
        <v>840.55</v>
      </c>
    </row>
    <row r="14" spans="2:4" x14ac:dyDescent="0.3">
      <c r="B14" s="3" t="s">
        <v>12</v>
      </c>
      <c r="C14" s="4">
        <v>55699.39</v>
      </c>
      <c r="D14" s="5">
        <v>881.25</v>
      </c>
    </row>
    <row r="15" spans="2:4" x14ac:dyDescent="0.3">
      <c r="B15" s="3" t="s">
        <v>13</v>
      </c>
      <c r="C15" s="4">
        <v>56823.7</v>
      </c>
      <c r="D15" s="5">
        <v>1608.15</v>
      </c>
    </row>
    <row r="16" spans="2:4" x14ac:dyDescent="0.3">
      <c r="B16" s="3" t="s">
        <v>14</v>
      </c>
      <c r="C16" s="4">
        <v>39088</v>
      </c>
      <c r="D16" s="5">
        <v>971.25</v>
      </c>
    </row>
    <row r="17" spans="2:14" x14ac:dyDescent="0.3">
      <c r="B17" s="3" t="s">
        <v>2</v>
      </c>
      <c r="C17" s="4">
        <v>55464.93</v>
      </c>
      <c r="D17" s="5">
        <v>808</v>
      </c>
    </row>
    <row r="18" spans="2:14" x14ac:dyDescent="0.3">
      <c r="B18" s="3" t="s">
        <v>3</v>
      </c>
      <c r="C18" s="4">
        <v>49981.69</v>
      </c>
      <c r="D18" s="5">
        <v>1264.5</v>
      </c>
    </row>
    <row r="19" spans="2:14" x14ac:dyDescent="0.3">
      <c r="B19" s="3" t="s">
        <v>4</v>
      </c>
      <c r="C19" s="4">
        <v>59733.02</v>
      </c>
      <c r="D19" s="5">
        <v>1203.5</v>
      </c>
    </row>
    <row r="20" spans="2:14" x14ac:dyDescent="0.3">
      <c r="B20" s="3" t="s">
        <v>5</v>
      </c>
      <c r="C20" s="4">
        <v>70328.5</v>
      </c>
      <c r="D20" s="5">
        <v>1194.2</v>
      </c>
    </row>
    <row r="21" spans="2:14" x14ac:dyDescent="0.3">
      <c r="B21" s="3" t="s">
        <v>6</v>
      </c>
      <c r="C21" s="4">
        <v>45913.36</v>
      </c>
      <c r="D21" s="5">
        <v>1377.875</v>
      </c>
    </row>
    <row r="22" spans="2:14" x14ac:dyDescent="0.3">
      <c r="B22" s="3" t="s">
        <v>7</v>
      </c>
      <c r="C22" s="4">
        <v>77476.259999999995</v>
      </c>
      <c r="D22" s="5">
        <v>1388.75</v>
      </c>
    </row>
    <row r="23" spans="2:14" x14ac:dyDescent="0.3">
      <c r="B23" s="2" t="s">
        <v>15</v>
      </c>
      <c r="D23" s="5"/>
    </row>
    <row r="24" spans="2:14" x14ac:dyDescent="0.3">
      <c r="B24" s="3" t="s">
        <v>9</v>
      </c>
      <c r="C24" s="4">
        <v>100854.72</v>
      </c>
      <c r="D24" s="5">
        <v>1007.7</v>
      </c>
    </row>
    <row r="25" spans="2:14" x14ac:dyDescent="0.3">
      <c r="B25" s="3" t="s">
        <v>10</v>
      </c>
      <c r="C25" s="4">
        <v>104561.95</v>
      </c>
      <c r="D25" s="5">
        <v>859.05</v>
      </c>
    </row>
    <row r="26" spans="2:14" x14ac:dyDescent="0.3">
      <c r="B26" s="3" t="s">
        <v>11</v>
      </c>
      <c r="C26" s="4">
        <v>109825.45</v>
      </c>
      <c r="D26" s="5">
        <v>910.4</v>
      </c>
    </row>
    <row r="27" spans="2:14" x14ac:dyDescent="0.3">
      <c r="B27" s="2" t="s">
        <v>0</v>
      </c>
      <c r="C27" s="4">
        <v>1199929.3700000001</v>
      </c>
      <c r="D27" s="5">
        <v>1014.9</v>
      </c>
    </row>
    <row r="29" spans="2:14" x14ac:dyDescent="0.3">
      <c r="B29" s="1" t="s">
        <v>19</v>
      </c>
      <c r="C29" s="7" t="s">
        <v>16</v>
      </c>
      <c r="D29" t="s">
        <v>445</v>
      </c>
      <c r="E29" s="7" t="s">
        <v>17</v>
      </c>
      <c r="F29" t="s">
        <v>446</v>
      </c>
      <c r="G29" t="s">
        <v>127</v>
      </c>
      <c r="H29" t="s">
        <v>444</v>
      </c>
      <c r="K29" t="s">
        <v>436</v>
      </c>
      <c r="N29" s="15" t="b">
        <f>shipping_data!I7=TEXT(L31,"+0.00%;-0.00%;0.00%")&amp; " Q1 2014"</f>
        <v>0</v>
      </c>
    </row>
    <row r="30" spans="2:14" x14ac:dyDescent="0.3">
      <c r="B30" s="2" t="s">
        <v>1</v>
      </c>
      <c r="D30" s="6"/>
      <c r="E30" s="5"/>
      <c r="F30" s="6"/>
      <c r="H30" s="6"/>
      <c r="K30" t="s">
        <v>16</v>
      </c>
      <c r="L30" s="14">
        <v>315242</v>
      </c>
      <c r="N30" t="str">
        <f>TEXT(L33,"+0.00%;-0.00%;0.00%")&amp; " Q1 2014"</f>
        <v>-10.31% Q1 2014</v>
      </c>
    </row>
    <row r="31" spans="2:14" x14ac:dyDescent="0.3">
      <c r="B31" s="3" t="s">
        <v>422</v>
      </c>
      <c r="C31" s="4">
        <v>84437.5</v>
      </c>
      <c r="D31" s="6"/>
      <c r="E31" s="5">
        <v>939.2</v>
      </c>
      <c r="F31" s="6"/>
      <c r="G31">
        <v>3908</v>
      </c>
      <c r="H31" s="6"/>
      <c r="K31" t="s">
        <v>437</v>
      </c>
      <c r="L31" s="10">
        <v>1.1299999999999999</v>
      </c>
    </row>
    <row r="32" spans="2:14" x14ac:dyDescent="0.3">
      <c r="B32" s="3" t="s">
        <v>423</v>
      </c>
      <c r="C32" s="4">
        <v>141861</v>
      </c>
      <c r="D32" s="6"/>
      <c r="E32" s="5">
        <v>1137.2</v>
      </c>
      <c r="F32" s="6"/>
      <c r="G32">
        <v>5673</v>
      </c>
      <c r="H32" s="6"/>
      <c r="K32" t="s">
        <v>17</v>
      </c>
      <c r="L32" s="13">
        <v>920</v>
      </c>
      <c r="N32" s="15" t="str">
        <f>TEXT(L35,"+0.00%;-0.00%;0.00%")&amp; " Q1 2014"</f>
        <v>+113.17% Q1 2014</v>
      </c>
    </row>
    <row r="33" spans="2:14" x14ac:dyDescent="0.3">
      <c r="B33" s="2" t="s">
        <v>8</v>
      </c>
      <c r="D33" s="6"/>
      <c r="E33" s="5"/>
      <c r="F33" s="6"/>
      <c r="H33" s="6"/>
      <c r="K33" t="s">
        <v>438</v>
      </c>
      <c r="L33">
        <v>-0.1031</v>
      </c>
      <c r="N33" s="15" t="str">
        <f>TEXT(L36,"+0.00%;-0.00%;0.00%")&amp; " Q1 2014"</f>
        <v>-10.31% Q1 2014</v>
      </c>
    </row>
    <row r="34" spans="2:14" x14ac:dyDescent="0.3">
      <c r="B34" s="3" t="s">
        <v>424</v>
      </c>
      <c r="C34" s="4">
        <v>147879.9</v>
      </c>
      <c r="D34" s="6"/>
      <c r="E34" s="5">
        <v>1025.8499999999999</v>
      </c>
      <c r="F34" s="6"/>
      <c r="G34">
        <v>6303</v>
      </c>
      <c r="H34" s="6"/>
      <c r="N34" s="15" t="str">
        <f>TEXT(L37,"+0.00%;-0.00%;0.00%")&amp; " Q1 2014"</f>
        <v>+68.90% Q1 2014</v>
      </c>
    </row>
    <row r="35" spans="2:14" x14ac:dyDescent="0.3">
      <c r="B35" s="3" t="s">
        <v>425</v>
      </c>
      <c r="C35" s="4">
        <v>151611.09</v>
      </c>
      <c r="D35" s="6"/>
      <c r="E35" s="5">
        <v>965</v>
      </c>
      <c r="F35" s="6"/>
      <c r="G35">
        <v>5711</v>
      </c>
      <c r="H35" s="6"/>
      <c r="K35" s="19">
        <f>GETPIVOTDATA("[Measures].[detailsRevenue]",$B$29,"[orders].[orderDate (Year)]","[orders].[orderDate (Year)].&amp;[2015]","[orders].[orderDate (Quarter)]","[orders].[orderDate (Quarter)].&amp;[Qtr1]")</f>
        <v>315242.12</v>
      </c>
      <c r="L35">
        <f>GETPIVOTDATA("[__Xl2].[Measures].[detailsRevenue]",Sales!$F$13,"[orders].[orderDate (Year)]","[orders].[orderDate (Year)].&amp;[2015]","[orders].[orderDate (Quarter)]","[orders].[orderDate (Quarter)].&amp;[Qtr1]")</f>
        <v>1.1317442059400906</v>
      </c>
    </row>
    <row r="36" spans="2:14" x14ac:dyDescent="0.3">
      <c r="B36" s="3" t="s">
        <v>422</v>
      </c>
      <c r="C36" s="4">
        <v>165179.64000000001</v>
      </c>
      <c r="D36" s="6">
        <v>0.95623555884529998</v>
      </c>
      <c r="E36" s="5">
        <v>1086</v>
      </c>
      <c r="F36" s="6">
        <v>0.15630323679727423</v>
      </c>
      <c r="G36">
        <v>6258</v>
      </c>
      <c r="H36" s="6">
        <v>0.60133060388945747</v>
      </c>
      <c r="K36" s="8">
        <f>GETPIVOTDATA("[Measures].[detailsMedian]",$B$29,"[orders].[orderDate (Year)]","[orders].[orderDate (Year)].&amp;[2015]","[orders].[orderDate (Quarter)]","[orders].[orderDate (Quarter)].&amp;[Qtr1]")</f>
        <v>920.05</v>
      </c>
      <c r="L36">
        <f>GETPIVOTDATA("[__Xl2].[Measures].[detailsMedian]",$B$29,"[orders].[orderDate (Year)]","[orders].[orderDate (Year)].&amp;[2015]","[orders].[orderDate (Quarter)]","[orders].[orderDate (Quarter)].&amp;[Qtr1]")</f>
        <v>-0.10313398645026073</v>
      </c>
    </row>
    <row r="37" spans="2:14" x14ac:dyDescent="0.3">
      <c r="B37" s="3" t="s">
        <v>423</v>
      </c>
      <c r="C37" s="4">
        <v>193718.12</v>
      </c>
      <c r="D37" s="6">
        <v>0.36554881186513555</v>
      </c>
      <c r="E37" s="5">
        <v>1296.375</v>
      </c>
      <c r="F37" s="6">
        <v>0.13997098135772068</v>
      </c>
      <c r="G37">
        <v>7217</v>
      </c>
      <c r="H37" s="6">
        <v>0.27216640225630179</v>
      </c>
      <c r="K37" s="18">
        <f>GETPIVOTDATA("[Measures].[unitsSold]",$B$29,"[orders].[orderDate (Year)]","[orders].[orderDate (Year)].&amp;[2015]","[orders].[orderDate (Quarter)]","[orders].[orderDate (Quarter)].&amp;[Qtr1]")</f>
        <v>10646</v>
      </c>
      <c r="L37">
        <f>GETPIVOTDATA("[__Xl2].[Measures].[unitsSold]",$B$29,"[orders].[orderDate (Year)]","[orders].[orderDate (Year)].&amp;[2015]","[orders].[orderDate (Quarter)]","[orders].[orderDate (Quarter)].&amp;[Qtr1]")</f>
        <v>0.68903696652387747</v>
      </c>
    </row>
    <row r="38" spans="2:14" x14ac:dyDescent="0.3">
      <c r="B38" s="2" t="s">
        <v>15</v>
      </c>
      <c r="D38" s="6"/>
      <c r="E38" s="5"/>
      <c r="F38" s="6"/>
      <c r="H38" s="6"/>
    </row>
    <row r="39" spans="2:14" x14ac:dyDescent="0.3">
      <c r="B39" s="3" t="s">
        <v>424</v>
      </c>
      <c r="C39" s="4">
        <v>315242.12</v>
      </c>
      <c r="D39" s="6">
        <v>1.1317442059400906</v>
      </c>
      <c r="E39" s="5">
        <v>920.05</v>
      </c>
      <c r="F39" s="6">
        <v>-0.10313398645026073</v>
      </c>
      <c r="G39">
        <v>10646</v>
      </c>
      <c r="H39" s="6">
        <v>0.68903696652387747</v>
      </c>
    </row>
    <row r="40" spans="2:14" x14ac:dyDescent="0.3">
      <c r="B40" s="2" t="s">
        <v>0</v>
      </c>
      <c r="C40" s="4">
        <v>1199929.3700000001</v>
      </c>
      <c r="D40" s="6"/>
      <c r="E40" s="5">
        <v>1014.9</v>
      </c>
      <c r="F40" s="6"/>
      <c r="G40">
        <v>45716</v>
      </c>
      <c r="H40" s="6"/>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0E17C-7FFF-4B39-B991-0C4EB2543136}">
  <dimension ref="B2:G33"/>
  <sheetViews>
    <sheetView zoomScale="73" zoomScaleNormal="73" workbookViewId="0">
      <selection activeCell="C5" sqref="C5"/>
    </sheetView>
  </sheetViews>
  <sheetFormatPr defaultRowHeight="14.4" x14ac:dyDescent="0.3"/>
  <cols>
    <col min="2" max="2" width="13.33203125" bestFit="1" customWidth="1"/>
    <col min="3" max="3" width="14.109375" bestFit="1" customWidth="1"/>
    <col min="4" max="4" width="13.88671875" bestFit="1" customWidth="1"/>
    <col min="5" max="5" width="12.88671875" bestFit="1" customWidth="1"/>
    <col min="6" max="6" width="16.44140625" bestFit="1" customWidth="1"/>
    <col min="7" max="7" width="14.109375" bestFit="1" customWidth="1"/>
    <col min="8" max="8" width="13.88671875" bestFit="1" customWidth="1"/>
    <col min="9" max="9" width="14.5546875" bestFit="1" customWidth="1"/>
    <col min="10" max="10" width="14.109375" bestFit="1" customWidth="1"/>
    <col min="11" max="11" width="5" bestFit="1" customWidth="1"/>
    <col min="12" max="12" width="12.88671875" bestFit="1" customWidth="1"/>
    <col min="13" max="13" width="16.44140625" bestFit="1" customWidth="1"/>
    <col min="14" max="14" width="14.109375" bestFit="1" customWidth="1"/>
    <col min="15" max="15" width="10.5546875" bestFit="1" customWidth="1"/>
    <col min="16" max="16" width="13.88671875" bestFit="1" customWidth="1"/>
    <col min="17" max="18" width="7.5546875" bestFit="1" customWidth="1"/>
    <col min="19" max="19" width="8.5546875" bestFit="1" customWidth="1"/>
    <col min="20" max="20" width="7.5546875" bestFit="1" customWidth="1"/>
    <col min="21" max="24" width="8.5546875" bestFit="1" customWidth="1"/>
    <col min="25" max="25" width="7.5546875" bestFit="1" customWidth="1"/>
    <col min="26" max="26" width="18.5546875" bestFit="1" customWidth="1"/>
    <col min="27" max="27" width="18.44140625" bestFit="1" customWidth="1"/>
  </cols>
  <sheetData>
    <row r="2" spans="2:7" x14ac:dyDescent="0.3">
      <c r="B2" s="1" t="s">
        <v>20</v>
      </c>
      <c r="C2" t="s">
        <v>21</v>
      </c>
    </row>
    <row r="3" spans="2:7" x14ac:dyDescent="0.3">
      <c r="B3" s="2" t="s">
        <v>1</v>
      </c>
    </row>
    <row r="4" spans="2:7" x14ac:dyDescent="0.3">
      <c r="B4" s="3" t="s">
        <v>2</v>
      </c>
      <c r="C4" s="4">
        <v>30192.1</v>
      </c>
    </row>
    <row r="5" spans="2:7" x14ac:dyDescent="0.3">
      <c r="B5" s="3" t="s">
        <v>3</v>
      </c>
      <c r="C5" s="4">
        <v>26609.4</v>
      </c>
    </row>
    <row r="6" spans="2:7" x14ac:dyDescent="0.3">
      <c r="B6" s="3" t="s">
        <v>4</v>
      </c>
      <c r="C6" s="4">
        <v>27636</v>
      </c>
    </row>
    <row r="7" spans="2:7" x14ac:dyDescent="0.3">
      <c r="B7" s="3" t="s">
        <v>5</v>
      </c>
      <c r="C7" s="4">
        <v>41203.599999999999</v>
      </c>
    </row>
    <row r="8" spans="2:7" x14ac:dyDescent="0.3">
      <c r="B8" s="3" t="s">
        <v>6</v>
      </c>
      <c r="C8" s="4">
        <v>49704</v>
      </c>
    </row>
    <row r="9" spans="2:7" x14ac:dyDescent="0.3">
      <c r="B9" s="3" t="s">
        <v>7</v>
      </c>
      <c r="C9" s="4">
        <v>50953.4</v>
      </c>
    </row>
    <row r="10" spans="2:7" x14ac:dyDescent="0.3">
      <c r="B10" s="2" t="s">
        <v>8</v>
      </c>
    </row>
    <row r="11" spans="2:7" x14ac:dyDescent="0.3">
      <c r="B11" s="3" t="s">
        <v>9</v>
      </c>
      <c r="C11" s="4">
        <v>66692.800000000003</v>
      </c>
    </row>
    <row r="12" spans="2:7" x14ac:dyDescent="0.3">
      <c r="B12" s="3" t="s">
        <v>10</v>
      </c>
      <c r="C12" s="4">
        <v>41207.199999999997</v>
      </c>
    </row>
    <row r="13" spans="2:7" x14ac:dyDescent="0.3">
      <c r="B13" s="3" t="s">
        <v>11</v>
      </c>
      <c r="C13" s="4">
        <v>39979.9</v>
      </c>
    </row>
    <row r="14" spans="2:7" x14ac:dyDescent="0.3">
      <c r="B14" s="3" t="s">
        <v>12</v>
      </c>
      <c r="C14" s="4">
        <v>55699.39</v>
      </c>
    </row>
    <row r="15" spans="2:7" x14ac:dyDescent="0.3">
      <c r="B15" s="3" t="s">
        <v>13</v>
      </c>
      <c r="C15" s="4">
        <v>56823.7</v>
      </c>
      <c r="F15" s="1" t="s">
        <v>23</v>
      </c>
    </row>
    <row r="16" spans="2:7" x14ac:dyDescent="0.3">
      <c r="B16" s="3" t="s">
        <v>14</v>
      </c>
      <c r="C16" s="4">
        <v>39088</v>
      </c>
      <c r="F16" t="s">
        <v>32</v>
      </c>
      <c r="G16" t="s">
        <v>33</v>
      </c>
    </row>
    <row r="17" spans="2:7" x14ac:dyDescent="0.3">
      <c r="B17" s="3" t="s">
        <v>2</v>
      </c>
      <c r="C17" s="4">
        <v>55464.93</v>
      </c>
      <c r="E17" t="s">
        <v>34</v>
      </c>
      <c r="F17">
        <v>69</v>
      </c>
      <c r="G17">
        <v>8</v>
      </c>
    </row>
    <row r="18" spans="2:7" x14ac:dyDescent="0.3">
      <c r="B18" s="3" t="s">
        <v>3</v>
      </c>
      <c r="C18" s="4">
        <v>49981.69</v>
      </c>
    </row>
    <row r="19" spans="2:7" x14ac:dyDescent="0.3">
      <c r="B19" s="3" t="s">
        <v>4</v>
      </c>
      <c r="C19" s="4">
        <v>59733.02</v>
      </c>
      <c r="E19" s="1" t="s">
        <v>20</v>
      </c>
      <c r="F19" t="s">
        <v>21</v>
      </c>
    </row>
    <row r="20" spans="2:7" x14ac:dyDescent="0.3">
      <c r="B20" s="3" t="s">
        <v>5</v>
      </c>
      <c r="C20" s="4">
        <v>70328.5</v>
      </c>
      <c r="E20" s="2" t="s">
        <v>30</v>
      </c>
      <c r="F20" s="4">
        <v>201196.29</v>
      </c>
    </row>
    <row r="21" spans="2:7" x14ac:dyDescent="0.3">
      <c r="B21" s="3" t="s">
        <v>6</v>
      </c>
      <c r="C21" s="4">
        <v>45913.36</v>
      </c>
      <c r="E21" s="2" t="s">
        <v>28</v>
      </c>
      <c r="F21" s="4">
        <v>263397.86000000004</v>
      </c>
    </row>
    <row r="22" spans="2:7" x14ac:dyDescent="0.3">
      <c r="B22" s="3" t="s">
        <v>7</v>
      </c>
      <c r="C22" s="4">
        <v>77476.259999999995</v>
      </c>
      <c r="E22" s="2" t="s">
        <v>29</v>
      </c>
      <c r="F22" s="4">
        <v>309259.68999999994</v>
      </c>
    </row>
    <row r="23" spans="2:7" x14ac:dyDescent="0.3">
      <c r="B23" s="2" t="s">
        <v>15</v>
      </c>
      <c r="E23" s="2" t="s">
        <v>25</v>
      </c>
      <c r="F23" s="4">
        <v>329398.77</v>
      </c>
    </row>
    <row r="24" spans="2:7" x14ac:dyDescent="0.3">
      <c r="B24" s="3" t="s">
        <v>9</v>
      </c>
      <c r="C24" s="4">
        <v>100854.72</v>
      </c>
      <c r="E24" s="2" t="s">
        <v>31</v>
      </c>
      <c r="F24" s="4">
        <v>467488.22999999992</v>
      </c>
    </row>
    <row r="25" spans="2:7" x14ac:dyDescent="0.3">
      <c r="B25" s="3" t="s">
        <v>10</v>
      </c>
      <c r="C25" s="4">
        <v>104561.95</v>
      </c>
      <c r="E25" s="2" t="s">
        <v>26</v>
      </c>
      <c r="F25" s="4">
        <v>528481.87000000011</v>
      </c>
    </row>
    <row r="26" spans="2:7" x14ac:dyDescent="0.3">
      <c r="B26" s="3" t="s">
        <v>11</v>
      </c>
      <c r="C26" s="4">
        <v>109825.45</v>
      </c>
      <c r="E26" s="2" t="s">
        <v>27</v>
      </c>
      <c r="F26" s="4">
        <v>534864.5199999999</v>
      </c>
    </row>
    <row r="27" spans="2:7" x14ac:dyDescent="0.3">
      <c r="B27" s="2" t="s">
        <v>0</v>
      </c>
      <c r="C27" s="4">
        <v>1199929.3700000001</v>
      </c>
      <c r="E27" s="2" t="s">
        <v>24</v>
      </c>
      <c r="F27" s="4">
        <v>615380.21</v>
      </c>
    </row>
    <row r="28" spans="2:7" x14ac:dyDescent="0.3">
      <c r="E28" s="2" t="s">
        <v>0</v>
      </c>
      <c r="F28" s="4">
        <v>1199929.3700000001</v>
      </c>
    </row>
    <row r="32" spans="2:7" x14ac:dyDescent="0.3">
      <c r="C32" t="s">
        <v>440</v>
      </c>
      <c r="D32">
        <f>GETPIVOTDATA("[Measures].[Count of activeStatus]",$E$15,"[products].[activeStatus]","[products].[activeStatus].&amp;[DISCONTINUED]")</f>
        <v>8</v>
      </c>
    </row>
    <row r="33" spans="3:4" x14ac:dyDescent="0.3">
      <c r="C33" t="s">
        <v>32</v>
      </c>
      <c r="D33">
        <f>GETPIVOTDATA("[Measures].[Count of activeStatus]",$E$15,"[products].[activeStatus]","[products].[activeStatus].&amp;[Active]")</f>
        <v>69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DB790-0822-4D4C-8BC2-C9C442D8C0C3}">
  <dimension ref="B2:L99"/>
  <sheetViews>
    <sheetView zoomScale="96" zoomScaleNormal="96" workbookViewId="0">
      <selection activeCell="E19" sqref="E19"/>
    </sheetView>
  </sheetViews>
  <sheetFormatPr defaultRowHeight="14.4" x14ac:dyDescent="0.3"/>
  <cols>
    <col min="2" max="2" width="25.5546875" bestFit="1" customWidth="1"/>
    <col min="3" max="3" width="8.88671875" bestFit="1" customWidth="1"/>
    <col min="4" max="4" width="20.21875" bestFit="1" customWidth="1"/>
    <col min="5" max="5" width="9.88671875" bestFit="1" customWidth="1"/>
    <col min="6" max="6" width="10.5546875" bestFit="1" customWidth="1"/>
    <col min="7" max="7" width="12.77734375" bestFit="1" customWidth="1"/>
    <col min="8" max="8" width="13" bestFit="1" customWidth="1"/>
    <col min="9" max="9" width="17.5546875" bestFit="1" customWidth="1"/>
    <col min="10" max="10" width="10.5546875" bestFit="1" customWidth="1"/>
    <col min="11" max="11" width="33.88671875" bestFit="1" customWidth="1"/>
    <col min="16" max="16" width="29" bestFit="1" customWidth="1"/>
  </cols>
  <sheetData>
    <row r="2" spans="2:12" x14ac:dyDescent="0.3">
      <c r="D2" s="1" t="s">
        <v>20</v>
      </c>
      <c r="E2" t="s">
        <v>439</v>
      </c>
      <c r="F2" t="s">
        <v>16</v>
      </c>
      <c r="H2" s="1" t="s">
        <v>20</v>
      </c>
      <c r="I2" t="s">
        <v>126</v>
      </c>
    </row>
    <row r="3" spans="2:12" x14ac:dyDescent="0.3">
      <c r="D3" s="2" t="s">
        <v>450</v>
      </c>
      <c r="E3">
        <v>735</v>
      </c>
      <c r="F3" s="21">
        <v>74106.350000000006</v>
      </c>
      <c r="H3" s="2" t="s">
        <v>176</v>
      </c>
      <c r="I3" s="8">
        <v>84186.760000000009</v>
      </c>
      <c r="K3" t="str" cm="1">
        <f t="array" ref="K3:L7">H3:I7</f>
        <v>France</v>
      </c>
      <c r="L3">
        <v>84186.760000000009</v>
      </c>
    </row>
    <row r="4" spans="2:12" x14ac:dyDescent="0.3">
      <c r="D4" s="2" t="s">
        <v>462</v>
      </c>
      <c r="E4">
        <v>519</v>
      </c>
      <c r="F4" s="21">
        <v>62389.15</v>
      </c>
      <c r="H4" s="2" t="s">
        <v>131</v>
      </c>
      <c r="I4" s="8">
        <v>106930.93000000001</v>
      </c>
      <c r="K4" t="str">
        <v>Brazil</v>
      </c>
      <c r="L4">
        <v>106930.93000000001</v>
      </c>
    </row>
    <row r="5" spans="2:12" x14ac:dyDescent="0.3">
      <c r="D5" s="2" t="s">
        <v>449</v>
      </c>
      <c r="E5">
        <v>663</v>
      </c>
      <c r="F5" s="21">
        <v>50865.05</v>
      </c>
      <c r="H5" s="2" t="s">
        <v>128</v>
      </c>
      <c r="I5" s="8">
        <v>114035.37999999999</v>
      </c>
      <c r="K5" t="str">
        <v>Austria</v>
      </c>
      <c r="L5">
        <v>114035.37999999999</v>
      </c>
    </row>
    <row r="6" spans="2:12" x14ac:dyDescent="0.3">
      <c r="D6" s="2" t="s">
        <v>451</v>
      </c>
      <c r="E6">
        <v>543</v>
      </c>
      <c r="F6" s="21">
        <v>45550.3</v>
      </c>
      <c r="H6" s="2" t="s">
        <v>130</v>
      </c>
      <c r="I6" s="8">
        <v>208943.29</v>
      </c>
      <c r="K6" t="str">
        <v>Germany</v>
      </c>
      <c r="L6">
        <v>208943.29</v>
      </c>
    </row>
    <row r="7" spans="2:12" x14ac:dyDescent="0.3">
      <c r="D7" s="2" t="s">
        <v>463</v>
      </c>
      <c r="E7">
        <v>510</v>
      </c>
      <c r="F7" s="21">
        <v>42957.3</v>
      </c>
      <c r="H7" s="2" t="s">
        <v>134</v>
      </c>
      <c r="I7" s="8">
        <v>222319.85</v>
      </c>
      <c r="K7" t="str">
        <v>USA</v>
      </c>
      <c r="L7">
        <v>222319.85</v>
      </c>
    </row>
    <row r="8" spans="2:12" x14ac:dyDescent="0.3">
      <c r="H8" s="2" t="s">
        <v>0</v>
      </c>
      <c r="I8" s="8">
        <v>736416.21</v>
      </c>
    </row>
    <row r="12" spans="2:12" x14ac:dyDescent="0.3">
      <c r="G12" t="s">
        <v>455</v>
      </c>
    </row>
    <row r="13" spans="2:12" x14ac:dyDescent="0.3">
      <c r="G13" t="str" cm="1">
        <f t="array" ref="G13:G99">(_xlfn.UNIQUE(customer_count[customerID]))</f>
        <v>VINET</v>
      </c>
      <c r="I13" s="34" cm="1">
        <f t="array" ref="I13">SUMPRODUCT(1/COUNTIF(customer_count[customerID],customer_count[customerID]))</f>
        <v>87.000000000000298</v>
      </c>
      <c r="J13" t="str" cm="1">
        <f t="array" ref="J13:J99">(_xlfn.UNIQUE(customer_count[customerID]))</f>
        <v>VINET</v>
      </c>
    </row>
    <row r="14" spans="2:12" x14ac:dyDescent="0.3">
      <c r="E14">
        <v>91</v>
      </c>
      <c r="G14" t="str">
        <v>TOMSP</v>
      </c>
      <c r="J14" t="str">
        <v>TOMSP</v>
      </c>
    </row>
    <row r="15" spans="2:12" x14ac:dyDescent="0.3">
      <c r="B15" s="2" t="s">
        <v>418</v>
      </c>
      <c r="C15" t="s">
        <v>150</v>
      </c>
      <c r="E15">
        <v>69</v>
      </c>
      <c r="G15" t="str">
        <v>HANAR</v>
      </c>
      <c r="J15" t="str">
        <v>HANAR</v>
      </c>
    </row>
    <row r="16" spans="2:12" x14ac:dyDescent="0.3">
      <c r="B16" s="2" t="str">
        <f>_xlfn.XLOOKUP('Customers'!F6,customer_details!B:B,customer_details!A:A)</f>
        <v>QUICK</v>
      </c>
      <c r="C16" t="str">
        <f>_xlfn.XLOOKUP('Customers'!F6,customer_details!B:B,customer_details!F:F)</f>
        <v>Germany</v>
      </c>
      <c r="E16">
        <v>4</v>
      </c>
      <c r="G16" t="str">
        <v>VICTE</v>
      </c>
      <c r="J16" t="str">
        <v>VICTE</v>
      </c>
    </row>
    <row r="17" spans="2:10" x14ac:dyDescent="0.3">
      <c r="B17" s="2" t="str">
        <f>_xlfn.XLOOKUP('Customers'!F7,customer_details!B:B,customer_details!A:A)</f>
        <v>ERNSH</v>
      </c>
      <c r="C17" t="str">
        <f>_xlfn.XLOOKUP('Customers'!F7,customer_details!B:B,customer_details!F:F)</f>
        <v>Austria</v>
      </c>
      <c r="G17" t="str">
        <v>SUPRD</v>
      </c>
      <c r="J17" t="str">
        <v>SUPRD</v>
      </c>
    </row>
    <row r="18" spans="2:10" x14ac:dyDescent="0.3">
      <c r="B18" s="2" t="str">
        <f>_xlfn.XLOOKUP('Customers'!F8,customer_details!B:B,customer_details!A:A)</f>
        <v>SAVEA</v>
      </c>
      <c r="C18" t="str">
        <f>_xlfn.XLOOKUP('Customers'!F8,customer_details!B:B,customer_details!F:F)</f>
        <v>USA</v>
      </c>
      <c r="G18" t="str">
        <v>CHOPS</v>
      </c>
      <c r="J18" t="str">
        <v>CHOPS</v>
      </c>
    </row>
    <row r="19" spans="2:10" x14ac:dyDescent="0.3">
      <c r="B19" s="2" t="str">
        <f>_xlfn.XLOOKUP('Customers'!F9,customer_details!B:B,customer_details!A:A)</f>
        <v>HUNGO</v>
      </c>
      <c r="C19" t="str">
        <f>_xlfn.XLOOKUP('Customers'!F9,customer_details!B:B,customer_details!F:F)</f>
        <v>Ireland</v>
      </c>
      <c r="G19" t="str">
        <v>RICSU</v>
      </c>
      <c r="J19" t="str">
        <v>RICSU</v>
      </c>
    </row>
    <row r="20" spans="2:10" x14ac:dyDescent="0.3">
      <c r="B20" s="2" t="str">
        <f>_xlfn.XLOOKUP('Customers'!F10,customer_details!B:B,customer_details!A:A)</f>
        <v>RATTC</v>
      </c>
      <c r="C20" t="str">
        <f>_xlfn.XLOOKUP('Customers'!F10,customer_details!B:B,customer_details!F:F)</f>
        <v>USA</v>
      </c>
      <c r="G20" t="str">
        <v>WELLI</v>
      </c>
      <c r="J20" t="str">
        <v>WELLI</v>
      </c>
    </row>
    <row r="21" spans="2:10" x14ac:dyDescent="0.3">
      <c r="B21" s="2" t="str">
        <f>_xlfn.XLOOKUP('Customers'!F11,customer_details!B:B,customer_details!A:A)</f>
        <v>MEREP</v>
      </c>
      <c r="C21" t="str">
        <f>_xlfn.XLOOKUP('Customers'!F11,customer_details!B:B,customer_details!F:F)</f>
        <v>Canada</v>
      </c>
      <c r="G21" t="str">
        <v>HILAA</v>
      </c>
      <c r="J21" t="str">
        <v>HILAA</v>
      </c>
    </row>
    <row r="22" spans="2:10" x14ac:dyDescent="0.3">
      <c r="B22" s="2" t="str">
        <f>_xlfn.XLOOKUP('Customers'!F12,customer_details!B:B,customer_details!A:A)</f>
        <v>HANAR</v>
      </c>
      <c r="C22" t="str">
        <f>_xlfn.XLOOKUP('Customers'!F12,customer_details!B:B,customer_details!F:F)</f>
        <v>Brazil</v>
      </c>
      <c r="G22" t="str">
        <v>ERNSH</v>
      </c>
      <c r="J22" t="str">
        <v>ERNSH</v>
      </c>
    </row>
    <row r="23" spans="2:10" x14ac:dyDescent="0.3">
      <c r="B23" s="2" t="str">
        <f>_xlfn.XLOOKUP('Customers'!F13,customer_details!B:B,customer_details!A:A)</f>
        <v>KOENE</v>
      </c>
      <c r="C23" t="str">
        <f>_xlfn.XLOOKUP('Customers'!F13,customer_details!B:B,customer_details!F:F)</f>
        <v>Germany</v>
      </c>
      <c r="G23" t="str">
        <v>CENTC</v>
      </c>
      <c r="J23" t="str">
        <v>CENTC</v>
      </c>
    </row>
    <row r="24" spans="2:10" x14ac:dyDescent="0.3">
      <c r="B24" s="2" t="str">
        <f>_xlfn.XLOOKUP('Customers'!F14,customer_details!B:B,customer_details!A:A)</f>
        <v>QUEEN</v>
      </c>
      <c r="C24" t="str">
        <f>_xlfn.XLOOKUP('Customers'!F14,customer_details!B:B,customer_details!F:F)</f>
        <v>Brazil</v>
      </c>
      <c r="G24" t="str">
        <v>WOLZA</v>
      </c>
      <c r="J24" t="str">
        <v>WOLZA</v>
      </c>
    </row>
    <row r="25" spans="2:10" x14ac:dyDescent="0.3">
      <c r="B25" s="2" t="str">
        <f>_xlfn.XLOOKUP('Customers'!F15,customer_details!B:B,customer_details!A:A)</f>
        <v>BERGS</v>
      </c>
      <c r="C25" t="str">
        <f>_xlfn.XLOOKUP('Customers'!F15,customer_details!B:B,customer_details!F:F)</f>
        <v>Sweden</v>
      </c>
      <c r="G25" t="str">
        <v>QUEDE</v>
      </c>
      <c r="J25" t="str">
        <v>QUEDE</v>
      </c>
    </row>
    <row r="26" spans="2:10" x14ac:dyDescent="0.3">
      <c r="G26" t="str">
        <v>RATTC</v>
      </c>
      <c r="J26" t="str">
        <v>RATTC</v>
      </c>
    </row>
    <row r="27" spans="2:10" x14ac:dyDescent="0.3">
      <c r="G27" t="str">
        <v>FOLKO</v>
      </c>
      <c r="J27" t="str">
        <v>FOLKO</v>
      </c>
    </row>
    <row r="28" spans="2:10" x14ac:dyDescent="0.3">
      <c r="G28" t="str">
        <v>BLONP</v>
      </c>
      <c r="J28" t="str">
        <v>BLONP</v>
      </c>
    </row>
    <row r="29" spans="2:10" x14ac:dyDescent="0.3">
      <c r="G29" t="str">
        <v>WARTH</v>
      </c>
      <c r="J29" t="str">
        <v>WARTH</v>
      </c>
    </row>
    <row r="30" spans="2:10" x14ac:dyDescent="0.3">
      <c r="G30" t="str">
        <v>FRANK</v>
      </c>
      <c r="J30" t="str">
        <v>FRANK</v>
      </c>
    </row>
    <row r="31" spans="2:10" x14ac:dyDescent="0.3">
      <c r="B31" t="s">
        <v>98</v>
      </c>
      <c r="G31" t="str">
        <v>GROSR</v>
      </c>
      <c r="J31" t="str">
        <v>GROSR</v>
      </c>
    </row>
    <row r="32" spans="2:10" x14ac:dyDescent="0.3">
      <c r="B32" s="16">
        <v>30156</v>
      </c>
      <c r="G32" t="str">
        <v>WHITC</v>
      </c>
      <c r="J32" t="str">
        <v>WHITC</v>
      </c>
    </row>
    <row r="33" spans="2:10" x14ac:dyDescent="0.3">
      <c r="B33" s="17">
        <v>3643</v>
      </c>
      <c r="G33" t="str">
        <v>SPLIR</v>
      </c>
      <c r="J33" t="str">
        <v>SPLIR</v>
      </c>
    </row>
    <row r="34" spans="2:10" x14ac:dyDescent="0.3">
      <c r="G34" t="str">
        <v>QUICK</v>
      </c>
      <c r="J34" t="str">
        <v>QUICK</v>
      </c>
    </row>
    <row r="35" spans="2:10" x14ac:dyDescent="0.3">
      <c r="G35" t="str">
        <v>MAGAA</v>
      </c>
      <c r="J35" t="str">
        <v>MAGAA</v>
      </c>
    </row>
    <row r="36" spans="2:10" x14ac:dyDescent="0.3">
      <c r="G36" t="str">
        <v>TORTU</v>
      </c>
      <c r="J36" t="str">
        <v>TORTU</v>
      </c>
    </row>
    <row r="37" spans="2:10" x14ac:dyDescent="0.3">
      <c r="G37" t="str">
        <v>MORGK</v>
      </c>
      <c r="J37" t="str">
        <v>MORGK</v>
      </c>
    </row>
    <row r="38" spans="2:10" x14ac:dyDescent="0.3">
      <c r="G38" t="str">
        <v>BERGS</v>
      </c>
      <c r="J38" t="str">
        <v>BERGS</v>
      </c>
    </row>
    <row r="39" spans="2:10" x14ac:dyDescent="0.3">
      <c r="G39" t="str">
        <v>LEHMS</v>
      </c>
      <c r="J39" t="str">
        <v>LEHMS</v>
      </c>
    </row>
    <row r="40" spans="2:10" x14ac:dyDescent="0.3">
      <c r="G40" t="str">
        <v>ROMEY</v>
      </c>
      <c r="J40" t="str">
        <v>ROMEY</v>
      </c>
    </row>
    <row r="41" spans="2:10" x14ac:dyDescent="0.3">
      <c r="G41" t="str">
        <v>LILAS</v>
      </c>
      <c r="J41" t="str">
        <v>LILAS</v>
      </c>
    </row>
    <row r="42" spans="2:10" x14ac:dyDescent="0.3">
      <c r="G42" t="str">
        <v>RICAR</v>
      </c>
      <c r="J42" t="str">
        <v>RICAR</v>
      </c>
    </row>
    <row r="43" spans="2:10" x14ac:dyDescent="0.3">
      <c r="G43" t="str">
        <v>REGGC</v>
      </c>
      <c r="J43" t="str">
        <v>REGGC</v>
      </c>
    </row>
    <row r="44" spans="2:10" x14ac:dyDescent="0.3">
      <c r="G44" t="str">
        <v>BSBEV</v>
      </c>
      <c r="J44" t="str">
        <v>BSBEV</v>
      </c>
    </row>
    <row r="45" spans="2:10" x14ac:dyDescent="0.3">
      <c r="G45" t="str">
        <v>COMMI</v>
      </c>
      <c r="J45" t="str">
        <v>COMMI</v>
      </c>
    </row>
    <row r="46" spans="2:10" x14ac:dyDescent="0.3">
      <c r="G46" t="str">
        <v>TRADH</v>
      </c>
      <c r="J46" t="str">
        <v>TRADH</v>
      </c>
    </row>
    <row r="47" spans="2:10" x14ac:dyDescent="0.3">
      <c r="G47" t="str">
        <v>HUNGO</v>
      </c>
      <c r="J47" t="str">
        <v>HUNGO</v>
      </c>
    </row>
    <row r="48" spans="2:10" x14ac:dyDescent="0.3">
      <c r="G48" t="str">
        <v>WANDK</v>
      </c>
      <c r="J48" t="str">
        <v>WANDK</v>
      </c>
    </row>
    <row r="49" spans="7:10" x14ac:dyDescent="0.3">
      <c r="G49" t="str">
        <v>GODOS</v>
      </c>
      <c r="J49" t="str">
        <v>GODOS</v>
      </c>
    </row>
    <row r="50" spans="7:10" x14ac:dyDescent="0.3">
      <c r="G50" t="str">
        <v>OLDWO</v>
      </c>
      <c r="J50" t="str">
        <v>OLDWO</v>
      </c>
    </row>
    <row r="51" spans="7:10" x14ac:dyDescent="0.3">
      <c r="G51" t="str">
        <v>LONEP</v>
      </c>
      <c r="J51" t="str">
        <v>LONEP</v>
      </c>
    </row>
    <row r="52" spans="7:10" x14ac:dyDescent="0.3">
      <c r="G52" t="str">
        <v>ANATR</v>
      </c>
      <c r="J52" t="str">
        <v>ANATR</v>
      </c>
    </row>
    <row r="53" spans="7:10" x14ac:dyDescent="0.3">
      <c r="G53" t="str">
        <v>THEBI</v>
      </c>
      <c r="J53" t="str">
        <v>THEBI</v>
      </c>
    </row>
    <row r="54" spans="7:10" x14ac:dyDescent="0.3">
      <c r="G54" t="str">
        <v>DUMON</v>
      </c>
      <c r="J54" t="str">
        <v>DUMON</v>
      </c>
    </row>
    <row r="55" spans="7:10" x14ac:dyDescent="0.3">
      <c r="G55" t="str">
        <v>ISLAT</v>
      </c>
      <c r="J55" t="str">
        <v>ISLAT</v>
      </c>
    </row>
    <row r="56" spans="7:10" x14ac:dyDescent="0.3">
      <c r="G56" t="str">
        <v>PERIC</v>
      </c>
      <c r="J56" t="str">
        <v>PERIC</v>
      </c>
    </row>
    <row r="57" spans="7:10" x14ac:dyDescent="0.3">
      <c r="G57" t="str">
        <v>KOENE</v>
      </c>
      <c r="J57" t="str">
        <v>KOENE</v>
      </c>
    </row>
    <row r="58" spans="7:10" x14ac:dyDescent="0.3">
      <c r="G58" t="str">
        <v>SAVEA</v>
      </c>
      <c r="J58" t="str">
        <v>SAVEA</v>
      </c>
    </row>
    <row r="59" spans="7:10" x14ac:dyDescent="0.3">
      <c r="G59" t="str">
        <v>BOLID</v>
      </c>
      <c r="J59" t="str">
        <v>BOLID</v>
      </c>
    </row>
    <row r="60" spans="7:10" x14ac:dyDescent="0.3">
      <c r="G60" t="str">
        <v>FURIB</v>
      </c>
      <c r="J60" t="str">
        <v>FURIB</v>
      </c>
    </row>
    <row r="61" spans="7:10" x14ac:dyDescent="0.3">
      <c r="G61" t="str">
        <v>BONAP</v>
      </c>
      <c r="J61" t="str">
        <v>BONAP</v>
      </c>
    </row>
    <row r="62" spans="7:10" x14ac:dyDescent="0.3">
      <c r="G62" t="str">
        <v>MEREP</v>
      </c>
      <c r="J62" t="str">
        <v>MEREP</v>
      </c>
    </row>
    <row r="63" spans="7:10" x14ac:dyDescent="0.3">
      <c r="G63" t="str">
        <v>PRINI</v>
      </c>
      <c r="J63" t="str">
        <v>PRINI</v>
      </c>
    </row>
    <row r="64" spans="7:10" x14ac:dyDescent="0.3">
      <c r="G64" t="str">
        <v>SIMOB</v>
      </c>
      <c r="J64" t="str">
        <v>SIMOB</v>
      </c>
    </row>
    <row r="65" spans="7:10" x14ac:dyDescent="0.3">
      <c r="G65" t="str">
        <v>FAMIA</v>
      </c>
      <c r="J65" t="str">
        <v>FAMIA</v>
      </c>
    </row>
    <row r="66" spans="7:10" x14ac:dyDescent="0.3">
      <c r="G66" t="str">
        <v>LAMAI</v>
      </c>
      <c r="J66" t="str">
        <v>LAMAI</v>
      </c>
    </row>
    <row r="67" spans="7:10" x14ac:dyDescent="0.3">
      <c r="G67" t="str">
        <v>PICCO</v>
      </c>
      <c r="J67" t="str">
        <v>PICCO</v>
      </c>
    </row>
    <row r="68" spans="7:10" x14ac:dyDescent="0.3">
      <c r="G68" t="str">
        <v>AROUT</v>
      </c>
      <c r="J68" t="str">
        <v>AROUT</v>
      </c>
    </row>
    <row r="69" spans="7:10" x14ac:dyDescent="0.3">
      <c r="G69" t="str">
        <v>SEVES</v>
      </c>
      <c r="J69" t="str">
        <v>SEVES</v>
      </c>
    </row>
    <row r="70" spans="7:10" x14ac:dyDescent="0.3">
      <c r="G70" t="str">
        <v>DRACD</v>
      </c>
      <c r="J70" t="str">
        <v>DRACD</v>
      </c>
    </row>
    <row r="71" spans="7:10" x14ac:dyDescent="0.3">
      <c r="G71" t="str">
        <v>EASTC</v>
      </c>
      <c r="J71" t="str">
        <v>EASTC</v>
      </c>
    </row>
    <row r="72" spans="7:10" x14ac:dyDescent="0.3">
      <c r="G72" t="str">
        <v>OCEAN</v>
      </c>
      <c r="J72" t="str">
        <v>OCEAN</v>
      </c>
    </row>
    <row r="73" spans="7:10" x14ac:dyDescent="0.3">
      <c r="G73" t="str">
        <v>GALED</v>
      </c>
      <c r="J73" t="str">
        <v>GALED</v>
      </c>
    </row>
    <row r="74" spans="7:10" x14ac:dyDescent="0.3">
      <c r="G74" t="str">
        <v>VAFFE</v>
      </c>
      <c r="J74" t="str">
        <v>VAFFE</v>
      </c>
    </row>
    <row r="75" spans="7:10" x14ac:dyDescent="0.3">
      <c r="G75" t="str">
        <v>QUEEN</v>
      </c>
      <c r="J75" t="str">
        <v>QUEEN</v>
      </c>
    </row>
    <row r="76" spans="7:10" x14ac:dyDescent="0.3">
      <c r="G76" t="str">
        <v>HUNGC</v>
      </c>
      <c r="J76" t="str">
        <v>HUNGC</v>
      </c>
    </row>
    <row r="77" spans="7:10" x14ac:dyDescent="0.3">
      <c r="G77" t="str">
        <v>SANTG</v>
      </c>
      <c r="J77" t="str">
        <v>SANTG</v>
      </c>
    </row>
    <row r="78" spans="7:10" x14ac:dyDescent="0.3">
      <c r="G78" t="str">
        <v>BOTTM</v>
      </c>
      <c r="J78" t="str">
        <v>BOTTM</v>
      </c>
    </row>
    <row r="79" spans="7:10" x14ac:dyDescent="0.3">
      <c r="G79" t="str">
        <v>LINOD</v>
      </c>
      <c r="J79" t="str">
        <v>LINOD</v>
      </c>
    </row>
    <row r="80" spans="7:10" x14ac:dyDescent="0.3">
      <c r="G80" t="str">
        <v>FOLIG</v>
      </c>
      <c r="J80" t="str">
        <v>FOLIG</v>
      </c>
    </row>
    <row r="81" spans="7:10" x14ac:dyDescent="0.3">
      <c r="G81" t="str">
        <v>FRANS</v>
      </c>
      <c r="J81" t="str">
        <v>FRANS</v>
      </c>
    </row>
    <row r="82" spans="7:10" x14ac:dyDescent="0.3">
      <c r="G82" t="str">
        <v>GOURL</v>
      </c>
      <c r="J82" t="str">
        <v>GOURL</v>
      </c>
    </row>
    <row r="83" spans="7:10" x14ac:dyDescent="0.3">
      <c r="G83" t="str">
        <v>CONSH</v>
      </c>
      <c r="J83" t="str">
        <v>CONSH</v>
      </c>
    </row>
    <row r="84" spans="7:10" x14ac:dyDescent="0.3">
      <c r="G84" t="str">
        <v>RANCH</v>
      </c>
      <c r="J84" t="str">
        <v>RANCH</v>
      </c>
    </row>
    <row r="85" spans="7:10" x14ac:dyDescent="0.3">
      <c r="G85" t="str">
        <v>LAZYK</v>
      </c>
      <c r="J85" t="str">
        <v>LAZYK</v>
      </c>
    </row>
    <row r="86" spans="7:10" x14ac:dyDescent="0.3">
      <c r="G86" t="str">
        <v>LAUGB</v>
      </c>
      <c r="J86" t="str">
        <v>LAUGB</v>
      </c>
    </row>
    <row r="87" spans="7:10" x14ac:dyDescent="0.3">
      <c r="G87" t="str">
        <v>BLAUS</v>
      </c>
      <c r="J87" t="str">
        <v>BLAUS</v>
      </c>
    </row>
    <row r="88" spans="7:10" x14ac:dyDescent="0.3">
      <c r="G88" t="str">
        <v>NORTS</v>
      </c>
      <c r="J88" t="str">
        <v>NORTS</v>
      </c>
    </row>
    <row r="89" spans="7:10" x14ac:dyDescent="0.3">
      <c r="G89" t="str">
        <v>CACTU</v>
      </c>
      <c r="J89" t="str">
        <v>CACTU</v>
      </c>
    </row>
    <row r="90" spans="7:10" x14ac:dyDescent="0.3">
      <c r="G90" t="str">
        <v>GREAL</v>
      </c>
      <c r="J90" t="str">
        <v>GREAL</v>
      </c>
    </row>
    <row r="91" spans="7:10" x14ac:dyDescent="0.3">
      <c r="G91" t="str">
        <v>MAISD</v>
      </c>
      <c r="J91" t="str">
        <v>MAISD</v>
      </c>
    </row>
    <row r="92" spans="7:10" x14ac:dyDescent="0.3">
      <c r="G92" t="str">
        <v>TRAIH</v>
      </c>
      <c r="J92" t="str">
        <v>TRAIH</v>
      </c>
    </row>
    <row r="93" spans="7:10" x14ac:dyDescent="0.3">
      <c r="G93" t="str">
        <v>LETSS</v>
      </c>
      <c r="J93" t="str">
        <v>LETSS</v>
      </c>
    </row>
    <row r="94" spans="7:10" x14ac:dyDescent="0.3">
      <c r="G94" t="str">
        <v>WILMK</v>
      </c>
      <c r="J94" t="str">
        <v>WILMK</v>
      </c>
    </row>
    <row r="95" spans="7:10" x14ac:dyDescent="0.3">
      <c r="G95" t="str">
        <v>THECR</v>
      </c>
      <c r="J95" t="str">
        <v>THECR</v>
      </c>
    </row>
    <row r="96" spans="7:10" x14ac:dyDescent="0.3">
      <c r="G96" t="str">
        <v>ALFKI</v>
      </c>
      <c r="J96" t="str">
        <v>ALFKI</v>
      </c>
    </row>
    <row r="97" spans="7:10" x14ac:dyDescent="0.3">
      <c r="G97" t="str">
        <v>FRANR</v>
      </c>
      <c r="J97" t="str">
        <v>FRANR</v>
      </c>
    </row>
    <row r="98" spans="7:10" x14ac:dyDescent="0.3">
      <c r="G98" t="str">
        <v>SPECD</v>
      </c>
      <c r="J98" t="str">
        <v>SPECD</v>
      </c>
    </row>
    <row r="99" spans="7:10" x14ac:dyDescent="0.3">
      <c r="G99" t="str">
        <v>LACOR</v>
      </c>
      <c r="J99" t="str">
        <v>LACOR</v>
      </c>
    </row>
  </sheetData>
  <pageMargins left="0.7" right="0.7" top="0.75" bottom="0.75" header="0.3" footer="0.3"/>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3ECFD-C45B-4A73-8CDB-1891E6E94DD4}">
  <dimension ref="A1:F92"/>
  <sheetViews>
    <sheetView workbookViewId="0">
      <selection sqref="A1:F92"/>
    </sheetView>
  </sheetViews>
  <sheetFormatPr defaultRowHeight="14.4" x14ac:dyDescent="0.3"/>
  <cols>
    <col min="1" max="1" width="12.88671875" bestFit="1" customWidth="1"/>
    <col min="2" max="2" width="29.77734375" bestFit="1" customWidth="1"/>
    <col min="3" max="3" width="20.21875" bestFit="1" customWidth="1"/>
    <col min="4" max="4" width="25.77734375" bestFit="1" customWidth="1"/>
    <col min="5" max="5" width="12.33203125" bestFit="1" customWidth="1"/>
    <col min="6" max="6" width="10.21875" bestFit="1" customWidth="1"/>
  </cols>
  <sheetData>
    <row r="1" spans="1:6" x14ac:dyDescent="0.3">
      <c r="A1" t="s">
        <v>147</v>
      </c>
      <c r="B1" t="s">
        <v>135</v>
      </c>
      <c r="C1" t="s">
        <v>136</v>
      </c>
      <c r="D1" t="s">
        <v>148</v>
      </c>
      <c r="E1" t="s">
        <v>149</v>
      </c>
      <c r="F1" t="s">
        <v>150</v>
      </c>
    </row>
    <row r="2" spans="1:6" x14ac:dyDescent="0.3">
      <c r="A2" t="s">
        <v>151</v>
      </c>
      <c r="B2" t="s">
        <v>35</v>
      </c>
      <c r="C2" t="s">
        <v>152</v>
      </c>
      <c r="D2" t="s">
        <v>153</v>
      </c>
      <c r="E2" t="s">
        <v>154</v>
      </c>
      <c r="F2" t="s">
        <v>130</v>
      </c>
    </row>
    <row r="3" spans="1:6" x14ac:dyDescent="0.3">
      <c r="A3" t="s">
        <v>155</v>
      </c>
      <c r="B3" t="s">
        <v>36</v>
      </c>
      <c r="C3" t="s">
        <v>156</v>
      </c>
      <c r="D3" t="s">
        <v>157</v>
      </c>
      <c r="E3" t="s">
        <v>158</v>
      </c>
      <c r="F3" t="s">
        <v>159</v>
      </c>
    </row>
    <row r="4" spans="1:6" x14ac:dyDescent="0.3">
      <c r="A4" t="s">
        <v>160</v>
      </c>
      <c r="B4" t="s">
        <v>37</v>
      </c>
      <c r="C4" t="s">
        <v>161</v>
      </c>
      <c r="D4" t="s">
        <v>157</v>
      </c>
      <c r="E4" t="s">
        <v>158</v>
      </c>
      <c r="F4" t="s">
        <v>159</v>
      </c>
    </row>
    <row r="5" spans="1:6" x14ac:dyDescent="0.3">
      <c r="A5" t="s">
        <v>162</v>
      </c>
      <c r="B5" t="s">
        <v>38</v>
      </c>
      <c r="C5" t="s">
        <v>163</v>
      </c>
      <c r="D5" t="s">
        <v>153</v>
      </c>
      <c r="E5" t="s">
        <v>164</v>
      </c>
      <c r="F5" t="s">
        <v>165</v>
      </c>
    </row>
    <row r="6" spans="1:6" x14ac:dyDescent="0.3">
      <c r="A6" t="s">
        <v>166</v>
      </c>
      <c r="B6" t="s">
        <v>39</v>
      </c>
      <c r="C6" t="s">
        <v>137</v>
      </c>
      <c r="D6" t="s">
        <v>167</v>
      </c>
      <c r="E6" t="s">
        <v>168</v>
      </c>
      <c r="F6" t="s">
        <v>129</v>
      </c>
    </row>
    <row r="7" spans="1:6" x14ac:dyDescent="0.3">
      <c r="A7" t="s">
        <v>169</v>
      </c>
      <c r="B7" t="s">
        <v>40</v>
      </c>
      <c r="C7" t="s">
        <v>170</v>
      </c>
      <c r="D7" t="s">
        <v>153</v>
      </c>
      <c r="E7" t="s">
        <v>171</v>
      </c>
      <c r="F7" t="s">
        <v>130</v>
      </c>
    </row>
    <row r="8" spans="1:6" x14ac:dyDescent="0.3">
      <c r="A8" t="s">
        <v>172</v>
      </c>
      <c r="B8" t="s">
        <v>41</v>
      </c>
      <c r="C8" t="s">
        <v>173</v>
      </c>
      <c r="D8" t="s">
        <v>174</v>
      </c>
      <c r="E8" t="s">
        <v>175</v>
      </c>
      <c r="F8" t="s">
        <v>176</v>
      </c>
    </row>
    <row r="9" spans="1:6" x14ac:dyDescent="0.3">
      <c r="A9" t="s">
        <v>177</v>
      </c>
      <c r="B9" t="s">
        <v>42</v>
      </c>
      <c r="C9" t="s">
        <v>178</v>
      </c>
      <c r="D9" t="s">
        <v>157</v>
      </c>
      <c r="E9" t="s">
        <v>179</v>
      </c>
      <c r="F9" t="s">
        <v>180</v>
      </c>
    </row>
    <row r="10" spans="1:6" x14ac:dyDescent="0.3">
      <c r="A10" t="s">
        <v>181</v>
      </c>
      <c r="B10" t="s">
        <v>43</v>
      </c>
      <c r="C10" t="s">
        <v>140</v>
      </c>
      <c r="D10" t="s">
        <v>157</v>
      </c>
      <c r="E10" t="s">
        <v>182</v>
      </c>
      <c r="F10" t="s">
        <v>176</v>
      </c>
    </row>
    <row r="11" spans="1:6" x14ac:dyDescent="0.3">
      <c r="A11" t="s">
        <v>183</v>
      </c>
      <c r="B11" t="s">
        <v>44</v>
      </c>
      <c r="C11" t="s">
        <v>184</v>
      </c>
      <c r="D11" t="s">
        <v>185</v>
      </c>
      <c r="E11" t="s">
        <v>186</v>
      </c>
      <c r="F11" t="s">
        <v>133</v>
      </c>
    </row>
    <row r="12" spans="1:6" x14ac:dyDescent="0.3">
      <c r="A12" t="s">
        <v>187</v>
      </c>
      <c r="B12" t="s">
        <v>45</v>
      </c>
      <c r="C12" t="s">
        <v>188</v>
      </c>
      <c r="D12" t="s">
        <v>153</v>
      </c>
      <c r="E12" t="s">
        <v>164</v>
      </c>
      <c r="F12" t="s">
        <v>165</v>
      </c>
    </row>
    <row r="13" spans="1:6" x14ac:dyDescent="0.3">
      <c r="A13" t="s">
        <v>189</v>
      </c>
      <c r="B13" t="s">
        <v>46</v>
      </c>
      <c r="C13" t="s">
        <v>190</v>
      </c>
      <c r="D13" t="s">
        <v>191</v>
      </c>
      <c r="E13" t="s">
        <v>192</v>
      </c>
      <c r="F13" t="s">
        <v>193</v>
      </c>
    </row>
    <row r="14" spans="1:6" x14ac:dyDescent="0.3">
      <c r="A14" t="s">
        <v>194</v>
      </c>
      <c r="B14" t="s">
        <v>47</v>
      </c>
      <c r="C14" t="s">
        <v>195</v>
      </c>
      <c r="D14" t="s">
        <v>174</v>
      </c>
      <c r="E14" t="s">
        <v>158</v>
      </c>
      <c r="F14" t="s">
        <v>159</v>
      </c>
    </row>
    <row r="15" spans="1:6" x14ac:dyDescent="0.3">
      <c r="A15" t="s">
        <v>196</v>
      </c>
      <c r="B15" t="s">
        <v>48</v>
      </c>
      <c r="C15" t="s">
        <v>197</v>
      </c>
      <c r="D15" t="s">
        <v>157</v>
      </c>
      <c r="E15" t="s">
        <v>198</v>
      </c>
      <c r="F15" t="s">
        <v>199</v>
      </c>
    </row>
    <row r="16" spans="1:6" x14ac:dyDescent="0.3">
      <c r="A16" t="s">
        <v>200</v>
      </c>
      <c r="B16" t="s">
        <v>49</v>
      </c>
      <c r="C16" t="s">
        <v>201</v>
      </c>
      <c r="D16" t="s">
        <v>202</v>
      </c>
      <c r="E16" t="s">
        <v>203</v>
      </c>
      <c r="F16" t="s">
        <v>131</v>
      </c>
    </row>
    <row r="17" spans="1:6" x14ac:dyDescent="0.3">
      <c r="A17" t="s">
        <v>204</v>
      </c>
      <c r="B17" t="s">
        <v>50</v>
      </c>
      <c r="C17" t="s">
        <v>205</v>
      </c>
      <c r="D17" t="s">
        <v>153</v>
      </c>
      <c r="E17" t="s">
        <v>164</v>
      </c>
      <c r="F17" t="s">
        <v>165</v>
      </c>
    </row>
    <row r="18" spans="1:6" x14ac:dyDescent="0.3">
      <c r="A18" t="s">
        <v>206</v>
      </c>
      <c r="B18" t="s">
        <v>52</v>
      </c>
      <c r="C18" t="s">
        <v>207</v>
      </c>
      <c r="D18" t="s">
        <v>167</v>
      </c>
      <c r="E18" t="s">
        <v>208</v>
      </c>
      <c r="F18" t="s">
        <v>130</v>
      </c>
    </row>
    <row r="19" spans="1:6" x14ac:dyDescent="0.3">
      <c r="A19" t="s">
        <v>209</v>
      </c>
      <c r="B19" t="s">
        <v>53</v>
      </c>
      <c r="C19" t="s">
        <v>210</v>
      </c>
      <c r="D19" t="s">
        <v>157</v>
      </c>
      <c r="E19" t="s">
        <v>211</v>
      </c>
      <c r="F19" t="s">
        <v>176</v>
      </c>
    </row>
    <row r="20" spans="1:6" x14ac:dyDescent="0.3">
      <c r="A20" t="s">
        <v>212</v>
      </c>
      <c r="B20" t="s">
        <v>54</v>
      </c>
      <c r="C20" t="s">
        <v>213</v>
      </c>
      <c r="D20" t="s">
        <v>191</v>
      </c>
      <c r="E20" t="s">
        <v>164</v>
      </c>
      <c r="F20" t="s">
        <v>165</v>
      </c>
    </row>
    <row r="21" spans="1:6" x14ac:dyDescent="0.3">
      <c r="A21" t="s">
        <v>214</v>
      </c>
      <c r="B21" t="s">
        <v>55</v>
      </c>
      <c r="C21" t="s">
        <v>146</v>
      </c>
      <c r="D21" t="s">
        <v>215</v>
      </c>
      <c r="E21" t="s">
        <v>216</v>
      </c>
      <c r="F21" t="s">
        <v>128</v>
      </c>
    </row>
    <row r="22" spans="1:6" x14ac:dyDescent="0.3">
      <c r="A22" t="s">
        <v>217</v>
      </c>
      <c r="B22" t="s">
        <v>56</v>
      </c>
      <c r="C22" t="s">
        <v>218</v>
      </c>
      <c r="D22" t="s">
        <v>219</v>
      </c>
      <c r="E22" t="s">
        <v>203</v>
      </c>
      <c r="F22" t="s">
        <v>131</v>
      </c>
    </row>
    <row r="23" spans="1:6" x14ac:dyDescent="0.3">
      <c r="A23" t="s">
        <v>220</v>
      </c>
      <c r="B23" t="s">
        <v>57</v>
      </c>
      <c r="C23" t="s">
        <v>221</v>
      </c>
      <c r="D23" t="s">
        <v>185</v>
      </c>
      <c r="E23" t="s">
        <v>179</v>
      </c>
      <c r="F23" t="s">
        <v>180</v>
      </c>
    </row>
    <row r="24" spans="1:6" x14ac:dyDescent="0.3">
      <c r="A24" t="s">
        <v>222</v>
      </c>
      <c r="B24" t="s">
        <v>58</v>
      </c>
      <c r="C24" t="s">
        <v>223</v>
      </c>
      <c r="D24" t="s">
        <v>224</v>
      </c>
      <c r="E24" t="s">
        <v>225</v>
      </c>
      <c r="F24" t="s">
        <v>176</v>
      </c>
    </row>
    <row r="25" spans="1:6" x14ac:dyDescent="0.3">
      <c r="A25" t="s">
        <v>226</v>
      </c>
      <c r="B25" t="s">
        <v>59</v>
      </c>
      <c r="C25" t="s">
        <v>227</v>
      </c>
      <c r="D25" t="s">
        <v>157</v>
      </c>
      <c r="E25" t="s">
        <v>228</v>
      </c>
      <c r="F25" t="s">
        <v>129</v>
      </c>
    </row>
    <row r="26" spans="1:6" x14ac:dyDescent="0.3">
      <c r="A26" t="s">
        <v>229</v>
      </c>
      <c r="B26" t="s">
        <v>62</v>
      </c>
      <c r="C26" t="s">
        <v>143</v>
      </c>
      <c r="D26" t="s">
        <v>174</v>
      </c>
      <c r="E26" t="s">
        <v>230</v>
      </c>
      <c r="F26" t="s">
        <v>130</v>
      </c>
    </row>
    <row r="27" spans="1:6" x14ac:dyDescent="0.3">
      <c r="A27" t="s">
        <v>231</v>
      </c>
      <c r="B27" t="s">
        <v>60</v>
      </c>
      <c r="C27" t="s">
        <v>232</v>
      </c>
      <c r="D27" t="s">
        <v>174</v>
      </c>
      <c r="E27" t="s">
        <v>211</v>
      </c>
      <c r="F27" t="s">
        <v>176</v>
      </c>
    </row>
    <row r="28" spans="1:6" x14ac:dyDescent="0.3">
      <c r="A28" t="s">
        <v>233</v>
      </c>
      <c r="B28" t="s">
        <v>61</v>
      </c>
      <c r="C28" t="s">
        <v>234</v>
      </c>
      <c r="D28" t="s">
        <v>153</v>
      </c>
      <c r="E28" t="s">
        <v>235</v>
      </c>
      <c r="F28" t="s">
        <v>236</v>
      </c>
    </row>
    <row r="29" spans="1:6" x14ac:dyDescent="0.3">
      <c r="A29" t="s">
        <v>237</v>
      </c>
      <c r="B29" t="s">
        <v>63</v>
      </c>
      <c r="C29" t="s">
        <v>238</v>
      </c>
      <c r="D29" t="s">
        <v>215</v>
      </c>
      <c r="E29" t="s">
        <v>239</v>
      </c>
      <c r="F29" t="s">
        <v>240</v>
      </c>
    </row>
    <row r="30" spans="1:6" x14ac:dyDescent="0.3">
      <c r="A30" t="s">
        <v>241</v>
      </c>
      <c r="B30" t="s">
        <v>64</v>
      </c>
      <c r="C30" t="s">
        <v>242</v>
      </c>
      <c r="D30" t="s">
        <v>174</v>
      </c>
      <c r="E30" t="s">
        <v>243</v>
      </c>
      <c r="F30" t="s">
        <v>180</v>
      </c>
    </row>
    <row r="31" spans="1:6" x14ac:dyDescent="0.3">
      <c r="A31" t="s">
        <v>244</v>
      </c>
      <c r="B31" t="s">
        <v>65</v>
      </c>
      <c r="C31" t="s">
        <v>245</v>
      </c>
      <c r="D31" t="s">
        <v>215</v>
      </c>
      <c r="E31" t="s">
        <v>246</v>
      </c>
      <c r="F31" t="s">
        <v>180</v>
      </c>
    </row>
    <row r="32" spans="1:6" x14ac:dyDescent="0.3">
      <c r="A32" t="s">
        <v>247</v>
      </c>
      <c r="B32" t="s">
        <v>66</v>
      </c>
      <c r="C32" t="s">
        <v>248</v>
      </c>
      <c r="D32" t="s">
        <v>202</v>
      </c>
      <c r="E32" t="s">
        <v>249</v>
      </c>
      <c r="F32" t="s">
        <v>131</v>
      </c>
    </row>
    <row r="33" spans="1:6" x14ac:dyDescent="0.3">
      <c r="A33" t="s">
        <v>250</v>
      </c>
      <c r="B33" t="s">
        <v>67</v>
      </c>
      <c r="C33" t="s">
        <v>251</v>
      </c>
      <c r="D33" t="s">
        <v>174</v>
      </c>
      <c r="E33" t="s">
        <v>252</v>
      </c>
      <c r="F33" t="s">
        <v>134</v>
      </c>
    </row>
    <row r="34" spans="1:6" x14ac:dyDescent="0.3">
      <c r="A34" t="s">
        <v>253</v>
      </c>
      <c r="B34" t="s">
        <v>68</v>
      </c>
      <c r="C34" t="s">
        <v>254</v>
      </c>
      <c r="D34" t="s">
        <v>157</v>
      </c>
      <c r="E34" t="s">
        <v>255</v>
      </c>
      <c r="F34" t="s">
        <v>256</v>
      </c>
    </row>
    <row r="35" spans="1:6" x14ac:dyDescent="0.3">
      <c r="A35" t="s">
        <v>257</v>
      </c>
      <c r="B35" t="s">
        <v>69</v>
      </c>
      <c r="C35" t="s">
        <v>258</v>
      </c>
      <c r="D35" t="s">
        <v>185</v>
      </c>
      <c r="E35" t="s">
        <v>259</v>
      </c>
      <c r="F35" t="s">
        <v>131</v>
      </c>
    </row>
    <row r="36" spans="1:6" x14ac:dyDescent="0.3">
      <c r="A36" t="s">
        <v>260</v>
      </c>
      <c r="B36" t="s">
        <v>70</v>
      </c>
      <c r="C36" t="s">
        <v>261</v>
      </c>
      <c r="D36" t="s">
        <v>153</v>
      </c>
      <c r="E36" t="s">
        <v>262</v>
      </c>
      <c r="F36" t="s">
        <v>256</v>
      </c>
    </row>
    <row r="37" spans="1:6" x14ac:dyDescent="0.3">
      <c r="A37" t="s">
        <v>263</v>
      </c>
      <c r="B37" t="s">
        <v>71</v>
      </c>
      <c r="C37" t="s">
        <v>264</v>
      </c>
      <c r="D37" t="s">
        <v>153</v>
      </c>
      <c r="E37" t="s">
        <v>265</v>
      </c>
      <c r="F37" t="s">
        <v>134</v>
      </c>
    </row>
    <row r="38" spans="1:6" x14ac:dyDescent="0.3">
      <c r="A38" t="s">
        <v>266</v>
      </c>
      <c r="B38" t="s">
        <v>72</v>
      </c>
      <c r="C38" t="s">
        <v>267</v>
      </c>
      <c r="D38" t="s">
        <v>202</v>
      </c>
      <c r="E38" t="s">
        <v>268</v>
      </c>
      <c r="F38" t="s">
        <v>132</v>
      </c>
    </row>
    <row r="39" spans="1:6" x14ac:dyDescent="0.3">
      <c r="A39" t="s">
        <v>269</v>
      </c>
      <c r="B39" t="s">
        <v>73</v>
      </c>
      <c r="C39" t="s">
        <v>270</v>
      </c>
      <c r="D39" t="s">
        <v>174</v>
      </c>
      <c r="E39" t="s">
        <v>271</v>
      </c>
      <c r="F39" t="s">
        <v>165</v>
      </c>
    </row>
    <row r="40" spans="1:6" x14ac:dyDescent="0.3">
      <c r="A40" t="s">
        <v>272</v>
      </c>
      <c r="B40" t="s">
        <v>74</v>
      </c>
      <c r="C40" t="s">
        <v>144</v>
      </c>
      <c r="D40" t="s">
        <v>202</v>
      </c>
      <c r="E40" t="s">
        <v>273</v>
      </c>
      <c r="F40" t="s">
        <v>130</v>
      </c>
    </row>
    <row r="41" spans="1:6" x14ac:dyDescent="0.3">
      <c r="A41" t="s">
        <v>274</v>
      </c>
      <c r="B41" t="s">
        <v>75</v>
      </c>
      <c r="C41" t="s">
        <v>275</v>
      </c>
      <c r="D41" t="s">
        <v>153</v>
      </c>
      <c r="E41" t="s">
        <v>276</v>
      </c>
      <c r="F41" t="s">
        <v>176</v>
      </c>
    </row>
    <row r="42" spans="1:6" x14ac:dyDescent="0.3">
      <c r="A42" t="s">
        <v>277</v>
      </c>
      <c r="B42" t="s">
        <v>76</v>
      </c>
      <c r="C42" t="s">
        <v>278</v>
      </c>
      <c r="D42" t="s">
        <v>215</v>
      </c>
      <c r="E42" t="s">
        <v>279</v>
      </c>
      <c r="F42" t="s">
        <v>176</v>
      </c>
    </row>
    <row r="43" spans="1:6" x14ac:dyDescent="0.3">
      <c r="A43" t="s">
        <v>280</v>
      </c>
      <c r="B43" t="s">
        <v>77</v>
      </c>
      <c r="C43" t="s">
        <v>281</v>
      </c>
      <c r="D43" t="s">
        <v>219</v>
      </c>
      <c r="E43" t="s">
        <v>282</v>
      </c>
      <c r="F43" t="s">
        <v>133</v>
      </c>
    </row>
    <row r="44" spans="1:6" x14ac:dyDescent="0.3">
      <c r="A44" t="s">
        <v>283</v>
      </c>
      <c r="B44" t="s">
        <v>78</v>
      </c>
      <c r="C44" t="s">
        <v>284</v>
      </c>
      <c r="D44" t="s">
        <v>174</v>
      </c>
      <c r="E44" t="s">
        <v>285</v>
      </c>
      <c r="F44" t="s">
        <v>134</v>
      </c>
    </row>
    <row r="45" spans="1:6" x14ac:dyDescent="0.3">
      <c r="A45" t="s">
        <v>286</v>
      </c>
      <c r="B45" t="s">
        <v>79</v>
      </c>
      <c r="C45" t="s">
        <v>145</v>
      </c>
      <c r="D45" t="s">
        <v>153</v>
      </c>
      <c r="E45" t="s">
        <v>287</v>
      </c>
      <c r="F45" t="s">
        <v>130</v>
      </c>
    </row>
    <row r="46" spans="1:6" x14ac:dyDescent="0.3">
      <c r="A46" t="s">
        <v>288</v>
      </c>
      <c r="B46" t="s">
        <v>80</v>
      </c>
      <c r="C46" t="s">
        <v>289</v>
      </c>
      <c r="D46" t="s">
        <v>157</v>
      </c>
      <c r="E46" t="s">
        <v>290</v>
      </c>
      <c r="F46" t="s">
        <v>134</v>
      </c>
    </row>
    <row r="47" spans="1:6" x14ac:dyDescent="0.3">
      <c r="A47" t="s">
        <v>291</v>
      </c>
      <c r="B47" t="s">
        <v>81</v>
      </c>
      <c r="C47" t="s">
        <v>292</v>
      </c>
      <c r="D47" t="s">
        <v>185</v>
      </c>
      <c r="E47" t="s">
        <v>293</v>
      </c>
      <c r="F47" t="s">
        <v>256</v>
      </c>
    </row>
    <row r="48" spans="1:6" x14ac:dyDescent="0.3">
      <c r="A48" t="s">
        <v>294</v>
      </c>
      <c r="B48" t="s">
        <v>82</v>
      </c>
      <c r="C48" t="s">
        <v>295</v>
      </c>
      <c r="D48" t="s">
        <v>157</v>
      </c>
      <c r="E48" t="s">
        <v>296</v>
      </c>
      <c r="F48" t="s">
        <v>256</v>
      </c>
    </row>
    <row r="49" spans="1:6" x14ac:dyDescent="0.3">
      <c r="A49" t="s">
        <v>297</v>
      </c>
      <c r="B49" t="s">
        <v>83</v>
      </c>
      <c r="C49" t="s">
        <v>298</v>
      </c>
      <c r="D49" t="s">
        <v>215</v>
      </c>
      <c r="E49" t="s">
        <v>299</v>
      </c>
      <c r="F49" t="s">
        <v>134</v>
      </c>
    </row>
    <row r="50" spans="1:6" x14ac:dyDescent="0.3">
      <c r="A50" t="s">
        <v>300</v>
      </c>
      <c r="B50" t="s">
        <v>84</v>
      </c>
      <c r="C50" t="s">
        <v>301</v>
      </c>
      <c r="D50" t="s">
        <v>174</v>
      </c>
      <c r="E50" t="s">
        <v>302</v>
      </c>
      <c r="F50" t="s">
        <v>236</v>
      </c>
    </row>
    <row r="51" spans="1:6" x14ac:dyDescent="0.3">
      <c r="A51" t="s">
        <v>303</v>
      </c>
      <c r="B51" t="s">
        <v>85</v>
      </c>
      <c r="C51" t="s">
        <v>304</v>
      </c>
      <c r="D51" t="s">
        <v>191</v>
      </c>
      <c r="E51" t="s">
        <v>305</v>
      </c>
      <c r="F51" t="s">
        <v>306</v>
      </c>
    </row>
    <row r="52" spans="1:6" x14ac:dyDescent="0.3">
      <c r="A52" t="s">
        <v>307</v>
      </c>
      <c r="B52" t="s">
        <v>86</v>
      </c>
      <c r="C52" t="s">
        <v>308</v>
      </c>
      <c r="D52" t="s">
        <v>219</v>
      </c>
      <c r="E52" t="s">
        <v>309</v>
      </c>
      <c r="F52" t="s">
        <v>133</v>
      </c>
    </row>
    <row r="53" spans="1:6" x14ac:dyDescent="0.3">
      <c r="A53" t="s">
        <v>310</v>
      </c>
      <c r="B53" t="s">
        <v>87</v>
      </c>
      <c r="C53" t="s">
        <v>311</v>
      </c>
      <c r="D53" t="s">
        <v>219</v>
      </c>
      <c r="E53" t="s">
        <v>312</v>
      </c>
      <c r="F53" t="s">
        <v>130</v>
      </c>
    </row>
    <row r="54" spans="1:6" x14ac:dyDescent="0.3">
      <c r="A54" t="s">
        <v>313</v>
      </c>
      <c r="B54" t="s">
        <v>88</v>
      </c>
      <c r="C54" t="s">
        <v>314</v>
      </c>
      <c r="D54" t="s">
        <v>202</v>
      </c>
      <c r="E54" t="s">
        <v>164</v>
      </c>
      <c r="F54" t="s">
        <v>165</v>
      </c>
    </row>
    <row r="55" spans="1:6" x14ac:dyDescent="0.3">
      <c r="A55" t="s">
        <v>315</v>
      </c>
      <c r="B55" t="s">
        <v>89</v>
      </c>
      <c r="C55" t="s">
        <v>316</v>
      </c>
      <c r="D55" t="s">
        <v>191</v>
      </c>
      <c r="E55" t="s">
        <v>192</v>
      </c>
      <c r="F55" t="s">
        <v>193</v>
      </c>
    </row>
    <row r="56" spans="1:6" x14ac:dyDescent="0.3">
      <c r="A56" t="s">
        <v>317</v>
      </c>
      <c r="B56" t="s">
        <v>90</v>
      </c>
      <c r="C56" t="s">
        <v>318</v>
      </c>
      <c r="D56" t="s">
        <v>153</v>
      </c>
      <c r="E56" t="s">
        <v>319</v>
      </c>
      <c r="F56" t="s">
        <v>134</v>
      </c>
    </row>
    <row r="57" spans="1:6" x14ac:dyDescent="0.3">
      <c r="A57" t="s">
        <v>320</v>
      </c>
      <c r="B57" t="s">
        <v>91</v>
      </c>
      <c r="C57" t="s">
        <v>321</v>
      </c>
      <c r="D57" t="s">
        <v>157</v>
      </c>
      <c r="E57" t="s">
        <v>322</v>
      </c>
      <c r="F57" t="s">
        <v>130</v>
      </c>
    </row>
    <row r="58" spans="1:6" x14ac:dyDescent="0.3">
      <c r="A58" t="s">
        <v>323</v>
      </c>
      <c r="B58" t="s">
        <v>92</v>
      </c>
      <c r="C58" t="s">
        <v>324</v>
      </c>
      <c r="D58" t="s">
        <v>157</v>
      </c>
      <c r="E58" t="s">
        <v>325</v>
      </c>
      <c r="F58" t="s">
        <v>176</v>
      </c>
    </row>
    <row r="59" spans="1:6" x14ac:dyDescent="0.3">
      <c r="A59" t="s">
        <v>326</v>
      </c>
      <c r="B59" t="s">
        <v>93</v>
      </c>
      <c r="C59" t="s">
        <v>327</v>
      </c>
      <c r="D59" t="s">
        <v>153</v>
      </c>
      <c r="E59" t="s">
        <v>158</v>
      </c>
      <c r="F59" t="s">
        <v>159</v>
      </c>
    </row>
    <row r="60" spans="1:6" x14ac:dyDescent="0.3">
      <c r="A60" t="s">
        <v>328</v>
      </c>
      <c r="B60" t="s">
        <v>94</v>
      </c>
      <c r="C60" t="s">
        <v>329</v>
      </c>
      <c r="D60" t="s">
        <v>215</v>
      </c>
      <c r="E60" t="s">
        <v>330</v>
      </c>
      <c r="F60" t="s">
        <v>128</v>
      </c>
    </row>
    <row r="61" spans="1:6" x14ac:dyDescent="0.3">
      <c r="A61" t="s">
        <v>331</v>
      </c>
      <c r="B61" t="s">
        <v>95</v>
      </c>
      <c r="C61" t="s">
        <v>332</v>
      </c>
      <c r="D61" t="s">
        <v>153</v>
      </c>
      <c r="E61" t="s">
        <v>239</v>
      </c>
      <c r="F61" t="s">
        <v>240</v>
      </c>
    </row>
    <row r="62" spans="1:6" x14ac:dyDescent="0.3">
      <c r="A62" t="s">
        <v>333</v>
      </c>
      <c r="B62" t="s">
        <v>96</v>
      </c>
      <c r="C62" t="s">
        <v>334</v>
      </c>
      <c r="D62" t="s">
        <v>185</v>
      </c>
      <c r="E62" t="s">
        <v>259</v>
      </c>
      <c r="F62" t="s">
        <v>131</v>
      </c>
    </row>
    <row r="63" spans="1:6" x14ac:dyDescent="0.3">
      <c r="A63" t="s">
        <v>335</v>
      </c>
      <c r="B63" t="s">
        <v>97</v>
      </c>
      <c r="C63" t="s">
        <v>141</v>
      </c>
      <c r="D63" t="s">
        <v>219</v>
      </c>
      <c r="E63" t="s">
        <v>203</v>
      </c>
      <c r="F63" t="s">
        <v>131</v>
      </c>
    </row>
    <row r="64" spans="1:6" x14ac:dyDescent="0.3">
      <c r="A64" t="s">
        <v>336</v>
      </c>
      <c r="B64" t="s">
        <v>98</v>
      </c>
      <c r="C64" t="s">
        <v>138</v>
      </c>
      <c r="D64" t="s">
        <v>185</v>
      </c>
      <c r="E64" t="s">
        <v>337</v>
      </c>
      <c r="F64" t="s">
        <v>130</v>
      </c>
    </row>
    <row r="65" spans="1:6" x14ac:dyDescent="0.3">
      <c r="A65" t="s">
        <v>338</v>
      </c>
      <c r="B65" t="s">
        <v>99</v>
      </c>
      <c r="C65" t="s">
        <v>339</v>
      </c>
      <c r="D65" t="s">
        <v>153</v>
      </c>
      <c r="E65" t="s">
        <v>192</v>
      </c>
      <c r="F65" t="s">
        <v>193</v>
      </c>
    </row>
    <row r="66" spans="1:6" x14ac:dyDescent="0.3">
      <c r="A66" t="s">
        <v>340</v>
      </c>
      <c r="B66" t="s">
        <v>100</v>
      </c>
      <c r="C66" t="s">
        <v>341</v>
      </c>
      <c r="D66" t="s">
        <v>342</v>
      </c>
      <c r="E66" t="s">
        <v>343</v>
      </c>
      <c r="F66" t="s">
        <v>134</v>
      </c>
    </row>
    <row r="67" spans="1:6" x14ac:dyDescent="0.3">
      <c r="A67" t="s">
        <v>344</v>
      </c>
      <c r="B67" t="s">
        <v>101</v>
      </c>
      <c r="C67" t="s">
        <v>345</v>
      </c>
      <c r="D67" t="s">
        <v>202</v>
      </c>
      <c r="E67" t="s">
        <v>346</v>
      </c>
      <c r="F67" t="s">
        <v>236</v>
      </c>
    </row>
    <row r="68" spans="1:6" x14ac:dyDescent="0.3">
      <c r="A68" t="s">
        <v>347</v>
      </c>
      <c r="B68" t="s">
        <v>102</v>
      </c>
      <c r="C68" t="s">
        <v>348</v>
      </c>
      <c r="D68" t="s">
        <v>224</v>
      </c>
      <c r="E68" t="s">
        <v>259</v>
      </c>
      <c r="F68" t="s">
        <v>131</v>
      </c>
    </row>
    <row r="69" spans="1:6" x14ac:dyDescent="0.3">
      <c r="A69" t="s">
        <v>349</v>
      </c>
      <c r="B69" t="s">
        <v>103</v>
      </c>
      <c r="C69" t="s">
        <v>350</v>
      </c>
      <c r="D69" t="s">
        <v>215</v>
      </c>
      <c r="E69" t="s">
        <v>351</v>
      </c>
      <c r="F69" t="s">
        <v>199</v>
      </c>
    </row>
    <row r="70" spans="1:6" x14ac:dyDescent="0.3">
      <c r="A70" t="s">
        <v>352</v>
      </c>
      <c r="B70" t="s">
        <v>104</v>
      </c>
      <c r="C70" t="s">
        <v>353</v>
      </c>
      <c r="D70" t="s">
        <v>185</v>
      </c>
      <c r="E70" t="s">
        <v>179</v>
      </c>
      <c r="F70" t="s">
        <v>180</v>
      </c>
    </row>
    <row r="71" spans="1:6" x14ac:dyDescent="0.3">
      <c r="A71" t="s">
        <v>354</v>
      </c>
      <c r="B71" t="s">
        <v>105</v>
      </c>
      <c r="C71" t="s">
        <v>355</v>
      </c>
      <c r="D71" t="s">
        <v>157</v>
      </c>
      <c r="E71" t="s">
        <v>356</v>
      </c>
      <c r="F71" t="s">
        <v>357</v>
      </c>
    </row>
    <row r="72" spans="1:6" x14ac:dyDescent="0.3">
      <c r="A72" t="s">
        <v>358</v>
      </c>
      <c r="B72" t="s">
        <v>106</v>
      </c>
      <c r="C72" t="s">
        <v>139</v>
      </c>
      <c r="D72" t="s">
        <v>153</v>
      </c>
      <c r="E72" t="s">
        <v>359</v>
      </c>
      <c r="F72" t="s">
        <v>134</v>
      </c>
    </row>
    <row r="73" spans="1:6" x14ac:dyDescent="0.3">
      <c r="A73" t="s">
        <v>360</v>
      </c>
      <c r="B73" t="s">
        <v>107</v>
      </c>
      <c r="C73" t="s">
        <v>361</v>
      </c>
      <c r="D73" t="s">
        <v>215</v>
      </c>
      <c r="E73" t="s">
        <v>164</v>
      </c>
      <c r="F73" t="s">
        <v>165</v>
      </c>
    </row>
    <row r="74" spans="1:6" x14ac:dyDescent="0.3">
      <c r="A74" t="s">
        <v>362</v>
      </c>
      <c r="B74" t="s">
        <v>108</v>
      </c>
      <c r="C74" t="s">
        <v>363</v>
      </c>
      <c r="D74" t="s">
        <v>157</v>
      </c>
      <c r="E74" t="s">
        <v>364</v>
      </c>
      <c r="F74" t="s">
        <v>365</v>
      </c>
    </row>
    <row r="75" spans="1:6" x14ac:dyDescent="0.3">
      <c r="A75" t="s">
        <v>366</v>
      </c>
      <c r="B75" t="s">
        <v>109</v>
      </c>
      <c r="C75" t="s">
        <v>367</v>
      </c>
      <c r="D75" t="s">
        <v>174</v>
      </c>
      <c r="E75" t="s">
        <v>325</v>
      </c>
      <c r="F75" t="s">
        <v>176</v>
      </c>
    </row>
    <row r="76" spans="1:6" x14ac:dyDescent="0.3">
      <c r="A76" t="s">
        <v>368</v>
      </c>
      <c r="B76" t="s">
        <v>110</v>
      </c>
      <c r="C76" t="s">
        <v>369</v>
      </c>
      <c r="D76" t="s">
        <v>215</v>
      </c>
      <c r="E76" t="s">
        <v>370</v>
      </c>
      <c r="F76" t="s">
        <v>134</v>
      </c>
    </row>
    <row r="77" spans="1:6" x14ac:dyDescent="0.3">
      <c r="A77" t="s">
        <v>371</v>
      </c>
      <c r="B77" t="s">
        <v>111</v>
      </c>
      <c r="C77" t="s">
        <v>372</v>
      </c>
      <c r="D77" t="s">
        <v>185</v>
      </c>
      <c r="E77" t="s">
        <v>373</v>
      </c>
      <c r="F77" t="s">
        <v>306</v>
      </c>
    </row>
    <row r="78" spans="1:6" x14ac:dyDescent="0.3">
      <c r="A78" t="s">
        <v>374</v>
      </c>
      <c r="B78" t="s">
        <v>112</v>
      </c>
      <c r="C78" t="s">
        <v>375</v>
      </c>
      <c r="D78" t="s">
        <v>174</v>
      </c>
      <c r="E78" t="s">
        <v>299</v>
      </c>
      <c r="F78" t="s">
        <v>134</v>
      </c>
    </row>
    <row r="79" spans="1:6" x14ac:dyDescent="0.3">
      <c r="A79" t="s">
        <v>376</v>
      </c>
      <c r="B79" t="s">
        <v>113</v>
      </c>
      <c r="C79" t="s">
        <v>377</v>
      </c>
      <c r="D79" t="s">
        <v>219</v>
      </c>
      <c r="E79" t="s">
        <v>378</v>
      </c>
      <c r="F79" t="s">
        <v>134</v>
      </c>
    </row>
    <row r="80" spans="1:6" x14ac:dyDescent="0.3">
      <c r="A80" t="s">
        <v>379</v>
      </c>
      <c r="B80" t="s">
        <v>114</v>
      </c>
      <c r="C80" t="s">
        <v>380</v>
      </c>
      <c r="D80" t="s">
        <v>174</v>
      </c>
      <c r="E80" t="s">
        <v>381</v>
      </c>
      <c r="F80" t="s">
        <v>130</v>
      </c>
    </row>
    <row r="81" spans="1:6" x14ac:dyDescent="0.3">
      <c r="A81" t="s">
        <v>382</v>
      </c>
      <c r="B81" t="s">
        <v>115</v>
      </c>
      <c r="C81" t="s">
        <v>383</v>
      </c>
      <c r="D81" t="s">
        <v>157</v>
      </c>
      <c r="E81" t="s">
        <v>158</v>
      </c>
      <c r="F81" t="s">
        <v>159</v>
      </c>
    </row>
    <row r="82" spans="1:6" x14ac:dyDescent="0.3">
      <c r="A82" t="s">
        <v>384</v>
      </c>
      <c r="B82" t="s">
        <v>116</v>
      </c>
      <c r="C82" t="s">
        <v>385</v>
      </c>
      <c r="D82" t="s">
        <v>153</v>
      </c>
      <c r="E82" t="s">
        <v>203</v>
      </c>
      <c r="F82" t="s">
        <v>131</v>
      </c>
    </row>
    <row r="83" spans="1:6" x14ac:dyDescent="0.3">
      <c r="A83" t="s">
        <v>386</v>
      </c>
      <c r="B83" t="s">
        <v>117</v>
      </c>
      <c r="C83" t="s">
        <v>387</v>
      </c>
      <c r="D83" t="s">
        <v>202</v>
      </c>
      <c r="E83" t="s">
        <v>388</v>
      </c>
      <c r="F83" t="s">
        <v>134</v>
      </c>
    </row>
    <row r="84" spans="1:6" x14ac:dyDescent="0.3">
      <c r="A84" t="s">
        <v>389</v>
      </c>
      <c r="B84" t="s">
        <v>118</v>
      </c>
      <c r="C84" t="s">
        <v>142</v>
      </c>
      <c r="D84" t="s">
        <v>215</v>
      </c>
      <c r="E84" t="s">
        <v>390</v>
      </c>
      <c r="F84" t="s">
        <v>365</v>
      </c>
    </row>
    <row r="85" spans="1:6" x14ac:dyDescent="0.3">
      <c r="A85" t="s">
        <v>391</v>
      </c>
      <c r="B85" t="s">
        <v>119</v>
      </c>
      <c r="C85" t="s">
        <v>392</v>
      </c>
      <c r="D85" t="s">
        <v>191</v>
      </c>
      <c r="E85" t="s">
        <v>393</v>
      </c>
      <c r="F85" t="s">
        <v>176</v>
      </c>
    </row>
    <row r="86" spans="1:6" x14ac:dyDescent="0.3">
      <c r="A86" t="s">
        <v>394</v>
      </c>
      <c r="B86" t="s">
        <v>120</v>
      </c>
      <c r="C86" t="s">
        <v>395</v>
      </c>
      <c r="D86" t="s">
        <v>185</v>
      </c>
      <c r="E86" t="s">
        <v>396</v>
      </c>
      <c r="F86" t="s">
        <v>176</v>
      </c>
    </row>
    <row r="87" spans="1:6" x14ac:dyDescent="0.3">
      <c r="A87" t="s">
        <v>397</v>
      </c>
      <c r="B87" t="s">
        <v>51</v>
      </c>
      <c r="C87" t="s">
        <v>398</v>
      </c>
      <c r="D87" t="s">
        <v>153</v>
      </c>
      <c r="E87" t="s">
        <v>399</v>
      </c>
      <c r="F87" t="s">
        <v>130</v>
      </c>
    </row>
    <row r="88" spans="1:6" x14ac:dyDescent="0.3">
      <c r="A88" t="s">
        <v>400</v>
      </c>
      <c r="B88" t="s">
        <v>121</v>
      </c>
      <c r="C88" t="s">
        <v>401</v>
      </c>
      <c r="D88" t="s">
        <v>185</v>
      </c>
      <c r="E88" t="s">
        <v>402</v>
      </c>
      <c r="F88" t="s">
        <v>403</v>
      </c>
    </row>
    <row r="89" spans="1:6" x14ac:dyDescent="0.3">
      <c r="A89" t="s">
        <v>404</v>
      </c>
      <c r="B89" t="s">
        <v>122</v>
      </c>
      <c r="C89" t="s">
        <v>405</v>
      </c>
      <c r="D89" t="s">
        <v>215</v>
      </c>
      <c r="E89" t="s">
        <v>406</v>
      </c>
      <c r="F89" t="s">
        <v>131</v>
      </c>
    </row>
    <row r="90" spans="1:6" x14ac:dyDescent="0.3">
      <c r="A90" t="s">
        <v>407</v>
      </c>
      <c r="B90" t="s">
        <v>123</v>
      </c>
      <c r="C90" t="s">
        <v>408</v>
      </c>
      <c r="D90" t="s">
        <v>157</v>
      </c>
      <c r="E90" t="s">
        <v>409</v>
      </c>
      <c r="F90" t="s">
        <v>134</v>
      </c>
    </row>
    <row r="91" spans="1:6" x14ac:dyDescent="0.3">
      <c r="A91" t="s">
        <v>410</v>
      </c>
      <c r="B91" t="s">
        <v>124</v>
      </c>
      <c r="C91" t="s">
        <v>411</v>
      </c>
      <c r="D91" t="s">
        <v>412</v>
      </c>
      <c r="E91" t="s">
        <v>413</v>
      </c>
      <c r="F91" t="s">
        <v>403</v>
      </c>
    </row>
    <row r="92" spans="1:6" x14ac:dyDescent="0.3">
      <c r="A92" t="s">
        <v>414</v>
      </c>
      <c r="B92" t="s">
        <v>125</v>
      </c>
      <c r="C92" t="s">
        <v>415</v>
      </c>
      <c r="D92" t="s">
        <v>157</v>
      </c>
      <c r="E92" t="s">
        <v>416</v>
      </c>
      <c r="F92" t="s">
        <v>417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4E1E3-1422-46CF-99C7-34AD03422468}">
  <dimension ref="A1:H743"/>
  <sheetViews>
    <sheetView workbookViewId="0">
      <selection activeCell="H565" sqref="H565"/>
    </sheetView>
  </sheetViews>
  <sheetFormatPr defaultRowHeight="14.4" x14ac:dyDescent="0.3"/>
  <cols>
    <col min="1" max="1" width="9.44140625" bestFit="1" customWidth="1"/>
    <col min="2" max="2" width="12.88671875" bestFit="1" customWidth="1"/>
    <col min="3" max="3" width="11.5546875" bestFit="1" customWidth="1"/>
  </cols>
  <sheetData>
    <row r="1" spans="1:3" x14ac:dyDescent="0.3">
      <c r="A1" t="s">
        <v>453</v>
      </c>
      <c r="B1" t="s">
        <v>147</v>
      </c>
      <c r="C1" t="s">
        <v>454</v>
      </c>
    </row>
    <row r="2" spans="1:3" hidden="1" x14ac:dyDescent="0.3">
      <c r="A2">
        <v>10248</v>
      </c>
      <c r="B2" t="s">
        <v>394</v>
      </c>
      <c r="C2" s="33">
        <v>41459</v>
      </c>
    </row>
    <row r="3" spans="1:3" hidden="1" x14ac:dyDescent="0.3">
      <c r="A3">
        <v>10249</v>
      </c>
      <c r="B3" t="s">
        <v>379</v>
      </c>
      <c r="C3" s="33">
        <v>41460</v>
      </c>
    </row>
    <row r="4" spans="1:3" hidden="1" x14ac:dyDescent="0.3">
      <c r="A4">
        <v>10250</v>
      </c>
      <c r="B4" t="s">
        <v>257</v>
      </c>
      <c r="C4" s="33">
        <v>41463</v>
      </c>
    </row>
    <row r="5" spans="1:3" hidden="1" x14ac:dyDescent="0.3">
      <c r="A5">
        <v>10251</v>
      </c>
      <c r="B5" t="s">
        <v>391</v>
      </c>
      <c r="C5" s="33">
        <v>41463</v>
      </c>
    </row>
    <row r="6" spans="1:3" hidden="1" x14ac:dyDescent="0.3">
      <c r="A6">
        <v>10252</v>
      </c>
      <c r="B6" t="s">
        <v>371</v>
      </c>
      <c r="C6" s="33">
        <v>41464</v>
      </c>
    </row>
    <row r="7" spans="1:3" hidden="1" x14ac:dyDescent="0.3">
      <c r="A7">
        <v>10253</v>
      </c>
      <c r="B7" t="s">
        <v>257</v>
      </c>
      <c r="C7" s="33">
        <v>41465</v>
      </c>
    </row>
    <row r="8" spans="1:3" hidden="1" x14ac:dyDescent="0.3">
      <c r="A8">
        <v>10254</v>
      </c>
      <c r="B8" t="s">
        <v>196</v>
      </c>
      <c r="C8" s="33">
        <v>41466</v>
      </c>
    </row>
    <row r="9" spans="1:3" hidden="1" x14ac:dyDescent="0.3">
      <c r="A9">
        <v>10255</v>
      </c>
      <c r="B9" t="s">
        <v>349</v>
      </c>
      <c r="C9" s="33">
        <v>41467</v>
      </c>
    </row>
    <row r="10" spans="1:3" hidden="1" x14ac:dyDescent="0.3">
      <c r="A10">
        <v>10256</v>
      </c>
      <c r="B10" t="s">
        <v>404</v>
      </c>
      <c r="C10" s="33">
        <v>41470</v>
      </c>
    </row>
    <row r="11" spans="1:3" hidden="1" x14ac:dyDescent="0.3">
      <c r="A11">
        <v>10257</v>
      </c>
      <c r="B11" t="s">
        <v>260</v>
      </c>
      <c r="C11" s="33">
        <v>41471</v>
      </c>
    </row>
    <row r="12" spans="1:3" hidden="1" x14ac:dyDescent="0.3">
      <c r="A12">
        <v>10258</v>
      </c>
      <c r="B12" t="s">
        <v>214</v>
      </c>
      <c r="C12" s="33">
        <v>41472</v>
      </c>
    </row>
    <row r="13" spans="1:3" hidden="1" x14ac:dyDescent="0.3">
      <c r="A13">
        <v>10259</v>
      </c>
      <c r="B13" t="s">
        <v>194</v>
      </c>
      <c r="C13" s="33">
        <v>41473</v>
      </c>
    </row>
    <row r="14" spans="1:3" hidden="1" x14ac:dyDescent="0.3">
      <c r="A14">
        <v>10260</v>
      </c>
      <c r="B14" t="s">
        <v>414</v>
      </c>
      <c r="C14" s="33">
        <v>41474</v>
      </c>
    </row>
    <row r="15" spans="1:3" hidden="1" x14ac:dyDescent="0.3">
      <c r="A15">
        <v>10261</v>
      </c>
      <c r="B15" t="s">
        <v>333</v>
      </c>
      <c r="C15" s="33">
        <v>41474</v>
      </c>
    </row>
    <row r="16" spans="1:3" hidden="1" x14ac:dyDescent="0.3">
      <c r="A16">
        <v>10262</v>
      </c>
      <c r="B16" t="s">
        <v>340</v>
      </c>
      <c r="C16" s="33">
        <v>41477</v>
      </c>
    </row>
    <row r="17" spans="1:3" hidden="1" x14ac:dyDescent="0.3">
      <c r="A17">
        <v>10263</v>
      </c>
      <c r="B17" t="s">
        <v>214</v>
      </c>
      <c r="C17" s="33">
        <v>41478</v>
      </c>
    </row>
    <row r="18" spans="1:3" hidden="1" x14ac:dyDescent="0.3">
      <c r="A18">
        <v>10264</v>
      </c>
      <c r="B18" t="s">
        <v>226</v>
      </c>
      <c r="C18" s="33">
        <v>41479</v>
      </c>
    </row>
    <row r="19" spans="1:3" hidden="1" x14ac:dyDescent="0.3">
      <c r="A19">
        <v>10265</v>
      </c>
      <c r="B19" t="s">
        <v>172</v>
      </c>
      <c r="C19" s="33">
        <v>41480</v>
      </c>
    </row>
    <row r="20" spans="1:3" hidden="1" x14ac:dyDescent="0.3">
      <c r="A20">
        <v>10266</v>
      </c>
      <c r="B20" t="s">
        <v>400</v>
      </c>
      <c r="C20" s="33">
        <v>41481</v>
      </c>
    </row>
    <row r="21" spans="1:3" hidden="1" x14ac:dyDescent="0.3">
      <c r="A21">
        <v>10267</v>
      </c>
      <c r="B21" t="s">
        <v>229</v>
      </c>
      <c r="C21" s="33">
        <v>41484</v>
      </c>
    </row>
    <row r="22" spans="1:3" hidden="1" x14ac:dyDescent="0.3">
      <c r="A22">
        <v>10268</v>
      </c>
      <c r="B22" t="s">
        <v>253</v>
      </c>
      <c r="C22" s="33">
        <v>41485</v>
      </c>
    </row>
    <row r="23" spans="1:3" hidden="1" x14ac:dyDescent="0.3">
      <c r="A23">
        <v>10269</v>
      </c>
      <c r="B23" t="s">
        <v>407</v>
      </c>
      <c r="C23" s="33">
        <v>41486</v>
      </c>
    </row>
    <row r="24" spans="1:3" hidden="1" x14ac:dyDescent="0.3">
      <c r="A24">
        <v>10271</v>
      </c>
      <c r="B24" t="s">
        <v>368</v>
      </c>
      <c r="C24" s="33">
        <v>41487</v>
      </c>
    </row>
    <row r="25" spans="1:3" hidden="1" x14ac:dyDescent="0.3">
      <c r="A25">
        <v>10270</v>
      </c>
      <c r="B25" t="s">
        <v>400</v>
      </c>
      <c r="C25" s="33">
        <v>41487</v>
      </c>
    </row>
    <row r="26" spans="1:3" hidden="1" x14ac:dyDescent="0.3">
      <c r="A26">
        <v>10272</v>
      </c>
      <c r="B26" t="s">
        <v>340</v>
      </c>
      <c r="C26" s="33">
        <v>41488</v>
      </c>
    </row>
    <row r="27" spans="1:3" hidden="1" x14ac:dyDescent="0.3">
      <c r="A27">
        <v>10273</v>
      </c>
      <c r="B27" t="s">
        <v>336</v>
      </c>
      <c r="C27" s="33">
        <v>41491</v>
      </c>
    </row>
    <row r="28" spans="1:3" hidden="1" x14ac:dyDescent="0.3">
      <c r="A28">
        <v>10274</v>
      </c>
      <c r="B28" t="s">
        <v>394</v>
      </c>
      <c r="C28" s="33">
        <v>41492</v>
      </c>
    </row>
    <row r="29" spans="1:3" hidden="1" x14ac:dyDescent="0.3">
      <c r="A29">
        <v>10275</v>
      </c>
      <c r="B29" t="s">
        <v>300</v>
      </c>
      <c r="C29" s="33">
        <v>41493</v>
      </c>
    </row>
    <row r="30" spans="1:3" hidden="1" x14ac:dyDescent="0.3">
      <c r="A30">
        <v>10276</v>
      </c>
      <c r="B30" t="s">
        <v>382</v>
      </c>
      <c r="C30" s="33">
        <v>41494</v>
      </c>
    </row>
    <row r="31" spans="1:3" hidden="1" x14ac:dyDescent="0.3">
      <c r="A31">
        <v>10277</v>
      </c>
      <c r="B31" t="s">
        <v>310</v>
      </c>
      <c r="C31" s="33">
        <v>41495</v>
      </c>
    </row>
    <row r="32" spans="1:3" hidden="1" x14ac:dyDescent="0.3">
      <c r="A32">
        <v>10278</v>
      </c>
      <c r="B32" t="s">
        <v>166</v>
      </c>
      <c r="C32" s="33">
        <v>41498</v>
      </c>
    </row>
    <row r="33" spans="1:3" hidden="1" x14ac:dyDescent="0.3">
      <c r="A33">
        <v>10279</v>
      </c>
      <c r="B33" t="s">
        <v>286</v>
      </c>
      <c r="C33" s="33">
        <v>41499</v>
      </c>
    </row>
    <row r="34" spans="1:3" hidden="1" x14ac:dyDescent="0.3">
      <c r="A34">
        <v>10280</v>
      </c>
      <c r="B34" t="s">
        <v>166</v>
      </c>
      <c r="C34" s="33">
        <v>41500</v>
      </c>
    </row>
    <row r="35" spans="1:3" hidden="1" x14ac:dyDescent="0.3">
      <c r="A35">
        <v>10281</v>
      </c>
      <c r="B35" t="s">
        <v>352</v>
      </c>
      <c r="C35" s="33">
        <v>41500</v>
      </c>
    </row>
    <row r="36" spans="1:3" hidden="1" x14ac:dyDescent="0.3">
      <c r="A36">
        <v>10282</v>
      </c>
      <c r="B36" t="s">
        <v>352</v>
      </c>
      <c r="C36" s="33">
        <v>41501</v>
      </c>
    </row>
    <row r="37" spans="1:3" hidden="1" x14ac:dyDescent="0.3">
      <c r="A37">
        <v>10283</v>
      </c>
      <c r="B37" t="s">
        <v>291</v>
      </c>
      <c r="C37" s="33">
        <v>41502</v>
      </c>
    </row>
    <row r="38" spans="1:3" hidden="1" x14ac:dyDescent="0.3">
      <c r="A38">
        <v>10284</v>
      </c>
      <c r="B38" t="s">
        <v>286</v>
      </c>
      <c r="C38" s="33">
        <v>41505</v>
      </c>
    </row>
    <row r="39" spans="1:3" hidden="1" x14ac:dyDescent="0.3">
      <c r="A39">
        <v>10285</v>
      </c>
      <c r="B39" t="s">
        <v>336</v>
      </c>
      <c r="C39" s="33">
        <v>41506</v>
      </c>
    </row>
    <row r="40" spans="1:3" hidden="1" x14ac:dyDescent="0.3">
      <c r="A40">
        <v>10286</v>
      </c>
      <c r="B40" t="s">
        <v>336</v>
      </c>
      <c r="C40" s="33">
        <v>41507</v>
      </c>
    </row>
    <row r="41" spans="1:3" hidden="1" x14ac:dyDescent="0.3">
      <c r="A41">
        <v>10287</v>
      </c>
      <c r="B41" t="s">
        <v>347</v>
      </c>
      <c r="C41" s="33">
        <v>41508</v>
      </c>
    </row>
    <row r="42" spans="1:3" hidden="1" x14ac:dyDescent="0.3">
      <c r="A42">
        <v>10288</v>
      </c>
      <c r="B42" t="s">
        <v>344</v>
      </c>
      <c r="C42" s="33">
        <v>41509</v>
      </c>
    </row>
    <row r="43" spans="1:3" hidden="1" x14ac:dyDescent="0.3">
      <c r="A43">
        <v>10289</v>
      </c>
      <c r="B43" t="s">
        <v>187</v>
      </c>
      <c r="C43" s="33">
        <v>41512</v>
      </c>
    </row>
    <row r="44" spans="1:3" hidden="1" x14ac:dyDescent="0.3">
      <c r="A44">
        <v>10290</v>
      </c>
      <c r="B44" t="s">
        <v>200</v>
      </c>
      <c r="C44" s="33">
        <v>41513</v>
      </c>
    </row>
    <row r="45" spans="1:3" hidden="1" x14ac:dyDescent="0.3">
      <c r="A45">
        <v>10291</v>
      </c>
      <c r="B45" t="s">
        <v>333</v>
      </c>
      <c r="C45" s="33">
        <v>41513</v>
      </c>
    </row>
    <row r="46" spans="1:3" hidden="1" x14ac:dyDescent="0.3">
      <c r="A46">
        <v>10292</v>
      </c>
      <c r="B46" t="s">
        <v>384</v>
      </c>
      <c r="C46" s="33">
        <v>41514</v>
      </c>
    </row>
    <row r="47" spans="1:3" hidden="1" x14ac:dyDescent="0.3">
      <c r="A47">
        <v>10293</v>
      </c>
      <c r="B47" t="s">
        <v>382</v>
      </c>
      <c r="C47" s="33">
        <v>41515</v>
      </c>
    </row>
    <row r="48" spans="1:3" hidden="1" x14ac:dyDescent="0.3">
      <c r="A48">
        <v>10294</v>
      </c>
      <c r="B48" t="s">
        <v>340</v>
      </c>
      <c r="C48" s="33">
        <v>41516</v>
      </c>
    </row>
    <row r="49" spans="1:3" hidden="1" x14ac:dyDescent="0.3">
      <c r="A49">
        <v>10295</v>
      </c>
      <c r="B49" t="s">
        <v>394</v>
      </c>
      <c r="C49" s="33">
        <v>41519</v>
      </c>
    </row>
    <row r="50" spans="1:3" hidden="1" x14ac:dyDescent="0.3">
      <c r="A50">
        <v>10296</v>
      </c>
      <c r="B50" t="s">
        <v>291</v>
      </c>
      <c r="C50" s="33">
        <v>41520</v>
      </c>
    </row>
    <row r="51" spans="1:3" hidden="1" x14ac:dyDescent="0.3">
      <c r="A51">
        <v>10297</v>
      </c>
      <c r="B51" t="s">
        <v>172</v>
      </c>
      <c r="C51" s="33">
        <v>41521</v>
      </c>
    </row>
    <row r="52" spans="1:3" hidden="1" x14ac:dyDescent="0.3">
      <c r="A52">
        <v>10298</v>
      </c>
      <c r="B52" t="s">
        <v>266</v>
      </c>
      <c r="C52" s="33">
        <v>41522</v>
      </c>
    </row>
    <row r="53" spans="1:3" hidden="1" x14ac:dyDescent="0.3">
      <c r="A53">
        <v>10299</v>
      </c>
      <c r="B53" t="s">
        <v>347</v>
      </c>
      <c r="C53" s="33">
        <v>41523</v>
      </c>
    </row>
    <row r="54" spans="1:3" hidden="1" x14ac:dyDescent="0.3">
      <c r="A54">
        <v>10300</v>
      </c>
      <c r="B54" t="s">
        <v>300</v>
      </c>
      <c r="C54" s="33">
        <v>41526</v>
      </c>
    </row>
    <row r="55" spans="1:3" hidden="1" x14ac:dyDescent="0.3">
      <c r="A55">
        <v>10301</v>
      </c>
      <c r="B55" t="s">
        <v>397</v>
      </c>
      <c r="C55" s="33">
        <v>41526</v>
      </c>
    </row>
    <row r="56" spans="1:3" hidden="1" x14ac:dyDescent="0.3">
      <c r="A56">
        <v>10302</v>
      </c>
      <c r="B56" t="s">
        <v>371</v>
      </c>
      <c r="C56" s="33">
        <v>41527</v>
      </c>
    </row>
    <row r="57" spans="1:3" hidden="1" x14ac:dyDescent="0.3">
      <c r="A57">
        <v>10303</v>
      </c>
      <c r="B57" t="s">
        <v>244</v>
      </c>
      <c r="C57" s="33">
        <v>41528</v>
      </c>
    </row>
    <row r="58" spans="1:3" hidden="1" x14ac:dyDescent="0.3">
      <c r="A58">
        <v>10304</v>
      </c>
      <c r="B58" t="s">
        <v>382</v>
      </c>
      <c r="C58" s="33">
        <v>41529</v>
      </c>
    </row>
    <row r="59" spans="1:3" hidden="1" x14ac:dyDescent="0.3">
      <c r="A59">
        <v>10305</v>
      </c>
      <c r="B59" t="s">
        <v>317</v>
      </c>
      <c r="C59" s="33">
        <v>41530</v>
      </c>
    </row>
    <row r="60" spans="1:3" hidden="1" x14ac:dyDescent="0.3">
      <c r="A60">
        <v>10306</v>
      </c>
      <c r="B60" t="s">
        <v>352</v>
      </c>
      <c r="C60" s="33">
        <v>41533</v>
      </c>
    </row>
    <row r="61" spans="1:3" hidden="1" x14ac:dyDescent="0.3">
      <c r="A61">
        <v>10307</v>
      </c>
      <c r="B61" t="s">
        <v>297</v>
      </c>
      <c r="C61" s="33">
        <v>41534</v>
      </c>
    </row>
    <row r="62" spans="1:3" hidden="1" x14ac:dyDescent="0.3">
      <c r="A62">
        <v>10308</v>
      </c>
      <c r="B62" t="s">
        <v>155</v>
      </c>
      <c r="C62" s="33">
        <v>41535</v>
      </c>
    </row>
    <row r="63" spans="1:3" hidden="1" x14ac:dyDescent="0.3">
      <c r="A63">
        <v>10309</v>
      </c>
      <c r="B63" t="s">
        <v>266</v>
      </c>
      <c r="C63" s="33">
        <v>41536</v>
      </c>
    </row>
    <row r="64" spans="1:3" hidden="1" x14ac:dyDescent="0.3">
      <c r="A64">
        <v>10310</v>
      </c>
      <c r="B64" t="s">
        <v>374</v>
      </c>
      <c r="C64" s="33">
        <v>41537</v>
      </c>
    </row>
    <row r="65" spans="1:3" hidden="1" x14ac:dyDescent="0.3">
      <c r="A65">
        <v>10311</v>
      </c>
      <c r="B65" t="s">
        <v>209</v>
      </c>
      <c r="C65" s="33">
        <v>41537</v>
      </c>
    </row>
    <row r="66" spans="1:3" hidden="1" x14ac:dyDescent="0.3">
      <c r="A66">
        <v>10312</v>
      </c>
      <c r="B66" t="s">
        <v>397</v>
      </c>
      <c r="C66" s="33">
        <v>41540</v>
      </c>
    </row>
    <row r="67" spans="1:3" hidden="1" x14ac:dyDescent="0.3">
      <c r="A67">
        <v>10313</v>
      </c>
      <c r="B67" t="s">
        <v>336</v>
      </c>
      <c r="C67" s="33">
        <v>41541</v>
      </c>
    </row>
    <row r="68" spans="1:3" hidden="1" x14ac:dyDescent="0.3">
      <c r="A68">
        <v>10314</v>
      </c>
      <c r="B68" t="s">
        <v>340</v>
      </c>
      <c r="C68" s="33">
        <v>41542</v>
      </c>
    </row>
    <row r="69" spans="1:3" hidden="1" x14ac:dyDescent="0.3">
      <c r="A69">
        <v>10315</v>
      </c>
      <c r="B69" t="s">
        <v>269</v>
      </c>
      <c r="C69" s="33">
        <v>41543</v>
      </c>
    </row>
    <row r="70" spans="1:3" hidden="1" x14ac:dyDescent="0.3">
      <c r="A70">
        <v>10316</v>
      </c>
      <c r="B70" t="s">
        <v>340</v>
      </c>
      <c r="C70" s="33">
        <v>41544</v>
      </c>
    </row>
    <row r="71" spans="1:3" hidden="1" x14ac:dyDescent="0.3">
      <c r="A71">
        <v>10317</v>
      </c>
      <c r="B71" t="s">
        <v>297</v>
      </c>
      <c r="C71" s="33">
        <v>41547</v>
      </c>
    </row>
    <row r="72" spans="1:3" hidden="1" x14ac:dyDescent="0.3">
      <c r="A72">
        <v>10318</v>
      </c>
      <c r="B72" t="s">
        <v>269</v>
      </c>
      <c r="C72" s="33">
        <v>41548</v>
      </c>
    </row>
    <row r="73" spans="1:3" hidden="1" x14ac:dyDescent="0.3">
      <c r="A73">
        <v>10319</v>
      </c>
      <c r="B73" t="s">
        <v>382</v>
      </c>
      <c r="C73" s="33">
        <v>41549</v>
      </c>
    </row>
    <row r="74" spans="1:3" hidden="1" x14ac:dyDescent="0.3">
      <c r="A74">
        <v>10320</v>
      </c>
      <c r="B74" t="s">
        <v>400</v>
      </c>
      <c r="C74" s="33">
        <v>41550</v>
      </c>
    </row>
    <row r="75" spans="1:3" hidden="1" x14ac:dyDescent="0.3">
      <c r="A75">
        <v>10321</v>
      </c>
      <c r="B75" t="s">
        <v>269</v>
      </c>
      <c r="C75" s="33">
        <v>41550</v>
      </c>
    </row>
    <row r="76" spans="1:3" hidden="1" x14ac:dyDescent="0.3">
      <c r="A76">
        <v>10322</v>
      </c>
      <c r="B76" t="s">
        <v>326</v>
      </c>
      <c r="C76" s="33">
        <v>41551</v>
      </c>
    </row>
    <row r="77" spans="1:3" hidden="1" x14ac:dyDescent="0.3">
      <c r="A77">
        <v>10323</v>
      </c>
      <c r="B77" t="s">
        <v>272</v>
      </c>
      <c r="C77" s="33">
        <v>41554</v>
      </c>
    </row>
    <row r="78" spans="1:3" hidden="1" x14ac:dyDescent="0.3">
      <c r="A78">
        <v>10324</v>
      </c>
      <c r="B78" t="s">
        <v>358</v>
      </c>
      <c r="C78" s="33">
        <v>41555</v>
      </c>
    </row>
    <row r="79" spans="1:3" hidden="1" x14ac:dyDescent="0.3">
      <c r="A79">
        <v>10325</v>
      </c>
      <c r="B79" t="s">
        <v>272</v>
      </c>
      <c r="C79" s="33">
        <v>41556</v>
      </c>
    </row>
    <row r="80" spans="1:3" hidden="1" x14ac:dyDescent="0.3">
      <c r="A80">
        <v>10326</v>
      </c>
      <c r="B80" t="s">
        <v>177</v>
      </c>
      <c r="C80" s="33">
        <v>41557</v>
      </c>
    </row>
    <row r="81" spans="1:3" hidden="1" x14ac:dyDescent="0.3">
      <c r="A81">
        <v>10327</v>
      </c>
      <c r="B81" t="s">
        <v>226</v>
      </c>
      <c r="C81" s="33">
        <v>41558</v>
      </c>
    </row>
    <row r="82" spans="1:3" hidden="1" x14ac:dyDescent="0.3">
      <c r="A82">
        <v>10328</v>
      </c>
      <c r="B82" t="s">
        <v>237</v>
      </c>
      <c r="C82" s="33">
        <v>41561</v>
      </c>
    </row>
    <row r="83" spans="1:3" hidden="1" x14ac:dyDescent="0.3">
      <c r="A83">
        <v>10329</v>
      </c>
      <c r="B83" t="s">
        <v>368</v>
      </c>
      <c r="C83" s="33">
        <v>41562</v>
      </c>
    </row>
    <row r="84" spans="1:3" hidden="1" x14ac:dyDescent="0.3">
      <c r="A84">
        <v>10330</v>
      </c>
      <c r="B84" t="s">
        <v>291</v>
      </c>
      <c r="C84" s="33">
        <v>41563</v>
      </c>
    </row>
    <row r="85" spans="1:3" hidden="1" x14ac:dyDescent="0.3">
      <c r="A85">
        <v>10331</v>
      </c>
      <c r="B85" t="s">
        <v>181</v>
      </c>
      <c r="C85" s="33">
        <v>41563</v>
      </c>
    </row>
    <row r="86" spans="1:3" hidden="1" x14ac:dyDescent="0.3">
      <c r="A86">
        <v>10332</v>
      </c>
      <c r="B86" t="s">
        <v>307</v>
      </c>
      <c r="C86" s="33">
        <v>41564</v>
      </c>
    </row>
    <row r="87" spans="1:3" hidden="1" x14ac:dyDescent="0.3">
      <c r="A87">
        <v>10333</v>
      </c>
      <c r="B87" t="s">
        <v>400</v>
      </c>
      <c r="C87" s="33">
        <v>41565</v>
      </c>
    </row>
    <row r="88" spans="1:3" hidden="1" x14ac:dyDescent="0.3">
      <c r="A88">
        <v>10334</v>
      </c>
      <c r="B88" t="s">
        <v>391</v>
      </c>
      <c r="C88" s="33">
        <v>41568</v>
      </c>
    </row>
    <row r="89" spans="1:3" hidden="1" x14ac:dyDescent="0.3">
      <c r="A89">
        <v>10335</v>
      </c>
      <c r="B89" t="s">
        <v>266</v>
      </c>
      <c r="C89" s="33">
        <v>41569</v>
      </c>
    </row>
    <row r="90" spans="1:3" hidden="1" x14ac:dyDescent="0.3">
      <c r="A90">
        <v>10336</v>
      </c>
      <c r="B90" t="s">
        <v>331</v>
      </c>
      <c r="C90" s="33">
        <v>41570</v>
      </c>
    </row>
    <row r="91" spans="1:3" hidden="1" x14ac:dyDescent="0.3">
      <c r="A91">
        <v>10337</v>
      </c>
      <c r="B91" t="s">
        <v>229</v>
      </c>
      <c r="C91" s="33">
        <v>41571</v>
      </c>
    </row>
    <row r="92" spans="1:3" hidden="1" x14ac:dyDescent="0.3">
      <c r="A92">
        <v>10338</v>
      </c>
      <c r="B92" t="s">
        <v>317</v>
      </c>
      <c r="C92" s="33">
        <v>41572</v>
      </c>
    </row>
    <row r="93" spans="1:3" hidden="1" x14ac:dyDescent="0.3">
      <c r="A93">
        <v>10339</v>
      </c>
      <c r="B93" t="s">
        <v>307</v>
      </c>
      <c r="C93" s="33">
        <v>41575</v>
      </c>
    </row>
    <row r="94" spans="1:3" hidden="1" x14ac:dyDescent="0.3">
      <c r="A94">
        <v>10340</v>
      </c>
      <c r="B94" t="s">
        <v>181</v>
      </c>
      <c r="C94" s="33">
        <v>41576</v>
      </c>
    </row>
    <row r="95" spans="1:3" hidden="1" x14ac:dyDescent="0.3">
      <c r="A95">
        <v>10341</v>
      </c>
      <c r="B95" t="s">
        <v>362</v>
      </c>
      <c r="C95" s="33">
        <v>41576</v>
      </c>
    </row>
    <row r="96" spans="1:3" hidden="1" x14ac:dyDescent="0.3">
      <c r="A96">
        <v>10342</v>
      </c>
      <c r="B96" t="s">
        <v>229</v>
      </c>
      <c r="C96" s="33">
        <v>41577</v>
      </c>
    </row>
    <row r="97" spans="1:3" hidden="1" x14ac:dyDescent="0.3">
      <c r="A97">
        <v>10343</v>
      </c>
      <c r="B97" t="s">
        <v>286</v>
      </c>
      <c r="C97" s="33">
        <v>41578</v>
      </c>
    </row>
    <row r="98" spans="1:3" hidden="1" x14ac:dyDescent="0.3">
      <c r="A98">
        <v>10344</v>
      </c>
      <c r="B98" t="s">
        <v>407</v>
      </c>
      <c r="C98" s="33">
        <v>41579</v>
      </c>
    </row>
    <row r="99" spans="1:3" hidden="1" x14ac:dyDescent="0.3">
      <c r="A99">
        <v>10345</v>
      </c>
      <c r="B99" t="s">
        <v>336</v>
      </c>
      <c r="C99" s="33">
        <v>41582</v>
      </c>
    </row>
    <row r="100" spans="1:3" hidden="1" x14ac:dyDescent="0.3">
      <c r="A100">
        <v>10346</v>
      </c>
      <c r="B100" t="s">
        <v>340</v>
      </c>
      <c r="C100" s="33">
        <v>41583</v>
      </c>
    </row>
    <row r="101" spans="1:3" hidden="1" x14ac:dyDescent="0.3">
      <c r="A101">
        <v>10347</v>
      </c>
      <c r="B101" t="s">
        <v>217</v>
      </c>
      <c r="C101" s="33">
        <v>41584</v>
      </c>
    </row>
    <row r="102" spans="1:3" hidden="1" x14ac:dyDescent="0.3">
      <c r="A102">
        <v>10348</v>
      </c>
      <c r="B102" t="s">
        <v>397</v>
      </c>
      <c r="C102" s="33">
        <v>41585</v>
      </c>
    </row>
    <row r="103" spans="1:3" hidden="1" x14ac:dyDescent="0.3">
      <c r="A103">
        <v>10349</v>
      </c>
      <c r="B103" t="s">
        <v>368</v>
      </c>
      <c r="C103" s="33">
        <v>41586</v>
      </c>
    </row>
    <row r="104" spans="1:3" hidden="1" x14ac:dyDescent="0.3">
      <c r="A104">
        <v>10351</v>
      </c>
      <c r="B104" t="s">
        <v>214</v>
      </c>
      <c r="C104" s="33">
        <v>41589</v>
      </c>
    </row>
    <row r="105" spans="1:3" hidden="1" x14ac:dyDescent="0.3">
      <c r="A105">
        <v>10350</v>
      </c>
      <c r="B105" t="s">
        <v>277</v>
      </c>
      <c r="C105" s="33">
        <v>41589</v>
      </c>
    </row>
    <row r="106" spans="1:3" hidden="1" x14ac:dyDescent="0.3">
      <c r="A106">
        <v>10352</v>
      </c>
      <c r="B106" t="s">
        <v>237</v>
      </c>
      <c r="C106" s="33">
        <v>41590</v>
      </c>
    </row>
    <row r="107" spans="1:3" hidden="1" x14ac:dyDescent="0.3">
      <c r="A107">
        <v>10353</v>
      </c>
      <c r="B107" t="s">
        <v>328</v>
      </c>
      <c r="C107" s="33">
        <v>41591</v>
      </c>
    </row>
    <row r="108" spans="1:3" hidden="1" x14ac:dyDescent="0.3">
      <c r="A108">
        <v>10354</v>
      </c>
      <c r="B108" t="s">
        <v>326</v>
      </c>
      <c r="C108" s="33">
        <v>41592</v>
      </c>
    </row>
    <row r="109" spans="1:3" hidden="1" x14ac:dyDescent="0.3">
      <c r="A109">
        <v>10355</v>
      </c>
      <c r="B109" t="s">
        <v>162</v>
      </c>
      <c r="C109" s="33">
        <v>41593</v>
      </c>
    </row>
    <row r="110" spans="1:3" hidden="1" x14ac:dyDescent="0.3">
      <c r="A110">
        <v>10356</v>
      </c>
      <c r="B110" t="s">
        <v>397</v>
      </c>
      <c r="C110" s="33">
        <v>41596</v>
      </c>
    </row>
    <row r="111" spans="1:3" hidden="1" x14ac:dyDescent="0.3">
      <c r="A111">
        <v>10357</v>
      </c>
      <c r="B111" t="s">
        <v>291</v>
      </c>
      <c r="C111" s="33">
        <v>41597</v>
      </c>
    </row>
    <row r="112" spans="1:3" hidden="1" x14ac:dyDescent="0.3">
      <c r="A112">
        <v>10358</v>
      </c>
      <c r="B112" t="s">
        <v>277</v>
      </c>
      <c r="C112" s="33">
        <v>41598</v>
      </c>
    </row>
    <row r="113" spans="1:3" hidden="1" x14ac:dyDescent="0.3">
      <c r="A113">
        <v>10359</v>
      </c>
      <c r="B113" t="s">
        <v>360</v>
      </c>
      <c r="C113" s="33">
        <v>41599</v>
      </c>
    </row>
    <row r="114" spans="1:3" hidden="1" x14ac:dyDescent="0.3">
      <c r="A114">
        <v>10360</v>
      </c>
      <c r="B114" t="s">
        <v>172</v>
      </c>
      <c r="C114" s="33">
        <v>41600</v>
      </c>
    </row>
    <row r="115" spans="1:3" hidden="1" x14ac:dyDescent="0.3">
      <c r="A115">
        <v>10361</v>
      </c>
      <c r="B115" t="s">
        <v>336</v>
      </c>
      <c r="C115" s="33">
        <v>41600</v>
      </c>
    </row>
    <row r="116" spans="1:3" hidden="1" x14ac:dyDescent="0.3">
      <c r="A116">
        <v>10362</v>
      </c>
      <c r="B116" t="s">
        <v>181</v>
      </c>
      <c r="C116" s="33">
        <v>41603</v>
      </c>
    </row>
    <row r="117" spans="1:3" hidden="1" x14ac:dyDescent="0.3">
      <c r="A117">
        <v>10363</v>
      </c>
      <c r="B117" t="s">
        <v>206</v>
      </c>
      <c r="C117" s="33">
        <v>41604</v>
      </c>
    </row>
    <row r="118" spans="1:3" hidden="1" x14ac:dyDescent="0.3">
      <c r="A118">
        <v>10364</v>
      </c>
      <c r="B118" t="s">
        <v>212</v>
      </c>
      <c r="C118" s="33">
        <v>41604</v>
      </c>
    </row>
    <row r="119" spans="1:3" hidden="1" x14ac:dyDescent="0.3">
      <c r="A119">
        <v>10365</v>
      </c>
      <c r="B119" t="s">
        <v>315</v>
      </c>
      <c r="C119" s="33">
        <v>41605</v>
      </c>
    </row>
    <row r="120" spans="1:3" hidden="1" x14ac:dyDescent="0.3">
      <c r="A120">
        <v>10366</v>
      </c>
      <c r="B120" t="s">
        <v>241</v>
      </c>
      <c r="C120" s="33">
        <v>41606</v>
      </c>
    </row>
    <row r="121" spans="1:3" hidden="1" x14ac:dyDescent="0.3">
      <c r="A121">
        <v>10367</v>
      </c>
      <c r="B121" t="s">
        <v>389</v>
      </c>
      <c r="C121" s="33">
        <v>41606</v>
      </c>
    </row>
    <row r="122" spans="1:3" hidden="1" x14ac:dyDescent="0.3">
      <c r="A122">
        <v>10368</v>
      </c>
      <c r="B122" t="s">
        <v>214</v>
      </c>
      <c r="C122" s="33">
        <v>41607</v>
      </c>
    </row>
    <row r="123" spans="1:3" hidden="1" x14ac:dyDescent="0.3">
      <c r="A123">
        <v>10369</v>
      </c>
      <c r="B123" t="s">
        <v>368</v>
      </c>
      <c r="C123" s="33">
        <v>41610</v>
      </c>
    </row>
    <row r="124" spans="1:3" hidden="1" x14ac:dyDescent="0.3">
      <c r="A124">
        <v>10370</v>
      </c>
      <c r="B124" t="s">
        <v>196</v>
      </c>
      <c r="C124" s="33">
        <v>41611</v>
      </c>
    </row>
    <row r="125" spans="1:3" hidden="1" x14ac:dyDescent="0.3">
      <c r="A125">
        <v>10371</v>
      </c>
      <c r="B125" t="s">
        <v>277</v>
      </c>
      <c r="C125" s="33">
        <v>41611</v>
      </c>
    </row>
    <row r="126" spans="1:3" hidden="1" x14ac:dyDescent="0.3">
      <c r="A126">
        <v>10372</v>
      </c>
      <c r="B126" t="s">
        <v>335</v>
      </c>
      <c r="C126" s="33">
        <v>41612</v>
      </c>
    </row>
    <row r="127" spans="1:3" hidden="1" x14ac:dyDescent="0.3">
      <c r="A127">
        <v>10374</v>
      </c>
      <c r="B127" t="s">
        <v>414</v>
      </c>
      <c r="C127" s="33">
        <v>41613</v>
      </c>
    </row>
    <row r="128" spans="1:3" hidden="1" x14ac:dyDescent="0.3">
      <c r="A128">
        <v>10373</v>
      </c>
      <c r="B128" t="s">
        <v>266</v>
      </c>
      <c r="C128" s="33">
        <v>41613</v>
      </c>
    </row>
    <row r="129" spans="1:3" hidden="1" x14ac:dyDescent="0.3">
      <c r="A129">
        <v>10375</v>
      </c>
      <c r="B129" t="s">
        <v>263</v>
      </c>
      <c r="C129" s="33">
        <v>41614</v>
      </c>
    </row>
    <row r="130" spans="1:3" hidden="1" x14ac:dyDescent="0.3">
      <c r="A130">
        <v>10376</v>
      </c>
      <c r="B130" t="s">
        <v>307</v>
      </c>
      <c r="C130" s="33">
        <v>41617</v>
      </c>
    </row>
    <row r="131" spans="1:3" hidden="1" x14ac:dyDescent="0.3">
      <c r="A131">
        <v>10377</v>
      </c>
      <c r="B131" t="s">
        <v>360</v>
      </c>
      <c r="C131" s="33">
        <v>41617</v>
      </c>
    </row>
    <row r="132" spans="1:3" hidden="1" x14ac:dyDescent="0.3">
      <c r="A132">
        <v>10378</v>
      </c>
      <c r="B132" t="s">
        <v>226</v>
      </c>
      <c r="C132" s="33">
        <v>41618</v>
      </c>
    </row>
    <row r="133" spans="1:3" hidden="1" x14ac:dyDescent="0.3">
      <c r="A133">
        <v>10379</v>
      </c>
      <c r="B133" t="s">
        <v>333</v>
      </c>
      <c r="C133" s="33">
        <v>41619</v>
      </c>
    </row>
    <row r="134" spans="1:3" hidden="1" x14ac:dyDescent="0.3">
      <c r="A134">
        <v>10380</v>
      </c>
      <c r="B134" t="s">
        <v>266</v>
      </c>
      <c r="C134" s="33">
        <v>41620</v>
      </c>
    </row>
    <row r="135" spans="1:3" hidden="1" x14ac:dyDescent="0.3">
      <c r="A135">
        <v>10381</v>
      </c>
      <c r="B135" t="s">
        <v>291</v>
      </c>
      <c r="C135" s="33">
        <v>41620</v>
      </c>
    </row>
    <row r="136" spans="1:3" hidden="1" x14ac:dyDescent="0.3">
      <c r="A136">
        <v>10382</v>
      </c>
      <c r="B136" t="s">
        <v>214</v>
      </c>
      <c r="C136" s="33">
        <v>41621</v>
      </c>
    </row>
    <row r="137" spans="1:3" hidden="1" x14ac:dyDescent="0.3">
      <c r="A137">
        <v>10383</v>
      </c>
      <c r="B137" t="s">
        <v>162</v>
      </c>
      <c r="C137" s="33">
        <v>41624</v>
      </c>
    </row>
    <row r="138" spans="1:3" hidden="1" x14ac:dyDescent="0.3">
      <c r="A138">
        <v>10384</v>
      </c>
      <c r="B138" t="s">
        <v>166</v>
      </c>
      <c r="C138" s="33">
        <v>41624</v>
      </c>
    </row>
    <row r="139" spans="1:3" hidden="1" x14ac:dyDescent="0.3">
      <c r="A139">
        <v>10385</v>
      </c>
      <c r="B139" t="s">
        <v>368</v>
      </c>
      <c r="C139" s="33">
        <v>41625</v>
      </c>
    </row>
    <row r="140" spans="1:3" hidden="1" x14ac:dyDescent="0.3">
      <c r="A140">
        <v>10386</v>
      </c>
      <c r="B140" t="s">
        <v>217</v>
      </c>
      <c r="C140" s="33">
        <v>41626</v>
      </c>
    </row>
    <row r="141" spans="1:3" hidden="1" x14ac:dyDescent="0.3">
      <c r="A141">
        <v>10387</v>
      </c>
      <c r="B141" t="s">
        <v>354</v>
      </c>
      <c r="C141" s="33">
        <v>41626</v>
      </c>
    </row>
    <row r="142" spans="1:3" hidden="1" x14ac:dyDescent="0.3">
      <c r="A142">
        <v>10388</v>
      </c>
      <c r="B142" t="s">
        <v>360</v>
      </c>
      <c r="C142" s="33">
        <v>41627</v>
      </c>
    </row>
    <row r="143" spans="1:3" hidden="1" x14ac:dyDescent="0.3">
      <c r="A143">
        <v>10389</v>
      </c>
      <c r="B143" t="s">
        <v>183</v>
      </c>
      <c r="C143" s="33">
        <v>41628</v>
      </c>
    </row>
    <row r="144" spans="1:3" hidden="1" x14ac:dyDescent="0.3">
      <c r="A144">
        <v>10390</v>
      </c>
      <c r="B144" t="s">
        <v>214</v>
      </c>
      <c r="C144" s="33">
        <v>41631</v>
      </c>
    </row>
    <row r="145" spans="1:3" hidden="1" x14ac:dyDescent="0.3">
      <c r="A145">
        <v>10391</v>
      </c>
      <c r="B145" t="s">
        <v>206</v>
      </c>
      <c r="C145" s="33">
        <v>41631</v>
      </c>
    </row>
    <row r="146" spans="1:3" hidden="1" x14ac:dyDescent="0.3">
      <c r="A146">
        <v>10392</v>
      </c>
      <c r="B146" t="s">
        <v>328</v>
      </c>
      <c r="C146" s="33">
        <v>41632</v>
      </c>
    </row>
    <row r="147" spans="1:3" hidden="1" x14ac:dyDescent="0.3">
      <c r="A147">
        <v>10393</v>
      </c>
      <c r="B147" t="s">
        <v>358</v>
      </c>
      <c r="C147" s="33">
        <v>41633</v>
      </c>
    </row>
    <row r="148" spans="1:3" hidden="1" x14ac:dyDescent="0.3">
      <c r="A148">
        <v>10394</v>
      </c>
      <c r="B148" t="s">
        <v>263</v>
      </c>
      <c r="C148" s="33">
        <v>41633</v>
      </c>
    </row>
    <row r="149" spans="1:3" hidden="1" x14ac:dyDescent="0.3">
      <c r="A149">
        <v>10395</v>
      </c>
      <c r="B149" t="s">
        <v>260</v>
      </c>
      <c r="C149" s="33">
        <v>41634</v>
      </c>
    </row>
    <row r="150" spans="1:3" hidden="1" x14ac:dyDescent="0.3">
      <c r="A150">
        <v>10397</v>
      </c>
      <c r="B150" t="s">
        <v>331</v>
      </c>
      <c r="C150" s="33">
        <v>41635</v>
      </c>
    </row>
    <row r="151" spans="1:3" hidden="1" x14ac:dyDescent="0.3">
      <c r="A151">
        <v>10396</v>
      </c>
      <c r="B151" t="s">
        <v>229</v>
      </c>
      <c r="C151" s="33">
        <v>41635</v>
      </c>
    </row>
    <row r="152" spans="1:3" hidden="1" x14ac:dyDescent="0.3">
      <c r="A152">
        <v>10398</v>
      </c>
      <c r="B152" t="s">
        <v>358</v>
      </c>
      <c r="C152" s="33">
        <v>41638</v>
      </c>
    </row>
    <row r="153" spans="1:3" hidden="1" x14ac:dyDescent="0.3">
      <c r="A153">
        <v>10399</v>
      </c>
      <c r="B153" t="s">
        <v>389</v>
      </c>
      <c r="C153" s="33">
        <v>41639</v>
      </c>
    </row>
    <row r="154" spans="1:3" hidden="1" x14ac:dyDescent="0.3">
      <c r="A154">
        <v>10400</v>
      </c>
      <c r="B154" t="s">
        <v>212</v>
      </c>
      <c r="C154" s="33">
        <v>41640</v>
      </c>
    </row>
    <row r="155" spans="1:3" hidden="1" x14ac:dyDescent="0.3">
      <c r="A155">
        <v>10401</v>
      </c>
      <c r="B155" t="s">
        <v>340</v>
      </c>
      <c r="C155" s="33">
        <v>41640</v>
      </c>
    </row>
    <row r="156" spans="1:3" hidden="1" x14ac:dyDescent="0.3">
      <c r="A156">
        <v>10402</v>
      </c>
      <c r="B156" t="s">
        <v>214</v>
      </c>
      <c r="C156" s="33">
        <v>41641</v>
      </c>
    </row>
    <row r="157" spans="1:3" hidden="1" x14ac:dyDescent="0.3">
      <c r="A157">
        <v>10403</v>
      </c>
      <c r="B157" t="s">
        <v>214</v>
      </c>
      <c r="C157" s="33">
        <v>41642</v>
      </c>
    </row>
    <row r="158" spans="1:3" hidden="1" x14ac:dyDescent="0.3">
      <c r="A158">
        <v>10404</v>
      </c>
      <c r="B158" t="s">
        <v>300</v>
      </c>
      <c r="C158" s="33">
        <v>41642</v>
      </c>
    </row>
    <row r="159" spans="1:3" hidden="1" x14ac:dyDescent="0.3">
      <c r="A159">
        <v>10405</v>
      </c>
      <c r="B159" t="s">
        <v>294</v>
      </c>
      <c r="C159" s="33">
        <v>41645</v>
      </c>
    </row>
    <row r="160" spans="1:3" hidden="1" x14ac:dyDescent="0.3">
      <c r="A160">
        <v>10406</v>
      </c>
      <c r="B160" t="s">
        <v>335</v>
      </c>
      <c r="C160" s="33">
        <v>41646</v>
      </c>
    </row>
    <row r="161" spans="1:3" hidden="1" x14ac:dyDescent="0.3">
      <c r="A161">
        <v>10407</v>
      </c>
      <c r="B161" t="s">
        <v>414</v>
      </c>
      <c r="C161" s="33">
        <v>41646</v>
      </c>
    </row>
    <row r="162" spans="1:3" hidden="1" x14ac:dyDescent="0.3">
      <c r="A162">
        <v>10408</v>
      </c>
      <c r="B162" t="s">
        <v>222</v>
      </c>
      <c r="C162" s="33">
        <v>41647</v>
      </c>
    </row>
    <row r="163" spans="1:3" hidden="1" x14ac:dyDescent="0.3">
      <c r="A163">
        <v>10409</v>
      </c>
      <c r="B163" t="s">
        <v>315</v>
      </c>
      <c r="C163" s="33">
        <v>41648</v>
      </c>
    </row>
    <row r="164" spans="1:3" hidden="1" x14ac:dyDescent="0.3">
      <c r="A164">
        <v>10410</v>
      </c>
      <c r="B164" t="s">
        <v>183</v>
      </c>
      <c r="C164" s="33">
        <v>41649</v>
      </c>
    </row>
    <row r="165" spans="1:3" hidden="1" x14ac:dyDescent="0.3">
      <c r="A165">
        <v>10411</v>
      </c>
      <c r="B165" t="s">
        <v>183</v>
      </c>
      <c r="C165" s="33">
        <v>41649</v>
      </c>
    </row>
    <row r="166" spans="1:3" hidden="1" x14ac:dyDescent="0.3">
      <c r="A166">
        <v>10412</v>
      </c>
      <c r="B166" t="s">
        <v>400</v>
      </c>
      <c r="C166" s="33">
        <v>41652</v>
      </c>
    </row>
    <row r="167" spans="1:3" hidden="1" x14ac:dyDescent="0.3">
      <c r="A167">
        <v>10413</v>
      </c>
      <c r="B167" t="s">
        <v>277</v>
      </c>
      <c r="C167" s="33">
        <v>41653</v>
      </c>
    </row>
    <row r="168" spans="1:3" hidden="1" x14ac:dyDescent="0.3">
      <c r="A168">
        <v>10414</v>
      </c>
      <c r="B168" t="s">
        <v>217</v>
      </c>
      <c r="C168" s="33">
        <v>41653</v>
      </c>
    </row>
    <row r="169" spans="1:3" hidden="1" x14ac:dyDescent="0.3">
      <c r="A169">
        <v>10415</v>
      </c>
      <c r="B169" t="s">
        <v>263</v>
      </c>
      <c r="C169" s="33">
        <v>41654</v>
      </c>
    </row>
    <row r="170" spans="1:3" hidden="1" x14ac:dyDescent="0.3">
      <c r="A170">
        <v>10416</v>
      </c>
      <c r="B170" t="s">
        <v>400</v>
      </c>
      <c r="C170" s="33">
        <v>41655</v>
      </c>
    </row>
    <row r="171" spans="1:3" hidden="1" x14ac:dyDescent="0.3">
      <c r="A171">
        <v>10417</v>
      </c>
      <c r="B171" t="s">
        <v>362</v>
      </c>
      <c r="C171" s="33">
        <v>41655</v>
      </c>
    </row>
    <row r="172" spans="1:3" hidden="1" x14ac:dyDescent="0.3">
      <c r="A172">
        <v>10418</v>
      </c>
      <c r="B172" t="s">
        <v>336</v>
      </c>
      <c r="C172" s="33">
        <v>41656</v>
      </c>
    </row>
    <row r="173" spans="1:3" hidden="1" x14ac:dyDescent="0.3">
      <c r="A173">
        <v>10419</v>
      </c>
      <c r="B173" t="s">
        <v>349</v>
      </c>
      <c r="C173" s="33">
        <v>41659</v>
      </c>
    </row>
    <row r="174" spans="1:3" hidden="1" x14ac:dyDescent="0.3">
      <c r="A174">
        <v>10421</v>
      </c>
      <c r="B174" t="s">
        <v>333</v>
      </c>
      <c r="C174" s="33">
        <v>41660</v>
      </c>
    </row>
    <row r="175" spans="1:3" hidden="1" x14ac:dyDescent="0.3">
      <c r="A175">
        <v>10420</v>
      </c>
      <c r="B175" t="s">
        <v>404</v>
      </c>
      <c r="C175" s="33">
        <v>41660</v>
      </c>
    </row>
    <row r="176" spans="1:3" hidden="1" x14ac:dyDescent="0.3">
      <c r="A176">
        <v>10422</v>
      </c>
      <c r="B176" t="s">
        <v>233</v>
      </c>
      <c r="C176" s="33">
        <v>41661</v>
      </c>
    </row>
    <row r="177" spans="1:3" hidden="1" x14ac:dyDescent="0.3">
      <c r="A177">
        <v>10423</v>
      </c>
      <c r="B177" t="s">
        <v>247</v>
      </c>
      <c r="C177" s="33">
        <v>41662</v>
      </c>
    </row>
    <row r="178" spans="1:3" hidden="1" x14ac:dyDescent="0.3">
      <c r="A178">
        <v>10424</v>
      </c>
      <c r="B178" t="s">
        <v>307</v>
      </c>
      <c r="C178" s="33">
        <v>41662</v>
      </c>
    </row>
    <row r="179" spans="1:3" hidden="1" x14ac:dyDescent="0.3">
      <c r="A179">
        <v>10425</v>
      </c>
      <c r="B179" t="s">
        <v>277</v>
      </c>
      <c r="C179" s="33">
        <v>41663</v>
      </c>
    </row>
    <row r="180" spans="1:3" hidden="1" x14ac:dyDescent="0.3">
      <c r="A180">
        <v>10426</v>
      </c>
      <c r="B180" t="s">
        <v>241</v>
      </c>
      <c r="C180" s="33">
        <v>41666</v>
      </c>
    </row>
    <row r="181" spans="1:3" hidden="1" x14ac:dyDescent="0.3">
      <c r="A181">
        <v>10427</v>
      </c>
      <c r="B181" t="s">
        <v>328</v>
      </c>
      <c r="C181" s="33">
        <v>41666</v>
      </c>
    </row>
    <row r="182" spans="1:3" hidden="1" x14ac:dyDescent="0.3">
      <c r="A182">
        <v>10428</v>
      </c>
      <c r="B182" t="s">
        <v>344</v>
      </c>
      <c r="C182" s="33">
        <v>41667</v>
      </c>
    </row>
    <row r="183" spans="1:3" hidden="1" x14ac:dyDescent="0.3">
      <c r="A183">
        <v>10429</v>
      </c>
      <c r="B183" t="s">
        <v>266</v>
      </c>
      <c r="C183" s="33">
        <v>41668</v>
      </c>
    </row>
    <row r="184" spans="1:3" hidden="1" x14ac:dyDescent="0.3">
      <c r="A184">
        <v>10430</v>
      </c>
      <c r="B184" t="s">
        <v>214</v>
      </c>
      <c r="C184" s="33">
        <v>41669</v>
      </c>
    </row>
    <row r="185" spans="1:3" hidden="1" x14ac:dyDescent="0.3">
      <c r="A185">
        <v>10431</v>
      </c>
      <c r="B185" t="s">
        <v>183</v>
      </c>
      <c r="C185" s="33">
        <v>41669</v>
      </c>
    </row>
    <row r="186" spans="1:3" hidden="1" x14ac:dyDescent="0.3">
      <c r="A186">
        <v>10432</v>
      </c>
      <c r="B186" t="s">
        <v>368</v>
      </c>
      <c r="C186" s="33">
        <v>41670</v>
      </c>
    </row>
    <row r="187" spans="1:3" hidden="1" x14ac:dyDescent="0.3">
      <c r="A187">
        <v>10433</v>
      </c>
      <c r="B187" t="s">
        <v>331</v>
      </c>
      <c r="C187" s="33">
        <v>41673</v>
      </c>
    </row>
    <row r="188" spans="1:3" hidden="1" x14ac:dyDescent="0.3">
      <c r="A188">
        <v>10434</v>
      </c>
      <c r="B188" t="s">
        <v>226</v>
      </c>
      <c r="C188" s="33">
        <v>41673</v>
      </c>
    </row>
    <row r="189" spans="1:3" hidden="1" x14ac:dyDescent="0.3">
      <c r="A189">
        <v>10435</v>
      </c>
      <c r="B189" t="s">
        <v>204</v>
      </c>
      <c r="C189" s="33">
        <v>41674</v>
      </c>
    </row>
    <row r="190" spans="1:3" hidden="1" x14ac:dyDescent="0.3">
      <c r="A190">
        <v>10436</v>
      </c>
      <c r="B190" t="s">
        <v>172</v>
      </c>
      <c r="C190" s="33">
        <v>41675</v>
      </c>
    </row>
    <row r="191" spans="1:3" hidden="1" x14ac:dyDescent="0.3">
      <c r="A191">
        <v>10437</v>
      </c>
      <c r="B191" t="s">
        <v>400</v>
      </c>
      <c r="C191" s="33">
        <v>41675</v>
      </c>
    </row>
    <row r="192" spans="1:3" hidden="1" x14ac:dyDescent="0.3">
      <c r="A192">
        <v>10438</v>
      </c>
      <c r="B192" t="s">
        <v>379</v>
      </c>
      <c r="C192" s="33">
        <v>41676</v>
      </c>
    </row>
    <row r="193" spans="1:3" hidden="1" x14ac:dyDescent="0.3">
      <c r="A193">
        <v>10439</v>
      </c>
      <c r="B193" t="s">
        <v>307</v>
      </c>
      <c r="C193" s="33">
        <v>41677</v>
      </c>
    </row>
    <row r="194" spans="1:3" hidden="1" x14ac:dyDescent="0.3">
      <c r="A194">
        <v>10440</v>
      </c>
      <c r="B194" t="s">
        <v>358</v>
      </c>
      <c r="C194" s="33">
        <v>41680</v>
      </c>
    </row>
    <row r="195" spans="1:3" hidden="1" x14ac:dyDescent="0.3">
      <c r="A195">
        <v>10441</v>
      </c>
      <c r="B195" t="s">
        <v>317</v>
      </c>
      <c r="C195" s="33">
        <v>41680</v>
      </c>
    </row>
    <row r="196" spans="1:3" hidden="1" x14ac:dyDescent="0.3">
      <c r="A196">
        <v>10442</v>
      </c>
      <c r="B196" t="s">
        <v>214</v>
      </c>
      <c r="C196" s="33">
        <v>41681</v>
      </c>
    </row>
    <row r="197" spans="1:3" hidden="1" x14ac:dyDescent="0.3">
      <c r="A197">
        <v>10444</v>
      </c>
      <c r="B197" t="s">
        <v>166</v>
      </c>
      <c r="C197" s="33">
        <v>41682</v>
      </c>
    </row>
    <row r="198" spans="1:3" hidden="1" x14ac:dyDescent="0.3">
      <c r="A198">
        <v>10443</v>
      </c>
      <c r="B198" t="s">
        <v>344</v>
      </c>
      <c r="C198" s="33">
        <v>41682</v>
      </c>
    </row>
    <row r="199" spans="1:3" hidden="1" x14ac:dyDescent="0.3">
      <c r="A199">
        <v>10445</v>
      </c>
      <c r="B199" t="s">
        <v>166</v>
      </c>
      <c r="C199" s="33">
        <v>41683</v>
      </c>
    </row>
    <row r="200" spans="1:3" hidden="1" x14ac:dyDescent="0.3">
      <c r="A200">
        <v>10446</v>
      </c>
      <c r="B200" t="s">
        <v>379</v>
      </c>
      <c r="C200" s="33">
        <v>41684</v>
      </c>
    </row>
    <row r="201" spans="1:3" hidden="1" x14ac:dyDescent="0.3">
      <c r="A201">
        <v>10447</v>
      </c>
      <c r="B201" t="s">
        <v>347</v>
      </c>
      <c r="C201" s="33">
        <v>41684</v>
      </c>
    </row>
    <row r="202" spans="1:3" hidden="1" x14ac:dyDescent="0.3">
      <c r="A202">
        <v>10448</v>
      </c>
      <c r="B202" t="s">
        <v>338</v>
      </c>
      <c r="C202" s="33">
        <v>41687</v>
      </c>
    </row>
    <row r="203" spans="1:3" hidden="1" x14ac:dyDescent="0.3">
      <c r="A203">
        <v>10449</v>
      </c>
      <c r="B203" t="s">
        <v>172</v>
      </c>
      <c r="C203" s="33">
        <v>41688</v>
      </c>
    </row>
    <row r="204" spans="1:3" hidden="1" x14ac:dyDescent="0.3">
      <c r="A204">
        <v>10450</v>
      </c>
      <c r="B204" t="s">
        <v>391</v>
      </c>
      <c r="C204" s="33">
        <v>41689</v>
      </c>
    </row>
    <row r="205" spans="1:3" hidden="1" x14ac:dyDescent="0.3">
      <c r="A205">
        <v>10451</v>
      </c>
      <c r="B205" t="s">
        <v>336</v>
      </c>
      <c r="C205" s="33">
        <v>41689</v>
      </c>
    </row>
    <row r="206" spans="1:3" hidden="1" x14ac:dyDescent="0.3">
      <c r="A206">
        <v>10452</v>
      </c>
      <c r="B206" t="s">
        <v>358</v>
      </c>
      <c r="C206" s="33">
        <v>41690</v>
      </c>
    </row>
    <row r="207" spans="1:3" hidden="1" x14ac:dyDescent="0.3">
      <c r="A207">
        <v>10453</v>
      </c>
      <c r="B207" t="s">
        <v>162</v>
      </c>
      <c r="C207" s="33">
        <v>41691</v>
      </c>
    </row>
    <row r="208" spans="1:3" hidden="1" x14ac:dyDescent="0.3">
      <c r="A208">
        <v>10454</v>
      </c>
      <c r="B208" t="s">
        <v>277</v>
      </c>
      <c r="C208" s="33">
        <v>41691</v>
      </c>
    </row>
    <row r="209" spans="1:3" hidden="1" x14ac:dyDescent="0.3">
      <c r="A209">
        <v>10455</v>
      </c>
      <c r="B209" t="s">
        <v>400</v>
      </c>
      <c r="C209" s="33">
        <v>41694</v>
      </c>
    </row>
    <row r="210" spans="1:3" hidden="1" x14ac:dyDescent="0.3">
      <c r="A210">
        <v>10456</v>
      </c>
      <c r="B210" t="s">
        <v>272</v>
      </c>
      <c r="C210" s="33">
        <v>41695</v>
      </c>
    </row>
    <row r="211" spans="1:3" hidden="1" x14ac:dyDescent="0.3">
      <c r="A211">
        <v>10457</v>
      </c>
      <c r="B211" t="s">
        <v>272</v>
      </c>
      <c r="C211" s="33">
        <v>41695</v>
      </c>
    </row>
    <row r="212" spans="1:3" hidden="1" x14ac:dyDescent="0.3">
      <c r="A212">
        <v>10458</v>
      </c>
      <c r="B212" t="s">
        <v>371</v>
      </c>
      <c r="C212" s="33">
        <v>41696</v>
      </c>
    </row>
    <row r="213" spans="1:3" hidden="1" x14ac:dyDescent="0.3">
      <c r="A213">
        <v>10459</v>
      </c>
      <c r="B213" t="s">
        <v>391</v>
      </c>
      <c r="C213" s="33">
        <v>41697</v>
      </c>
    </row>
    <row r="214" spans="1:3" hidden="1" x14ac:dyDescent="0.3">
      <c r="A214">
        <v>10460</v>
      </c>
      <c r="B214" t="s">
        <v>226</v>
      </c>
      <c r="C214" s="33">
        <v>41698</v>
      </c>
    </row>
    <row r="215" spans="1:3" hidden="1" x14ac:dyDescent="0.3">
      <c r="A215">
        <v>10461</v>
      </c>
      <c r="B215" t="s">
        <v>291</v>
      </c>
      <c r="C215" s="33">
        <v>41698</v>
      </c>
    </row>
    <row r="216" spans="1:3" hidden="1" x14ac:dyDescent="0.3">
      <c r="A216">
        <v>10462</v>
      </c>
      <c r="B216" t="s">
        <v>204</v>
      </c>
      <c r="C216" s="33">
        <v>41701</v>
      </c>
    </row>
    <row r="217" spans="1:3" hidden="1" x14ac:dyDescent="0.3">
      <c r="A217">
        <v>10463</v>
      </c>
      <c r="B217" t="s">
        <v>371</v>
      </c>
      <c r="C217" s="33">
        <v>41702</v>
      </c>
    </row>
    <row r="218" spans="1:3" hidden="1" x14ac:dyDescent="0.3">
      <c r="A218">
        <v>10464</v>
      </c>
      <c r="B218" t="s">
        <v>237</v>
      </c>
      <c r="C218" s="33">
        <v>41702</v>
      </c>
    </row>
    <row r="219" spans="1:3" hidden="1" x14ac:dyDescent="0.3">
      <c r="A219">
        <v>10465</v>
      </c>
      <c r="B219" t="s">
        <v>389</v>
      </c>
      <c r="C219" s="33">
        <v>41703</v>
      </c>
    </row>
    <row r="220" spans="1:3" hidden="1" x14ac:dyDescent="0.3">
      <c r="A220">
        <v>10467</v>
      </c>
      <c r="B220" t="s">
        <v>300</v>
      </c>
      <c r="C220" s="33">
        <v>41704</v>
      </c>
    </row>
    <row r="221" spans="1:3" hidden="1" x14ac:dyDescent="0.3">
      <c r="A221">
        <v>10466</v>
      </c>
      <c r="B221" t="s">
        <v>200</v>
      </c>
      <c r="C221" s="33">
        <v>41704</v>
      </c>
    </row>
    <row r="222" spans="1:3" hidden="1" x14ac:dyDescent="0.3">
      <c r="A222">
        <v>10468</v>
      </c>
      <c r="B222" t="s">
        <v>272</v>
      </c>
      <c r="C222" s="33">
        <v>41705</v>
      </c>
    </row>
    <row r="223" spans="1:3" hidden="1" x14ac:dyDescent="0.3">
      <c r="A223">
        <v>10469</v>
      </c>
      <c r="B223" t="s">
        <v>407</v>
      </c>
      <c r="C223" s="33">
        <v>41708</v>
      </c>
    </row>
    <row r="224" spans="1:3" hidden="1" x14ac:dyDescent="0.3">
      <c r="A224">
        <v>10470</v>
      </c>
      <c r="B224" t="s">
        <v>181</v>
      </c>
      <c r="C224" s="33">
        <v>41709</v>
      </c>
    </row>
    <row r="225" spans="1:3" hidden="1" x14ac:dyDescent="0.3">
      <c r="A225">
        <v>10471</v>
      </c>
      <c r="B225" t="s">
        <v>187</v>
      </c>
      <c r="C225" s="33">
        <v>41709</v>
      </c>
    </row>
    <row r="226" spans="1:3" hidden="1" x14ac:dyDescent="0.3">
      <c r="A226">
        <v>10472</v>
      </c>
      <c r="B226" t="s">
        <v>360</v>
      </c>
      <c r="C226" s="33">
        <v>41710</v>
      </c>
    </row>
    <row r="227" spans="1:3" hidden="1" x14ac:dyDescent="0.3">
      <c r="A227">
        <v>10473</v>
      </c>
      <c r="B227" t="s">
        <v>269</v>
      </c>
      <c r="C227" s="33">
        <v>41711</v>
      </c>
    </row>
    <row r="228" spans="1:3" hidden="1" x14ac:dyDescent="0.3">
      <c r="A228">
        <v>10474</v>
      </c>
      <c r="B228" t="s">
        <v>326</v>
      </c>
      <c r="C228" s="33">
        <v>41711</v>
      </c>
    </row>
    <row r="229" spans="1:3" hidden="1" x14ac:dyDescent="0.3">
      <c r="A229">
        <v>10475</v>
      </c>
      <c r="B229" t="s">
        <v>371</v>
      </c>
      <c r="C229" s="33">
        <v>41712</v>
      </c>
    </row>
    <row r="230" spans="1:3" hidden="1" x14ac:dyDescent="0.3">
      <c r="A230">
        <v>10476</v>
      </c>
      <c r="B230" t="s">
        <v>260</v>
      </c>
      <c r="C230" s="33">
        <v>41715</v>
      </c>
    </row>
    <row r="231" spans="1:3" hidden="1" x14ac:dyDescent="0.3">
      <c r="A231">
        <v>10477</v>
      </c>
      <c r="B231" t="s">
        <v>331</v>
      </c>
      <c r="C231" s="33">
        <v>41715</v>
      </c>
    </row>
    <row r="232" spans="1:3" hidden="1" x14ac:dyDescent="0.3">
      <c r="A232">
        <v>10478</v>
      </c>
      <c r="B232" t="s">
        <v>391</v>
      </c>
      <c r="C232" s="33">
        <v>41716</v>
      </c>
    </row>
    <row r="233" spans="1:3" hidden="1" x14ac:dyDescent="0.3">
      <c r="A233">
        <v>10479</v>
      </c>
      <c r="B233" t="s">
        <v>340</v>
      </c>
      <c r="C233" s="33">
        <v>41717</v>
      </c>
    </row>
    <row r="234" spans="1:3" hidden="1" x14ac:dyDescent="0.3">
      <c r="A234">
        <v>10480</v>
      </c>
      <c r="B234" t="s">
        <v>222</v>
      </c>
      <c r="C234" s="33">
        <v>41718</v>
      </c>
    </row>
    <row r="235" spans="1:3" hidden="1" x14ac:dyDescent="0.3">
      <c r="A235">
        <v>10481</v>
      </c>
      <c r="B235" t="s">
        <v>347</v>
      </c>
      <c r="C235" s="33">
        <v>41718</v>
      </c>
    </row>
    <row r="236" spans="1:3" hidden="1" x14ac:dyDescent="0.3">
      <c r="A236">
        <v>10482</v>
      </c>
      <c r="B236" t="s">
        <v>283</v>
      </c>
      <c r="C236" s="33">
        <v>41719</v>
      </c>
    </row>
    <row r="237" spans="1:3" hidden="1" x14ac:dyDescent="0.3">
      <c r="A237">
        <v>10483</v>
      </c>
      <c r="B237" t="s">
        <v>407</v>
      </c>
      <c r="C237" s="33">
        <v>41722</v>
      </c>
    </row>
    <row r="238" spans="1:3" hidden="1" x14ac:dyDescent="0.3">
      <c r="A238">
        <v>10484</v>
      </c>
      <c r="B238" t="s">
        <v>187</v>
      </c>
      <c r="C238" s="33">
        <v>41722</v>
      </c>
    </row>
    <row r="239" spans="1:3" hidden="1" x14ac:dyDescent="0.3">
      <c r="A239">
        <v>10485</v>
      </c>
      <c r="B239" t="s">
        <v>294</v>
      </c>
      <c r="C239" s="33">
        <v>41723</v>
      </c>
    </row>
    <row r="240" spans="1:3" hidden="1" x14ac:dyDescent="0.3">
      <c r="A240">
        <v>10486</v>
      </c>
      <c r="B240" t="s">
        <v>260</v>
      </c>
      <c r="C240" s="33">
        <v>41724</v>
      </c>
    </row>
    <row r="241" spans="1:3" hidden="1" x14ac:dyDescent="0.3">
      <c r="A241">
        <v>10487</v>
      </c>
      <c r="B241" t="s">
        <v>335</v>
      </c>
      <c r="C241" s="33">
        <v>41724</v>
      </c>
    </row>
    <row r="242" spans="1:3" hidden="1" x14ac:dyDescent="0.3">
      <c r="A242">
        <v>10488</v>
      </c>
      <c r="B242" t="s">
        <v>229</v>
      </c>
      <c r="C242" s="33">
        <v>41725</v>
      </c>
    </row>
    <row r="243" spans="1:3" hidden="1" x14ac:dyDescent="0.3">
      <c r="A243">
        <v>10489</v>
      </c>
      <c r="B243" t="s">
        <v>328</v>
      </c>
      <c r="C243" s="33">
        <v>41726</v>
      </c>
    </row>
    <row r="244" spans="1:3" hidden="1" x14ac:dyDescent="0.3">
      <c r="A244">
        <v>10490</v>
      </c>
      <c r="B244" t="s">
        <v>260</v>
      </c>
      <c r="C244" s="33">
        <v>41729</v>
      </c>
    </row>
    <row r="245" spans="1:3" hidden="1" x14ac:dyDescent="0.3">
      <c r="A245">
        <v>10491</v>
      </c>
      <c r="B245" t="s">
        <v>237</v>
      </c>
      <c r="C245" s="33">
        <v>41729</v>
      </c>
    </row>
    <row r="246" spans="1:3" hidden="1" x14ac:dyDescent="0.3">
      <c r="A246">
        <v>10492</v>
      </c>
      <c r="B246" t="s">
        <v>183</v>
      </c>
      <c r="C246" s="33">
        <v>41730</v>
      </c>
    </row>
    <row r="247" spans="1:3" hidden="1" x14ac:dyDescent="0.3">
      <c r="A247">
        <v>10493</v>
      </c>
      <c r="B247" t="s">
        <v>277</v>
      </c>
      <c r="C247" s="33">
        <v>41731</v>
      </c>
    </row>
    <row r="248" spans="1:3" hidden="1" x14ac:dyDescent="0.3">
      <c r="A248">
        <v>10494</v>
      </c>
      <c r="B248" t="s">
        <v>200</v>
      </c>
      <c r="C248" s="33">
        <v>41731</v>
      </c>
    </row>
    <row r="249" spans="1:3" hidden="1" x14ac:dyDescent="0.3">
      <c r="A249">
        <v>10495</v>
      </c>
      <c r="B249" t="s">
        <v>280</v>
      </c>
      <c r="C249" s="33">
        <v>41732</v>
      </c>
    </row>
    <row r="250" spans="1:3" hidden="1" x14ac:dyDescent="0.3">
      <c r="A250">
        <v>10496</v>
      </c>
      <c r="B250" t="s">
        <v>384</v>
      </c>
      <c r="C250" s="33">
        <v>41733</v>
      </c>
    </row>
    <row r="251" spans="1:3" hidden="1" x14ac:dyDescent="0.3">
      <c r="A251">
        <v>10497</v>
      </c>
      <c r="B251" t="s">
        <v>286</v>
      </c>
      <c r="C251" s="33">
        <v>41733</v>
      </c>
    </row>
    <row r="252" spans="1:3" hidden="1" x14ac:dyDescent="0.3">
      <c r="A252">
        <v>10498</v>
      </c>
      <c r="B252" t="s">
        <v>260</v>
      </c>
      <c r="C252" s="33">
        <v>41736</v>
      </c>
    </row>
    <row r="253" spans="1:3" hidden="1" x14ac:dyDescent="0.3">
      <c r="A253">
        <v>10499</v>
      </c>
      <c r="B253" t="s">
        <v>291</v>
      </c>
      <c r="C253" s="33">
        <v>41737</v>
      </c>
    </row>
    <row r="254" spans="1:3" hidden="1" x14ac:dyDescent="0.3">
      <c r="A254">
        <v>10501</v>
      </c>
      <c r="B254" t="s">
        <v>169</v>
      </c>
      <c r="C254" s="33">
        <v>41738</v>
      </c>
    </row>
    <row r="255" spans="1:3" hidden="1" x14ac:dyDescent="0.3">
      <c r="A255">
        <v>10500</v>
      </c>
      <c r="B255" t="s">
        <v>277</v>
      </c>
      <c r="C255" s="33">
        <v>41738</v>
      </c>
    </row>
    <row r="256" spans="1:3" hidden="1" x14ac:dyDescent="0.3">
      <c r="A256">
        <v>10502</v>
      </c>
      <c r="B256" t="s">
        <v>326</v>
      </c>
      <c r="C256" s="33">
        <v>41739</v>
      </c>
    </row>
    <row r="257" spans="1:3" hidden="1" x14ac:dyDescent="0.3">
      <c r="A257">
        <v>10503</v>
      </c>
      <c r="B257" t="s">
        <v>266</v>
      </c>
      <c r="C257" s="33">
        <v>41740</v>
      </c>
    </row>
    <row r="258" spans="1:3" hidden="1" x14ac:dyDescent="0.3">
      <c r="A258">
        <v>10504</v>
      </c>
      <c r="B258" t="s">
        <v>407</v>
      </c>
      <c r="C258" s="33">
        <v>41740</v>
      </c>
    </row>
    <row r="259" spans="1:3" hidden="1" x14ac:dyDescent="0.3">
      <c r="A259">
        <v>10505</v>
      </c>
      <c r="B259" t="s">
        <v>307</v>
      </c>
      <c r="C259" s="33">
        <v>41743</v>
      </c>
    </row>
    <row r="260" spans="1:3" hidden="1" x14ac:dyDescent="0.3">
      <c r="A260">
        <v>10506</v>
      </c>
      <c r="B260" t="s">
        <v>272</v>
      </c>
      <c r="C260" s="33">
        <v>41744</v>
      </c>
    </row>
    <row r="261" spans="1:3" hidden="1" x14ac:dyDescent="0.3">
      <c r="A261">
        <v>10507</v>
      </c>
      <c r="B261" t="s">
        <v>315</v>
      </c>
      <c r="C261" s="33">
        <v>41744</v>
      </c>
    </row>
    <row r="262" spans="1:3" hidden="1" x14ac:dyDescent="0.3">
      <c r="A262">
        <v>10508</v>
      </c>
      <c r="B262" t="s">
        <v>414</v>
      </c>
      <c r="C262" s="33">
        <v>41745</v>
      </c>
    </row>
    <row r="263" spans="1:3" hidden="1" x14ac:dyDescent="0.3">
      <c r="A263">
        <v>10509</v>
      </c>
      <c r="B263" t="s">
        <v>169</v>
      </c>
      <c r="C263" s="33">
        <v>41746</v>
      </c>
    </row>
    <row r="264" spans="1:3" hidden="1" x14ac:dyDescent="0.3">
      <c r="A264">
        <v>10511</v>
      </c>
      <c r="B264" t="s">
        <v>181</v>
      </c>
      <c r="C264" s="33">
        <v>41747</v>
      </c>
    </row>
    <row r="265" spans="1:3" hidden="1" x14ac:dyDescent="0.3">
      <c r="A265">
        <v>10510</v>
      </c>
      <c r="B265" t="s">
        <v>358</v>
      </c>
      <c r="C265" s="33">
        <v>41747</v>
      </c>
    </row>
    <row r="266" spans="1:3" hidden="1" x14ac:dyDescent="0.3">
      <c r="A266">
        <v>10512</v>
      </c>
      <c r="B266" t="s">
        <v>217</v>
      </c>
      <c r="C266" s="33">
        <v>41750</v>
      </c>
    </row>
    <row r="267" spans="1:3" hidden="1" x14ac:dyDescent="0.3">
      <c r="A267">
        <v>10513</v>
      </c>
      <c r="B267" t="s">
        <v>397</v>
      </c>
      <c r="C267" s="33">
        <v>41751</v>
      </c>
    </row>
    <row r="268" spans="1:3" hidden="1" x14ac:dyDescent="0.3">
      <c r="A268">
        <v>10514</v>
      </c>
      <c r="B268" t="s">
        <v>214</v>
      </c>
      <c r="C268" s="33">
        <v>41751</v>
      </c>
    </row>
    <row r="269" spans="1:3" hidden="1" x14ac:dyDescent="0.3">
      <c r="A269">
        <v>10515</v>
      </c>
      <c r="B269" t="s">
        <v>336</v>
      </c>
      <c r="C269" s="33">
        <v>41752</v>
      </c>
    </row>
    <row r="270" spans="1:3" hidden="1" x14ac:dyDescent="0.3">
      <c r="A270">
        <v>10516</v>
      </c>
      <c r="B270" t="s">
        <v>266</v>
      </c>
      <c r="C270" s="33">
        <v>41753</v>
      </c>
    </row>
    <row r="271" spans="1:3" hidden="1" x14ac:dyDescent="0.3">
      <c r="A271">
        <v>10517</v>
      </c>
      <c r="B271" t="s">
        <v>313</v>
      </c>
      <c r="C271" s="33">
        <v>41753</v>
      </c>
    </row>
    <row r="272" spans="1:3" hidden="1" x14ac:dyDescent="0.3">
      <c r="A272">
        <v>10518</v>
      </c>
      <c r="B272" t="s">
        <v>382</v>
      </c>
      <c r="C272" s="33">
        <v>41754</v>
      </c>
    </row>
    <row r="273" spans="1:3" hidden="1" x14ac:dyDescent="0.3">
      <c r="A273">
        <v>10519</v>
      </c>
      <c r="B273" t="s">
        <v>196</v>
      </c>
      <c r="C273" s="33">
        <v>41757</v>
      </c>
    </row>
    <row r="274" spans="1:3" hidden="1" x14ac:dyDescent="0.3">
      <c r="A274">
        <v>10520</v>
      </c>
      <c r="B274" t="s">
        <v>354</v>
      </c>
      <c r="C274" s="33">
        <v>41758</v>
      </c>
    </row>
    <row r="275" spans="1:3" hidden="1" x14ac:dyDescent="0.3">
      <c r="A275">
        <v>10521</v>
      </c>
      <c r="B275" t="s">
        <v>189</v>
      </c>
      <c r="C275" s="33">
        <v>41758</v>
      </c>
    </row>
    <row r="276" spans="1:3" hidden="1" x14ac:dyDescent="0.3">
      <c r="A276">
        <v>10522</v>
      </c>
      <c r="B276" t="s">
        <v>286</v>
      </c>
      <c r="C276" s="33">
        <v>41759</v>
      </c>
    </row>
    <row r="277" spans="1:3" hidden="1" x14ac:dyDescent="0.3">
      <c r="A277">
        <v>10523</v>
      </c>
      <c r="B277" t="s">
        <v>360</v>
      </c>
      <c r="C277" s="33">
        <v>41760</v>
      </c>
    </row>
    <row r="278" spans="1:3" hidden="1" x14ac:dyDescent="0.3">
      <c r="A278">
        <v>10524</v>
      </c>
      <c r="B278" t="s">
        <v>166</v>
      </c>
      <c r="C278" s="33">
        <v>41760</v>
      </c>
    </row>
    <row r="279" spans="1:3" hidden="1" x14ac:dyDescent="0.3">
      <c r="A279">
        <v>10525</v>
      </c>
      <c r="B279" t="s">
        <v>181</v>
      </c>
      <c r="C279" s="33">
        <v>41761</v>
      </c>
    </row>
    <row r="280" spans="1:3" hidden="1" x14ac:dyDescent="0.3">
      <c r="A280">
        <v>10526</v>
      </c>
      <c r="B280" t="s">
        <v>400</v>
      </c>
      <c r="C280" s="33">
        <v>41764</v>
      </c>
    </row>
    <row r="281" spans="1:3" hidden="1" x14ac:dyDescent="0.3">
      <c r="A281">
        <v>10527</v>
      </c>
      <c r="B281" t="s">
        <v>336</v>
      </c>
      <c r="C281" s="33">
        <v>41764</v>
      </c>
    </row>
    <row r="282" spans="1:3" hidden="1" x14ac:dyDescent="0.3">
      <c r="A282">
        <v>10528</v>
      </c>
      <c r="B282" t="s">
        <v>250</v>
      </c>
      <c r="C282" s="33">
        <v>41765</v>
      </c>
    </row>
    <row r="283" spans="1:3" hidden="1" x14ac:dyDescent="0.3">
      <c r="A283">
        <v>10529</v>
      </c>
      <c r="B283" t="s">
        <v>303</v>
      </c>
      <c r="C283" s="33">
        <v>41766</v>
      </c>
    </row>
    <row r="284" spans="1:3" hidden="1" x14ac:dyDescent="0.3">
      <c r="A284">
        <v>10530</v>
      </c>
      <c r="B284" t="s">
        <v>328</v>
      </c>
      <c r="C284" s="33">
        <v>41767</v>
      </c>
    </row>
    <row r="285" spans="1:3" hidden="1" x14ac:dyDescent="0.3">
      <c r="A285">
        <v>10531</v>
      </c>
      <c r="B285" t="s">
        <v>315</v>
      </c>
      <c r="C285" s="33">
        <v>41767</v>
      </c>
    </row>
    <row r="286" spans="1:3" hidden="1" x14ac:dyDescent="0.3">
      <c r="A286">
        <v>10532</v>
      </c>
      <c r="B286" t="s">
        <v>212</v>
      </c>
      <c r="C286" s="33">
        <v>41768</v>
      </c>
    </row>
    <row r="287" spans="1:3" hidden="1" x14ac:dyDescent="0.3">
      <c r="A287">
        <v>10533</v>
      </c>
      <c r="B287" t="s">
        <v>226</v>
      </c>
      <c r="C287" s="33">
        <v>41771</v>
      </c>
    </row>
    <row r="288" spans="1:3" hidden="1" x14ac:dyDescent="0.3">
      <c r="A288">
        <v>10534</v>
      </c>
      <c r="B288" t="s">
        <v>286</v>
      </c>
      <c r="C288" s="33">
        <v>41771</v>
      </c>
    </row>
    <row r="289" spans="1:3" hidden="1" x14ac:dyDescent="0.3">
      <c r="A289">
        <v>10535</v>
      </c>
      <c r="B289" t="s">
        <v>315</v>
      </c>
      <c r="C289" s="33">
        <v>41772</v>
      </c>
    </row>
    <row r="290" spans="1:3" hidden="1" x14ac:dyDescent="0.3">
      <c r="A290">
        <v>10536</v>
      </c>
      <c r="B290" t="s">
        <v>286</v>
      </c>
      <c r="C290" s="33">
        <v>41773</v>
      </c>
    </row>
    <row r="291" spans="1:3" hidden="1" x14ac:dyDescent="0.3">
      <c r="A291">
        <v>10537</v>
      </c>
      <c r="B291" t="s">
        <v>349</v>
      </c>
      <c r="C291" s="33">
        <v>41773</v>
      </c>
    </row>
    <row r="292" spans="1:3" hidden="1" x14ac:dyDescent="0.3">
      <c r="A292">
        <v>10538</v>
      </c>
      <c r="B292" t="s">
        <v>187</v>
      </c>
      <c r="C292" s="33">
        <v>41774</v>
      </c>
    </row>
    <row r="293" spans="1:3" hidden="1" x14ac:dyDescent="0.3">
      <c r="A293">
        <v>10539</v>
      </c>
      <c r="B293" t="s">
        <v>187</v>
      </c>
      <c r="C293" s="33">
        <v>41775</v>
      </c>
    </row>
    <row r="294" spans="1:3" hidden="1" x14ac:dyDescent="0.3">
      <c r="A294">
        <v>10540</v>
      </c>
      <c r="B294" t="s">
        <v>336</v>
      </c>
      <c r="C294" s="33">
        <v>41778</v>
      </c>
    </row>
    <row r="295" spans="1:3" hidden="1" x14ac:dyDescent="0.3">
      <c r="A295">
        <v>10541</v>
      </c>
      <c r="B295" t="s">
        <v>257</v>
      </c>
      <c r="C295" s="33">
        <v>41778</v>
      </c>
    </row>
    <row r="296" spans="1:3" hidden="1" x14ac:dyDescent="0.3">
      <c r="A296">
        <v>10542</v>
      </c>
      <c r="B296" t="s">
        <v>272</v>
      </c>
      <c r="C296" s="33">
        <v>41779</v>
      </c>
    </row>
    <row r="297" spans="1:3" hidden="1" x14ac:dyDescent="0.3">
      <c r="A297">
        <v>10543</v>
      </c>
      <c r="B297" t="s">
        <v>291</v>
      </c>
      <c r="C297" s="33">
        <v>41780</v>
      </c>
    </row>
    <row r="298" spans="1:3" hidden="1" x14ac:dyDescent="0.3">
      <c r="A298">
        <v>10544</v>
      </c>
      <c r="B298" t="s">
        <v>297</v>
      </c>
      <c r="C298" s="33">
        <v>41780</v>
      </c>
    </row>
    <row r="299" spans="1:3" hidden="1" x14ac:dyDescent="0.3">
      <c r="A299">
        <v>10545</v>
      </c>
      <c r="B299" t="s">
        <v>283</v>
      </c>
      <c r="C299" s="33">
        <v>41781</v>
      </c>
    </row>
    <row r="300" spans="1:3" hidden="1" x14ac:dyDescent="0.3">
      <c r="A300">
        <v>10547</v>
      </c>
      <c r="B300" t="s">
        <v>360</v>
      </c>
      <c r="C300" s="33">
        <v>41782</v>
      </c>
    </row>
    <row r="301" spans="1:3" hidden="1" x14ac:dyDescent="0.3">
      <c r="A301">
        <v>10546</v>
      </c>
      <c r="B301" t="s">
        <v>391</v>
      </c>
      <c r="C301" s="33">
        <v>41782</v>
      </c>
    </row>
    <row r="302" spans="1:3" hidden="1" x14ac:dyDescent="0.3">
      <c r="A302">
        <v>10548</v>
      </c>
      <c r="B302" t="s">
        <v>379</v>
      </c>
      <c r="C302" s="33">
        <v>41785</v>
      </c>
    </row>
    <row r="303" spans="1:3" hidden="1" x14ac:dyDescent="0.3">
      <c r="A303">
        <v>10549</v>
      </c>
      <c r="B303" t="s">
        <v>336</v>
      </c>
      <c r="C303" s="33">
        <v>41786</v>
      </c>
    </row>
    <row r="304" spans="1:3" hidden="1" x14ac:dyDescent="0.3">
      <c r="A304">
        <v>10550</v>
      </c>
      <c r="B304" t="s">
        <v>244</v>
      </c>
      <c r="C304" s="33">
        <v>41787</v>
      </c>
    </row>
    <row r="305" spans="1:3" hidden="1" x14ac:dyDescent="0.3">
      <c r="A305">
        <v>10551</v>
      </c>
      <c r="B305" t="s">
        <v>237</v>
      </c>
      <c r="C305" s="33">
        <v>41787</v>
      </c>
    </row>
    <row r="306" spans="1:3" hidden="1" x14ac:dyDescent="0.3">
      <c r="A306">
        <v>10552</v>
      </c>
      <c r="B306" t="s">
        <v>260</v>
      </c>
      <c r="C306" s="33">
        <v>41788</v>
      </c>
    </row>
    <row r="307" spans="1:3" hidden="1" x14ac:dyDescent="0.3">
      <c r="A307">
        <v>10553</v>
      </c>
      <c r="B307" t="s">
        <v>400</v>
      </c>
      <c r="C307" s="33">
        <v>41789</v>
      </c>
    </row>
    <row r="308" spans="1:3" hidden="1" x14ac:dyDescent="0.3">
      <c r="A308">
        <v>10554</v>
      </c>
      <c r="B308" t="s">
        <v>414</v>
      </c>
      <c r="C308" s="33">
        <v>41789</v>
      </c>
    </row>
    <row r="309" spans="1:3" hidden="1" x14ac:dyDescent="0.3">
      <c r="A309">
        <v>10555</v>
      </c>
      <c r="B309" t="s">
        <v>358</v>
      </c>
      <c r="C309" s="33">
        <v>41792</v>
      </c>
    </row>
    <row r="310" spans="1:3" hidden="1" x14ac:dyDescent="0.3">
      <c r="A310">
        <v>10557</v>
      </c>
      <c r="B310" t="s">
        <v>286</v>
      </c>
      <c r="C310" s="33">
        <v>41793</v>
      </c>
    </row>
    <row r="311" spans="1:3" hidden="1" x14ac:dyDescent="0.3">
      <c r="A311">
        <v>10556</v>
      </c>
      <c r="B311" t="s">
        <v>362</v>
      </c>
      <c r="C311" s="33">
        <v>41793</v>
      </c>
    </row>
    <row r="312" spans="1:3" hidden="1" x14ac:dyDescent="0.3">
      <c r="A312">
        <v>10558</v>
      </c>
      <c r="B312" t="s">
        <v>162</v>
      </c>
      <c r="C312" s="33">
        <v>41794</v>
      </c>
    </row>
    <row r="313" spans="1:3" hidden="1" x14ac:dyDescent="0.3">
      <c r="A313">
        <v>10559</v>
      </c>
      <c r="B313" t="s">
        <v>172</v>
      </c>
      <c r="C313" s="33">
        <v>41795</v>
      </c>
    </row>
    <row r="314" spans="1:3" hidden="1" x14ac:dyDescent="0.3">
      <c r="A314">
        <v>10560</v>
      </c>
      <c r="B314" t="s">
        <v>229</v>
      </c>
      <c r="C314" s="33">
        <v>41796</v>
      </c>
    </row>
    <row r="315" spans="1:3" hidden="1" x14ac:dyDescent="0.3">
      <c r="A315">
        <v>10561</v>
      </c>
      <c r="B315" t="s">
        <v>226</v>
      </c>
      <c r="C315" s="33">
        <v>41796</v>
      </c>
    </row>
    <row r="316" spans="1:3" hidden="1" x14ac:dyDescent="0.3">
      <c r="A316">
        <v>10562</v>
      </c>
      <c r="B316" t="s">
        <v>344</v>
      </c>
      <c r="C316" s="33">
        <v>41799</v>
      </c>
    </row>
    <row r="317" spans="1:3" hidden="1" x14ac:dyDescent="0.3">
      <c r="A317">
        <v>10563</v>
      </c>
      <c r="B317" t="s">
        <v>347</v>
      </c>
      <c r="C317" s="33">
        <v>41800</v>
      </c>
    </row>
    <row r="318" spans="1:3" hidden="1" x14ac:dyDescent="0.3">
      <c r="A318">
        <v>10564</v>
      </c>
      <c r="B318" t="s">
        <v>340</v>
      </c>
      <c r="C318" s="33">
        <v>41800</v>
      </c>
    </row>
    <row r="319" spans="1:3" hidden="1" x14ac:dyDescent="0.3">
      <c r="A319">
        <v>10565</v>
      </c>
      <c r="B319" t="s">
        <v>307</v>
      </c>
      <c r="C319" s="33">
        <v>41801</v>
      </c>
    </row>
    <row r="320" spans="1:3" hidden="1" x14ac:dyDescent="0.3">
      <c r="A320">
        <v>10566</v>
      </c>
      <c r="B320" t="s">
        <v>172</v>
      </c>
      <c r="C320" s="33">
        <v>41802</v>
      </c>
    </row>
    <row r="321" spans="1:3" hidden="1" x14ac:dyDescent="0.3">
      <c r="A321">
        <v>10567</v>
      </c>
      <c r="B321" t="s">
        <v>266</v>
      </c>
      <c r="C321" s="33">
        <v>41802</v>
      </c>
    </row>
    <row r="322" spans="1:3" hidden="1" x14ac:dyDescent="0.3">
      <c r="A322">
        <v>10568</v>
      </c>
      <c r="B322" t="s">
        <v>241</v>
      </c>
      <c r="C322" s="33">
        <v>41803</v>
      </c>
    </row>
    <row r="323" spans="1:3" hidden="1" x14ac:dyDescent="0.3">
      <c r="A323">
        <v>10569</v>
      </c>
      <c r="B323" t="s">
        <v>340</v>
      </c>
      <c r="C323" s="33">
        <v>41806</v>
      </c>
    </row>
    <row r="324" spans="1:3" hidden="1" x14ac:dyDescent="0.3">
      <c r="A324">
        <v>10571</v>
      </c>
      <c r="B324" t="s">
        <v>214</v>
      </c>
      <c r="C324" s="33">
        <v>41807</v>
      </c>
    </row>
    <row r="325" spans="1:3" hidden="1" x14ac:dyDescent="0.3">
      <c r="A325">
        <v>10570</v>
      </c>
      <c r="B325" t="s">
        <v>307</v>
      </c>
      <c r="C325" s="33">
        <v>41807</v>
      </c>
    </row>
    <row r="326" spans="1:3" hidden="1" x14ac:dyDescent="0.3">
      <c r="A326">
        <v>10572</v>
      </c>
      <c r="B326" t="s">
        <v>166</v>
      </c>
      <c r="C326" s="33">
        <v>41808</v>
      </c>
    </row>
    <row r="327" spans="1:3" hidden="1" x14ac:dyDescent="0.3">
      <c r="A327">
        <v>10573</v>
      </c>
      <c r="B327" t="s">
        <v>315</v>
      </c>
      <c r="C327" s="33">
        <v>41809</v>
      </c>
    </row>
    <row r="328" spans="1:3" hidden="1" x14ac:dyDescent="0.3">
      <c r="A328">
        <v>10574</v>
      </c>
      <c r="B328" t="s">
        <v>386</v>
      </c>
      <c r="C328" s="33">
        <v>41809</v>
      </c>
    </row>
    <row r="329" spans="1:3" hidden="1" x14ac:dyDescent="0.3">
      <c r="A329">
        <v>10575</v>
      </c>
      <c r="B329" t="s">
        <v>310</v>
      </c>
      <c r="C329" s="33">
        <v>41810</v>
      </c>
    </row>
    <row r="330" spans="1:3" hidden="1" x14ac:dyDescent="0.3">
      <c r="A330">
        <v>10576</v>
      </c>
      <c r="B330" t="s">
        <v>382</v>
      </c>
      <c r="C330" s="33">
        <v>41813</v>
      </c>
    </row>
    <row r="331" spans="1:3" hidden="1" x14ac:dyDescent="0.3">
      <c r="A331">
        <v>10577</v>
      </c>
      <c r="B331" t="s">
        <v>386</v>
      </c>
      <c r="C331" s="33">
        <v>41813</v>
      </c>
    </row>
    <row r="332" spans="1:3" hidden="1" x14ac:dyDescent="0.3">
      <c r="A332">
        <v>10578</v>
      </c>
      <c r="B332" t="s">
        <v>187</v>
      </c>
      <c r="C332" s="33">
        <v>41814</v>
      </c>
    </row>
    <row r="333" spans="1:3" hidden="1" x14ac:dyDescent="0.3">
      <c r="A333">
        <v>10579</v>
      </c>
      <c r="B333" t="s">
        <v>288</v>
      </c>
      <c r="C333" s="33">
        <v>41815</v>
      </c>
    </row>
    <row r="334" spans="1:3" hidden="1" x14ac:dyDescent="0.3">
      <c r="A334">
        <v>10580</v>
      </c>
      <c r="B334" t="s">
        <v>414</v>
      </c>
      <c r="C334" s="33">
        <v>41816</v>
      </c>
    </row>
    <row r="335" spans="1:3" hidden="1" x14ac:dyDescent="0.3">
      <c r="A335">
        <v>10581</v>
      </c>
      <c r="B335" t="s">
        <v>217</v>
      </c>
      <c r="C335" s="33">
        <v>41816</v>
      </c>
    </row>
    <row r="336" spans="1:3" hidden="1" x14ac:dyDescent="0.3">
      <c r="A336">
        <v>10582</v>
      </c>
      <c r="B336" t="s">
        <v>169</v>
      </c>
      <c r="C336" s="33">
        <v>41817</v>
      </c>
    </row>
    <row r="337" spans="1:3" hidden="1" x14ac:dyDescent="0.3">
      <c r="A337">
        <v>10583</v>
      </c>
      <c r="B337" t="s">
        <v>400</v>
      </c>
      <c r="C337" s="33">
        <v>41820</v>
      </c>
    </row>
    <row r="338" spans="1:3" hidden="1" x14ac:dyDescent="0.3">
      <c r="A338">
        <v>10584</v>
      </c>
      <c r="B338" t="s">
        <v>172</v>
      </c>
      <c r="C338" s="33">
        <v>41820</v>
      </c>
    </row>
    <row r="339" spans="1:3" hidden="1" x14ac:dyDescent="0.3">
      <c r="A339">
        <v>10585</v>
      </c>
      <c r="B339" t="s">
        <v>404</v>
      </c>
      <c r="C339" s="33">
        <v>41821</v>
      </c>
    </row>
    <row r="340" spans="1:3" hidden="1" x14ac:dyDescent="0.3">
      <c r="A340">
        <v>10586</v>
      </c>
      <c r="B340" t="s">
        <v>344</v>
      </c>
      <c r="C340" s="33">
        <v>41822</v>
      </c>
    </row>
    <row r="341" spans="1:3" hidden="1" x14ac:dyDescent="0.3">
      <c r="A341">
        <v>10587</v>
      </c>
      <c r="B341" t="s">
        <v>333</v>
      </c>
      <c r="C341" s="33">
        <v>41822</v>
      </c>
    </row>
    <row r="342" spans="1:3" hidden="1" x14ac:dyDescent="0.3">
      <c r="A342">
        <v>10588</v>
      </c>
      <c r="B342" t="s">
        <v>336</v>
      </c>
      <c r="C342" s="33">
        <v>41823</v>
      </c>
    </row>
    <row r="343" spans="1:3" hidden="1" x14ac:dyDescent="0.3">
      <c r="A343">
        <v>10589</v>
      </c>
      <c r="B343" t="s">
        <v>250</v>
      </c>
      <c r="C343" s="33">
        <v>41824</v>
      </c>
    </row>
    <row r="344" spans="1:3" hidden="1" x14ac:dyDescent="0.3">
      <c r="A344">
        <v>10590</v>
      </c>
      <c r="B344" t="s">
        <v>307</v>
      </c>
      <c r="C344" s="33">
        <v>41827</v>
      </c>
    </row>
    <row r="345" spans="1:3" hidden="1" x14ac:dyDescent="0.3">
      <c r="A345">
        <v>10591</v>
      </c>
      <c r="B345" t="s">
        <v>389</v>
      </c>
      <c r="C345" s="33">
        <v>41827</v>
      </c>
    </row>
    <row r="346" spans="1:3" hidden="1" x14ac:dyDescent="0.3">
      <c r="A346">
        <v>10592</v>
      </c>
      <c r="B346" t="s">
        <v>286</v>
      </c>
      <c r="C346" s="33">
        <v>41828</v>
      </c>
    </row>
    <row r="347" spans="1:3" hidden="1" x14ac:dyDescent="0.3">
      <c r="A347">
        <v>10594</v>
      </c>
      <c r="B347" t="s">
        <v>317</v>
      </c>
      <c r="C347" s="33">
        <v>41829</v>
      </c>
    </row>
    <row r="348" spans="1:3" hidden="1" x14ac:dyDescent="0.3">
      <c r="A348">
        <v>10593</v>
      </c>
      <c r="B348" t="s">
        <v>286</v>
      </c>
      <c r="C348" s="33">
        <v>41829</v>
      </c>
    </row>
    <row r="349" spans="1:3" hidden="1" x14ac:dyDescent="0.3">
      <c r="A349">
        <v>10595</v>
      </c>
      <c r="B349" t="s">
        <v>214</v>
      </c>
      <c r="C349" s="33">
        <v>41830</v>
      </c>
    </row>
    <row r="350" spans="1:3" hidden="1" x14ac:dyDescent="0.3">
      <c r="A350">
        <v>10596</v>
      </c>
      <c r="B350" t="s">
        <v>407</v>
      </c>
      <c r="C350" s="33">
        <v>41831</v>
      </c>
    </row>
    <row r="351" spans="1:3" hidden="1" x14ac:dyDescent="0.3">
      <c r="A351">
        <v>10597</v>
      </c>
      <c r="B351" t="s">
        <v>328</v>
      </c>
      <c r="C351" s="33">
        <v>41831</v>
      </c>
    </row>
    <row r="352" spans="1:3" hidden="1" x14ac:dyDescent="0.3">
      <c r="A352">
        <v>10598</v>
      </c>
      <c r="B352" t="s">
        <v>340</v>
      </c>
      <c r="C352" s="33">
        <v>41834</v>
      </c>
    </row>
    <row r="353" spans="1:3" hidden="1" x14ac:dyDescent="0.3">
      <c r="A353">
        <v>10599</v>
      </c>
      <c r="B353" t="s">
        <v>187</v>
      </c>
      <c r="C353" s="33">
        <v>41835</v>
      </c>
    </row>
    <row r="354" spans="1:3" hidden="1" x14ac:dyDescent="0.3">
      <c r="A354">
        <v>10600</v>
      </c>
      <c r="B354" t="s">
        <v>263</v>
      </c>
      <c r="C354" s="33">
        <v>41836</v>
      </c>
    </row>
    <row r="355" spans="1:3" hidden="1" x14ac:dyDescent="0.3">
      <c r="A355">
        <v>10601</v>
      </c>
      <c r="B355" t="s">
        <v>260</v>
      </c>
      <c r="C355" s="33">
        <v>41836</v>
      </c>
    </row>
    <row r="356" spans="1:3" hidden="1" x14ac:dyDescent="0.3">
      <c r="A356">
        <v>10602</v>
      </c>
      <c r="B356" t="s">
        <v>389</v>
      </c>
      <c r="C356" s="33">
        <v>41837</v>
      </c>
    </row>
    <row r="357" spans="1:3" hidden="1" x14ac:dyDescent="0.3">
      <c r="A357">
        <v>10603</v>
      </c>
      <c r="B357" t="s">
        <v>358</v>
      </c>
      <c r="C357" s="33">
        <v>41838</v>
      </c>
    </row>
    <row r="358" spans="1:3" hidden="1" x14ac:dyDescent="0.3">
      <c r="A358">
        <v>10604</v>
      </c>
      <c r="B358" t="s">
        <v>237</v>
      </c>
      <c r="C358" s="33">
        <v>41838</v>
      </c>
    </row>
    <row r="359" spans="1:3" hidden="1" x14ac:dyDescent="0.3">
      <c r="A359">
        <v>10605</v>
      </c>
      <c r="B359" t="s">
        <v>307</v>
      </c>
      <c r="C359" s="33">
        <v>41841</v>
      </c>
    </row>
    <row r="360" spans="1:3" hidden="1" x14ac:dyDescent="0.3">
      <c r="A360">
        <v>10606</v>
      </c>
      <c r="B360" t="s">
        <v>384</v>
      </c>
      <c r="C360" s="33">
        <v>41842</v>
      </c>
    </row>
    <row r="361" spans="1:3" hidden="1" x14ac:dyDescent="0.3">
      <c r="A361">
        <v>10607</v>
      </c>
      <c r="B361" t="s">
        <v>358</v>
      </c>
      <c r="C361" s="33">
        <v>41842</v>
      </c>
    </row>
    <row r="362" spans="1:3" hidden="1" x14ac:dyDescent="0.3">
      <c r="A362">
        <v>10608</v>
      </c>
      <c r="B362" t="s">
        <v>379</v>
      </c>
      <c r="C362" s="33">
        <v>41843</v>
      </c>
    </row>
    <row r="363" spans="1:3" hidden="1" x14ac:dyDescent="0.3">
      <c r="A363">
        <v>10609</v>
      </c>
      <c r="B363" t="s">
        <v>209</v>
      </c>
      <c r="C363" s="33">
        <v>41844</v>
      </c>
    </row>
    <row r="364" spans="1:3" hidden="1" x14ac:dyDescent="0.3">
      <c r="A364">
        <v>10610</v>
      </c>
      <c r="B364" t="s">
        <v>277</v>
      </c>
      <c r="C364" s="33">
        <v>41845</v>
      </c>
    </row>
    <row r="365" spans="1:3" hidden="1" x14ac:dyDescent="0.3">
      <c r="A365">
        <v>10611</v>
      </c>
      <c r="B365" t="s">
        <v>414</v>
      </c>
      <c r="C365" s="33">
        <v>41845</v>
      </c>
    </row>
    <row r="366" spans="1:3" hidden="1" x14ac:dyDescent="0.3">
      <c r="A366">
        <v>10612</v>
      </c>
      <c r="B366" t="s">
        <v>358</v>
      </c>
      <c r="C366" s="33">
        <v>41848</v>
      </c>
    </row>
    <row r="367" spans="1:3" hidden="1" x14ac:dyDescent="0.3">
      <c r="A367">
        <v>10613</v>
      </c>
      <c r="B367" t="s">
        <v>260</v>
      </c>
      <c r="C367" s="33">
        <v>41849</v>
      </c>
    </row>
    <row r="368" spans="1:3" hidden="1" x14ac:dyDescent="0.3">
      <c r="A368">
        <v>10614</v>
      </c>
      <c r="B368" t="s">
        <v>169</v>
      </c>
      <c r="C368" s="33">
        <v>41849</v>
      </c>
    </row>
    <row r="369" spans="1:3" hidden="1" x14ac:dyDescent="0.3">
      <c r="A369">
        <v>10615</v>
      </c>
      <c r="B369" t="s">
        <v>410</v>
      </c>
      <c r="C369" s="33">
        <v>41850</v>
      </c>
    </row>
    <row r="370" spans="1:3" hidden="1" x14ac:dyDescent="0.3">
      <c r="A370">
        <v>10616</v>
      </c>
      <c r="B370" t="s">
        <v>250</v>
      </c>
      <c r="C370" s="33">
        <v>41851</v>
      </c>
    </row>
    <row r="371" spans="1:3" hidden="1" x14ac:dyDescent="0.3">
      <c r="A371">
        <v>10617</v>
      </c>
      <c r="B371" t="s">
        <v>250</v>
      </c>
      <c r="C371" s="33">
        <v>41851</v>
      </c>
    </row>
    <row r="372" spans="1:3" hidden="1" x14ac:dyDescent="0.3">
      <c r="A372">
        <v>10618</v>
      </c>
      <c r="B372" t="s">
        <v>307</v>
      </c>
      <c r="C372" s="33">
        <v>41852</v>
      </c>
    </row>
    <row r="373" spans="1:3" hidden="1" x14ac:dyDescent="0.3">
      <c r="A373">
        <v>10619</v>
      </c>
      <c r="B373" t="s">
        <v>307</v>
      </c>
      <c r="C373" s="33">
        <v>41855</v>
      </c>
    </row>
    <row r="374" spans="1:3" hidden="1" x14ac:dyDescent="0.3">
      <c r="A374">
        <v>10620</v>
      </c>
      <c r="B374" t="s">
        <v>280</v>
      </c>
      <c r="C374" s="33">
        <v>41856</v>
      </c>
    </row>
    <row r="375" spans="1:3" hidden="1" x14ac:dyDescent="0.3">
      <c r="A375">
        <v>10621</v>
      </c>
      <c r="B375" t="s">
        <v>269</v>
      </c>
      <c r="C375" s="33">
        <v>41856</v>
      </c>
    </row>
    <row r="376" spans="1:3" hidden="1" x14ac:dyDescent="0.3">
      <c r="A376">
        <v>10622</v>
      </c>
      <c r="B376" t="s">
        <v>347</v>
      </c>
      <c r="C376" s="33">
        <v>41857</v>
      </c>
    </row>
    <row r="377" spans="1:3" hidden="1" x14ac:dyDescent="0.3">
      <c r="A377">
        <v>10623</v>
      </c>
      <c r="B377" t="s">
        <v>229</v>
      </c>
      <c r="C377" s="33">
        <v>41858</v>
      </c>
    </row>
    <row r="378" spans="1:3" hidden="1" x14ac:dyDescent="0.3">
      <c r="A378">
        <v>10624</v>
      </c>
      <c r="B378" t="s">
        <v>376</v>
      </c>
      <c r="C378" s="33">
        <v>41858</v>
      </c>
    </row>
    <row r="379" spans="1:3" hidden="1" x14ac:dyDescent="0.3">
      <c r="A379">
        <v>10625</v>
      </c>
      <c r="B379" t="s">
        <v>155</v>
      </c>
      <c r="C379" s="33">
        <v>41859</v>
      </c>
    </row>
    <row r="380" spans="1:3" hidden="1" x14ac:dyDescent="0.3">
      <c r="A380">
        <v>10626</v>
      </c>
      <c r="B380" t="s">
        <v>166</v>
      </c>
      <c r="C380" s="33">
        <v>41862</v>
      </c>
    </row>
    <row r="381" spans="1:3" hidden="1" x14ac:dyDescent="0.3">
      <c r="A381">
        <v>10627</v>
      </c>
      <c r="B381" t="s">
        <v>358</v>
      </c>
      <c r="C381" s="33">
        <v>41862</v>
      </c>
    </row>
    <row r="382" spans="1:3" hidden="1" x14ac:dyDescent="0.3">
      <c r="A382">
        <v>10628</v>
      </c>
      <c r="B382" t="s">
        <v>172</v>
      </c>
      <c r="C382" s="33">
        <v>41863</v>
      </c>
    </row>
    <row r="383" spans="1:3" hidden="1" x14ac:dyDescent="0.3">
      <c r="A383">
        <v>10629</v>
      </c>
      <c r="B383" t="s">
        <v>244</v>
      </c>
      <c r="C383" s="33">
        <v>41863</v>
      </c>
    </row>
    <row r="384" spans="1:3" hidden="1" x14ac:dyDescent="0.3">
      <c r="A384">
        <v>10630</v>
      </c>
      <c r="B384" t="s">
        <v>272</v>
      </c>
      <c r="C384" s="33">
        <v>41864</v>
      </c>
    </row>
    <row r="385" spans="1:3" hidden="1" x14ac:dyDescent="0.3">
      <c r="A385">
        <v>10631</v>
      </c>
      <c r="B385" t="s">
        <v>277</v>
      </c>
      <c r="C385" s="33">
        <v>41865</v>
      </c>
    </row>
    <row r="386" spans="1:3" hidden="1" x14ac:dyDescent="0.3">
      <c r="A386">
        <v>10632</v>
      </c>
      <c r="B386" t="s">
        <v>397</v>
      </c>
      <c r="C386" s="33">
        <v>41865</v>
      </c>
    </row>
    <row r="387" spans="1:3" hidden="1" x14ac:dyDescent="0.3">
      <c r="A387">
        <v>10633</v>
      </c>
      <c r="B387" t="s">
        <v>214</v>
      </c>
      <c r="C387" s="33">
        <v>41866</v>
      </c>
    </row>
    <row r="388" spans="1:3" hidden="1" x14ac:dyDescent="0.3">
      <c r="A388">
        <v>10634</v>
      </c>
      <c r="B388" t="s">
        <v>222</v>
      </c>
      <c r="C388" s="33">
        <v>41866</v>
      </c>
    </row>
    <row r="389" spans="1:3" hidden="1" x14ac:dyDescent="0.3">
      <c r="A389">
        <v>10635</v>
      </c>
      <c r="B389" t="s">
        <v>300</v>
      </c>
      <c r="C389" s="33">
        <v>41869</v>
      </c>
    </row>
    <row r="390" spans="1:3" hidden="1" x14ac:dyDescent="0.3">
      <c r="A390">
        <v>10636</v>
      </c>
      <c r="B390" t="s">
        <v>400</v>
      </c>
      <c r="C390" s="33">
        <v>41870</v>
      </c>
    </row>
    <row r="391" spans="1:3" hidden="1" x14ac:dyDescent="0.3">
      <c r="A391">
        <v>10637</v>
      </c>
      <c r="B391" t="s">
        <v>335</v>
      </c>
      <c r="C391" s="33">
        <v>41870</v>
      </c>
    </row>
    <row r="392" spans="1:3" hidden="1" x14ac:dyDescent="0.3">
      <c r="A392">
        <v>10638</v>
      </c>
      <c r="B392" t="s">
        <v>294</v>
      </c>
      <c r="C392" s="33">
        <v>41871</v>
      </c>
    </row>
    <row r="393" spans="1:3" hidden="1" x14ac:dyDescent="0.3">
      <c r="A393">
        <v>10639</v>
      </c>
      <c r="B393" t="s">
        <v>354</v>
      </c>
      <c r="C393" s="33">
        <v>41871</v>
      </c>
    </row>
    <row r="394" spans="1:3" hidden="1" x14ac:dyDescent="0.3">
      <c r="A394">
        <v>10640</v>
      </c>
      <c r="B394" t="s">
        <v>397</v>
      </c>
      <c r="C394" s="33">
        <v>41872</v>
      </c>
    </row>
    <row r="395" spans="1:3" hidden="1" x14ac:dyDescent="0.3">
      <c r="A395">
        <v>10642</v>
      </c>
      <c r="B395" t="s">
        <v>362</v>
      </c>
      <c r="C395" s="33">
        <v>41873</v>
      </c>
    </row>
    <row r="396" spans="1:3" hidden="1" x14ac:dyDescent="0.3">
      <c r="A396">
        <v>10641</v>
      </c>
      <c r="B396" t="s">
        <v>260</v>
      </c>
      <c r="C396" s="33">
        <v>41873</v>
      </c>
    </row>
    <row r="397" spans="1:3" hidden="1" x14ac:dyDescent="0.3">
      <c r="A397">
        <v>10643</v>
      </c>
      <c r="B397" t="s">
        <v>151</v>
      </c>
      <c r="C397" s="33">
        <v>41876</v>
      </c>
    </row>
    <row r="398" spans="1:3" hidden="1" x14ac:dyDescent="0.3">
      <c r="A398">
        <v>10644</v>
      </c>
      <c r="B398" t="s">
        <v>404</v>
      </c>
      <c r="C398" s="33">
        <v>41876</v>
      </c>
    </row>
    <row r="399" spans="1:3" hidden="1" x14ac:dyDescent="0.3">
      <c r="A399">
        <v>10645</v>
      </c>
      <c r="B399" t="s">
        <v>257</v>
      </c>
      <c r="C399" s="33">
        <v>41877</v>
      </c>
    </row>
    <row r="400" spans="1:3" hidden="1" x14ac:dyDescent="0.3">
      <c r="A400">
        <v>10646</v>
      </c>
      <c r="B400" t="s">
        <v>266</v>
      </c>
      <c r="C400" s="33">
        <v>41878</v>
      </c>
    </row>
    <row r="401" spans="1:3" hidden="1" x14ac:dyDescent="0.3">
      <c r="A401">
        <v>10647</v>
      </c>
      <c r="B401" t="s">
        <v>333</v>
      </c>
      <c r="C401" s="33">
        <v>41878</v>
      </c>
    </row>
    <row r="402" spans="1:3" hidden="1" x14ac:dyDescent="0.3">
      <c r="A402">
        <v>10648</v>
      </c>
      <c r="B402" t="s">
        <v>347</v>
      </c>
      <c r="C402" s="33">
        <v>41879</v>
      </c>
    </row>
    <row r="403" spans="1:3" hidden="1" x14ac:dyDescent="0.3">
      <c r="A403">
        <v>10649</v>
      </c>
      <c r="B403" t="s">
        <v>303</v>
      </c>
      <c r="C403" s="33">
        <v>41879</v>
      </c>
    </row>
    <row r="404" spans="1:3" hidden="1" x14ac:dyDescent="0.3">
      <c r="A404">
        <v>10650</v>
      </c>
      <c r="B404" t="s">
        <v>217</v>
      </c>
      <c r="C404" s="33">
        <v>41880</v>
      </c>
    </row>
    <row r="405" spans="1:3" hidden="1" x14ac:dyDescent="0.3">
      <c r="A405">
        <v>10651</v>
      </c>
      <c r="B405" t="s">
        <v>397</v>
      </c>
      <c r="C405" s="33">
        <v>41883</v>
      </c>
    </row>
    <row r="406" spans="1:3" hidden="1" x14ac:dyDescent="0.3">
      <c r="A406">
        <v>10652</v>
      </c>
      <c r="B406" t="s">
        <v>247</v>
      </c>
      <c r="C406" s="33">
        <v>41883</v>
      </c>
    </row>
    <row r="407" spans="1:3" hidden="1" x14ac:dyDescent="0.3">
      <c r="A407">
        <v>10654</v>
      </c>
      <c r="B407" t="s">
        <v>166</v>
      </c>
      <c r="C407" s="33">
        <v>41884</v>
      </c>
    </row>
    <row r="408" spans="1:3" hidden="1" x14ac:dyDescent="0.3">
      <c r="A408">
        <v>10653</v>
      </c>
      <c r="B408" t="s">
        <v>229</v>
      </c>
      <c r="C408" s="33">
        <v>41884</v>
      </c>
    </row>
    <row r="409" spans="1:3" hidden="1" x14ac:dyDescent="0.3">
      <c r="A409">
        <v>10655</v>
      </c>
      <c r="B409" t="s">
        <v>344</v>
      </c>
      <c r="C409" s="33">
        <v>41885</v>
      </c>
    </row>
    <row r="410" spans="1:3" hidden="1" x14ac:dyDescent="0.3">
      <c r="A410">
        <v>10656</v>
      </c>
      <c r="B410" t="s">
        <v>250</v>
      </c>
      <c r="C410" s="33">
        <v>41886</v>
      </c>
    </row>
    <row r="411" spans="1:3" hidden="1" x14ac:dyDescent="0.3">
      <c r="A411">
        <v>10657</v>
      </c>
      <c r="B411" t="s">
        <v>358</v>
      </c>
      <c r="C411" s="33">
        <v>41886</v>
      </c>
    </row>
    <row r="412" spans="1:3" hidden="1" x14ac:dyDescent="0.3">
      <c r="A412">
        <v>10658</v>
      </c>
      <c r="B412" t="s">
        <v>336</v>
      </c>
      <c r="C412" s="33">
        <v>41887</v>
      </c>
    </row>
    <row r="413" spans="1:3" hidden="1" x14ac:dyDescent="0.3">
      <c r="A413">
        <v>10659</v>
      </c>
      <c r="B413" t="s">
        <v>335</v>
      </c>
      <c r="C413" s="33">
        <v>41887</v>
      </c>
    </row>
    <row r="414" spans="1:3" hidden="1" x14ac:dyDescent="0.3">
      <c r="A414">
        <v>10660</v>
      </c>
      <c r="B414" t="s">
        <v>263</v>
      </c>
      <c r="C414" s="33">
        <v>41890</v>
      </c>
    </row>
    <row r="415" spans="1:3" hidden="1" x14ac:dyDescent="0.3">
      <c r="A415">
        <v>10661</v>
      </c>
      <c r="B415" t="s">
        <v>266</v>
      </c>
      <c r="C415" s="33">
        <v>41891</v>
      </c>
    </row>
    <row r="416" spans="1:3" hidden="1" x14ac:dyDescent="0.3">
      <c r="A416">
        <v>10662</v>
      </c>
      <c r="B416" t="s">
        <v>297</v>
      </c>
      <c r="C416" s="33">
        <v>41891</v>
      </c>
    </row>
    <row r="417" spans="1:3" hidden="1" x14ac:dyDescent="0.3">
      <c r="A417">
        <v>10663</v>
      </c>
      <c r="B417" t="s">
        <v>181</v>
      </c>
      <c r="C417" s="33">
        <v>41892</v>
      </c>
    </row>
    <row r="418" spans="1:3" hidden="1" x14ac:dyDescent="0.3">
      <c r="A418">
        <v>10664</v>
      </c>
      <c r="B418" t="s">
        <v>237</v>
      </c>
      <c r="C418" s="33">
        <v>41892</v>
      </c>
    </row>
    <row r="419" spans="1:3" hidden="1" x14ac:dyDescent="0.3">
      <c r="A419">
        <v>10665</v>
      </c>
      <c r="B419" t="s">
        <v>297</v>
      </c>
      <c r="C419" s="33">
        <v>41893</v>
      </c>
    </row>
    <row r="420" spans="1:3" hidden="1" x14ac:dyDescent="0.3">
      <c r="A420">
        <v>10666</v>
      </c>
      <c r="B420" t="s">
        <v>349</v>
      </c>
      <c r="C420" s="33">
        <v>41894</v>
      </c>
    </row>
    <row r="421" spans="1:3" hidden="1" x14ac:dyDescent="0.3">
      <c r="A421">
        <v>10667</v>
      </c>
      <c r="B421" t="s">
        <v>214</v>
      </c>
      <c r="C421" s="33">
        <v>41894</v>
      </c>
    </row>
    <row r="422" spans="1:3" hidden="1" x14ac:dyDescent="0.3">
      <c r="A422">
        <v>10668</v>
      </c>
      <c r="B422" t="s">
        <v>397</v>
      </c>
      <c r="C422" s="33">
        <v>41897</v>
      </c>
    </row>
    <row r="423" spans="1:3" hidden="1" x14ac:dyDescent="0.3">
      <c r="A423">
        <v>10669</v>
      </c>
      <c r="B423" t="s">
        <v>362</v>
      </c>
      <c r="C423" s="33">
        <v>41897</v>
      </c>
    </row>
    <row r="424" spans="1:3" hidden="1" x14ac:dyDescent="0.3">
      <c r="A424">
        <v>10670</v>
      </c>
      <c r="B424" t="s">
        <v>229</v>
      </c>
      <c r="C424" s="33">
        <v>41898</v>
      </c>
    </row>
    <row r="425" spans="1:3" hidden="1" x14ac:dyDescent="0.3">
      <c r="A425">
        <v>10671</v>
      </c>
      <c r="B425" t="s">
        <v>231</v>
      </c>
      <c r="C425" s="33">
        <v>41899</v>
      </c>
    </row>
    <row r="426" spans="1:3" hidden="1" x14ac:dyDescent="0.3">
      <c r="A426">
        <v>10672</v>
      </c>
      <c r="B426" t="s">
        <v>166</v>
      </c>
      <c r="C426" s="33">
        <v>41899</v>
      </c>
    </row>
    <row r="427" spans="1:3" hidden="1" x14ac:dyDescent="0.3">
      <c r="A427">
        <v>10673</v>
      </c>
      <c r="B427" t="s">
        <v>410</v>
      </c>
      <c r="C427" s="33">
        <v>41900</v>
      </c>
    </row>
    <row r="428" spans="1:3" hidden="1" x14ac:dyDescent="0.3">
      <c r="A428">
        <v>10674</v>
      </c>
      <c r="B428" t="s">
        <v>269</v>
      </c>
      <c r="C428" s="33">
        <v>41900</v>
      </c>
    </row>
    <row r="429" spans="1:3" hidden="1" x14ac:dyDescent="0.3">
      <c r="A429">
        <v>10675</v>
      </c>
      <c r="B429" t="s">
        <v>229</v>
      </c>
      <c r="C429" s="33">
        <v>41901</v>
      </c>
    </row>
    <row r="430" spans="1:3" hidden="1" x14ac:dyDescent="0.3">
      <c r="A430">
        <v>10677</v>
      </c>
      <c r="B430" t="s">
        <v>315</v>
      </c>
      <c r="C430" s="33">
        <v>41904</v>
      </c>
    </row>
    <row r="431" spans="1:3" hidden="1" x14ac:dyDescent="0.3">
      <c r="A431">
        <v>10676</v>
      </c>
      <c r="B431" t="s">
        <v>382</v>
      </c>
      <c r="C431" s="33">
        <v>41904</v>
      </c>
    </row>
    <row r="432" spans="1:3" hidden="1" x14ac:dyDescent="0.3">
      <c r="A432">
        <v>10678</v>
      </c>
      <c r="B432" t="s">
        <v>358</v>
      </c>
      <c r="C432" s="33">
        <v>41905</v>
      </c>
    </row>
    <row r="433" spans="1:3" hidden="1" x14ac:dyDescent="0.3">
      <c r="A433">
        <v>10679</v>
      </c>
      <c r="B433" t="s">
        <v>172</v>
      </c>
      <c r="C433" s="33">
        <v>41905</v>
      </c>
    </row>
    <row r="434" spans="1:3" hidden="1" x14ac:dyDescent="0.3">
      <c r="A434">
        <v>10680</v>
      </c>
      <c r="B434" t="s">
        <v>317</v>
      </c>
      <c r="C434" s="33">
        <v>41906</v>
      </c>
    </row>
    <row r="435" spans="1:3" hidden="1" x14ac:dyDescent="0.3">
      <c r="A435">
        <v>10681</v>
      </c>
      <c r="B435" t="s">
        <v>250</v>
      </c>
      <c r="C435" s="33">
        <v>41907</v>
      </c>
    </row>
    <row r="436" spans="1:3" hidden="1" x14ac:dyDescent="0.3">
      <c r="A436">
        <v>10682</v>
      </c>
      <c r="B436" t="s">
        <v>315</v>
      </c>
      <c r="C436" s="33">
        <v>41907</v>
      </c>
    </row>
    <row r="437" spans="1:3" hidden="1" x14ac:dyDescent="0.3">
      <c r="A437">
        <v>10683</v>
      </c>
      <c r="B437" t="s">
        <v>209</v>
      </c>
      <c r="C437" s="33">
        <v>41908</v>
      </c>
    </row>
    <row r="438" spans="1:3" hidden="1" x14ac:dyDescent="0.3">
      <c r="A438">
        <v>10684</v>
      </c>
      <c r="B438" t="s">
        <v>414</v>
      </c>
      <c r="C438" s="33">
        <v>41908</v>
      </c>
    </row>
    <row r="439" spans="1:3" hidden="1" x14ac:dyDescent="0.3">
      <c r="A439">
        <v>10685</v>
      </c>
      <c r="B439" t="s">
        <v>247</v>
      </c>
      <c r="C439" s="33">
        <v>41911</v>
      </c>
    </row>
    <row r="440" spans="1:3" hidden="1" x14ac:dyDescent="0.3">
      <c r="A440">
        <v>10687</v>
      </c>
      <c r="B440" t="s">
        <v>266</v>
      </c>
      <c r="C440" s="33">
        <v>41912</v>
      </c>
    </row>
    <row r="441" spans="1:3" hidden="1" x14ac:dyDescent="0.3">
      <c r="A441">
        <v>10686</v>
      </c>
      <c r="B441" t="s">
        <v>328</v>
      </c>
      <c r="C441" s="33">
        <v>41912</v>
      </c>
    </row>
    <row r="442" spans="1:3" hidden="1" x14ac:dyDescent="0.3">
      <c r="A442">
        <v>10689</v>
      </c>
      <c r="B442" t="s">
        <v>166</v>
      </c>
      <c r="C442" s="33">
        <v>41913</v>
      </c>
    </row>
    <row r="443" spans="1:3" hidden="1" x14ac:dyDescent="0.3">
      <c r="A443">
        <v>10688</v>
      </c>
      <c r="B443" t="s">
        <v>389</v>
      </c>
      <c r="C443" s="33">
        <v>41913</v>
      </c>
    </row>
    <row r="444" spans="1:3" hidden="1" x14ac:dyDescent="0.3">
      <c r="A444">
        <v>10690</v>
      </c>
      <c r="B444" t="s">
        <v>257</v>
      </c>
      <c r="C444" s="33">
        <v>41914</v>
      </c>
    </row>
    <row r="445" spans="1:3" hidden="1" x14ac:dyDescent="0.3">
      <c r="A445">
        <v>10691</v>
      </c>
      <c r="B445" t="s">
        <v>336</v>
      </c>
      <c r="C445" s="33">
        <v>41915</v>
      </c>
    </row>
    <row r="446" spans="1:3" hidden="1" x14ac:dyDescent="0.3">
      <c r="A446">
        <v>10692</v>
      </c>
      <c r="B446" t="s">
        <v>151</v>
      </c>
      <c r="C446" s="33">
        <v>41915</v>
      </c>
    </row>
    <row r="447" spans="1:3" hidden="1" x14ac:dyDescent="0.3">
      <c r="A447">
        <v>10693</v>
      </c>
      <c r="B447" t="s">
        <v>407</v>
      </c>
      <c r="C447" s="33">
        <v>41918</v>
      </c>
    </row>
    <row r="448" spans="1:3" hidden="1" x14ac:dyDescent="0.3">
      <c r="A448">
        <v>10694</v>
      </c>
      <c r="B448" t="s">
        <v>336</v>
      </c>
      <c r="C448" s="33">
        <v>41918</v>
      </c>
    </row>
    <row r="449" spans="1:3" hidden="1" x14ac:dyDescent="0.3">
      <c r="A449">
        <v>10695</v>
      </c>
      <c r="B449" t="s">
        <v>410</v>
      </c>
      <c r="C449" s="33">
        <v>41919</v>
      </c>
    </row>
    <row r="450" spans="1:3" hidden="1" x14ac:dyDescent="0.3">
      <c r="A450">
        <v>10696</v>
      </c>
      <c r="B450" t="s">
        <v>407</v>
      </c>
      <c r="C450" s="33">
        <v>41920</v>
      </c>
    </row>
    <row r="451" spans="1:3" hidden="1" x14ac:dyDescent="0.3">
      <c r="A451">
        <v>10697</v>
      </c>
      <c r="B451" t="s">
        <v>294</v>
      </c>
      <c r="C451" s="33">
        <v>41920</v>
      </c>
    </row>
    <row r="452" spans="1:3" hidden="1" x14ac:dyDescent="0.3">
      <c r="A452">
        <v>10698</v>
      </c>
      <c r="B452" t="s">
        <v>214</v>
      </c>
      <c r="C452" s="33">
        <v>41921</v>
      </c>
    </row>
    <row r="453" spans="1:3" hidden="1" x14ac:dyDescent="0.3">
      <c r="A453">
        <v>10699</v>
      </c>
      <c r="B453" t="s">
        <v>310</v>
      </c>
      <c r="C453" s="33">
        <v>41921</v>
      </c>
    </row>
    <row r="454" spans="1:3" hidden="1" x14ac:dyDescent="0.3">
      <c r="A454">
        <v>10700</v>
      </c>
      <c r="B454" t="s">
        <v>358</v>
      </c>
      <c r="C454" s="33">
        <v>41922</v>
      </c>
    </row>
    <row r="455" spans="1:3" hidden="1" x14ac:dyDescent="0.3">
      <c r="A455">
        <v>10701</v>
      </c>
      <c r="B455" t="s">
        <v>266</v>
      </c>
      <c r="C455" s="33">
        <v>41925</v>
      </c>
    </row>
    <row r="456" spans="1:3" hidden="1" x14ac:dyDescent="0.3">
      <c r="A456">
        <v>10702</v>
      </c>
      <c r="B456" t="s">
        <v>151</v>
      </c>
      <c r="C456" s="33">
        <v>41925</v>
      </c>
    </row>
    <row r="457" spans="1:3" hidden="1" x14ac:dyDescent="0.3">
      <c r="A457">
        <v>10703</v>
      </c>
      <c r="B457" t="s">
        <v>226</v>
      </c>
      <c r="C457" s="33">
        <v>41926</v>
      </c>
    </row>
    <row r="458" spans="1:3" hidden="1" x14ac:dyDescent="0.3">
      <c r="A458">
        <v>10704</v>
      </c>
      <c r="B458" t="s">
        <v>335</v>
      </c>
      <c r="C458" s="33">
        <v>41926</v>
      </c>
    </row>
    <row r="459" spans="1:3" hidden="1" x14ac:dyDescent="0.3">
      <c r="A459">
        <v>10705</v>
      </c>
      <c r="B459" t="s">
        <v>260</v>
      </c>
      <c r="C459" s="33">
        <v>41927</v>
      </c>
    </row>
    <row r="460" spans="1:3" hidden="1" x14ac:dyDescent="0.3">
      <c r="A460">
        <v>10706</v>
      </c>
      <c r="B460" t="s">
        <v>317</v>
      </c>
      <c r="C460" s="33">
        <v>41928</v>
      </c>
    </row>
    <row r="461" spans="1:3" hidden="1" x14ac:dyDescent="0.3">
      <c r="A461">
        <v>10707</v>
      </c>
      <c r="B461" t="s">
        <v>162</v>
      </c>
      <c r="C461" s="33">
        <v>41928</v>
      </c>
    </row>
    <row r="462" spans="1:3" hidden="1" x14ac:dyDescent="0.3">
      <c r="A462">
        <v>10708</v>
      </c>
      <c r="B462" t="s">
        <v>374</v>
      </c>
      <c r="C462" s="33">
        <v>41929</v>
      </c>
    </row>
    <row r="463" spans="1:3" hidden="1" x14ac:dyDescent="0.3">
      <c r="A463">
        <v>10709</v>
      </c>
      <c r="B463" t="s">
        <v>247</v>
      </c>
      <c r="C463" s="33">
        <v>41929</v>
      </c>
    </row>
    <row r="464" spans="1:3" hidden="1" x14ac:dyDescent="0.3">
      <c r="A464">
        <v>10710</v>
      </c>
      <c r="B464" t="s">
        <v>233</v>
      </c>
      <c r="C464" s="33">
        <v>41932</v>
      </c>
    </row>
    <row r="465" spans="1:3" hidden="1" x14ac:dyDescent="0.3">
      <c r="A465">
        <v>10712</v>
      </c>
      <c r="B465" t="s">
        <v>266</v>
      </c>
      <c r="C465" s="33">
        <v>41933</v>
      </c>
    </row>
    <row r="466" spans="1:3" hidden="1" x14ac:dyDescent="0.3">
      <c r="A466">
        <v>10711</v>
      </c>
      <c r="B466" t="s">
        <v>358</v>
      </c>
      <c r="C466" s="33">
        <v>41933</v>
      </c>
    </row>
    <row r="467" spans="1:3" hidden="1" x14ac:dyDescent="0.3">
      <c r="A467">
        <v>10713</v>
      </c>
      <c r="B467" t="s">
        <v>358</v>
      </c>
      <c r="C467" s="33">
        <v>41934</v>
      </c>
    </row>
    <row r="468" spans="1:3" hidden="1" x14ac:dyDescent="0.3">
      <c r="A468">
        <v>10714</v>
      </c>
      <c r="B468" t="s">
        <v>358</v>
      </c>
      <c r="C468" s="33">
        <v>41934</v>
      </c>
    </row>
    <row r="469" spans="1:3" hidden="1" x14ac:dyDescent="0.3">
      <c r="A469">
        <v>10715</v>
      </c>
      <c r="B469" t="s">
        <v>181</v>
      </c>
      <c r="C469" s="33">
        <v>41935</v>
      </c>
    </row>
    <row r="470" spans="1:3" hidden="1" x14ac:dyDescent="0.3">
      <c r="A470">
        <v>10716</v>
      </c>
      <c r="B470" t="s">
        <v>338</v>
      </c>
      <c r="C470" s="33">
        <v>41936</v>
      </c>
    </row>
    <row r="471" spans="1:3" hidden="1" x14ac:dyDescent="0.3">
      <c r="A471">
        <v>10717</v>
      </c>
      <c r="B471" t="s">
        <v>229</v>
      </c>
      <c r="C471" s="33">
        <v>41936</v>
      </c>
    </row>
    <row r="472" spans="1:3" hidden="1" x14ac:dyDescent="0.3">
      <c r="A472">
        <v>10718</v>
      </c>
      <c r="B472" t="s">
        <v>272</v>
      </c>
      <c r="C472" s="33">
        <v>41939</v>
      </c>
    </row>
    <row r="473" spans="1:3" hidden="1" x14ac:dyDescent="0.3">
      <c r="A473">
        <v>10719</v>
      </c>
      <c r="B473" t="s">
        <v>288</v>
      </c>
      <c r="C473" s="33">
        <v>41939</v>
      </c>
    </row>
    <row r="474" spans="1:3" hidden="1" x14ac:dyDescent="0.3">
      <c r="A474">
        <v>10720</v>
      </c>
      <c r="B474" t="s">
        <v>333</v>
      </c>
      <c r="C474" s="33">
        <v>41940</v>
      </c>
    </row>
    <row r="475" spans="1:3" hidden="1" x14ac:dyDescent="0.3">
      <c r="A475">
        <v>10721</v>
      </c>
      <c r="B475" t="s">
        <v>336</v>
      </c>
      <c r="C475" s="33">
        <v>41941</v>
      </c>
    </row>
    <row r="476" spans="1:3" hidden="1" x14ac:dyDescent="0.3">
      <c r="A476">
        <v>10722</v>
      </c>
      <c r="B476" t="s">
        <v>358</v>
      </c>
      <c r="C476" s="33">
        <v>41941</v>
      </c>
    </row>
    <row r="477" spans="1:3" hidden="1" x14ac:dyDescent="0.3">
      <c r="A477">
        <v>10724</v>
      </c>
      <c r="B477" t="s">
        <v>307</v>
      </c>
      <c r="C477" s="33">
        <v>41942</v>
      </c>
    </row>
    <row r="478" spans="1:3" hidden="1" x14ac:dyDescent="0.3">
      <c r="A478">
        <v>10723</v>
      </c>
      <c r="B478" t="s">
        <v>407</v>
      </c>
      <c r="C478" s="33">
        <v>41942</v>
      </c>
    </row>
    <row r="479" spans="1:3" hidden="1" x14ac:dyDescent="0.3">
      <c r="A479">
        <v>10725</v>
      </c>
      <c r="B479" t="s">
        <v>217</v>
      </c>
      <c r="C479" s="33">
        <v>41943</v>
      </c>
    </row>
    <row r="480" spans="1:3" hidden="1" x14ac:dyDescent="0.3">
      <c r="A480">
        <v>10726</v>
      </c>
      <c r="B480" t="s">
        <v>212</v>
      </c>
      <c r="C480" s="33">
        <v>41946</v>
      </c>
    </row>
    <row r="481" spans="1:3" hidden="1" x14ac:dyDescent="0.3">
      <c r="A481">
        <v>10727</v>
      </c>
      <c r="B481" t="s">
        <v>344</v>
      </c>
      <c r="C481" s="33">
        <v>41946</v>
      </c>
    </row>
    <row r="482" spans="1:3" hidden="1" x14ac:dyDescent="0.3">
      <c r="A482">
        <v>10728</v>
      </c>
      <c r="B482" t="s">
        <v>335</v>
      </c>
      <c r="C482" s="33">
        <v>41947</v>
      </c>
    </row>
    <row r="483" spans="1:3" hidden="1" x14ac:dyDescent="0.3">
      <c r="A483">
        <v>10729</v>
      </c>
      <c r="B483" t="s">
        <v>294</v>
      </c>
      <c r="C483" s="33">
        <v>41947</v>
      </c>
    </row>
    <row r="484" spans="1:3" hidden="1" x14ac:dyDescent="0.3">
      <c r="A484">
        <v>10730</v>
      </c>
      <c r="B484" t="s">
        <v>181</v>
      </c>
      <c r="C484" s="33">
        <v>41948</v>
      </c>
    </row>
    <row r="485" spans="1:3" hidden="1" x14ac:dyDescent="0.3">
      <c r="A485">
        <v>10731</v>
      </c>
      <c r="B485" t="s">
        <v>196</v>
      </c>
      <c r="C485" s="33">
        <v>41949</v>
      </c>
    </row>
    <row r="486" spans="1:3" hidden="1" x14ac:dyDescent="0.3">
      <c r="A486">
        <v>10732</v>
      </c>
      <c r="B486" t="s">
        <v>181</v>
      </c>
      <c r="C486" s="33">
        <v>41949</v>
      </c>
    </row>
    <row r="487" spans="1:3" hidden="1" x14ac:dyDescent="0.3">
      <c r="A487">
        <v>10733</v>
      </c>
      <c r="B487" t="s">
        <v>166</v>
      </c>
      <c r="C487" s="33">
        <v>41950</v>
      </c>
    </row>
    <row r="488" spans="1:3" hidden="1" x14ac:dyDescent="0.3">
      <c r="A488">
        <v>10734</v>
      </c>
      <c r="B488" t="s">
        <v>247</v>
      </c>
      <c r="C488" s="33">
        <v>41950</v>
      </c>
    </row>
    <row r="489" spans="1:3" hidden="1" x14ac:dyDescent="0.3">
      <c r="A489">
        <v>10735</v>
      </c>
      <c r="B489" t="s">
        <v>288</v>
      </c>
      <c r="C489" s="33">
        <v>41953</v>
      </c>
    </row>
    <row r="490" spans="1:3" hidden="1" x14ac:dyDescent="0.3">
      <c r="A490">
        <v>10736</v>
      </c>
      <c r="B490" t="s">
        <v>266</v>
      </c>
      <c r="C490" s="33">
        <v>41954</v>
      </c>
    </row>
    <row r="491" spans="1:3" hidden="1" x14ac:dyDescent="0.3">
      <c r="A491">
        <v>10737</v>
      </c>
      <c r="B491" t="s">
        <v>394</v>
      </c>
      <c r="C491" s="33">
        <v>41954</v>
      </c>
    </row>
    <row r="492" spans="1:3" hidden="1" x14ac:dyDescent="0.3">
      <c r="A492">
        <v>10738</v>
      </c>
      <c r="B492" t="s">
        <v>366</v>
      </c>
      <c r="C492" s="33">
        <v>41955</v>
      </c>
    </row>
    <row r="493" spans="1:3" hidden="1" x14ac:dyDescent="0.3">
      <c r="A493">
        <v>10739</v>
      </c>
      <c r="B493" t="s">
        <v>394</v>
      </c>
      <c r="C493" s="33">
        <v>41955</v>
      </c>
    </row>
    <row r="494" spans="1:3" hidden="1" x14ac:dyDescent="0.3">
      <c r="A494">
        <v>10740</v>
      </c>
      <c r="B494" t="s">
        <v>407</v>
      </c>
      <c r="C494" s="33">
        <v>41956</v>
      </c>
    </row>
    <row r="495" spans="1:3" hidden="1" x14ac:dyDescent="0.3">
      <c r="A495">
        <v>10741</v>
      </c>
      <c r="B495" t="s">
        <v>162</v>
      </c>
      <c r="C495" s="33">
        <v>41957</v>
      </c>
    </row>
    <row r="496" spans="1:3" hidden="1" x14ac:dyDescent="0.3">
      <c r="A496">
        <v>10742</v>
      </c>
      <c r="B496" t="s">
        <v>183</v>
      </c>
      <c r="C496" s="33">
        <v>41957</v>
      </c>
    </row>
    <row r="497" spans="1:3" hidden="1" x14ac:dyDescent="0.3">
      <c r="A497">
        <v>10743</v>
      </c>
      <c r="B497" t="s">
        <v>162</v>
      </c>
      <c r="C497" s="33">
        <v>41960</v>
      </c>
    </row>
    <row r="498" spans="1:3" hidden="1" x14ac:dyDescent="0.3">
      <c r="A498">
        <v>10744</v>
      </c>
      <c r="B498" t="s">
        <v>389</v>
      </c>
      <c r="C498" s="33">
        <v>41960</v>
      </c>
    </row>
    <row r="499" spans="1:3" hidden="1" x14ac:dyDescent="0.3">
      <c r="A499">
        <v>10745</v>
      </c>
      <c r="B499" t="s">
        <v>336</v>
      </c>
      <c r="C499" s="33">
        <v>41961</v>
      </c>
    </row>
    <row r="500" spans="1:3" hidden="1" x14ac:dyDescent="0.3">
      <c r="A500">
        <v>10747</v>
      </c>
      <c r="B500" t="s">
        <v>328</v>
      </c>
      <c r="C500" s="33">
        <v>41962</v>
      </c>
    </row>
    <row r="501" spans="1:3" hidden="1" x14ac:dyDescent="0.3">
      <c r="A501">
        <v>10746</v>
      </c>
      <c r="B501" t="s">
        <v>196</v>
      </c>
      <c r="C501" s="33">
        <v>41962</v>
      </c>
    </row>
    <row r="502" spans="1:3" hidden="1" x14ac:dyDescent="0.3">
      <c r="A502">
        <v>10748</v>
      </c>
      <c r="B502" t="s">
        <v>358</v>
      </c>
      <c r="C502" s="33">
        <v>41963</v>
      </c>
    </row>
    <row r="503" spans="1:3" hidden="1" x14ac:dyDescent="0.3">
      <c r="A503">
        <v>10749</v>
      </c>
      <c r="B503" t="s">
        <v>269</v>
      </c>
      <c r="C503" s="33">
        <v>41963</v>
      </c>
    </row>
    <row r="504" spans="1:3" hidden="1" x14ac:dyDescent="0.3">
      <c r="A504">
        <v>10750</v>
      </c>
      <c r="B504" t="s">
        <v>400</v>
      </c>
      <c r="C504" s="33">
        <v>41964</v>
      </c>
    </row>
    <row r="505" spans="1:3" hidden="1" x14ac:dyDescent="0.3">
      <c r="A505">
        <v>10751</v>
      </c>
      <c r="B505" t="s">
        <v>349</v>
      </c>
      <c r="C505" s="33">
        <v>41967</v>
      </c>
    </row>
    <row r="506" spans="1:3" hidden="1" x14ac:dyDescent="0.3">
      <c r="A506">
        <v>10752</v>
      </c>
      <c r="B506" t="s">
        <v>313</v>
      </c>
      <c r="C506" s="33">
        <v>41967</v>
      </c>
    </row>
    <row r="507" spans="1:3" hidden="1" x14ac:dyDescent="0.3">
      <c r="A507">
        <v>10753</v>
      </c>
      <c r="B507" t="s">
        <v>233</v>
      </c>
      <c r="C507" s="33">
        <v>41968</v>
      </c>
    </row>
    <row r="508" spans="1:3" hidden="1" x14ac:dyDescent="0.3">
      <c r="A508">
        <v>10754</v>
      </c>
      <c r="B508" t="s">
        <v>300</v>
      </c>
      <c r="C508" s="33">
        <v>41968</v>
      </c>
    </row>
    <row r="509" spans="1:3" hidden="1" x14ac:dyDescent="0.3">
      <c r="A509">
        <v>10755</v>
      </c>
      <c r="B509" t="s">
        <v>181</v>
      </c>
      <c r="C509" s="33">
        <v>41969</v>
      </c>
    </row>
    <row r="510" spans="1:3" hidden="1" x14ac:dyDescent="0.3">
      <c r="A510">
        <v>10757</v>
      </c>
      <c r="B510" t="s">
        <v>358</v>
      </c>
      <c r="C510" s="33">
        <v>41970</v>
      </c>
    </row>
    <row r="511" spans="1:3" hidden="1" x14ac:dyDescent="0.3">
      <c r="A511">
        <v>10756</v>
      </c>
      <c r="B511" t="s">
        <v>368</v>
      </c>
      <c r="C511" s="33">
        <v>41970</v>
      </c>
    </row>
    <row r="512" spans="1:3" hidden="1" x14ac:dyDescent="0.3">
      <c r="A512">
        <v>10759</v>
      </c>
      <c r="B512" t="s">
        <v>155</v>
      </c>
      <c r="C512" s="33">
        <v>41971</v>
      </c>
    </row>
    <row r="513" spans="1:3" hidden="1" x14ac:dyDescent="0.3">
      <c r="A513">
        <v>10758</v>
      </c>
      <c r="B513" t="s">
        <v>349</v>
      </c>
      <c r="C513" s="33">
        <v>41971</v>
      </c>
    </row>
    <row r="514" spans="1:3" hidden="1" x14ac:dyDescent="0.3">
      <c r="A514">
        <v>10760</v>
      </c>
      <c r="B514" t="s">
        <v>303</v>
      </c>
      <c r="C514" s="33">
        <v>41974</v>
      </c>
    </row>
    <row r="515" spans="1:3" hidden="1" x14ac:dyDescent="0.3">
      <c r="A515">
        <v>10761</v>
      </c>
      <c r="B515" t="s">
        <v>340</v>
      </c>
      <c r="C515" s="33">
        <v>41975</v>
      </c>
    </row>
    <row r="516" spans="1:3" hidden="1" x14ac:dyDescent="0.3">
      <c r="A516">
        <v>10762</v>
      </c>
      <c r="B516" t="s">
        <v>226</v>
      </c>
      <c r="C516" s="33">
        <v>41975</v>
      </c>
    </row>
    <row r="517" spans="1:3" hidden="1" x14ac:dyDescent="0.3">
      <c r="A517">
        <v>10763</v>
      </c>
      <c r="B517" t="s">
        <v>222</v>
      </c>
      <c r="C517" s="33">
        <v>41976</v>
      </c>
    </row>
    <row r="518" spans="1:3" hidden="1" x14ac:dyDescent="0.3">
      <c r="A518">
        <v>10764</v>
      </c>
      <c r="B518" t="s">
        <v>214</v>
      </c>
      <c r="C518" s="33">
        <v>41976</v>
      </c>
    </row>
    <row r="519" spans="1:3" hidden="1" x14ac:dyDescent="0.3">
      <c r="A519">
        <v>10765</v>
      </c>
      <c r="B519" t="s">
        <v>336</v>
      </c>
      <c r="C519" s="33">
        <v>41977</v>
      </c>
    </row>
    <row r="520" spans="1:3" hidden="1" x14ac:dyDescent="0.3">
      <c r="A520">
        <v>10766</v>
      </c>
      <c r="B520" t="s">
        <v>414</v>
      </c>
      <c r="C520" s="33">
        <v>41978</v>
      </c>
    </row>
    <row r="521" spans="1:3" hidden="1" x14ac:dyDescent="0.3">
      <c r="A521">
        <v>10767</v>
      </c>
      <c r="B521" t="s">
        <v>371</v>
      </c>
      <c r="C521" s="33">
        <v>41978</v>
      </c>
    </row>
    <row r="522" spans="1:3" hidden="1" x14ac:dyDescent="0.3">
      <c r="A522">
        <v>10768</v>
      </c>
      <c r="B522" t="s">
        <v>162</v>
      </c>
      <c r="C522" s="33">
        <v>41981</v>
      </c>
    </row>
    <row r="523" spans="1:3" hidden="1" x14ac:dyDescent="0.3">
      <c r="A523">
        <v>10769</v>
      </c>
      <c r="B523" t="s">
        <v>389</v>
      </c>
      <c r="C523" s="33">
        <v>41981</v>
      </c>
    </row>
    <row r="524" spans="1:3" hidden="1" x14ac:dyDescent="0.3">
      <c r="A524">
        <v>10770</v>
      </c>
      <c r="B524" t="s">
        <v>257</v>
      </c>
      <c r="C524" s="33">
        <v>41982</v>
      </c>
    </row>
    <row r="525" spans="1:3" hidden="1" x14ac:dyDescent="0.3">
      <c r="A525">
        <v>10771</v>
      </c>
      <c r="B525" t="s">
        <v>214</v>
      </c>
      <c r="C525" s="33">
        <v>41983</v>
      </c>
    </row>
    <row r="526" spans="1:3" hidden="1" x14ac:dyDescent="0.3">
      <c r="A526">
        <v>10772</v>
      </c>
      <c r="B526" t="s">
        <v>286</v>
      </c>
      <c r="C526" s="33">
        <v>41983</v>
      </c>
    </row>
    <row r="527" spans="1:3" hidden="1" x14ac:dyDescent="0.3">
      <c r="A527">
        <v>10773</v>
      </c>
      <c r="B527" t="s">
        <v>214</v>
      </c>
      <c r="C527" s="33">
        <v>41984</v>
      </c>
    </row>
    <row r="528" spans="1:3" hidden="1" x14ac:dyDescent="0.3">
      <c r="A528">
        <v>10774</v>
      </c>
      <c r="B528" t="s">
        <v>226</v>
      </c>
      <c r="C528" s="33">
        <v>41984</v>
      </c>
    </row>
    <row r="529" spans="1:3" hidden="1" x14ac:dyDescent="0.3">
      <c r="A529">
        <v>10775</v>
      </c>
      <c r="B529" t="s">
        <v>376</v>
      </c>
      <c r="C529" s="33">
        <v>41985</v>
      </c>
    </row>
    <row r="530" spans="1:3" hidden="1" x14ac:dyDescent="0.3">
      <c r="A530">
        <v>10776</v>
      </c>
      <c r="B530" t="s">
        <v>214</v>
      </c>
      <c r="C530" s="33">
        <v>41988</v>
      </c>
    </row>
    <row r="531" spans="1:3" hidden="1" x14ac:dyDescent="0.3">
      <c r="A531">
        <v>10777</v>
      </c>
      <c r="B531" t="s">
        <v>247</v>
      </c>
      <c r="C531" s="33">
        <v>41988</v>
      </c>
    </row>
    <row r="532" spans="1:3" hidden="1" x14ac:dyDescent="0.3">
      <c r="A532">
        <v>10778</v>
      </c>
      <c r="B532" t="s">
        <v>166</v>
      </c>
      <c r="C532" s="33">
        <v>41989</v>
      </c>
    </row>
    <row r="533" spans="1:3" hidden="1" x14ac:dyDescent="0.3">
      <c r="A533">
        <v>10779</v>
      </c>
      <c r="B533" t="s">
        <v>310</v>
      </c>
      <c r="C533" s="33">
        <v>41989</v>
      </c>
    </row>
    <row r="534" spans="1:3" hidden="1" x14ac:dyDescent="0.3">
      <c r="A534">
        <v>10780</v>
      </c>
      <c r="B534" t="s">
        <v>291</v>
      </c>
      <c r="C534" s="33">
        <v>41989</v>
      </c>
    </row>
    <row r="535" spans="1:3" hidden="1" x14ac:dyDescent="0.3">
      <c r="A535">
        <v>10782</v>
      </c>
      <c r="B535" t="s">
        <v>189</v>
      </c>
      <c r="C535" s="33">
        <v>41990</v>
      </c>
    </row>
    <row r="536" spans="1:3" hidden="1" x14ac:dyDescent="0.3">
      <c r="A536">
        <v>10781</v>
      </c>
      <c r="B536" t="s">
        <v>400</v>
      </c>
      <c r="C536" s="33">
        <v>41990</v>
      </c>
    </row>
    <row r="537" spans="1:3" hidden="1" x14ac:dyDescent="0.3">
      <c r="A537">
        <v>10783</v>
      </c>
      <c r="B537" t="s">
        <v>257</v>
      </c>
      <c r="C537" s="33">
        <v>41991</v>
      </c>
    </row>
    <row r="538" spans="1:3" hidden="1" x14ac:dyDescent="0.3">
      <c r="A538">
        <v>10784</v>
      </c>
      <c r="B538" t="s">
        <v>300</v>
      </c>
      <c r="C538" s="33">
        <v>41991</v>
      </c>
    </row>
    <row r="539" spans="1:3" hidden="1" x14ac:dyDescent="0.3">
      <c r="A539">
        <v>10785</v>
      </c>
      <c r="B539" t="s">
        <v>253</v>
      </c>
      <c r="C539" s="33">
        <v>41991</v>
      </c>
    </row>
    <row r="540" spans="1:3" hidden="1" x14ac:dyDescent="0.3">
      <c r="A540">
        <v>10786</v>
      </c>
      <c r="B540" t="s">
        <v>335</v>
      </c>
      <c r="C540" s="33">
        <v>41992</v>
      </c>
    </row>
    <row r="541" spans="1:3" hidden="1" x14ac:dyDescent="0.3">
      <c r="A541">
        <v>10787</v>
      </c>
      <c r="B541" t="s">
        <v>277</v>
      </c>
      <c r="C541" s="33">
        <v>41992</v>
      </c>
    </row>
    <row r="542" spans="1:3" hidden="1" x14ac:dyDescent="0.3">
      <c r="A542">
        <v>10788</v>
      </c>
      <c r="B542" t="s">
        <v>336</v>
      </c>
      <c r="C542" s="33">
        <v>41995</v>
      </c>
    </row>
    <row r="543" spans="1:3" hidden="1" x14ac:dyDescent="0.3">
      <c r="A543">
        <v>10789</v>
      </c>
      <c r="B543" t="s">
        <v>222</v>
      </c>
      <c r="C543" s="33">
        <v>41995</v>
      </c>
    </row>
    <row r="544" spans="1:3" hidden="1" x14ac:dyDescent="0.3">
      <c r="A544">
        <v>10790</v>
      </c>
      <c r="B544" t="s">
        <v>247</v>
      </c>
      <c r="C544" s="33">
        <v>41995</v>
      </c>
    </row>
    <row r="545" spans="1:3" hidden="1" x14ac:dyDescent="0.3">
      <c r="A545">
        <v>10791</v>
      </c>
      <c r="B545" t="s">
        <v>229</v>
      </c>
      <c r="C545" s="33">
        <v>41996</v>
      </c>
    </row>
    <row r="546" spans="1:3" hidden="1" x14ac:dyDescent="0.3">
      <c r="A546">
        <v>10792</v>
      </c>
      <c r="B546" t="s">
        <v>414</v>
      </c>
      <c r="C546" s="33">
        <v>41996</v>
      </c>
    </row>
    <row r="547" spans="1:3" hidden="1" x14ac:dyDescent="0.3">
      <c r="A547">
        <v>10795</v>
      </c>
      <c r="B547" t="s">
        <v>214</v>
      </c>
      <c r="C547" s="33">
        <v>41997</v>
      </c>
    </row>
    <row r="548" spans="1:3" hidden="1" x14ac:dyDescent="0.3">
      <c r="A548">
        <v>10793</v>
      </c>
      <c r="B548" t="s">
        <v>162</v>
      </c>
      <c r="C548" s="33">
        <v>41997</v>
      </c>
    </row>
    <row r="549" spans="1:3" hidden="1" x14ac:dyDescent="0.3">
      <c r="A549">
        <v>10794</v>
      </c>
      <c r="B549" t="s">
        <v>333</v>
      </c>
      <c r="C549" s="33">
        <v>41997</v>
      </c>
    </row>
    <row r="550" spans="1:3" hidden="1" x14ac:dyDescent="0.3">
      <c r="A550">
        <v>10796</v>
      </c>
      <c r="B550" t="s">
        <v>260</v>
      </c>
      <c r="C550" s="33">
        <v>41998</v>
      </c>
    </row>
    <row r="551" spans="1:3" hidden="1" x14ac:dyDescent="0.3">
      <c r="A551">
        <v>10797</v>
      </c>
      <c r="B551" t="s">
        <v>206</v>
      </c>
      <c r="C551" s="33">
        <v>41998</v>
      </c>
    </row>
    <row r="552" spans="1:3" hidden="1" x14ac:dyDescent="0.3">
      <c r="A552">
        <v>10798</v>
      </c>
      <c r="B552" t="s">
        <v>269</v>
      </c>
      <c r="C552" s="33">
        <v>41999</v>
      </c>
    </row>
    <row r="553" spans="1:3" hidden="1" x14ac:dyDescent="0.3">
      <c r="A553">
        <v>10799</v>
      </c>
      <c r="B553" t="s">
        <v>272</v>
      </c>
      <c r="C553" s="33">
        <v>41999</v>
      </c>
    </row>
    <row r="554" spans="1:3" hidden="1" x14ac:dyDescent="0.3">
      <c r="A554">
        <v>10800</v>
      </c>
      <c r="B554" t="s">
        <v>360</v>
      </c>
      <c r="C554" s="33">
        <v>41999</v>
      </c>
    </row>
    <row r="555" spans="1:3" hidden="1" x14ac:dyDescent="0.3">
      <c r="A555">
        <v>10802</v>
      </c>
      <c r="B555" t="s">
        <v>362</v>
      </c>
      <c r="C555" s="33">
        <v>42002</v>
      </c>
    </row>
    <row r="556" spans="1:3" hidden="1" x14ac:dyDescent="0.3">
      <c r="A556">
        <v>10801</v>
      </c>
      <c r="B556" t="s">
        <v>177</v>
      </c>
      <c r="C556" s="33">
        <v>42002</v>
      </c>
    </row>
    <row r="557" spans="1:3" hidden="1" x14ac:dyDescent="0.3">
      <c r="A557">
        <v>10805</v>
      </c>
      <c r="B557" t="s">
        <v>374</v>
      </c>
      <c r="C557" s="33">
        <v>42003</v>
      </c>
    </row>
    <row r="558" spans="1:3" hidden="1" x14ac:dyDescent="0.3">
      <c r="A558">
        <v>10804</v>
      </c>
      <c r="B558" t="s">
        <v>360</v>
      </c>
      <c r="C558" s="33">
        <v>42003</v>
      </c>
    </row>
    <row r="559" spans="1:3" hidden="1" x14ac:dyDescent="0.3">
      <c r="A559">
        <v>10803</v>
      </c>
      <c r="B559" t="s">
        <v>404</v>
      </c>
      <c r="C559" s="33">
        <v>42003</v>
      </c>
    </row>
    <row r="560" spans="1:3" hidden="1" x14ac:dyDescent="0.3">
      <c r="A560">
        <v>10806</v>
      </c>
      <c r="B560" t="s">
        <v>391</v>
      </c>
      <c r="C560" s="33">
        <v>42004</v>
      </c>
    </row>
    <row r="561" spans="1:8" hidden="1" x14ac:dyDescent="0.3">
      <c r="A561">
        <v>10807</v>
      </c>
      <c r="B561" t="s">
        <v>233</v>
      </c>
      <c r="C561" s="33">
        <v>42004</v>
      </c>
    </row>
    <row r="562" spans="1:8" hidden="1" x14ac:dyDescent="0.3">
      <c r="A562">
        <v>10808</v>
      </c>
      <c r="B562" t="s">
        <v>317</v>
      </c>
      <c r="C562" s="33">
        <v>42005</v>
      </c>
    </row>
    <row r="563" spans="1:8" hidden="1" x14ac:dyDescent="0.3">
      <c r="A563">
        <v>10809</v>
      </c>
      <c r="B563" t="s">
        <v>404</v>
      </c>
      <c r="C563" s="33">
        <v>42005</v>
      </c>
    </row>
    <row r="564" spans="1:8" hidden="1" x14ac:dyDescent="0.3">
      <c r="A564">
        <v>10810</v>
      </c>
      <c r="B564" t="s">
        <v>280</v>
      </c>
      <c r="C564" s="33">
        <v>42005</v>
      </c>
    </row>
    <row r="565" spans="1:8" x14ac:dyDescent="0.3">
      <c r="A565">
        <v>10811</v>
      </c>
      <c r="B565" t="s">
        <v>294</v>
      </c>
      <c r="C565" s="33">
        <v>42006</v>
      </c>
      <c r="F565" t="str" cm="1">
        <f t="array" ref="F565:F633">_xlfn.UNIQUE(B565:B743)</f>
        <v>LINOD</v>
      </c>
      <c r="H565" cm="1">
        <f t="array" ref="H565">SUMPRODUCT(1/COUNTIF(B565:B743,B565:B743))</f>
        <v>69.000000000000071</v>
      </c>
    </row>
    <row r="566" spans="1:8" x14ac:dyDescent="0.3">
      <c r="A566">
        <v>10812</v>
      </c>
      <c r="B566" t="s">
        <v>344</v>
      </c>
      <c r="C566" s="33">
        <v>42006</v>
      </c>
      <c r="F566" t="str">
        <v>REGGC</v>
      </c>
    </row>
    <row r="567" spans="1:8" x14ac:dyDescent="0.3">
      <c r="A567">
        <v>10814</v>
      </c>
      <c r="B567" t="s">
        <v>391</v>
      </c>
      <c r="C567" s="33">
        <v>42009</v>
      </c>
      <c r="F567" t="str">
        <v>VICTE</v>
      </c>
    </row>
    <row r="568" spans="1:8" x14ac:dyDescent="0.3">
      <c r="A568">
        <v>10815</v>
      </c>
      <c r="B568" t="s">
        <v>358</v>
      </c>
      <c r="C568" s="33">
        <v>42009</v>
      </c>
      <c r="F568" t="str">
        <v>SAVEA</v>
      </c>
    </row>
    <row r="569" spans="1:8" x14ac:dyDescent="0.3">
      <c r="A569">
        <v>10813</v>
      </c>
      <c r="B569" t="s">
        <v>347</v>
      </c>
      <c r="C569" s="33">
        <v>42009</v>
      </c>
      <c r="F569" t="str">
        <v>RICAR</v>
      </c>
    </row>
    <row r="570" spans="1:8" x14ac:dyDescent="0.3">
      <c r="A570">
        <v>10816</v>
      </c>
      <c r="B570" t="s">
        <v>250</v>
      </c>
      <c r="C570" s="33">
        <v>42010</v>
      </c>
      <c r="F570" t="str">
        <v>GREAL</v>
      </c>
    </row>
    <row r="571" spans="1:8" x14ac:dyDescent="0.3">
      <c r="A571">
        <v>10817</v>
      </c>
      <c r="B571" t="s">
        <v>272</v>
      </c>
      <c r="C571" s="33">
        <v>42010</v>
      </c>
      <c r="F571" t="str">
        <v>KOENE</v>
      </c>
    </row>
    <row r="572" spans="1:8" x14ac:dyDescent="0.3">
      <c r="A572">
        <v>10818</v>
      </c>
      <c r="B572" t="s">
        <v>300</v>
      </c>
      <c r="C572" s="33">
        <v>42011</v>
      </c>
      <c r="F572" t="str">
        <v>MAGAA</v>
      </c>
    </row>
    <row r="573" spans="1:8" x14ac:dyDescent="0.3">
      <c r="A573">
        <v>10819</v>
      </c>
      <c r="B573" t="s">
        <v>189</v>
      </c>
      <c r="C573" s="33">
        <v>42011</v>
      </c>
      <c r="F573" t="str">
        <v>CACTU</v>
      </c>
    </row>
    <row r="574" spans="1:8" x14ac:dyDescent="0.3">
      <c r="A574">
        <v>10820</v>
      </c>
      <c r="B574" t="s">
        <v>340</v>
      </c>
      <c r="C574" s="33">
        <v>42011</v>
      </c>
      <c r="F574" t="str">
        <v>RATTC</v>
      </c>
    </row>
    <row r="575" spans="1:8" x14ac:dyDescent="0.3">
      <c r="A575">
        <v>10821</v>
      </c>
      <c r="B575" t="s">
        <v>368</v>
      </c>
      <c r="C575" s="33">
        <v>42012</v>
      </c>
      <c r="F575" t="str">
        <v>SPLIR</v>
      </c>
    </row>
    <row r="576" spans="1:8" x14ac:dyDescent="0.3">
      <c r="A576">
        <v>10822</v>
      </c>
      <c r="B576" t="s">
        <v>386</v>
      </c>
      <c r="C576" s="33">
        <v>42012</v>
      </c>
      <c r="F576" t="str">
        <v>TRAIH</v>
      </c>
    </row>
    <row r="577" spans="1:6" x14ac:dyDescent="0.3">
      <c r="A577">
        <v>10825</v>
      </c>
      <c r="B577" t="s">
        <v>206</v>
      </c>
      <c r="C577" s="33">
        <v>42013</v>
      </c>
      <c r="F577" t="str">
        <v>DRACD</v>
      </c>
    </row>
    <row r="578" spans="1:6" x14ac:dyDescent="0.3">
      <c r="A578">
        <v>10823</v>
      </c>
      <c r="B578" t="s">
        <v>291</v>
      </c>
      <c r="C578" s="33">
        <v>42013</v>
      </c>
      <c r="F578" t="str">
        <v>LILAS</v>
      </c>
    </row>
    <row r="579" spans="1:6" x14ac:dyDescent="0.3">
      <c r="A579">
        <v>10824</v>
      </c>
      <c r="B579" t="s">
        <v>226</v>
      </c>
      <c r="C579" s="33">
        <v>42013</v>
      </c>
      <c r="F579" t="str">
        <v>FOLKO</v>
      </c>
    </row>
    <row r="580" spans="1:6" x14ac:dyDescent="0.3">
      <c r="A580">
        <v>10827</v>
      </c>
      <c r="B580" t="s">
        <v>181</v>
      </c>
      <c r="C580" s="33">
        <v>42016</v>
      </c>
      <c r="F580" t="str">
        <v>BONAP</v>
      </c>
    </row>
    <row r="581" spans="1:6" x14ac:dyDescent="0.3">
      <c r="A581">
        <v>10826</v>
      </c>
      <c r="B581" t="s">
        <v>172</v>
      </c>
      <c r="C581" s="33">
        <v>42016</v>
      </c>
      <c r="F581" t="str">
        <v>BLONP</v>
      </c>
    </row>
    <row r="582" spans="1:6" x14ac:dyDescent="0.3">
      <c r="A582">
        <v>10828</v>
      </c>
      <c r="B582" t="s">
        <v>338</v>
      </c>
      <c r="C582" s="33">
        <v>42017</v>
      </c>
      <c r="F582" t="str">
        <v>RANCH</v>
      </c>
    </row>
    <row r="583" spans="1:6" x14ac:dyDescent="0.3">
      <c r="A583">
        <v>10829</v>
      </c>
      <c r="B583" t="s">
        <v>269</v>
      </c>
      <c r="C583" s="33">
        <v>42017</v>
      </c>
      <c r="F583" t="str">
        <v>ISLAT</v>
      </c>
    </row>
    <row r="584" spans="1:6" x14ac:dyDescent="0.3">
      <c r="A584">
        <v>10830</v>
      </c>
      <c r="B584" t="s">
        <v>384</v>
      </c>
      <c r="C584" s="33">
        <v>42017</v>
      </c>
      <c r="F584" t="str">
        <v>TRADH</v>
      </c>
    </row>
    <row r="585" spans="1:6" x14ac:dyDescent="0.3">
      <c r="A585">
        <v>10831</v>
      </c>
      <c r="B585" t="s">
        <v>354</v>
      </c>
      <c r="C585" s="33">
        <v>42018</v>
      </c>
      <c r="F585" t="str">
        <v>SANTG</v>
      </c>
    </row>
    <row r="586" spans="1:6" x14ac:dyDescent="0.3">
      <c r="A586">
        <v>10832</v>
      </c>
      <c r="B586" t="s">
        <v>277</v>
      </c>
      <c r="C586" s="33">
        <v>42018</v>
      </c>
      <c r="F586" t="str">
        <v>LAMAI</v>
      </c>
    </row>
    <row r="587" spans="1:6" x14ac:dyDescent="0.3">
      <c r="A587">
        <v>10833</v>
      </c>
      <c r="B587" t="s">
        <v>414</v>
      </c>
      <c r="C587" s="33">
        <v>42019</v>
      </c>
      <c r="F587" t="str">
        <v>WOLZA</v>
      </c>
    </row>
    <row r="588" spans="1:6" x14ac:dyDescent="0.3">
      <c r="A588">
        <v>10834</v>
      </c>
      <c r="B588" t="s">
        <v>384</v>
      </c>
      <c r="C588" s="33">
        <v>42019</v>
      </c>
      <c r="F588" t="str">
        <v>ALFKI</v>
      </c>
    </row>
    <row r="589" spans="1:6" x14ac:dyDescent="0.3">
      <c r="A589">
        <v>10835</v>
      </c>
      <c r="B589" t="s">
        <v>151</v>
      </c>
      <c r="C589" s="33">
        <v>42019</v>
      </c>
      <c r="F589" t="str">
        <v>ERNSH</v>
      </c>
    </row>
    <row r="590" spans="1:6" x14ac:dyDescent="0.3">
      <c r="A590">
        <v>10836</v>
      </c>
      <c r="B590" t="s">
        <v>214</v>
      </c>
      <c r="C590" s="33">
        <v>42020</v>
      </c>
      <c r="F590" t="str">
        <v>BERGS</v>
      </c>
    </row>
    <row r="591" spans="1:6" x14ac:dyDescent="0.3">
      <c r="A591">
        <v>10837</v>
      </c>
      <c r="B591" t="s">
        <v>166</v>
      </c>
      <c r="C591" s="33">
        <v>42020</v>
      </c>
      <c r="F591" t="str">
        <v>SUPRD</v>
      </c>
    </row>
    <row r="592" spans="1:6" x14ac:dyDescent="0.3">
      <c r="A592">
        <v>10840</v>
      </c>
      <c r="B592" t="s">
        <v>294</v>
      </c>
      <c r="C592" s="33">
        <v>42023</v>
      </c>
      <c r="F592" t="str">
        <v>TORTU</v>
      </c>
    </row>
    <row r="593" spans="1:6" x14ac:dyDescent="0.3">
      <c r="A593">
        <v>10838</v>
      </c>
      <c r="B593" t="s">
        <v>294</v>
      </c>
      <c r="C593" s="33">
        <v>42023</v>
      </c>
      <c r="F593" t="str">
        <v>PICCO</v>
      </c>
    </row>
    <row r="594" spans="1:6" x14ac:dyDescent="0.3">
      <c r="A594">
        <v>10839</v>
      </c>
      <c r="B594" t="s">
        <v>384</v>
      </c>
      <c r="C594" s="33">
        <v>42023</v>
      </c>
      <c r="F594" t="str">
        <v>QUICK</v>
      </c>
    </row>
    <row r="595" spans="1:6" x14ac:dyDescent="0.3">
      <c r="A595">
        <v>10841</v>
      </c>
      <c r="B595" t="s">
        <v>371</v>
      </c>
      <c r="C595" s="33">
        <v>42024</v>
      </c>
      <c r="F595" t="str">
        <v>CONSH</v>
      </c>
    </row>
    <row r="596" spans="1:6" x14ac:dyDescent="0.3">
      <c r="A596">
        <v>10842</v>
      </c>
      <c r="B596" t="s">
        <v>382</v>
      </c>
      <c r="C596" s="33">
        <v>42024</v>
      </c>
      <c r="F596" t="str">
        <v>BLAUS</v>
      </c>
    </row>
    <row r="597" spans="1:6" x14ac:dyDescent="0.3">
      <c r="A597">
        <v>10843</v>
      </c>
      <c r="B597" t="s">
        <v>391</v>
      </c>
      <c r="C597" s="33">
        <v>42025</v>
      </c>
      <c r="F597" t="str">
        <v>OLDWO</v>
      </c>
    </row>
    <row r="598" spans="1:6" x14ac:dyDescent="0.3">
      <c r="A598">
        <v>10844</v>
      </c>
      <c r="B598" t="s">
        <v>328</v>
      </c>
      <c r="C598" s="33">
        <v>42025</v>
      </c>
      <c r="F598" t="str">
        <v>OCEAN</v>
      </c>
    </row>
    <row r="599" spans="1:6" x14ac:dyDescent="0.3">
      <c r="A599">
        <v>10845</v>
      </c>
      <c r="B599" t="s">
        <v>336</v>
      </c>
      <c r="C599" s="33">
        <v>42025</v>
      </c>
      <c r="F599" t="str">
        <v>FRANK</v>
      </c>
    </row>
    <row r="600" spans="1:6" x14ac:dyDescent="0.3">
      <c r="A600">
        <v>10847</v>
      </c>
      <c r="B600" t="s">
        <v>358</v>
      </c>
      <c r="C600" s="33">
        <v>42026</v>
      </c>
      <c r="F600" t="str">
        <v>FRANR</v>
      </c>
    </row>
    <row r="601" spans="1:6" x14ac:dyDescent="0.3">
      <c r="A601">
        <v>10846</v>
      </c>
      <c r="B601" t="s">
        <v>371</v>
      </c>
      <c r="C601" s="33">
        <v>42026</v>
      </c>
      <c r="F601" t="str">
        <v>LACOR</v>
      </c>
    </row>
    <row r="602" spans="1:6" x14ac:dyDescent="0.3">
      <c r="A602">
        <v>10849</v>
      </c>
      <c r="B602" t="s">
        <v>272</v>
      </c>
      <c r="C602" s="33">
        <v>42027</v>
      </c>
      <c r="F602" t="str">
        <v>WHITC</v>
      </c>
    </row>
    <row r="603" spans="1:6" x14ac:dyDescent="0.3">
      <c r="A603">
        <v>10850</v>
      </c>
      <c r="B603" t="s">
        <v>391</v>
      </c>
      <c r="C603" s="33">
        <v>42027</v>
      </c>
      <c r="F603" t="str">
        <v>LEHMS</v>
      </c>
    </row>
    <row r="604" spans="1:6" x14ac:dyDescent="0.3">
      <c r="A604">
        <v>10848</v>
      </c>
      <c r="B604" t="s">
        <v>204</v>
      </c>
      <c r="C604" s="33">
        <v>42027</v>
      </c>
      <c r="F604" t="str">
        <v>HILAA</v>
      </c>
    </row>
    <row r="605" spans="1:6" x14ac:dyDescent="0.3">
      <c r="A605">
        <v>10851</v>
      </c>
      <c r="B605" t="s">
        <v>347</v>
      </c>
      <c r="C605" s="33">
        <v>42030</v>
      </c>
      <c r="F605" t="str">
        <v>AROUT</v>
      </c>
    </row>
    <row r="606" spans="1:6" x14ac:dyDescent="0.3">
      <c r="A606">
        <v>10852</v>
      </c>
      <c r="B606" t="s">
        <v>340</v>
      </c>
      <c r="C606" s="33">
        <v>42030</v>
      </c>
      <c r="F606" t="str">
        <v>LONEP</v>
      </c>
    </row>
    <row r="607" spans="1:6" x14ac:dyDescent="0.3">
      <c r="A607">
        <v>10853</v>
      </c>
      <c r="B607" t="s">
        <v>169</v>
      </c>
      <c r="C607" s="33">
        <v>42031</v>
      </c>
      <c r="F607" t="str">
        <v>QUEEN</v>
      </c>
    </row>
    <row r="608" spans="1:6" x14ac:dyDescent="0.3">
      <c r="A608">
        <v>10854</v>
      </c>
      <c r="B608" t="s">
        <v>214</v>
      </c>
      <c r="C608" s="33">
        <v>42031</v>
      </c>
      <c r="F608" t="str">
        <v>SEVES</v>
      </c>
    </row>
    <row r="609" spans="1:6" x14ac:dyDescent="0.3">
      <c r="A609">
        <v>10855</v>
      </c>
      <c r="B609" t="s">
        <v>317</v>
      </c>
      <c r="C609" s="33">
        <v>42031</v>
      </c>
      <c r="F609" t="str">
        <v>GODOS</v>
      </c>
    </row>
    <row r="610" spans="1:6" x14ac:dyDescent="0.3">
      <c r="A610">
        <v>10856</v>
      </c>
      <c r="B610" t="s">
        <v>315</v>
      </c>
      <c r="C610" s="33">
        <v>42032</v>
      </c>
      <c r="F610" t="str">
        <v>WILMK</v>
      </c>
    </row>
    <row r="611" spans="1:6" x14ac:dyDescent="0.3">
      <c r="A611">
        <v>10857</v>
      </c>
      <c r="B611" t="s">
        <v>166</v>
      </c>
      <c r="C611" s="33">
        <v>42032</v>
      </c>
      <c r="F611" t="str">
        <v>LETSS</v>
      </c>
    </row>
    <row r="612" spans="1:6" x14ac:dyDescent="0.3">
      <c r="A612">
        <v>10859</v>
      </c>
      <c r="B612" t="s">
        <v>229</v>
      </c>
      <c r="C612" s="33">
        <v>42033</v>
      </c>
      <c r="F612" t="str">
        <v>HANAR</v>
      </c>
    </row>
    <row r="613" spans="1:6" x14ac:dyDescent="0.3">
      <c r="A613">
        <v>10860</v>
      </c>
      <c r="B613" t="s">
        <v>231</v>
      </c>
      <c r="C613" s="33">
        <v>42033</v>
      </c>
      <c r="F613" t="str">
        <v>GALED</v>
      </c>
    </row>
    <row r="614" spans="1:6" x14ac:dyDescent="0.3">
      <c r="A614">
        <v>10858</v>
      </c>
      <c r="B614" t="s">
        <v>274</v>
      </c>
      <c r="C614" s="33">
        <v>42033</v>
      </c>
      <c r="F614" t="str">
        <v>DUMON</v>
      </c>
    </row>
    <row r="615" spans="1:6" x14ac:dyDescent="0.3">
      <c r="A615">
        <v>10861</v>
      </c>
      <c r="B615" t="s">
        <v>407</v>
      </c>
      <c r="C615" s="33">
        <v>42034</v>
      </c>
      <c r="F615" t="str">
        <v>MAISD</v>
      </c>
    </row>
    <row r="616" spans="1:6" x14ac:dyDescent="0.3">
      <c r="A616">
        <v>10862</v>
      </c>
      <c r="B616" t="s">
        <v>286</v>
      </c>
      <c r="C616" s="33">
        <v>42034</v>
      </c>
      <c r="F616" t="str">
        <v>HUNGO</v>
      </c>
    </row>
    <row r="617" spans="1:6" x14ac:dyDescent="0.3">
      <c r="A617">
        <v>10863</v>
      </c>
      <c r="B617" t="s">
        <v>260</v>
      </c>
      <c r="C617" s="33">
        <v>42037</v>
      </c>
      <c r="F617" t="str">
        <v>WELLI</v>
      </c>
    </row>
    <row r="618" spans="1:6" x14ac:dyDescent="0.3">
      <c r="A618">
        <v>10864</v>
      </c>
      <c r="B618" t="s">
        <v>162</v>
      </c>
      <c r="C618" s="33">
        <v>42037</v>
      </c>
      <c r="F618" t="str">
        <v>SPECD</v>
      </c>
    </row>
    <row r="619" spans="1:6" x14ac:dyDescent="0.3">
      <c r="A619">
        <v>10865</v>
      </c>
      <c r="B619" t="s">
        <v>336</v>
      </c>
      <c r="C619" s="33">
        <v>42037</v>
      </c>
      <c r="F619" t="str">
        <v>BOTTM</v>
      </c>
    </row>
    <row r="620" spans="1:6" x14ac:dyDescent="0.3">
      <c r="A620">
        <v>10866</v>
      </c>
      <c r="B620" t="s">
        <v>166</v>
      </c>
      <c r="C620" s="33">
        <v>42038</v>
      </c>
      <c r="F620" t="str">
        <v>ROMEY</v>
      </c>
    </row>
    <row r="621" spans="1:6" x14ac:dyDescent="0.3">
      <c r="A621">
        <v>10867</v>
      </c>
      <c r="B621" t="s">
        <v>297</v>
      </c>
      <c r="C621" s="33">
        <v>42038</v>
      </c>
      <c r="F621" t="str">
        <v>VAFFE</v>
      </c>
    </row>
    <row r="622" spans="1:6" x14ac:dyDescent="0.3">
      <c r="A622">
        <v>10870</v>
      </c>
      <c r="B622" t="s">
        <v>414</v>
      </c>
      <c r="C622" s="33">
        <v>42039</v>
      </c>
      <c r="F622" t="str">
        <v>ANATR</v>
      </c>
    </row>
    <row r="623" spans="1:6" x14ac:dyDescent="0.3">
      <c r="A623">
        <v>10868</v>
      </c>
      <c r="B623" t="s">
        <v>335</v>
      </c>
      <c r="C623" s="33">
        <v>42039</v>
      </c>
      <c r="F623" t="str">
        <v>RICSU</v>
      </c>
    </row>
    <row r="624" spans="1:6" x14ac:dyDescent="0.3">
      <c r="A624">
        <v>10869</v>
      </c>
      <c r="B624" t="s">
        <v>360</v>
      </c>
      <c r="C624" s="33">
        <v>42039</v>
      </c>
      <c r="F624" t="str">
        <v>BSBEV</v>
      </c>
    </row>
    <row r="625" spans="1:6" x14ac:dyDescent="0.3">
      <c r="A625">
        <v>10872</v>
      </c>
      <c r="B625" t="s">
        <v>244</v>
      </c>
      <c r="C625" s="33">
        <v>42040</v>
      </c>
      <c r="F625" t="str">
        <v>MORGK</v>
      </c>
    </row>
    <row r="626" spans="1:6" x14ac:dyDescent="0.3">
      <c r="A626">
        <v>10871</v>
      </c>
      <c r="B626" t="s">
        <v>181</v>
      </c>
      <c r="C626" s="33">
        <v>42040</v>
      </c>
      <c r="F626" t="str">
        <v>GOURL</v>
      </c>
    </row>
    <row r="627" spans="1:6" x14ac:dyDescent="0.3">
      <c r="A627">
        <v>10873</v>
      </c>
      <c r="B627" t="s">
        <v>410</v>
      </c>
      <c r="C627" s="33">
        <v>42041</v>
      </c>
      <c r="F627" t="str">
        <v>FURIB</v>
      </c>
    </row>
    <row r="628" spans="1:6" x14ac:dyDescent="0.3">
      <c r="A628">
        <v>10874</v>
      </c>
      <c r="B628" t="s">
        <v>244</v>
      </c>
      <c r="C628" s="33">
        <v>42041</v>
      </c>
      <c r="F628" t="str">
        <v>CHOPS</v>
      </c>
    </row>
    <row r="629" spans="1:6" x14ac:dyDescent="0.3">
      <c r="A629">
        <v>10875</v>
      </c>
      <c r="B629" t="s">
        <v>166</v>
      </c>
      <c r="C629" s="33">
        <v>42041</v>
      </c>
      <c r="F629" t="str">
        <v>TOMSP</v>
      </c>
    </row>
    <row r="630" spans="1:6" x14ac:dyDescent="0.3">
      <c r="A630">
        <v>10876</v>
      </c>
      <c r="B630" t="s">
        <v>181</v>
      </c>
      <c r="C630" s="33">
        <v>42044</v>
      </c>
      <c r="F630" t="str">
        <v>COMMI</v>
      </c>
    </row>
    <row r="631" spans="1:6" x14ac:dyDescent="0.3">
      <c r="A631">
        <v>10877</v>
      </c>
      <c r="B631" t="s">
        <v>347</v>
      </c>
      <c r="C631" s="33">
        <v>42044</v>
      </c>
      <c r="F631" t="str">
        <v>BOLID</v>
      </c>
    </row>
    <row r="632" spans="1:6" x14ac:dyDescent="0.3">
      <c r="A632">
        <v>10878</v>
      </c>
      <c r="B632" t="s">
        <v>336</v>
      </c>
      <c r="C632" s="33">
        <v>42045</v>
      </c>
      <c r="F632" t="str">
        <v>EASTC</v>
      </c>
    </row>
    <row r="633" spans="1:6" x14ac:dyDescent="0.3">
      <c r="A633">
        <v>10879</v>
      </c>
      <c r="B633" t="s">
        <v>410</v>
      </c>
      <c r="C633" s="33">
        <v>42045</v>
      </c>
      <c r="F633" t="str">
        <v>QUEDE</v>
      </c>
    </row>
    <row r="634" spans="1:6" x14ac:dyDescent="0.3">
      <c r="A634">
        <v>10880</v>
      </c>
      <c r="B634" t="s">
        <v>226</v>
      </c>
      <c r="C634" s="33">
        <v>42045</v>
      </c>
    </row>
    <row r="635" spans="1:6" x14ac:dyDescent="0.3">
      <c r="A635">
        <v>10882</v>
      </c>
      <c r="B635" t="s">
        <v>358</v>
      </c>
      <c r="C635" s="33">
        <v>42046</v>
      </c>
    </row>
    <row r="636" spans="1:6" x14ac:dyDescent="0.3">
      <c r="A636">
        <v>10881</v>
      </c>
      <c r="B636" t="s">
        <v>189</v>
      </c>
      <c r="C636" s="33">
        <v>42046</v>
      </c>
    </row>
    <row r="637" spans="1:6" x14ac:dyDescent="0.3">
      <c r="A637">
        <v>10883</v>
      </c>
      <c r="B637" t="s">
        <v>297</v>
      </c>
      <c r="C637" s="33">
        <v>42047</v>
      </c>
    </row>
    <row r="638" spans="1:6" x14ac:dyDescent="0.3">
      <c r="A638">
        <v>10884</v>
      </c>
      <c r="B638" t="s">
        <v>288</v>
      </c>
      <c r="C638" s="33">
        <v>42047</v>
      </c>
    </row>
    <row r="639" spans="1:6" x14ac:dyDescent="0.3">
      <c r="A639">
        <v>10885</v>
      </c>
      <c r="B639" t="s">
        <v>371</v>
      </c>
      <c r="C639" s="33">
        <v>42047</v>
      </c>
    </row>
    <row r="640" spans="1:6" x14ac:dyDescent="0.3">
      <c r="A640">
        <v>10886</v>
      </c>
      <c r="B640" t="s">
        <v>257</v>
      </c>
      <c r="C640" s="33">
        <v>42048</v>
      </c>
    </row>
    <row r="641" spans="1:3" x14ac:dyDescent="0.3">
      <c r="A641">
        <v>10887</v>
      </c>
      <c r="B641" t="s">
        <v>241</v>
      </c>
      <c r="C641" s="33">
        <v>42048</v>
      </c>
    </row>
    <row r="642" spans="1:3" x14ac:dyDescent="0.3">
      <c r="A642">
        <v>10888</v>
      </c>
      <c r="B642" t="s">
        <v>244</v>
      </c>
      <c r="C642" s="33">
        <v>42051</v>
      </c>
    </row>
    <row r="643" spans="1:3" x14ac:dyDescent="0.3">
      <c r="A643">
        <v>10889</v>
      </c>
      <c r="B643" t="s">
        <v>340</v>
      </c>
      <c r="C643" s="33">
        <v>42051</v>
      </c>
    </row>
    <row r="644" spans="1:3" x14ac:dyDescent="0.3">
      <c r="A644">
        <v>10890</v>
      </c>
      <c r="B644" t="s">
        <v>209</v>
      </c>
      <c r="C644" s="33">
        <v>42051</v>
      </c>
    </row>
    <row r="645" spans="1:3" x14ac:dyDescent="0.3">
      <c r="A645">
        <v>10891</v>
      </c>
      <c r="B645" t="s">
        <v>286</v>
      </c>
      <c r="C645" s="33">
        <v>42052</v>
      </c>
    </row>
    <row r="646" spans="1:3" x14ac:dyDescent="0.3">
      <c r="A646">
        <v>10892</v>
      </c>
      <c r="B646" t="s">
        <v>303</v>
      </c>
      <c r="C646" s="33">
        <v>42052</v>
      </c>
    </row>
    <row r="647" spans="1:3" x14ac:dyDescent="0.3">
      <c r="A647">
        <v>10894</v>
      </c>
      <c r="B647" t="s">
        <v>358</v>
      </c>
      <c r="C647" s="33">
        <v>42053</v>
      </c>
    </row>
    <row r="648" spans="1:3" x14ac:dyDescent="0.3">
      <c r="A648">
        <v>10893</v>
      </c>
      <c r="B648" t="s">
        <v>272</v>
      </c>
      <c r="C648" s="33">
        <v>42053</v>
      </c>
    </row>
    <row r="649" spans="1:3" x14ac:dyDescent="0.3">
      <c r="A649">
        <v>10895</v>
      </c>
      <c r="B649" t="s">
        <v>214</v>
      </c>
      <c r="C649" s="33">
        <v>42053</v>
      </c>
    </row>
    <row r="650" spans="1:3" x14ac:dyDescent="0.3">
      <c r="A650">
        <v>10897</v>
      </c>
      <c r="B650" t="s">
        <v>266</v>
      </c>
      <c r="C650" s="33">
        <v>42054</v>
      </c>
    </row>
    <row r="651" spans="1:3" x14ac:dyDescent="0.3">
      <c r="A651">
        <v>10896</v>
      </c>
      <c r="B651" t="s">
        <v>303</v>
      </c>
      <c r="C651" s="33">
        <v>42054</v>
      </c>
    </row>
    <row r="652" spans="1:3" x14ac:dyDescent="0.3">
      <c r="A652">
        <v>10898</v>
      </c>
      <c r="B652" t="s">
        <v>315</v>
      </c>
      <c r="C652" s="33">
        <v>42055</v>
      </c>
    </row>
    <row r="653" spans="1:3" x14ac:dyDescent="0.3">
      <c r="A653">
        <v>10899</v>
      </c>
      <c r="B653" t="s">
        <v>291</v>
      </c>
      <c r="C653" s="33">
        <v>42055</v>
      </c>
    </row>
    <row r="654" spans="1:3" x14ac:dyDescent="0.3">
      <c r="A654">
        <v>10900</v>
      </c>
      <c r="B654" t="s">
        <v>404</v>
      </c>
      <c r="C654" s="33">
        <v>42055</v>
      </c>
    </row>
    <row r="655" spans="1:3" x14ac:dyDescent="0.3">
      <c r="A655">
        <v>10901</v>
      </c>
      <c r="B655" t="s">
        <v>260</v>
      </c>
      <c r="C655" s="33">
        <v>42058</v>
      </c>
    </row>
    <row r="656" spans="1:3" x14ac:dyDescent="0.3">
      <c r="A656">
        <v>10902</v>
      </c>
      <c r="B656" t="s">
        <v>226</v>
      </c>
      <c r="C656" s="33">
        <v>42058</v>
      </c>
    </row>
    <row r="657" spans="1:3" x14ac:dyDescent="0.3">
      <c r="A657">
        <v>10903</v>
      </c>
      <c r="B657" t="s">
        <v>257</v>
      </c>
      <c r="C657" s="33">
        <v>42059</v>
      </c>
    </row>
    <row r="658" spans="1:3" x14ac:dyDescent="0.3">
      <c r="A658">
        <v>10904</v>
      </c>
      <c r="B658" t="s">
        <v>407</v>
      </c>
      <c r="C658" s="33">
        <v>42059</v>
      </c>
    </row>
    <row r="659" spans="1:3" x14ac:dyDescent="0.3">
      <c r="A659">
        <v>10905</v>
      </c>
      <c r="B659" t="s">
        <v>404</v>
      </c>
      <c r="C659" s="33">
        <v>42059</v>
      </c>
    </row>
    <row r="660" spans="1:3" x14ac:dyDescent="0.3">
      <c r="A660">
        <v>10907</v>
      </c>
      <c r="B660" t="s">
        <v>366</v>
      </c>
      <c r="C660" s="33">
        <v>42060</v>
      </c>
    </row>
    <row r="661" spans="1:3" x14ac:dyDescent="0.3">
      <c r="A661">
        <v>10906</v>
      </c>
      <c r="B661" t="s">
        <v>414</v>
      </c>
      <c r="C661" s="33">
        <v>42060</v>
      </c>
    </row>
    <row r="662" spans="1:3" x14ac:dyDescent="0.3">
      <c r="A662">
        <v>10908</v>
      </c>
      <c r="B662" t="s">
        <v>344</v>
      </c>
      <c r="C662" s="33">
        <v>42061</v>
      </c>
    </row>
    <row r="663" spans="1:3" x14ac:dyDescent="0.3">
      <c r="A663">
        <v>10909</v>
      </c>
      <c r="B663" t="s">
        <v>354</v>
      </c>
      <c r="C663" s="33">
        <v>42061</v>
      </c>
    </row>
    <row r="664" spans="1:3" x14ac:dyDescent="0.3">
      <c r="A664">
        <v>10910</v>
      </c>
      <c r="B664" t="s">
        <v>410</v>
      </c>
      <c r="C664" s="33">
        <v>42061</v>
      </c>
    </row>
    <row r="665" spans="1:3" x14ac:dyDescent="0.3">
      <c r="A665">
        <v>10911</v>
      </c>
      <c r="B665" t="s">
        <v>244</v>
      </c>
      <c r="C665" s="33">
        <v>42061</v>
      </c>
    </row>
    <row r="666" spans="1:3" x14ac:dyDescent="0.3">
      <c r="A666">
        <v>10912</v>
      </c>
      <c r="B666" t="s">
        <v>266</v>
      </c>
      <c r="C666" s="33">
        <v>42061</v>
      </c>
    </row>
    <row r="667" spans="1:3" x14ac:dyDescent="0.3">
      <c r="A667">
        <v>10913</v>
      </c>
      <c r="B667" t="s">
        <v>335</v>
      </c>
      <c r="C667" s="33">
        <v>42061</v>
      </c>
    </row>
    <row r="668" spans="1:3" x14ac:dyDescent="0.3">
      <c r="A668">
        <v>10916</v>
      </c>
      <c r="B668" t="s">
        <v>338</v>
      </c>
      <c r="C668" s="33">
        <v>42062</v>
      </c>
    </row>
    <row r="669" spans="1:3" x14ac:dyDescent="0.3">
      <c r="A669">
        <v>10914</v>
      </c>
      <c r="B669" t="s">
        <v>335</v>
      </c>
      <c r="C669" s="33">
        <v>42062</v>
      </c>
    </row>
    <row r="670" spans="1:3" x14ac:dyDescent="0.3">
      <c r="A670">
        <v>10915</v>
      </c>
      <c r="B670" t="s">
        <v>382</v>
      </c>
      <c r="C670" s="33">
        <v>42062</v>
      </c>
    </row>
    <row r="671" spans="1:3" x14ac:dyDescent="0.3">
      <c r="A671">
        <v>10919</v>
      </c>
      <c r="B671" t="s">
        <v>294</v>
      </c>
      <c r="C671" s="33">
        <v>42065</v>
      </c>
    </row>
    <row r="672" spans="1:3" x14ac:dyDescent="0.3">
      <c r="A672">
        <v>10918</v>
      </c>
      <c r="B672" t="s">
        <v>183</v>
      </c>
      <c r="C672" s="33">
        <v>42065</v>
      </c>
    </row>
    <row r="673" spans="1:3" x14ac:dyDescent="0.3">
      <c r="A673">
        <v>10917</v>
      </c>
      <c r="B673" t="s">
        <v>352</v>
      </c>
      <c r="C673" s="33">
        <v>42065</v>
      </c>
    </row>
    <row r="674" spans="1:3" x14ac:dyDescent="0.3">
      <c r="A674">
        <v>10920</v>
      </c>
      <c r="B674" t="s">
        <v>162</v>
      </c>
      <c r="C674" s="33">
        <v>42066</v>
      </c>
    </row>
    <row r="675" spans="1:3" x14ac:dyDescent="0.3">
      <c r="A675">
        <v>10921</v>
      </c>
      <c r="B675" t="s">
        <v>389</v>
      </c>
      <c r="C675" s="33">
        <v>42066</v>
      </c>
    </row>
    <row r="676" spans="1:3" x14ac:dyDescent="0.3">
      <c r="A676">
        <v>10922</v>
      </c>
      <c r="B676" t="s">
        <v>257</v>
      </c>
      <c r="C676" s="33">
        <v>42066</v>
      </c>
    </row>
    <row r="677" spans="1:3" x14ac:dyDescent="0.3">
      <c r="A677">
        <v>10923</v>
      </c>
      <c r="B677" t="s">
        <v>277</v>
      </c>
      <c r="C677" s="33">
        <v>42066</v>
      </c>
    </row>
    <row r="678" spans="1:3" x14ac:dyDescent="0.3">
      <c r="A678">
        <v>10924</v>
      </c>
      <c r="B678" t="s">
        <v>166</v>
      </c>
      <c r="C678" s="33">
        <v>42067</v>
      </c>
    </row>
    <row r="679" spans="1:3" x14ac:dyDescent="0.3">
      <c r="A679">
        <v>10925</v>
      </c>
      <c r="B679" t="s">
        <v>257</v>
      </c>
      <c r="C679" s="33">
        <v>42067</v>
      </c>
    </row>
    <row r="680" spans="1:3" x14ac:dyDescent="0.3">
      <c r="A680">
        <v>10926</v>
      </c>
      <c r="B680" t="s">
        <v>155</v>
      </c>
      <c r="C680" s="33">
        <v>42067</v>
      </c>
    </row>
    <row r="681" spans="1:3" x14ac:dyDescent="0.3">
      <c r="A681">
        <v>10928</v>
      </c>
      <c r="B681" t="s">
        <v>241</v>
      </c>
      <c r="C681" s="33">
        <v>42068</v>
      </c>
    </row>
    <row r="682" spans="1:3" x14ac:dyDescent="0.3">
      <c r="A682">
        <v>10929</v>
      </c>
      <c r="B682" t="s">
        <v>229</v>
      </c>
      <c r="C682" s="33">
        <v>42068</v>
      </c>
    </row>
    <row r="683" spans="1:3" x14ac:dyDescent="0.3">
      <c r="A683">
        <v>10927</v>
      </c>
      <c r="B683" t="s">
        <v>274</v>
      </c>
      <c r="C683" s="33">
        <v>42068</v>
      </c>
    </row>
    <row r="684" spans="1:3" x14ac:dyDescent="0.3">
      <c r="A684">
        <v>10930</v>
      </c>
      <c r="B684" t="s">
        <v>371</v>
      </c>
      <c r="C684" s="33">
        <v>42069</v>
      </c>
    </row>
    <row r="685" spans="1:3" x14ac:dyDescent="0.3">
      <c r="A685">
        <v>10931</v>
      </c>
      <c r="B685" t="s">
        <v>349</v>
      </c>
      <c r="C685" s="33">
        <v>42069</v>
      </c>
    </row>
    <row r="686" spans="1:3" x14ac:dyDescent="0.3">
      <c r="A686">
        <v>10932</v>
      </c>
      <c r="B686" t="s">
        <v>181</v>
      </c>
      <c r="C686" s="33">
        <v>42069</v>
      </c>
    </row>
    <row r="687" spans="1:3" x14ac:dyDescent="0.3">
      <c r="A687">
        <v>10933</v>
      </c>
      <c r="B687" t="s">
        <v>269</v>
      </c>
      <c r="C687" s="33">
        <v>42069</v>
      </c>
    </row>
    <row r="688" spans="1:3" x14ac:dyDescent="0.3">
      <c r="A688">
        <v>10934</v>
      </c>
      <c r="B688" t="s">
        <v>286</v>
      </c>
      <c r="C688" s="33">
        <v>42072</v>
      </c>
    </row>
    <row r="689" spans="1:3" x14ac:dyDescent="0.3">
      <c r="A689">
        <v>10935</v>
      </c>
      <c r="B689" t="s">
        <v>404</v>
      </c>
      <c r="C689" s="33">
        <v>42072</v>
      </c>
    </row>
    <row r="690" spans="1:3" x14ac:dyDescent="0.3">
      <c r="A690">
        <v>10936</v>
      </c>
      <c r="B690" t="s">
        <v>250</v>
      </c>
      <c r="C690" s="33">
        <v>42072</v>
      </c>
    </row>
    <row r="691" spans="1:3" x14ac:dyDescent="0.3">
      <c r="A691">
        <v>10938</v>
      </c>
      <c r="B691" t="s">
        <v>336</v>
      </c>
      <c r="C691" s="33">
        <v>42073</v>
      </c>
    </row>
    <row r="692" spans="1:3" x14ac:dyDescent="0.3">
      <c r="A692">
        <v>10937</v>
      </c>
      <c r="B692" t="s">
        <v>189</v>
      </c>
      <c r="C692" s="33">
        <v>42073</v>
      </c>
    </row>
    <row r="693" spans="1:3" x14ac:dyDescent="0.3">
      <c r="A693">
        <v>10939</v>
      </c>
      <c r="B693" t="s">
        <v>300</v>
      </c>
      <c r="C693" s="33">
        <v>42073</v>
      </c>
    </row>
    <row r="694" spans="1:3" x14ac:dyDescent="0.3">
      <c r="A694">
        <v>10943</v>
      </c>
      <c r="B694" t="s">
        <v>187</v>
      </c>
      <c r="C694" s="33">
        <v>42074</v>
      </c>
    </row>
    <row r="695" spans="1:3" x14ac:dyDescent="0.3">
      <c r="A695">
        <v>10942</v>
      </c>
      <c r="B695" t="s">
        <v>344</v>
      </c>
      <c r="C695" s="33">
        <v>42074</v>
      </c>
    </row>
    <row r="696" spans="1:3" x14ac:dyDescent="0.3">
      <c r="A696">
        <v>10941</v>
      </c>
      <c r="B696" t="s">
        <v>358</v>
      </c>
      <c r="C696" s="33">
        <v>42074</v>
      </c>
    </row>
    <row r="697" spans="1:3" x14ac:dyDescent="0.3">
      <c r="A697">
        <v>10940</v>
      </c>
      <c r="B697" t="s">
        <v>181</v>
      </c>
      <c r="C697" s="33">
        <v>42074</v>
      </c>
    </row>
    <row r="698" spans="1:3" x14ac:dyDescent="0.3">
      <c r="A698">
        <v>10944</v>
      </c>
      <c r="B698" t="s">
        <v>183</v>
      </c>
      <c r="C698" s="33">
        <v>42075</v>
      </c>
    </row>
    <row r="699" spans="1:3" x14ac:dyDescent="0.3">
      <c r="A699">
        <v>10945</v>
      </c>
      <c r="B699" t="s">
        <v>310</v>
      </c>
      <c r="C699" s="33">
        <v>42075</v>
      </c>
    </row>
    <row r="700" spans="1:3" x14ac:dyDescent="0.3">
      <c r="A700">
        <v>10946</v>
      </c>
      <c r="B700" t="s">
        <v>389</v>
      </c>
      <c r="C700" s="33">
        <v>42075</v>
      </c>
    </row>
    <row r="701" spans="1:3" x14ac:dyDescent="0.3">
      <c r="A701">
        <v>10947</v>
      </c>
      <c r="B701" t="s">
        <v>187</v>
      </c>
      <c r="C701" s="33">
        <v>42076</v>
      </c>
    </row>
    <row r="702" spans="1:3" x14ac:dyDescent="0.3">
      <c r="A702">
        <v>10948</v>
      </c>
      <c r="B702" t="s">
        <v>244</v>
      </c>
      <c r="C702" s="33">
        <v>42076</v>
      </c>
    </row>
    <row r="703" spans="1:3" x14ac:dyDescent="0.3">
      <c r="A703">
        <v>10949</v>
      </c>
      <c r="B703" t="s">
        <v>183</v>
      </c>
      <c r="C703" s="33">
        <v>42076</v>
      </c>
    </row>
    <row r="704" spans="1:3" x14ac:dyDescent="0.3">
      <c r="A704">
        <v>10952</v>
      </c>
      <c r="B704" t="s">
        <v>151</v>
      </c>
      <c r="C704" s="33">
        <v>42079</v>
      </c>
    </row>
    <row r="705" spans="1:3" x14ac:dyDescent="0.3">
      <c r="A705">
        <v>10953</v>
      </c>
      <c r="B705" t="s">
        <v>162</v>
      </c>
      <c r="C705" s="33">
        <v>42079</v>
      </c>
    </row>
    <row r="706" spans="1:3" x14ac:dyDescent="0.3">
      <c r="A706">
        <v>10950</v>
      </c>
      <c r="B706" t="s">
        <v>300</v>
      </c>
      <c r="C706" s="33">
        <v>42079</v>
      </c>
    </row>
    <row r="707" spans="1:3" x14ac:dyDescent="0.3">
      <c r="A707">
        <v>10951</v>
      </c>
      <c r="B707" t="s">
        <v>349</v>
      </c>
      <c r="C707" s="33">
        <v>42079</v>
      </c>
    </row>
    <row r="708" spans="1:3" x14ac:dyDescent="0.3">
      <c r="A708">
        <v>10954</v>
      </c>
      <c r="B708" t="s">
        <v>294</v>
      </c>
      <c r="C708" s="33">
        <v>42080</v>
      </c>
    </row>
    <row r="709" spans="1:3" x14ac:dyDescent="0.3">
      <c r="A709">
        <v>10955</v>
      </c>
      <c r="B709" t="s">
        <v>226</v>
      </c>
      <c r="C709" s="33">
        <v>42080</v>
      </c>
    </row>
    <row r="710" spans="1:3" x14ac:dyDescent="0.3">
      <c r="A710">
        <v>10956</v>
      </c>
      <c r="B710" t="s">
        <v>169</v>
      </c>
      <c r="C710" s="33">
        <v>42080</v>
      </c>
    </row>
    <row r="711" spans="1:3" x14ac:dyDescent="0.3">
      <c r="A711">
        <v>10957</v>
      </c>
      <c r="B711" t="s">
        <v>260</v>
      </c>
      <c r="C711" s="33">
        <v>42081</v>
      </c>
    </row>
    <row r="712" spans="1:3" x14ac:dyDescent="0.3">
      <c r="A712">
        <v>10958</v>
      </c>
      <c r="B712" t="s">
        <v>315</v>
      </c>
      <c r="C712" s="33">
        <v>42081</v>
      </c>
    </row>
    <row r="713" spans="1:3" x14ac:dyDescent="0.3">
      <c r="A713">
        <v>10959</v>
      </c>
      <c r="B713" t="s">
        <v>247</v>
      </c>
      <c r="C713" s="33">
        <v>42081</v>
      </c>
    </row>
    <row r="714" spans="1:3" x14ac:dyDescent="0.3">
      <c r="A714">
        <v>10963</v>
      </c>
      <c r="B714" t="s">
        <v>237</v>
      </c>
      <c r="C714" s="33">
        <v>42082</v>
      </c>
    </row>
    <row r="715" spans="1:3" x14ac:dyDescent="0.3">
      <c r="A715">
        <v>10960</v>
      </c>
      <c r="B715" t="s">
        <v>260</v>
      </c>
      <c r="C715" s="33">
        <v>42082</v>
      </c>
    </row>
    <row r="716" spans="1:3" x14ac:dyDescent="0.3">
      <c r="A716">
        <v>10961</v>
      </c>
      <c r="B716" t="s">
        <v>335</v>
      </c>
      <c r="C716" s="33">
        <v>42082</v>
      </c>
    </row>
    <row r="717" spans="1:3" x14ac:dyDescent="0.3">
      <c r="A717">
        <v>10962</v>
      </c>
      <c r="B717" t="s">
        <v>336</v>
      </c>
      <c r="C717" s="33">
        <v>42082</v>
      </c>
    </row>
    <row r="718" spans="1:3" x14ac:dyDescent="0.3">
      <c r="A718">
        <v>10966</v>
      </c>
      <c r="B718" t="s">
        <v>196</v>
      </c>
      <c r="C718" s="33">
        <v>42083</v>
      </c>
    </row>
    <row r="719" spans="1:3" x14ac:dyDescent="0.3">
      <c r="A719">
        <v>10964</v>
      </c>
      <c r="B719" t="s">
        <v>366</v>
      </c>
      <c r="C719" s="33">
        <v>42083</v>
      </c>
    </row>
    <row r="720" spans="1:3" x14ac:dyDescent="0.3">
      <c r="A720">
        <v>10965</v>
      </c>
      <c r="B720" t="s">
        <v>317</v>
      </c>
      <c r="C720" s="33">
        <v>42083</v>
      </c>
    </row>
    <row r="721" spans="1:3" x14ac:dyDescent="0.3">
      <c r="A721">
        <v>10967</v>
      </c>
      <c r="B721" t="s">
        <v>379</v>
      </c>
      <c r="C721" s="33">
        <v>42086</v>
      </c>
    </row>
    <row r="722" spans="1:3" x14ac:dyDescent="0.3">
      <c r="A722">
        <v>10968</v>
      </c>
      <c r="B722" t="s">
        <v>214</v>
      </c>
      <c r="C722" s="33">
        <v>42086</v>
      </c>
    </row>
    <row r="723" spans="1:3" x14ac:dyDescent="0.3">
      <c r="A723">
        <v>10969</v>
      </c>
      <c r="B723" t="s">
        <v>200</v>
      </c>
      <c r="C723" s="33">
        <v>42086</v>
      </c>
    </row>
    <row r="724" spans="1:3" x14ac:dyDescent="0.3">
      <c r="A724">
        <v>10970</v>
      </c>
      <c r="B724" t="s">
        <v>177</v>
      </c>
      <c r="C724" s="33">
        <v>42087</v>
      </c>
    </row>
    <row r="725" spans="1:3" x14ac:dyDescent="0.3">
      <c r="A725">
        <v>10971</v>
      </c>
      <c r="B725" t="s">
        <v>231</v>
      </c>
      <c r="C725" s="33">
        <v>42087</v>
      </c>
    </row>
    <row r="726" spans="1:3" x14ac:dyDescent="0.3">
      <c r="A726">
        <v>10972</v>
      </c>
      <c r="B726" t="s">
        <v>274</v>
      </c>
      <c r="C726" s="33">
        <v>42087</v>
      </c>
    </row>
    <row r="727" spans="1:3" x14ac:dyDescent="0.3">
      <c r="A727">
        <v>10973</v>
      </c>
      <c r="B727" t="s">
        <v>274</v>
      </c>
      <c r="C727" s="33">
        <v>42087</v>
      </c>
    </row>
    <row r="728" spans="1:3" x14ac:dyDescent="0.3">
      <c r="A728">
        <v>10976</v>
      </c>
      <c r="B728" t="s">
        <v>260</v>
      </c>
      <c r="C728" s="33">
        <v>42088</v>
      </c>
    </row>
    <row r="729" spans="1:3" x14ac:dyDescent="0.3">
      <c r="A729">
        <v>10974</v>
      </c>
      <c r="B729" t="s">
        <v>368</v>
      </c>
      <c r="C729" s="33">
        <v>42088</v>
      </c>
    </row>
    <row r="730" spans="1:3" x14ac:dyDescent="0.3">
      <c r="A730">
        <v>10975</v>
      </c>
      <c r="B730" t="s">
        <v>183</v>
      </c>
      <c r="C730" s="33">
        <v>42088</v>
      </c>
    </row>
    <row r="731" spans="1:3" x14ac:dyDescent="0.3">
      <c r="A731">
        <v>10977</v>
      </c>
      <c r="B731" t="s">
        <v>226</v>
      </c>
      <c r="C731" s="33">
        <v>42089</v>
      </c>
    </row>
    <row r="732" spans="1:3" x14ac:dyDescent="0.3">
      <c r="A732">
        <v>10978</v>
      </c>
      <c r="B732" t="s">
        <v>303</v>
      </c>
      <c r="C732" s="33">
        <v>42089</v>
      </c>
    </row>
    <row r="733" spans="1:3" x14ac:dyDescent="0.3">
      <c r="A733">
        <v>10979</v>
      </c>
      <c r="B733" t="s">
        <v>214</v>
      </c>
      <c r="C733" s="33">
        <v>42089</v>
      </c>
    </row>
    <row r="734" spans="1:3" x14ac:dyDescent="0.3">
      <c r="A734">
        <v>10982</v>
      </c>
      <c r="B734" t="s">
        <v>183</v>
      </c>
      <c r="C734" s="33">
        <v>42090</v>
      </c>
    </row>
    <row r="735" spans="1:3" x14ac:dyDescent="0.3">
      <c r="A735">
        <v>10980</v>
      </c>
      <c r="B735" t="s">
        <v>226</v>
      </c>
      <c r="C735" s="33">
        <v>42090</v>
      </c>
    </row>
    <row r="736" spans="1:3" x14ac:dyDescent="0.3">
      <c r="A736">
        <v>10981</v>
      </c>
      <c r="B736" t="s">
        <v>257</v>
      </c>
      <c r="C736" s="33">
        <v>42090</v>
      </c>
    </row>
    <row r="737" spans="1:3" x14ac:dyDescent="0.3">
      <c r="A737">
        <v>10983</v>
      </c>
      <c r="B737" t="s">
        <v>358</v>
      </c>
      <c r="C737" s="33">
        <v>42090</v>
      </c>
    </row>
    <row r="738" spans="1:3" x14ac:dyDescent="0.3">
      <c r="A738">
        <v>10985</v>
      </c>
      <c r="B738" t="s">
        <v>266</v>
      </c>
      <c r="C738" s="33">
        <v>42093</v>
      </c>
    </row>
    <row r="739" spans="1:3" x14ac:dyDescent="0.3">
      <c r="A739">
        <v>10984</v>
      </c>
      <c r="B739" t="s">
        <v>358</v>
      </c>
      <c r="C739" s="33">
        <v>42093</v>
      </c>
    </row>
    <row r="740" spans="1:3" x14ac:dyDescent="0.3">
      <c r="A740">
        <v>10986</v>
      </c>
      <c r="B740" t="s">
        <v>315</v>
      </c>
      <c r="C740" s="33">
        <v>42093</v>
      </c>
    </row>
    <row r="741" spans="1:3" x14ac:dyDescent="0.3">
      <c r="A741">
        <v>10988</v>
      </c>
      <c r="B741" t="s">
        <v>340</v>
      </c>
      <c r="C741" s="33">
        <v>42094</v>
      </c>
    </row>
    <row r="742" spans="1:3" x14ac:dyDescent="0.3">
      <c r="A742">
        <v>10987</v>
      </c>
      <c r="B742" t="s">
        <v>212</v>
      </c>
      <c r="C742" s="33">
        <v>42094</v>
      </c>
    </row>
    <row r="743" spans="1:3" x14ac:dyDescent="0.3">
      <c r="A743">
        <v>10989</v>
      </c>
      <c r="B743" t="s">
        <v>333</v>
      </c>
      <c r="C743" s="33">
        <v>42094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72564-FE9C-425E-B75E-E2299ED8DEB8}">
  <dimension ref="B1:I28"/>
  <sheetViews>
    <sheetView workbookViewId="0">
      <selection activeCell="C5" sqref="C5"/>
    </sheetView>
  </sheetViews>
  <sheetFormatPr defaultRowHeight="14.4" x14ac:dyDescent="0.3"/>
  <cols>
    <col min="2" max="2" width="20.77734375" bestFit="1" customWidth="1"/>
    <col min="3" max="3" width="19.77734375" bestFit="1" customWidth="1"/>
    <col min="4" max="4" width="15.77734375" bestFit="1" customWidth="1"/>
    <col min="5" max="5" width="7.88671875" bestFit="1" customWidth="1"/>
    <col min="6" max="6" width="12.44140625" bestFit="1" customWidth="1"/>
    <col min="7" max="7" width="16.77734375" bestFit="1" customWidth="1"/>
    <col min="8" max="8" width="8.109375" bestFit="1" customWidth="1"/>
    <col min="9" max="9" width="8.109375" customWidth="1"/>
    <col min="10" max="10" width="10.21875" bestFit="1" customWidth="1"/>
    <col min="11" max="11" width="5.88671875" bestFit="1" customWidth="1"/>
    <col min="12" max="12" width="7.77734375" bestFit="1" customWidth="1"/>
    <col min="13" max="13" width="8" bestFit="1" customWidth="1"/>
    <col min="14" max="14" width="7.77734375" bestFit="1" customWidth="1"/>
    <col min="15" max="15" width="6.77734375" bestFit="1" customWidth="1"/>
    <col min="16" max="16" width="8.109375" bestFit="1" customWidth="1"/>
    <col min="17" max="17" width="13.21875" bestFit="1" customWidth="1"/>
    <col min="18" max="18" width="8.109375" bestFit="1" customWidth="1"/>
    <col min="19" max="19" width="12.6640625" bestFit="1" customWidth="1"/>
    <col min="20" max="20" width="6.77734375" bestFit="1" customWidth="1"/>
    <col min="21" max="21" width="8.21875" bestFit="1" customWidth="1"/>
    <col min="22" max="22" width="6.77734375" bestFit="1" customWidth="1"/>
  </cols>
  <sheetData>
    <row r="1" spans="2:9" ht="3" customHeight="1" x14ac:dyDescent="0.3"/>
    <row r="2" spans="2:9" x14ac:dyDescent="0.3">
      <c r="B2" s="1" t="s">
        <v>419</v>
      </c>
      <c r="D2" s="1" t="s">
        <v>431</v>
      </c>
    </row>
    <row r="3" spans="2:9" x14ac:dyDescent="0.3">
      <c r="B3" s="1" t="s">
        <v>432</v>
      </c>
      <c r="C3" s="1" t="s">
        <v>433</v>
      </c>
      <c r="D3" t="s">
        <v>420</v>
      </c>
      <c r="E3" t="s">
        <v>421</v>
      </c>
      <c r="F3" t="s">
        <v>452</v>
      </c>
    </row>
    <row r="4" spans="2:9" x14ac:dyDescent="0.3">
      <c r="B4" t="s">
        <v>1</v>
      </c>
      <c r="C4" t="s">
        <v>422</v>
      </c>
      <c r="D4" s="6">
        <v>7.1428571428571425E-2</v>
      </c>
      <c r="E4" s="6">
        <v>0.9285714285714286</v>
      </c>
      <c r="F4" s="6">
        <v>0</v>
      </c>
      <c r="I4" s="6"/>
    </row>
    <row r="5" spans="2:9" x14ac:dyDescent="0.3">
      <c r="C5" t="s">
        <v>423</v>
      </c>
      <c r="D5" s="6">
        <v>2.4390243902439025E-2</v>
      </c>
      <c r="E5" s="6">
        <v>0.97560975609756095</v>
      </c>
      <c r="F5" s="6">
        <v>0</v>
      </c>
      <c r="I5" s="6"/>
    </row>
    <row r="6" spans="2:9" x14ac:dyDescent="0.3">
      <c r="B6" t="s">
        <v>8</v>
      </c>
      <c r="C6" t="s">
        <v>424</v>
      </c>
      <c r="D6" s="6">
        <v>5.434782608695652E-2</v>
      </c>
      <c r="E6" s="6">
        <v>0.94565217391304346</v>
      </c>
      <c r="F6" s="6">
        <v>0</v>
      </c>
      <c r="I6" s="6"/>
    </row>
    <row r="7" spans="2:9" x14ac:dyDescent="0.3">
      <c r="C7" t="s">
        <v>425</v>
      </c>
      <c r="D7" s="6">
        <v>4.3010752688172046E-2</v>
      </c>
      <c r="E7" s="6">
        <v>0.956989247311828</v>
      </c>
      <c r="F7" s="6">
        <v>0</v>
      </c>
      <c r="G7" s="32">
        <f>GETPIVOTDATA("[Measures].[Count of shippingStatus]",$B$2,"[shipping].[shippingStatus]","[shipping].[shippingStatus].&amp;[LATE]","[Set1]","[shipping].[orderDate (Year)].&amp;[2015]","[Set1]","[shipping].[orderDate (Quarter)].&amp;[Qtr1]")</f>
        <v>4.3956043956043959E-2</v>
      </c>
      <c r="I7" s="6" t="str">
        <f>TEXT(G9,"+0.00%;-0.00%;0.00%")&amp; " Q1 2014"</f>
        <v>-1.04% Q1 2014</v>
      </c>
    </row>
    <row r="8" spans="2:9" x14ac:dyDescent="0.3">
      <c r="C8" t="s">
        <v>422</v>
      </c>
      <c r="D8" s="6">
        <v>4.8543689320388349E-2</v>
      </c>
      <c r="E8" s="6">
        <v>0.95145631067961167</v>
      </c>
      <c r="F8" s="6">
        <v>0</v>
      </c>
      <c r="G8">
        <f>GETPIVOTDATA("[Measures].[Count of shippingStatus]",$B$2,"[shipping].[shippingStatus]","[shipping].[shippingStatus].&amp;[LATE]","[Set1]","[shipping].[orderDate (Year)].&amp;[2014]","[Set1]","[shipping].[orderDate (Quarter)].&amp;[Qtr1]")</f>
        <v>5.434782608695652E-2</v>
      </c>
      <c r="I8" s="6"/>
    </row>
    <row r="9" spans="2:9" x14ac:dyDescent="0.3">
      <c r="C9" t="s">
        <v>423</v>
      </c>
      <c r="D9" s="6">
        <v>6.6666666666666666E-2</v>
      </c>
      <c r="E9" s="6">
        <v>0.93333333333333335</v>
      </c>
      <c r="F9" s="6">
        <v>0</v>
      </c>
      <c r="G9">
        <f>G7-G8</f>
        <v>-1.0391782130912561E-2</v>
      </c>
      <c r="I9" s="6"/>
    </row>
    <row r="10" spans="2:9" x14ac:dyDescent="0.3">
      <c r="B10" t="s">
        <v>15</v>
      </c>
      <c r="C10" t="s">
        <v>424</v>
      </c>
      <c r="D10" s="6">
        <v>4.3956043956043959E-2</v>
      </c>
      <c r="E10" s="6">
        <v>0.95604395604395609</v>
      </c>
      <c r="F10" s="6">
        <v>0</v>
      </c>
      <c r="I10" s="6"/>
    </row>
    <row r="11" spans="2:9" x14ac:dyDescent="0.3">
      <c r="I11" s="6"/>
    </row>
    <row r="12" spans="2:9" x14ac:dyDescent="0.3">
      <c r="F12" s="6"/>
      <c r="G12" s="6"/>
    </row>
    <row r="13" spans="2:9" x14ac:dyDescent="0.3">
      <c r="F13" s="6"/>
      <c r="G13" s="6"/>
    </row>
    <row r="14" spans="2:9" x14ac:dyDescent="0.3">
      <c r="F14" s="6"/>
      <c r="G14" s="6"/>
    </row>
    <row r="17" spans="6:7" x14ac:dyDescent="0.3">
      <c r="F17" s="1" t="s">
        <v>20</v>
      </c>
      <c r="G17" t="s">
        <v>434</v>
      </c>
    </row>
    <row r="18" spans="6:7" x14ac:dyDescent="0.3">
      <c r="F18" s="2" t="s">
        <v>1</v>
      </c>
      <c r="G18" s="5"/>
    </row>
    <row r="19" spans="6:7" x14ac:dyDescent="0.3">
      <c r="F19" s="3" t="s">
        <v>422</v>
      </c>
      <c r="G19" s="5">
        <v>54.411857142857144</v>
      </c>
    </row>
    <row r="20" spans="6:7" x14ac:dyDescent="0.3">
      <c r="F20" s="3" t="s">
        <v>423</v>
      </c>
      <c r="G20" s="5">
        <v>78.915121951219518</v>
      </c>
    </row>
    <row r="21" spans="6:7" x14ac:dyDescent="0.3">
      <c r="F21" s="2" t="s">
        <v>8</v>
      </c>
      <c r="G21" s="5"/>
    </row>
    <row r="22" spans="6:7" x14ac:dyDescent="0.3">
      <c r="F22" s="3" t="s">
        <v>424</v>
      </c>
      <c r="G22" s="5">
        <v>62.274347826086952</v>
      </c>
    </row>
    <row r="23" spans="6:7" x14ac:dyDescent="0.3">
      <c r="F23" s="3" t="s">
        <v>425</v>
      </c>
      <c r="G23" s="5">
        <v>88.743548387096766</v>
      </c>
    </row>
    <row r="24" spans="6:7" x14ac:dyDescent="0.3">
      <c r="F24" s="3" t="s">
        <v>422</v>
      </c>
      <c r="G24" s="5">
        <v>85.184854368932051</v>
      </c>
    </row>
    <row r="25" spans="6:7" x14ac:dyDescent="0.3">
      <c r="F25" s="3" t="s">
        <v>423</v>
      </c>
      <c r="G25" s="5">
        <v>80.936166666666665</v>
      </c>
    </row>
    <row r="26" spans="6:7" x14ac:dyDescent="0.3">
      <c r="F26" s="2" t="s">
        <v>15</v>
      </c>
      <c r="G26" s="5"/>
    </row>
    <row r="27" spans="6:7" x14ac:dyDescent="0.3">
      <c r="F27" s="3" t="s">
        <v>424</v>
      </c>
      <c r="G27" s="5">
        <v>83.051648351648353</v>
      </c>
    </row>
    <row r="28" spans="6:7" x14ac:dyDescent="0.3">
      <c r="F28" s="2" t="s">
        <v>0</v>
      </c>
      <c r="G28" s="5">
        <v>77.983881401617253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664B6-C3B2-4997-A67B-8A6379378A45}">
  <dimension ref="A1:F92"/>
  <sheetViews>
    <sheetView workbookViewId="0"/>
  </sheetViews>
  <sheetFormatPr defaultRowHeight="14.4" x14ac:dyDescent="0.3"/>
  <sheetData>
    <row r="1" spans="1:6" x14ac:dyDescent="0.3">
      <c r="A1" t="s">
        <v>147</v>
      </c>
      <c r="B1" t="s">
        <v>135</v>
      </c>
      <c r="C1" t="s">
        <v>136</v>
      </c>
      <c r="D1" t="s">
        <v>148</v>
      </c>
      <c r="E1" t="s">
        <v>149</v>
      </c>
      <c r="F1" t="s">
        <v>150</v>
      </c>
    </row>
    <row r="2" spans="1:6" x14ac:dyDescent="0.3">
      <c r="A2" t="s">
        <v>151</v>
      </c>
      <c r="B2" t="s">
        <v>35</v>
      </c>
      <c r="C2" t="s">
        <v>152</v>
      </c>
      <c r="D2" t="s">
        <v>153</v>
      </c>
      <c r="E2" t="s">
        <v>154</v>
      </c>
      <c r="F2" t="s">
        <v>130</v>
      </c>
    </row>
    <row r="3" spans="1:6" x14ac:dyDescent="0.3">
      <c r="A3" t="s">
        <v>155</v>
      </c>
      <c r="B3" t="s">
        <v>36</v>
      </c>
      <c r="C3" t="s">
        <v>156</v>
      </c>
      <c r="D3" t="s">
        <v>157</v>
      </c>
      <c r="E3" t="s">
        <v>158</v>
      </c>
      <c r="F3" t="s">
        <v>159</v>
      </c>
    </row>
    <row r="4" spans="1:6" x14ac:dyDescent="0.3">
      <c r="A4" t="s">
        <v>160</v>
      </c>
      <c r="B4" t="s">
        <v>37</v>
      </c>
      <c r="C4" t="s">
        <v>161</v>
      </c>
      <c r="D4" t="s">
        <v>157</v>
      </c>
      <c r="E4" t="s">
        <v>158</v>
      </c>
      <c r="F4" t="s">
        <v>159</v>
      </c>
    </row>
    <row r="5" spans="1:6" x14ac:dyDescent="0.3">
      <c r="A5" t="s">
        <v>162</v>
      </c>
      <c r="B5" t="s">
        <v>38</v>
      </c>
      <c r="C5" t="s">
        <v>163</v>
      </c>
      <c r="D5" t="s">
        <v>153</v>
      </c>
      <c r="E5" t="s">
        <v>164</v>
      </c>
      <c r="F5" t="s">
        <v>165</v>
      </c>
    </row>
    <row r="6" spans="1:6" x14ac:dyDescent="0.3">
      <c r="A6" t="s">
        <v>166</v>
      </c>
      <c r="B6" t="s">
        <v>39</v>
      </c>
      <c r="C6" t="s">
        <v>137</v>
      </c>
      <c r="D6" t="s">
        <v>167</v>
      </c>
      <c r="E6" t="s">
        <v>168</v>
      </c>
      <c r="F6" t="s">
        <v>129</v>
      </c>
    </row>
    <row r="7" spans="1:6" x14ac:dyDescent="0.3">
      <c r="A7" t="s">
        <v>169</v>
      </c>
      <c r="B7" t="s">
        <v>40</v>
      </c>
      <c r="C7" t="s">
        <v>170</v>
      </c>
      <c r="D7" t="s">
        <v>153</v>
      </c>
      <c r="E7" t="s">
        <v>171</v>
      </c>
      <c r="F7" t="s">
        <v>130</v>
      </c>
    </row>
    <row r="8" spans="1:6" x14ac:dyDescent="0.3">
      <c r="A8" t="s">
        <v>172</v>
      </c>
      <c r="B8" t="s">
        <v>41</v>
      </c>
      <c r="C8" t="s">
        <v>173</v>
      </c>
      <c r="D8" t="s">
        <v>174</v>
      </c>
      <c r="E8" t="s">
        <v>175</v>
      </c>
      <c r="F8" t="s">
        <v>176</v>
      </c>
    </row>
    <row r="9" spans="1:6" x14ac:dyDescent="0.3">
      <c r="A9" t="s">
        <v>177</v>
      </c>
      <c r="B9" t="s">
        <v>42</v>
      </c>
      <c r="C9" t="s">
        <v>178</v>
      </c>
      <c r="D9" t="s">
        <v>157</v>
      </c>
      <c r="E9" t="s">
        <v>179</v>
      </c>
      <c r="F9" t="s">
        <v>180</v>
      </c>
    </row>
    <row r="10" spans="1:6" x14ac:dyDescent="0.3">
      <c r="A10" t="s">
        <v>181</v>
      </c>
      <c r="B10" t="s">
        <v>43</v>
      </c>
      <c r="C10" t="s">
        <v>140</v>
      </c>
      <c r="D10" t="s">
        <v>157</v>
      </c>
      <c r="E10" t="s">
        <v>182</v>
      </c>
      <c r="F10" t="s">
        <v>176</v>
      </c>
    </row>
    <row r="11" spans="1:6" x14ac:dyDescent="0.3">
      <c r="A11" t="s">
        <v>183</v>
      </c>
      <c r="B11" t="s">
        <v>44</v>
      </c>
      <c r="C11" t="s">
        <v>184</v>
      </c>
      <c r="D11" t="s">
        <v>185</v>
      </c>
      <c r="E11" t="s">
        <v>186</v>
      </c>
      <c r="F11" t="s">
        <v>133</v>
      </c>
    </row>
    <row r="12" spans="1:6" x14ac:dyDescent="0.3">
      <c r="A12" t="s">
        <v>187</v>
      </c>
      <c r="B12" t="s">
        <v>45</v>
      </c>
      <c r="C12" t="s">
        <v>188</v>
      </c>
      <c r="D12" t="s">
        <v>153</v>
      </c>
      <c r="E12" t="s">
        <v>164</v>
      </c>
      <c r="F12" t="s">
        <v>165</v>
      </c>
    </row>
    <row r="13" spans="1:6" x14ac:dyDescent="0.3">
      <c r="A13" t="s">
        <v>189</v>
      </c>
      <c r="B13" t="s">
        <v>46</v>
      </c>
      <c r="C13" t="s">
        <v>190</v>
      </c>
      <c r="D13" t="s">
        <v>191</v>
      </c>
      <c r="E13" t="s">
        <v>192</v>
      </c>
      <c r="F13" t="s">
        <v>193</v>
      </c>
    </row>
    <row r="14" spans="1:6" x14ac:dyDescent="0.3">
      <c r="A14" t="s">
        <v>194</v>
      </c>
      <c r="B14" t="s">
        <v>47</v>
      </c>
      <c r="C14" t="s">
        <v>195</v>
      </c>
      <c r="D14" t="s">
        <v>174</v>
      </c>
      <c r="E14" t="s">
        <v>158</v>
      </c>
      <c r="F14" t="s">
        <v>159</v>
      </c>
    </row>
    <row r="15" spans="1:6" x14ac:dyDescent="0.3">
      <c r="A15" t="s">
        <v>196</v>
      </c>
      <c r="B15" t="s">
        <v>48</v>
      </c>
      <c r="C15" t="s">
        <v>197</v>
      </c>
      <c r="D15" t="s">
        <v>157</v>
      </c>
      <c r="E15" t="s">
        <v>198</v>
      </c>
      <c r="F15" t="s">
        <v>199</v>
      </c>
    </row>
    <row r="16" spans="1:6" x14ac:dyDescent="0.3">
      <c r="A16" t="s">
        <v>200</v>
      </c>
      <c r="B16" t="s">
        <v>49</v>
      </c>
      <c r="C16" t="s">
        <v>201</v>
      </c>
      <c r="D16" t="s">
        <v>202</v>
      </c>
      <c r="E16" t="s">
        <v>203</v>
      </c>
      <c r="F16" t="s">
        <v>131</v>
      </c>
    </row>
    <row r="17" spans="1:6" x14ac:dyDescent="0.3">
      <c r="A17" t="s">
        <v>204</v>
      </c>
      <c r="B17" t="s">
        <v>50</v>
      </c>
      <c r="C17" t="s">
        <v>205</v>
      </c>
      <c r="D17" t="s">
        <v>153</v>
      </c>
      <c r="E17" t="s">
        <v>164</v>
      </c>
      <c r="F17" t="s">
        <v>165</v>
      </c>
    </row>
    <row r="18" spans="1:6" x14ac:dyDescent="0.3">
      <c r="A18" t="s">
        <v>206</v>
      </c>
      <c r="B18" t="s">
        <v>52</v>
      </c>
      <c r="C18" t="s">
        <v>207</v>
      </c>
      <c r="D18" t="s">
        <v>167</v>
      </c>
      <c r="E18" t="s">
        <v>208</v>
      </c>
      <c r="F18" t="s">
        <v>130</v>
      </c>
    </row>
    <row r="19" spans="1:6" x14ac:dyDescent="0.3">
      <c r="A19" t="s">
        <v>209</v>
      </c>
      <c r="B19" t="s">
        <v>53</v>
      </c>
      <c r="C19" t="s">
        <v>210</v>
      </c>
      <c r="D19" t="s">
        <v>157</v>
      </c>
      <c r="E19" t="s">
        <v>211</v>
      </c>
      <c r="F19" t="s">
        <v>176</v>
      </c>
    </row>
    <row r="20" spans="1:6" x14ac:dyDescent="0.3">
      <c r="A20" t="s">
        <v>212</v>
      </c>
      <c r="B20" t="s">
        <v>54</v>
      </c>
      <c r="C20" t="s">
        <v>213</v>
      </c>
      <c r="D20" t="s">
        <v>191</v>
      </c>
      <c r="E20" t="s">
        <v>164</v>
      </c>
      <c r="F20" t="s">
        <v>165</v>
      </c>
    </row>
    <row r="21" spans="1:6" x14ac:dyDescent="0.3">
      <c r="A21" t="s">
        <v>214</v>
      </c>
      <c r="B21" t="s">
        <v>55</v>
      </c>
      <c r="C21" t="s">
        <v>146</v>
      </c>
      <c r="D21" t="s">
        <v>215</v>
      </c>
      <c r="E21" t="s">
        <v>216</v>
      </c>
      <c r="F21" t="s">
        <v>128</v>
      </c>
    </row>
    <row r="22" spans="1:6" x14ac:dyDescent="0.3">
      <c r="A22" t="s">
        <v>217</v>
      </c>
      <c r="B22" t="s">
        <v>56</v>
      </c>
      <c r="C22" t="s">
        <v>218</v>
      </c>
      <c r="D22" t="s">
        <v>219</v>
      </c>
      <c r="E22" t="s">
        <v>203</v>
      </c>
      <c r="F22" t="s">
        <v>131</v>
      </c>
    </row>
    <row r="23" spans="1:6" x14ac:dyDescent="0.3">
      <c r="A23" t="s">
        <v>220</v>
      </c>
      <c r="B23" t="s">
        <v>57</v>
      </c>
      <c r="C23" t="s">
        <v>221</v>
      </c>
      <c r="D23" t="s">
        <v>185</v>
      </c>
      <c r="E23" t="s">
        <v>179</v>
      </c>
      <c r="F23" t="s">
        <v>180</v>
      </c>
    </row>
    <row r="24" spans="1:6" x14ac:dyDescent="0.3">
      <c r="A24" t="s">
        <v>222</v>
      </c>
      <c r="B24" t="s">
        <v>58</v>
      </c>
      <c r="C24" t="s">
        <v>223</v>
      </c>
      <c r="D24" t="s">
        <v>224</v>
      </c>
      <c r="E24" t="s">
        <v>225</v>
      </c>
      <c r="F24" t="s">
        <v>176</v>
      </c>
    </row>
    <row r="25" spans="1:6" x14ac:dyDescent="0.3">
      <c r="A25" t="s">
        <v>226</v>
      </c>
      <c r="B25" t="s">
        <v>59</v>
      </c>
      <c r="C25" t="s">
        <v>227</v>
      </c>
      <c r="D25" t="s">
        <v>157</v>
      </c>
      <c r="E25" t="s">
        <v>228</v>
      </c>
      <c r="F25" t="s">
        <v>129</v>
      </c>
    </row>
    <row r="26" spans="1:6" x14ac:dyDescent="0.3">
      <c r="A26" t="s">
        <v>229</v>
      </c>
      <c r="B26" t="s">
        <v>62</v>
      </c>
      <c r="C26" t="s">
        <v>143</v>
      </c>
      <c r="D26" t="s">
        <v>174</v>
      </c>
      <c r="E26" t="s">
        <v>230</v>
      </c>
      <c r="F26" t="s">
        <v>130</v>
      </c>
    </row>
    <row r="27" spans="1:6" x14ac:dyDescent="0.3">
      <c r="A27" t="s">
        <v>231</v>
      </c>
      <c r="B27" t="s">
        <v>60</v>
      </c>
      <c r="C27" t="s">
        <v>232</v>
      </c>
      <c r="D27" t="s">
        <v>174</v>
      </c>
      <c r="E27" t="s">
        <v>211</v>
      </c>
      <c r="F27" t="s">
        <v>176</v>
      </c>
    </row>
    <row r="28" spans="1:6" x14ac:dyDescent="0.3">
      <c r="A28" t="s">
        <v>233</v>
      </c>
      <c r="B28" t="s">
        <v>61</v>
      </c>
      <c r="C28" t="s">
        <v>234</v>
      </c>
      <c r="D28" t="s">
        <v>153</v>
      </c>
      <c r="E28" t="s">
        <v>235</v>
      </c>
      <c r="F28" t="s">
        <v>236</v>
      </c>
    </row>
    <row r="29" spans="1:6" x14ac:dyDescent="0.3">
      <c r="A29" t="s">
        <v>237</v>
      </c>
      <c r="B29" t="s">
        <v>63</v>
      </c>
      <c r="C29" t="s">
        <v>238</v>
      </c>
      <c r="D29" t="s">
        <v>215</v>
      </c>
      <c r="E29" t="s">
        <v>239</v>
      </c>
      <c r="F29" t="s">
        <v>240</v>
      </c>
    </row>
    <row r="30" spans="1:6" x14ac:dyDescent="0.3">
      <c r="A30" t="s">
        <v>241</v>
      </c>
      <c r="B30" t="s">
        <v>64</v>
      </c>
      <c r="C30" t="s">
        <v>242</v>
      </c>
      <c r="D30" t="s">
        <v>174</v>
      </c>
      <c r="E30" t="s">
        <v>243</v>
      </c>
      <c r="F30" t="s">
        <v>180</v>
      </c>
    </row>
    <row r="31" spans="1:6" x14ac:dyDescent="0.3">
      <c r="A31" t="s">
        <v>244</v>
      </c>
      <c r="B31" t="s">
        <v>65</v>
      </c>
      <c r="C31" t="s">
        <v>245</v>
      </c>
      <c r="D31" t="s">
        <v>215</v>
      </c>
      <c r="E31" t="s">
        <v>246</v>
      </c>
      <c r="F31" t="s">
        <v>180</v>
      </c>
    </row>
    <row r="32" spans="1:6" x14ac:dyDescent="0.3">
      <c r="A32" t="s">
        <v>247</v>
      </c>
      <c r="B32" t="s">
        <v>66</v>
      </c>
      <c r="C32" t="s">
        <v>248</v>
      </c>
      <c r="D32" t="s">
        <v>202</v>
      </c>
      <c r="E32" t="s">
        <v>249</v>
      </c>
      <c r="F32" t="s">
        <v>131</v>
      </c>
    </row>
    <row r="33" spans="1:6" x14ac:dyDescent="0.3">
      <c r="A33" t="s">
        <v>250</v>
      </c>
      <c r="B33" t="s">
        <v>67</v>
      </c>
      <c r="C33" t="s">
        <v>251</v>
      </c>
      <c r="D33" t="s">
        <v>174</v>
      </c>
      <c r="E33" t="s">
        <v>252</v>
      </c>
      <c r="F33" t="s">
        <v>134</v>
      </c>
    </row>
    <row r="34" spans="1:6" x14ac:dyDescent="0.3">
      <c r="A34" t="s">
        <v>253</v>
      </c>
      <c r="B34" t="s">
        <v>68</v>
      </c>
      <c r="C34" t="s">
        <v>254</v>
      </c>
      <c r="D34" t="s">
        <v>157</v>
      </c>
      <c r="E34" t="s">
        <v>255</v>
      </c>
      <c r="F34" t="s">
        <v>256</v>
      </c>
    </row>
    <row r="35" spans="1:6" x14ac:dyDescent="0.3">
      <c r="A35" t="s">
        <v>257</v>
      </c>
      <c r="B35" t="s">
        <v>69</v>
      </c>
      <c r="C35" t="s">
        <v>258</v>
      </c>
      <c r="D35" t="s">
        <v>185</v>
      </c>
      <c r="E35" t="s">
        <v>259</v>
      </c>
      <c r="F35" t="s">
        <v>131</v>
      </c>
    </row>
    <row r="36" spans="1:6" x14ac:dyDescent="0.3">
      <c r="A36" t="s">
        <v>260</v>
      </c>
      <c r="B36" t="s">
        <v>70</v>
      </c>
      <c r="C36" t="s">
        <v>261</v>
      </c>
      <c r="D36" t="s">
        <v>153</v>
      </c>
      <c r="E36" t="s">
        <v>262</v>
      </c>
      <c r="F36" t="s">
        <v>256</v>
      </c>
    </row>
    <row r="37" spans="1:6" x14ac:dyDescent="0.3">
      <c r="A37" t="s">
        <v>263</v>
      </c>
      <c r="B37" t="s">
        <v>71</v>
      </c>
      <c r="C37" t="s">
        <v>264</v>
      </c>
      <c r="D37" t="s">
        <v>153</v>
      </c>
      <c r="E37" t="s">
        <v>265</v>
      </c>
      <c r="F37" t="s">
        <v>134</v>
      </c>
    </row>
    <row r="38" spans="1:6" x14ac:dyDescent="0.3">
      <c r="A38" t="s">
        <v>266</v>
      </c>
      <c r="B38" t="s">
        <v>72</v>
      </c>
      <c r="C38" t="s">
        <v>267</v>
      </c>
      <c r="D38" t="s">
        <v>202</v>
      </c>
      <c r="E38" t="s">
        <v>268</v>
      </c>
      <c r="F38" t="s">
        <v>132</v>
      </c>
    </row>
    <row r="39" spans="1:6" x14ac:dyDescent="0.3">
      <c r="A39" t="s">
        <v>269</v>
      </c>
      <c r="B39" t="s">
        <v>73</v>
      </c>
      <c r="C39" t="s">
        <v>270</v>
      </c>
      <c r="D39" t="s">
        <v>174</v>
      </c>
      <c r="E39" t="s">
        <v>271</v>
      </c>
      <c r="F39" t="s">
        <v>165</v>
      </c>
    </row>
    <row r="40" spans="1:6" x14ac:dyDescent="0.3">
      <c r="A40" t="s">
        <v>272</v>
      </c>
      <c r="B40" t="s">
        <v>74</v>
      </c>
      <c r="C40" t="s">
        <v>144</v>
      </c>
      <c r="D40" t="s">
        <v>202</v>
      </c>
      <c r="E40" t="s">
        <v>273</v>
      </c>
      <c r="F40" t="s">
        <v>130</v>
      </c>
    </row>
    <row r="41" spans="1:6" x14ac:dyDescent="0.3">
      <c r="A41" t="s">
        <v>274</v>
      </c>
      <c r="B41" t="s">
        <v>75</v>
      </c>
      <c r="C41" t="s">
        <v>275</v>
      </c>
      <c r="D41" t="s">
        <v>153</v>
      </c>
      <c r="E41" t="s">
        <v>276</v>
      </c>
      <c r="F41" t="s">
        <v>176</v>
      </c>
    </row>
    <row r="42" spans="1:6" x14ac:dyDescent="0.3">
      <c r="A42" t="s">
        <v>277</v>
      </c>
      <c r="B42" t="s">
        <v>76</v>
      </c>
      <c r="C42" t="s">
        <v>278</v>
      </c>
      <c r="D42" t="s">
        <v>215</v>
      </c>
      <c r="E42" t="s">
        <v>279</v>
      </c>
      <c r="F42" t="s">
        <v>176</v>
      </c>
    </row>
    <row r="43" spans="1:6" x14ac:dyDescent="0.3">
      <c r="A43" t="s">
        <v>280</v>
      </c>
      <c r="B43" t="s">
        <v>77</v>
      </c>
      <c r="C43" t="s">
        <v>281</v>
      </c>
      <c r="D43" t="s">
        <v>219</v>
      </c>
      <c r="E43" t="s">
        <v>282</v>
      </c>
      <c r="F43" t="s">
        <v>133</v>
      </c>
    </row>
    <row r="44" spans="1:6" x14ac:dyDescent="0.3">
      <c r="A44" t="s">
        <v>283</v>
      </c>
      <c r="B44" t="s">
        <v>78</v>
      </c>
      <c r="C44" t="s">
        <v>284</v>
      </c>
      <c r="D44" t="s">
        <v>174</v>
      </c>
      <c r="E44" t="s">
        <v>285</v>
      </c>
      <c r="F44" t="s">
        <v>134</v>
      </c>
    </row>
    <row r="45" spans="1:6" x14ac:dyDescent="0.3">
      <c r="A45" t="s">
        <v>286</v>
      </c>
      <c r="B45" t="s">
        <v>79</v>
      </c>
      <c r="C45" t="s">
        <v>145</v>
      </c>
      <c r="D45" t="s">
        <v>153</v>
      </c>
      <c r="E45" t="s">
        <v>287</v>
      </c>
      <c r="F45" t="s">
        <v>130</v>
      </c>
    </row>
    <row r="46" spans="1:6" x14ac:dyDescent="0.3">
      <c r="A46" t="s">
        <v>288</v>
      </c>
      <c r="B46" t="s">
        <v>80</v>
      </c>
      <c r="C46" t="s">
        <v>289</v>
      </c>
      <c r="D46" t="s">
        <v>157</v>
      </c>
      <c r="E46" t="s">
        <v>290</v>
      </c>
      <c r="F46" t="s">
        <v>134</v>
      </c>
    </row>
    <row r="47" spans="1:6" x14ac:dyDescent="0.3">
      <c r="A47" t="s">
        <v>291</v>
      </c>
      <c r="B47" t="s">
        <v>81</v>
      </c>
      <c r="C47" t="s">
        <v>292</v>
      </c>
      <c r="D47" t="s">
        <v>185</v>
      </c>
      <c r="E47" t="s">
        <v>293</v>
      </c>
      <c r="F47" t="s">
        <v>256</v>
      </c>
    </row>
    <row r="48" spans="1:6" x14ac:dyDescent="0.3">
      <c r="A48" t="s">
        <v>294</v>
      </c>
      <c r="B48" t="s">
        <v>82</v>
      </c>
      <c r="C48" t="s">
        <v>295</v>
      </c>
      <c r="D48" t="s">
        <v>157</v>
      </c>
      <c r="E48" t="s">
        <v>296</v>
      </c>
      <c r="F48" t="s">
        <v>256</v>
      </c>
    </row>
    <row r="49" spans="1:6" x14ac:dyDescent="0.3">
      <c r="A49" t="s">
        <v>297</v>
      </c>
      <c r="B49" t="s">
        <v>83</v>
      </c>
      <c r="C49" t="s">
        <v>298</v>
      </c>
      <c r="D49" t="s">
        <v>215</v>
      </c>
      <c r="E49" t="s">
        <v>299</v>
      </c>
      <c r="F49" t="s">
        <v>134</v>
      </c>
    </row>
    <row r="50" spans="1:6" x14ac:dyDescent="0.3">
      <c r="A50" t="s">
        <v>300</v>
      </c>
      <c r="B50" t="s">
        <v>84</v>
      </c>
      <c r="C50" t="s">
        <v>301</v>
      </c>
      <c r="D50" t="s">
        <v>174</v>
      </c>
      <c r="E50" t="s">
        <v>302</v>
      </c>
      <c r="F50" t="s">
        <v>236</v>
      </c>
    </row>
    <row r="51" spans="1:6" x14ac:dyDescent="0.3">
      <c r="A51" t="s">
        <v>303</v>
      </c>
      <c r="B51" t="s">
        <v>85</v>
      </c>
      <c r="C51" t="s">
        <v>304</v>
      </c>
      <c r="D51" t="s">
        <v>191</v>
      </c>
      <c r="E51" t="s">
        <v>305</v>
      </c>
      <c r="F51" t="s">
        <v>306</v>
      </c>
    </row>
    <row r="52" spans="1:6" x14ac:dyDescent="0.3">
      <c r="A52" t="s">
        <v>307</v>
      </c>
      <c r="B52" t="s">
        <v>86</v>
      </c>
      <c r="C52" t="s">
        <v>308</v>
      </c>
      <c r="D52" t="s">
        <v>219</v>
      </c>
      <c r="E52" t="s">
        <v>309</v>
      </c>
      <c r="F52" t="s">
        <v>133</v>
      </c>
    </row>
    <row r="53" spans="1:6" x14ac:dyDescent="0.3">
      <c r="A53" t="s">
        <v>310</v>
      </c>
      <c r="B53" t="s">
        <v>87</v>
      </c>
      <c r="C53" t="s">
        <v>311</v>
      </c>
      <c r="D53" t="s">
        <v>219</v>
      </c>
      <c r="E53" t="s">
        <v>312</v>
      </c>
      <c r="F53" t="s">
        <v>130</v>
      </c>
    </row>
    <row r="54" spans="1:6" x14ac:dyDescent="0.3">
      <c r="A54" t="s">
        <v>313</v>
      </c>
      <c r="B54" t="s">
        <v>88</v>
      </c>
      <c r="C54" t="s">
        <v>314</v>
      </c>
      <c r="D54" t="s">
        <v>202</v>
      </c>
      <c r="E54" t="s">
        <v>164</v>
      </c>
      <c r="F54" t="s">
        <v>165</v>
      </c>
    </row>
    <row r="55" spans="1:6" x14ac:dyDescent="0.3">
      <c r="A55" t="s">
        <v>315</v>
      </c>
      <c r="B55" t="s">
        <v>89</v>
      </c>
      <c r="C55" t="s">
        <v>316</v>
      </c>
      <c r="D55" t="s">
        <v>191</v>
      </c>
      <c r="E55" t="s">
        <v>192</v>
      </c>
      <c r="F55" t="s">
        <v>193</v>
      </c>
    </row>
    <row r="56" spans="1:6" x14ac:dyDescent="0.3">
      <c r="A56" t="s">
        <v>317</v>
      </c>
      <c r="B56" t="s">
        <v>90</v>
      </c>
      <c r="C56" t="s">
        <v>318</v>
      </c>
      <c r="D56" t="s">
        <v>153</v>
      </c>
      <c r="E56" t="s">
        <v>319</v>
      </c>
      <c r="F56" t="s">
        <v>134</v>
      </c>
    </row>
    <row r="57" spans="1:6" x14ac:dyDescent="0.3">
      <c r="A57" t="s">
        <v>320</v>
      </c>
      <c r="B57" t="s">
        <v>91</v>
      </c>
      <c r="C57" t="s">
        <v>321</v>
      </c>
      <c r="D57" t="s">
        <v>157</v>
      </c>
      <c r="E57" t="s">
        <v>322</v>
      </c>
      <c r="F57" t="s">
        <v>130</v>
      </c>
    </row>
    <row r="58" spans="1:6" x14ac:dyDescent="0.3">
      <c r="A58" t="s">
        <v>323</v>
      </c>
      <c r="B58" t="s">
        <v>92</v>
      </c>
      <c r="C58" t="s">
        <v>324</v>
      </c>
      <c r="D58" t="s">
        <v>157</v>
      </c>
      <c r="E58" t="s">
        <v>325</v>
      </c>
      <c r="F58" t="s">
        <v>176</v>
      </c>
    </row>
    <row r="59" spans="1:6" x14ac:dyDescent="0.3">
      <c r="A59" t="s">
        <v>326</v>
      </c>
      <c r="B59" t="s">
        <v>93</v>
      </c>
      <c r="C59" t="s">
        <v>327</v>
      </c>
      <c r="D59" t="s">
        <v>153</v>
      </c>
      <c r="E59" t="s">
        <v>158</v>
      </c>
      <c r="F59" t="s">
        <v>159</v>
      </c>
    </row>
    <row r="60" spans="1:6" x14ac:dyDescent="0.3">
      <c r="A60" t="s">
        <v>328</v>
      </c>
      <c r="B60" t="s">
        <v>94</v>
      </c>
      <c r="C60" t="s">
        <v>329</v>
      </c>
      <c r="D60" t="s">
        <v>215</v>
      </c>
      <c r="E60" t="s">
        <v>330</v>
      </c>
      <c r="F60" t="s">
        <v>128</v>
      </c>
    </row>
    <row r="61" spans="1:6" x14ac:dyDescent="0.3">
      <c r="A61" t="s">
        <v>331</v>
      </c>
      <c r="B61" t="s">
        <v>95</v>
      </c>
      <c r="C61" t="s">
        <v>332</v>
      </c>
      <c r="D61" t="s">
        <v>153</v>
      </c>
      <c r="E61" t="s">
        <v>239</v>
      </c>
      <c r="F61" t="s">
        <v>240</v>
      </c>
    </row>
    <row r="62" spans="1:6" x14ac:dyDescent="0.3">
      <c r="A62" t="s">
        <v>333</v>
      </c>
      <c r="B62" t="s">
        <v>96</v>
      </c>
      <c r="C62" t="s">
        <v>334</v>
      </c>
      <c r="D62" t="s">
        <v>185</v>
      </c>
      <c r="E62" t="s">
        <v>259</v>
      </c>
      <c r="F62" t="s">
        <v>131</v>
      </c>
    </row>
    <row r="63" spans="1:6" x14ac:dyDescent="0.3">
      <c r="A63" t="s">
        <v>335</v>
      </c>
      <c r="B63" t="s">
        <v>97</v>
      </c>
      <c r="C63" t="s">
        <v>141</v>
      </c>
      <c r="D63" t="s">
        <v>219</v>
      </c>
      <c r="E63" t="s">
        <v>203</v>
      </c>
      <c r="F63" t="s">
        <v>131</v>
      </c>
    </row>
    <row r="64" spans="1:6" x14ac:dyDescent="0.3">
      <c r="A64" t="s">
        <v>336</v>
      </c>
      <c r="B64" t="s">
        <v>98</v>
      </c>
      <c r="C64" t="s">
        <v>138</v>
      </c>
      <c r="D64" t="s">
        <v>185</v>
      </c>
      <c r="E64" t="s">
        <v>337</v>
      </c>
      <c r="F64" t="s">
        <v>130</v>
      </c>
    </row>
    <row r="65" spans="1:6" x14ac:dyDescent="0.3">
      <c r="A65" t="s">
        <v>338</v>
      </c>
      <c r="B65" t="s">
        <v>99</v>
      </c>
      <c r="C65" t="s">
        <v>339</v>
      </c>
      <c r="D65" t="s">
        <v>153</v>
      </c>
      <c r="E65" t="s">
        <v>192</v>
      </c>
      <c r="F65" t="s">
        <v>193</v>
      </c>
    </row>
    <row r="66" spans="1:6" x14ac:dyDescent="0.3">
      <c r="A66" t="s">
        <v>340</v>
      </c>
      <c r="B66" t="s">
        <v>100</v>
      </c>
      <c r="C66" t="s">
        <v>341</v>
      </c>
      <c r="D66" t="s">
        <v>342</v>
      </c>
      <c r="E66" t="s">
        <v>343</v>
      </c>
      <c r="F66" t="s">
        <v>134</v>
      </c>
    </row>
    <row r="67" spans="1:6" x14ac:dyDescent="0.3">
      <c r="A67" t="s">
        <v>344</v>
      </c>
      <c r="B67" t="s">
        <v>101</v>
      </c>
      <c r="C67" t="s">
        <v>345</v>
      </c>
      <c r="D67" t="s">
        <v>202</v>
      </c>
      <c r="E67" t="s">
        <v>346</v>
      </c>
      <c r="F67" t="s">
        <v>236</v>
      </c>
    </row>
    <row r="68" spans="1:6" x14ac:dyDescent="0.3">
      <c r="A68" t="s">
        <v>347</v>
      </c>
      <c r="B68" t="s">
        <v>102</v>
      </c>
      <c r="C68" t="s">
        <v>348</v>
      </c>
      <c r="D68" t="s">
        <v>224</v>
      </c>
      <c r="E68" t="s">
        <v>259</v>
      </c>
      <c r="F68" t="s">
        <v>131</v>
      </c>
    </row>
    <row r="69" spans="1:6" x14ac:dyDescent="0.3">
      <c r="A69" t="s">
        <v>349</v>
      </c>
      <c r="B69" t="s">
        <v>103</v>
      </c>
      <c r="C69" t="s">
        <v>350</v>
      </c>
      <c r="D69" t="s">
        <v>215</v>
      </c>
      <c r="E69" t="s">
        <v>351</v>
      </c>
      <c r="F69" t="s">
        <v>199</v>
      </c>
    </row>
    <row r="70" spans="1:6" x14ac:dyDescent="0.3">
      <c r="A70" t="s">
        <v>352</v>
      </c>
      <c r="B70" t="s">
        <v>104</v>
      </c>
      <c r="C70" t="s">
        <v>353</v>
      </c>
      <c r="D70" t="s">
        <v>185</v>
      </c>
      <c r="E70" t="s">
        <v>179</v>
      </c>
      <c r="F70" t="s">
        <v>180</v>
      </c>
    </row>
    <row r="71" spans="1:6" x14ac:dyDescent="0.3">
      <c r="A71" t="s">
        <v>354</v>
      </c>
      <c r="B71" t="s">
        <v>105</v>
      </c>
      <c r="C71" t="s">
        <v>355</v>
      </c>
      <c r="D71" t="s">
        <v>157</v>
      </c>
      <c r="E71" t="s">
        <v>356</v>
      </c>
      <c r="F71" t="s">
        <v>357</v>
      </c>
    </row>
    <row r="72" spans="1:6" x14ac:dyDescent="0.3">
      <c r="A72" t="s">
        <v>358</v>
      </c>
      <c r="B72" t="s">
        <v>106</v>
      </c>
      <c r="C72" t="s">
        <v>139</v>
      </c>
      <c r="D72" t="s">
        <v>153</v>
      </c>
      <c r="E72" t="s">
        <v>359</v>
      </c>
      <c r="F72" t="s">
        <v>134</v>
      </c>
    </row>
    <row r="73" spans="1:6" x14ac:dyDescent="0.3">
      <c r="A73" t="s">
        <v>360</v>
      </c>
      <c r="B73" t="s">
        <v>107</v>
      </c>
      <c r="C73" t="s">
        <v>361</v>
      </c>
      <c r="D73" t="s">
        <v>215</v>
      </c>
      <c r="E73" t="s">
        <v>164</v>
      </c>
      <c r="F73" t="s">
        <v>165</v>
      </c>
    </row>
    <row r="74" spans="1:6" x14ac:dyDescent="0.3">
      <c r="A74" t="s">
        <v>362</v>
      </c>
      <c r="B74" t="s">
        <v>108</v>
      </c>
      <c r="C74" t="s">
        <v>363</v>
      </c>
      <c r="D74" t="s">
        <v>157</v>
      </c>
      <c r="E74" t="s">
        <v>364</v>
      </c>
      <c r="F74" t="s">
        <v>365</v>
      </c>
    </row>
    <row r="75" spans="1:6" x14ac:dyDescent="0.3">
      <c r="A75" t="s">
        <v>366</v>
      </c>
      <c r="B75" t="s">
        <v>109</v>
      </c>
      <c r="C75" t="s">
        <v>367</v>
      </c>
      <c r="D75" t="s">
        <v>174</v>
      </c>
      <c r="E75" t="s">
        <v>325</v>
      </c>
      <c r="F75" t="s">
        <v>176</v>
      </c>
    </row>
    <row r="76" spans="1:6" x14ac:dyDescent="0.3">
      <c r="A76" t="s">
        <v>368</v>
      </c>
      <c r="B76" t="s">
        <v>110</v>
      </c>
      <c r="C76" t="s">
        <v>369</v>
      </c>
      <c r="D76" t="s">
        <v>215</v>
      </c>
      <c r="E76" t="s">
        <v>370</v>
      </c>
      <c r="F76" t="s">
        <v>134</v>
      </c>
    </row>
    <row r="77" spans="1:6" x14ac:dyDescent="0.3">
      <c r="A77" t="s">
        <v>371</v>
      </c>
      <c r="B77" t="s">
        <v>111</v>
      </c>
      <c r="C77" t="s">
        <v>372</v>
      </c>
      <c r="D77" t="s">
        <v>185</v>
      </c>
      <c r="E77" t="s">
        <v>373</v>
      </c>
      <c r="F77" t="s">
        <v>306</v>
      </c>
    </row>
    <row r="78" spans="1:6" x14ac:dyDescent="0.3">
      <c r="A78" t="s">
        <v>374</v>
      </c>
      <c r="B78" t="s">
        <v>112</v>
      </c>
      <c r="C78" t="s">
        <v>375</v>
      </c>
      <c r="D78" t="s">
        <v>174</v>
      </c>
      <c r="E78" t="s">
        <v>299</v>
      </c>
      <c r="F78" t="s">
        <v>134</v>
      </c>
    </row>
    <row r="79" spans="1:6" x14ac:dyDescent="0.3">
      <c r="A79" t="s">
        <v>376</v>
      </c>
      <c r="B79" t="s">
        <v>113</v>
      </c>
      <c r="C79" t="s">
        <v>377</v>
      </c>
      <c r="D79" t="s">
        <v>219</v>
      </c>
      <c r="E79" t="s">
        <v>378</v>
      </c>
      <c r="F79" t="s">
        <v>134</v>
      </c>
    </row>
    <row r="80" spans="1:6" x14ac:dyDescent="0.3">
      <c r="A80" t="s">
        <v>379</v>
      </c>
      <c r="B80" t="s">
        <v>114</v>
      </c>
      <c r="C80" t="s">
        <v>380</v>
      </c>
      <c r="D80" t="s">
        <v>174</v>
      </c>
      <c r="E80" t="s">
        <v>381</v>
      </c>
      <c r="F80" t="s">
        <v>130</v>
      </c>
    </row>
    <row r="81" spans="1:6" x14ac:dyDescent="0.3">
      <c r="A81" t="s">
        <v>382</v>
      </c>
      <c r="B81" t="s">
        <v>115</v>
      </c>
      <c r="C81" t="s">
        <v>383</v>
      </c>
      <c r="D81" t="s">
        <v>157</v>
      </c>
      <c r="E81" t="s">
        <v>158</v>
      </c>
      <c r="F81" t="s">
        <v>159</v>
      </c>
    </row>
    <row r="82" spans="1:6" x14ac:dyDescent="0.3">
      <c r="A82" t="s">
        <v>384</v>
      </c>
      <c r="B82" t="s">
        <v>116</v>
      </c>
      <c r="C82" t="s">
        <v>385</v>
      </c>
      <c r="D82" t="s">
        <v>153</v>
      </c>
      <c r="E82" t="s">
        <v>203</v>
      </c>
      <c r="F82" t="s">
        <v>131</v>
      </c>
    </row>
    <row r="83" spans="1:6" x14ac:dyDescent="0.3">
      <c r="A83" t="s">
        <v>386</v>
      </c>
      <c r="B83" t="s">
        <v>117</v>
      </c>
      <c r="C83" t="s">
        <v>387</v>
      </c>
      <c r="D83" t="s">
        <v>202</v>
      </c>
      <c r="E83" t="s">
        <v>388</v>
      </c>
      <c r="F83" t="s">
        <v>134</v>
      </c>
    </row>
    <row r="84" spans="1:6" x14ac:dyDescent="0.3">
      <c r="A84" t="s">
        <v>389</v>
      </c>
      <c r="B84" t="s">
        <v>118</v>
      </c>
      <c r="C84" t="s">
        <v>142</v>
      </c>
      <c r="D84" t="s">
        <v>215</v>
      </c>
      <c r="E84" t="s">
        <v>390</v>
      </c>
      <c r="F84" t="s">
        <v>365</v>
      </c>
    </row>
    <row r="85" spans="1:6" x14ac:dyDescent="0.3">
      <c r="A85" t="s">
        <v>391</v>
      </c>
      <c r="B85" t="s">
        <v>119</v>
      </c>
      <c r="C85" t="s">
        <v>392</v>
      </c>
      <c r="D85" t="s">
        <v>191</v>
      </c>
      <c r="E85" t="s">
        <v>393</v>
      </c>
      <c r="F85" t="s">
        <v>176</v>
      </c>
    </row>
    <row r="86" spans="1:6" x14ac:dyDescent="0.3">
      <c r="A86" t="s">
        <v>394</v>
      </c>
      <c r="B86" t="s">
        <v>120</v>
      </c>
      <c r="C86" t="s">
        <v>395</v>
      </c>
      <c r="D86" t="s">
        <v>185</v>
      </c>
      <c r="E86" t="s">
        <v>396</v>
      </c>
      <c r="F86" t="s">
        <v>176</v>
      </c>
    </row>
    <row r="87" spans="1:6" x14ac:dyDescent="0.3">
      <c r="A87" t="s">
        <v>397</v>
      </c>
      <c r="B87" t="s">
        <v>51</v>
      </c>
      <c r="C87" t="s">
        <v>398</v>
      </c>
      <c r="D87" t="s">
        <v>153</v>
      </c>
      <c r="E87" t="s">
        <v>399</v>
      </c>
      <c r="F87" t="s">
        <v>130</v>
      </c>
    </row>
    <row r="88" spans="1:6" x14ac:dyDescent="0.3">
      <c r="A88" t="s">
        <v>400</v>
      </c>
      <c r="B88" t="s">
        <v>121</v>
      </c>
      <c r="C88" t="s">
        <v>401</v>
      </c>
      <c r="D88" t="s">
        <v>185</v>
      </c>
      <c r="E88" t="s">
        <v>402</v>
      </c>
      <c r="F88" t="s">
        <v>403</v>
      </c>
    </row>
    <row r="89" spans="1:6" x14ac:dyDescent="0.3">
      <c r="A89" t="s">
        <v>404</v>
      </c>
      <c r="B89" t="s">
        <v>122</v>
      </c>
      <c r="C89" t="s">
        <v>405</v>
      </c>
      <c r="D89" t="s">
        <v>215</v>
      </c>
      <c r="E89" t="s">
        <v>406</v>
      </c>
      <c r="F89" t="s">
        <v>131</v>
      </c>
    </row>
    <row r="90" spans="1:6" x14ac:dyDescent="0.3">
      <c r="A90" t="s">
        <v>407</v>
      </c>
      <c r="B90" t="s">
        <v>123</v>
      </c>
      <c r="C90" t="s">
        <v>408</v>
      </c>
      <c r="D90" t="s">
        <v>157</v>
      </c>
      <c r="E90" t="s">
        <v>409</v>
      </c>
      <c r="F90" t="s">
        <v>134</v>
      </c>
    </row>
    <row r="91" spans="1:6" x14ac:dyDescent="0.3">
      <c r="A91" t="s">
        <v>410</v>
      </c>
      <c r="B91" t="s">
        <v>124</v>
      </c>
      <c r="C91" t="s">
        <v>411</v>
      </c>
      <c r="D91" t="s">
        <v>412</v>
      </c>
      <c r="E91" t="s">
        <v>413</v>
      </c>
      <c r="F91" t="s">
        <v>403</v>
      </c>
    </row>
    <row r="92" spans="1:6" x14ac:dyDescent="0.3">
      <c r="A92" t="s">
        <v>414</v>
      </c>
      <c r="B92" t="s">
        <v>125</v>
      </c>
      <c r="C92" t="s">
        <v>415</v>
      </c>
      <c r="D92" t="s">
        <v>157</v>
      </c>
      <c r="E92" t="s">
        <v>416</v>
      </c>
      <c r="F92" t="s">
        <v>417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Props1.xml><?xml version="1.0" encoding="utf-8"?>
<ds:datastoreItem xmlns:ds="http://schemas.openxmlformats.org/officeDocument/2006/customXml" ds:itemID="{4162D238-9CBF-48FA-93EA-FA2FFDEAE9AA}">
  <ds:schemaRefs/>
</ds:datastoreItem>
</file>

<file path=customXml/itemProps2.xml><?xml version="1.0" encoding="utf-8"?>
<ds:datastoreItem xmlns:ds="http://schemas.openxmlformats.org/officeDocument/2006/customXml" ds:itemID="{035E049D-4FB2-4880-869C-4131607A9CAD}">
  <ds:schemaRefs/>
</ds:datastoreItem>
</file>

<file path=customXml/itemProps3.xml><?xml version="1.0" encoding="utf-8"?>
<ds:datastoreItem xmlns:ds="http://schemas.openxmlformats.org/officeDocument/2006/customXml" ds:itemID="{FE934F05-A35B-4AAD-8E09-EAA1A35978CA}">
  <ds:schemaRefs/>
</ds:datastoreItem>
</file>

<file path=customXml/itemProps4.xml><?xml version="1.0" encoding="utf-8"?>
<ds:datastoreItem xmlns:ds="http://schemas.openxmlformats.org/officeDocument/2006/customXml" ds:itemID="{B1345415-CD80-465E-BC2F-FFCC7A3CA505}">
  <ds:schemaRefs/>
</ds:datastoreItem>
</file>

<file path=customXml/itemProps5.xml><?xml version="1.0" encoding="utf-8"?>
<ds:datastoreItem xmlns:ds="http://schemas.openxmlformats.org/officeDocument/2006/customXml" ds:itemID="{4E18D247-F254-4B3F-AF0C-5E7B4F4B62E0}">
  <ds:schemaRefs/>
</ds:datastoreItem>
</file>

<file path=customXml/itemProps6.xml><?xml version="1.0" encoding="utf-8"?>
<ds:datastoreItem xmlns:ds="http://schemas.openxmlformats.org/officeDocument/2006/customXml" ds:itemID="{1F3E3BEC-A0F5-4770-8BC5-1C8CA6A06A49}">
  <ds:schemaRefs/>
</ds:datastoreItem>
</file>

<file path=customXml/itemProps7.xml><?xml version="1.0" encoding="utf-8"?>
<ds:datastoreItem xmlns:ds="http://schemas.openxmlformats.org/officeDocument/2006/customXml" ds:itemID="{04EB8040-450D-4468-B630-62646E218B78}">
  <ds:schemaRefs/>
</ds:datastoreItem>
</file>

<file path=customXml/itemProps8.xml><?xml version="1.0" encoding="utf-8"?>
<ds:datastoreItem xmlns:ds="http://schemas.openxmlformats.org/officeDocument/2006/customXml" ds:itemID="{0A2F8378-F5EC-4C7D-9935-3CDF35672676}">
  <ds:schemaRefs/>
</ds:datastoreItem>
</file>

<file path=customXml/itemProps9.xml><?xml version="1.0" encoding="utf-8"?>
<ds:datastoreItem xmlns:ds="http://schemas.openxmlformats.org/officeDocument/2006/customXml" ds:itemID="{97E6F912-1FC6-4E9A-89B8-709B736BDF70}">
  <ds:schemaRefs/>
</ds:datastoreItem>
</file>

<file path=customXml/itemProps10.xml><?xml version="1.0" encoding="utf-8"?>
<ds:datastoreItem xmlns:ds="http://schemas.openxmlformats.org/officeDocument/2006/customXml" ds:itemID="{3EE3A7E9-1504-40A6-B38E-EFD2C5F864AA}">
  <ds:schemaRefs/>
</ds:datastoreItem>
</file>

<file path=customXml/itemProps11.xml><?xml version="1.0" encoding="utf-8"?>
<ds:datastoreItem xmlns:ds="http://schemas.openxmlformats.org/officeDocument/2006/customXml" ds:itemID="{E4A39ACD-C407-48EF-896B-979875BDCA10}">
  <ds:schemaRefs/>
</ds:datastoreItem>
</file>

<file path=customXml/itemProps12.xml><?xml version="1.0" encoding="utf-8"?>
<ds:datastoreItem xmlns:ds="http://schemas.openxmlformats.org/officeDocument/2006/customXml" ds:itemID="{4C7DEA9F-3CE8-4AD5-9FB8-46B97BDF983A}">
  <ds:schemaRefs/>
</ds:datastoreItem>
</file>

<file path=customXml/itemProps13.xml><?xml version="1.0" encoding="utf-8"?>
<ds:datastoreItem xmlns:ds="http://schemas.openxmlformats.org/officeDocument/2006/customXml" ds:itemID="{7294F409-30CC-4ACB-BC27-D49FB30A6654}">
  <ds:schemaRefs/>
</ds:datastoreItem>
</file>

<file path=customXml/itemProps14.xml><?xml version="1.0" encoding="utf-8"?>
<ds:datastoreItem xmlns:ds="http://schemas.openxmlformats.org/officeDocument/2006/customXml" ds:itemID="{130A80C3-E3E1-4DB6-B6CF-D94072B9F0B3}">
  <ds:schemaRefs/>
</ds:datastoreItem>
</file>

<file path=customXml/itemProps15.xml><?xml version="1.0" encoding="utf-8"?>
<ds:datastoreItem xmlns:ds="http://schemas.openxmlformats.org/officeDocument/2006/customXml" ds:itemID="{E557492C-1EC6-4835-B4E0-535E719C3293}">
  <ds:schemaRefs/>
</ds:datastoreItem>
</file>

<file path=customXml/itemProps16.xml><?xml version="1.0" encoding="utf-8"?>
<ds:datastoreItem xmlns:ds="http://schemas.openxmlformats.org/officeDocument/2006/customXml" ds:itemID="{73828FFC-F1BF-4974-90B0-27BEFC61C25B}">
  <ds:schemaRefs/>
</ds:datastoreItem>
</file>

<file path=customXml/itemProps17.xml><?xml version="1.0" encoding="utf-8"?>
<ds:datastoreItem xmlns:ds="http://schemas.openxmlformats.org/officeDocument/2006/customXml" ds:itemID="{E1D2FD52-71CF-4C85-8742-8DD24155EFA4}">
  <ds:schemaRefs/>
</ds:datastoreItem>
</file>

<file path=customXml/itemProps18.xml><?xml version="1.0" encoding="utf-8"?>
<ds:datastoreItem xmlns:ds="http://schemas.openxmlformats.org/officeDocument/2006/customXml" ds:itemID="{5028B7F8-D72A-4154-8961-F5D2FECB2BC6}">
  <ds:schemaRefs/>
</ds:datastoreItem>
</file>

<file path=customXml/itemProps19.xml><?xml version="1.0" encoding="utf-8"?>
<ds:datastoreItem xmlns:ds="http://schemas.openxmlformats.org/officeDocument/2006/customXml" ds:itemID="{5D83AA8A-2619-4C4F-BD4C-3035A6109542}">
  <ds:schemaRefs/>
</ds:datastoreItem>
</file>

<file path=customXml/itemProps20.xml><?xml version="1.0" encoding="utf-8"?>
<ds:datastoreItem xmlns:ds="http://schemas.openxmlformats.org/officeDocument/2006/customXml" ds:itemID="{7B2EB720-022F-4A1F-8F7B-89390BF8DFD3}">
  <ds:schemaRefs/>
</ds:datastoreItem>
</file>

<file path=customXml/itemProps21.xml><?xml version="1.0" encoding="utf-8"?>
<ds:datastoreItem xmlns:ds="http://schemas.openxmlformats.org/officeDocument/2006/customXml" ds:itemID="{BE235952-BE40-44F7-B0AF-7F34A572926C}">
  <ds:schemaRefs>
    <ds:schemaRef ds:uri="http://schemas.microsoft.com/DataMashup"/>
  </ds:schemaRefs>
</ds:datastoreItem>
</file>

<file path=customXml/itemProps22.xml><?xml version="1.0" encoding="utf-8"?>
<ds:datastoreItem xmlns:ds="http://schemas.openxmlformats.org/officeDocument/2006/customXml" ds:itemID="{D7C7D75B-791C-4683-AFA4-83F695E194CD}">
  <ds:schemaRefs/>
</ds:datastoreItem>
</file>

<file path=customXml/itemProps23.xml><?xml version="1.0" encoding="utf-8"?>
<ds:datastoreItem xmlns:ds="http://schemas.openxmlformats.org/officeDocument/2006/customXml" ds:itemID="{E06AFE4B-40DB-4019-89B2-0F6CB80F9C29}">
  <ds:schemaRefs/>
</ds:datastoreItem>
</file>

<file path=customXml/itemProps24.xml><?xml version="1.0" encoding="utf-8"?>
<ds:datastoreItem xmlns:ds="http://schemas.openxmlformats.org/officeDocument/2006/customXml" ds:itemID="{CE63AED8-10A4-4CCC-9546-421952E837EF}">
  <ds:schemaRefs/>
</ds:datastoreItem>
</file>

<file path=customXml/itemProps25.xml><?xml version="1.0" encoding="utf-8"?>
<ds:datastoreItem xmlns:ds="http://schemas.openxmlformats.org/officeDocument/2006/customXml" ds:itemID="{ADDD58AA-7D2B-43BC-960F-09FBBCA81447}">
  <ds:schemaRefs/>
</ds:datastoreItem>
</file>

<file path=customXml/itemProps26.xml><?xml version="1.0" encoding="utf-8"?>
<ds:datastoreItem xmlns:ds="http://schemas.openxmlformats.org/officeDocument/2006/customXml" ds:itemID="{2C71B1B1-47DA-4605-B8FE-826C97F1F6CC}">
  <ds:schemaRefs/>
</ds:datastoreItem>
</file>

<file path=customXml/itemProps27.xml><?xml version="1.0" encoding="utf-8"?>
<ds:datastoreItem xmlns:ds="http://schemas.openxmlformats.org/officeDocument/2006/customXml" ds:itemID="{900ACFA7-3689-4771-AB2A-C85FAE4B14F7}">
  <ds:schemaRefs/>
</ds:datastoreItem>
</file>

<file path=customXml/itemProps28.xml><?xml version="1.0" encoding="utf-8"?>
<ds:datastoreItem xmlns:ds="http://schemas.openxmlformats.org/officeDocument/2006/customXml" ds:itemID="{25F702DC-DBC6-42D7-861A-C8D270A73A8F}">
  <ds:schemaRefs/>
</ds:datastoreItem>
</file>

<file path=customXml/itemProps29.xml><?xml version="1.0" encoding="utf-8"?>
<ds:datastoreItem xmlns:ds="http://schemas.openxmlformats.org/officeDocument/2006/customXml" ds:itemID="{4FC72BC1-7631-4ABA-AA96-E75A8F971E3F}">
  <ds:schemaRefs/>
</ds:datastoreItem>
</file>

<file path=customXml/itemProps30.xml><?xml version="1.0" encoding="utf-8"?>
<ds:datastoreItem xmlns:ds="http://schemas.openxmlformats.org/officeDocument/2006/customXml" ds:itemID="{A6E72BF3-F8E2-4955-8AAB-2978FC761CE4}">
  <ds:schemaRefs/>
</ds:datastoreItem>
</file>

<file path=customXml/itemProps31.xml><?xml version="1.0" encoding="utf-8"?>
<ds:datastoreItem xmlns:ds="http://schemas.openxmlformats.org/officeDocument/2006/customXml" ds:itemID="{E62FDC53-9A51-4136-A1DD-F372E84C94F3}">
  <ds:schemaRefs/>
</ds:datastoreItem>
</file>

<file path=customXml/itemProps32.xml><?xml version="1.0" encoding="utf-8"?>
<ds:datastoreItem xmlns:ds="http://schemas.openxmlformats.org/officeDocument/2006/customXml" ds:itemID="{DF3ED236-331D-41FF-BB71-6EC9E9AE1192}">
  <ds:schemaRefs/>
</ds:datastoreItem>
</file>

<file path=customXml/itemProps33.xml><?xml version="1.0" encoding="utf-8"?>
<ds:datastoreItem xmlns:ds="http://schemas.openxmlformats.org/officeDocument/2006/customXml" ds:itemID="{210B9F2E-7F2D-4814-8179-FAB6151FEA0D}">
  <ds:schemaRefs/>
</ds:datastoreItem>
</file>

<file path=customXml/itemProps34.xml><?xml version="1.0" encoding="utf-8"?>
<ds:datastoreItem xmlns:ds="http://schemas.openxmlformats.org/officeDocument/2006/customXml" ds:itemID="{4B3AD951-228F-4EB5-BB16-262C9D24BD55}">
  <ds:schemaRefs/>
</ds:datastoreItem>
</file>

<file path=customXml/itemProps35.xml><?xml version="1.0" encoding="utf-8"?>
<ds:datastoreItem xmlns:ds="http://schemas.openxmlformats.org/officeDocument/2006/customXml" ds:itemID="{F6A3D3A8-4878-41CF-B2C5-6F8C18EDE215}">
  <ds:schemaRefs/>
</ds:datastoreItem>
</file>

<file path=customXml/itemProps36.xml><?xml version="1.0" encoding="utf-8"?>
<ds:datastoreItem xmlns:ds="http://schemas.openxmlformats.org/officeDocument/2006/customXml" ds:itemID="{856830EB-296C-4F4D-A998-3EAD3BADD279}">
  <ds:schemaRefs/>
</ds:datastoreItem>
</file>

<file path=customXml/itemProps37.xml><?xml version="1.0" encoding="utf-8"?>
<ds:datastoreItem xmlns:ds="http://schemas.openxmlformats.org/officeDocument/2006/customXml" ds:itemID="{93B44462-42A9-46F8-B28D-40E7C14E2D28}">
  <ds:schemaRefs/>
</ds:datastoreItem>
</file>

<file path=customXml/itemProps38.xml><?xml version="1.0" encoding="utf-8"?>
<ds:datastoreItem xmlns:ds="http://schemas.openxmlformats.org/officeDocument/2006/customXml" ds:itemID="{BA0E5F8E-3365-4C21-8E2D-A3E86E6D3575}">
  <ds:schemaRefs/>
</ds:datastoreItem>
</file>

<file path=customXml/itemProps39.xml><?xml version="1.0" encoding="utf-8"?>
<ds:datastoreItem xmlns:ds="http://schemas.openxmlformats.org/officeDocument/2006/customXml" ds:itemID="{150B4F6A-616A-4880-A335-C9E627559AD4}">
  <ds:schemaRefs/>
</ds:datastoreItem>
</file>

<file path=customXml/itemProps40.xml><?xml version="1.0" encoding="utf-8"?>
<ds:datastoreItem xmlns:ds="http://schemas.openxmlformats.org/officeDocument/2006/customXml" ds:itemID="{0FC60E3D-E850-4B29-A0BD-A49F3897AD2F}">
  <ds:schemaRefs/>
</ds:datastoreItem>
</file>

<file path=customXml/itemProps41.xml><?xml version="1.0" encoding="utf-8"?>
<ds:datastoreItem xmlns:ds="http://schemas.openxmlformats.org/officeDocument/2006/customXml" ds:itemID="{AEC3D4D2-1961-45B6-8AB2-BCB079373514}">
  <ds:schemaRefs/>
</ds:datastoreItem>
</file>

<file path=customXml/itemProps42.xml><?xml version="1.0" encoding="utf-8"?>
<ds:datastoreItem xmlns:ds="http://schemas.openxmlformats.org/officeDocument/2006/customXml" ds:itemID="{6C642C3D-D90E-4525-86BE-5CCE7C80E968}">
  <ds:schemaRefs/>
</ds:datastoreItem>
</file>

<file path=customXml/itemProps43.xml><?xml version="1.0" encoding="utf-8"?>
<ds:datastoreItem xmlns:ds="http://schemas.openxmlformats.org/officeDocument/2006/customXml" ds:itemID="{6026BFD1-215B-415B-AB7B-87521AC60358}">
  <ds:schemaRefs/>
</ds:datastoreItem>
</file>

<file path=customXml/itemProps44.xml><?xml version="1.0" encoding="utf-8"?>
<ds:datastoreItem xmlns:ds="http://schemas.openxmlformats.org/officeDocument/2006/customXml" ds:itemID="{B42B3C43-E1D6-430B-A540-F6F117918462}">
  <ds:schemaRefs/>
</ds:datastoreItem>
</file>

<file path=customXml/itemProps45.xml><?xml version="1.0" encoding="utf-8"?>
<ds:datastoreItem xmlns:ds="http://schemas.openxmlformats.org/officeDocument/2006/customXml" ds:itemID="{2A67FE36-F84F-4FD5-8422-0796C9FC5428}">
  <ds:schemaRefs/>
</ds:datastoreItem>
</file>

<file path=customXml/itemProps46.xml><?xml version="1.0" encoding="utf-8"?>
<ds:datastoreItem xmlns:ds="http://schemas.openxmlformats.org/officeDocument/2006/customXml" ds:itemID="{74E81A76-17C5-4A41-AB16-26EF60B1529F}">
  <ds:schemaRefs/>
</ds:datastoreItem>
</file>

<file path=customXml/itemProps47.xml><?xml version="1.0" encoding="utf-8"?>
<ds:datastoreItem xmlns:ds="http://schemas.openxmlformats.org/officeDocument/2006/customXml" ds:itemID="{7247FCEC-248A-4776-B3A8-548653798545}">
  <ds:schemaRefs/>
</ds:datastoreItem>
</file>

<file path=customXml/itemProps48.xml><?xml version="1.0" encoding="utf-8"?>
<ds:datastoreItem xmlns:ds="http://schemas.openxmlformats.org/officeDocument/2006/customXml" ds:itemID="{200126FF-C2A6-4705-8AEF-FB52CF4165E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Home</vt:lpstr>
      <vt:lpstr>Sales</vt:lpstr>
      <vt:lpstr>Products</vt:lpstr>
      <vt:lpstr>Customers</vt:lpstr>
      <vt:lpstr>Shipping</vt:lpstr>
      <vt:lpstr>sales_data</vt:lpstr>
      <vt:lpstr>products_data</vt:lpstr>
      <vt:lpstr>customers_data</vt:lpstr>
      <vt:lpstr>customers (2)</vt:lpstr>
      <vt:lpstr>customer_count</vt:lpstr>
      <vt:lpstr>shipping_data</vt:lpstr>
      <vt:lpstr>customer_details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TODD MATTHEWS</dc:creator>
  <cp:lastModifiedBy>TODD MATTHEWS</cp:lastModifiedBy>
  <dcterms:created xsi:type="dcterms:W3CDTF">2024-10-26T09:17:19Z</dcterms:created>
  <dcterms:modified xsi:type="dcterms:W3CDTF">2024-10-30T06:37:04Z</dcterms:modified>
</cp:coreProperties>
</file>