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slicers/slicer6.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D:\Documents\Data Analysis Projects\Northwind Traders\Excel-Analysis-Project\"/>
    </mc:Choice>
  </mc:AlternateContent>
  <xr:revisionPtr revIDLastSave="0" documentId="13_ncr:1_{98A0B2B5-80A9-407F-BF60-72F965426FF2}" xr6:coauthVersionLast="47" xr6:coauthVersionMax="47" xr10:uidLastSave="{00000000-0000-0000-0000-000000000000}"/>
  <bookViews>
    <workbookView xWindow="-108" yWindow="-108" windowWidth="23256" windowHeight="12576"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state="hidden"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1"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0" r:id="rId13"/>
    <pivotCache cacheId="20" r:id="rId14"/>
    <pivotCache cacheId="23" r:id="rId15"/>
    <pivotCache cacheId="26" r:id="rId16"/>
    <pivotCache cacheId="29" r:id="rId17"/>
    <pivotCache cacheId="32" r:id="rId18"/>
    <pivotCache cacheId="35" r:id="rId19"/>
    <pivotCache cacheId="38" r:id="rId20"/>
    <pivotCache cacheId="50" r:id="rId21"/>
    <pivotCache cacheId="53" r:id="rId22"/>
    <pivotCache cacheId="56" r:id="rId23"/>
    <pivotCache cacheId="59" r:id="rId24"/>
    <pivotCache cacheId="68" r:id="rId25"/>
    <pivotCache cacheId="71" r:id="rId26"/>
  </pivotCaches>
  <extLst>
    <ext xmlns:x14="http://schemas.microsoft.com/office/spreadsheetml/2009/9/main" uri="{876F7934-8845-4945-9796-88D515C7AA90}">
      <x14:pivotCaches>
        <pivotCache cacheId="14" r:id="rId27"/>
        <pivotCache cacheId="15" r:id="rId28"/>
        <pivotCache cacheId="16"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N30" i="1"/>
  <c r="K3" i="3" a="1"/>
  <c r="K3" i="3" s="1"/>
  <c r="C17" i="3"/>
  <c r="C18" i="3"/>
  <c r="C19" i="3"/>
  <c r="C20" i="3"/>
  <c r="C21" i="3"/>
  <c r="C22" i="3"/>
  <c r="C23" i="3"/>
  <c r="C24" i="3"/>
  <c r="C25" i="3"/>
  <c r="C16" i="3"/>
  <c r="B17" i="3"/>
  <c r="B18" i="3"/>
  <c r="B19" i="3"/>
  <c r="B20" i="3"/>
  <c r="B21" i="3"/>
  <c r="B22" i="3"/>
  <c r="B23" i="3"/>
  <c r="B24" i="3"/>
  <c r="B25" i="3"/>
  <c r="B16" i="3"/>
  <c r="G7" i="4"/>
  <c r="G8" i="4"/>
  <c r="D32" i="2"/>
  <c r="D33" i="2"/>
  <c r="K37" i="1"/>
  <c r="K36" i="1"/>
  <c r="K35" i="1"/>
  <c r="L36" i="1"/>
  <c r="L37" i="1"/>
  <c r="L35" i="1"/>
  <c r="G9" i="4" l="1"/>
  <c r="I7" i="4" s="1"/>
  <c r="N29" i="1" s="1"/>
  <c r="N33" i="1"/>
  <c r="N34" i="1"/>
  <c r="N3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<sst xmlns="http://schemas.openxmlformats.org/spreadsheetml/2006/main" count="2066" uniqueCount="464">
  <si>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</si>
  <si>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</si>
  <si>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</si>
  <si>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</si>
  <si>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</si>
  <si>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</si>
  <si>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</si>
  <si>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</si>
  <si>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</si>
  <si>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</si>
  <si>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</si>
  <si>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</si>
  <si>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</si>
  <si>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</si>
  <si>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</si>
  <si>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</si>
  <si>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</si>
  <si>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</si>
  <si>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</si>
  <si>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</si>
  <si>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</si>
  <si>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</si>
  <si>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</si>
  <si>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</si>
  <si>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</si>
  <si>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</si>
  <si>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</si>
  <si>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</si>
  <si>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</si>
  <si>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</si>
  <si>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</si>
  <si>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</si>
  <si>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</si>
  <si>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</si>
  <si>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</si>
  <si>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</si>
  <si>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</si>
  <si>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</si>
  <si>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</si>
  <si>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</si>
  <si>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</si>
  <si>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</si>
  <si>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</si>
  <si>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</si>
  <si>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</si>
  <si>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</si>
  <si>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</si>
  <si>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</si>
  <si>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</si>
  <si>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</si>
  <si>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</si>
  <si>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</si>
  <si>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</si>
  <si>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</si>
  <si>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</si>
  <si>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</si>
  <si>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</si>
  <si>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</si>
  <si>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</si>
  <si>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</si>
  <si>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</si>
  <si>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</si>
  <si>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</si>
  <si>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</si>
  <si>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</si>
  <si>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</si>
  <si>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</si>
  <si>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</si>
  <si>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</si>
  <si>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</si>
  <si>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</si>
  <si>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</si>
  <si>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</si>
  <si>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</si>
  <si>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</si>
  <si>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</si>
  <si>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</si>
  <si>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</si>
  <si>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</si>
  <si>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</si>
  <si>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</si>
  <si>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</si>
  <si>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</si>
  <si>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</si>
  <si>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</si>
  <si>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</si>
  <si>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</si>
  <si>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</si>
  <si>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</si>
  <si>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</si>
  <si>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</si>
  <si>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</si>
  <si>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</si>
  <si>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</si>
  <si>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</si>
  <si>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</si>
  <si>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</si>
  <si>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</si>
  <si>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</si>
  <si>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</si>
  <si>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</si>
  <si>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</si>
  <si>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</si>
  <si>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</si>
  <si>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</si>
  <si>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</si>
  <si>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</si>
  <si>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</si>
  <si>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</si>
  <si>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</si>
  <si>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</si>
  <si>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</si>
  <si>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</si>
  <si>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</si>
  <si>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</si>
  <si>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</si>
  <si>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</si>
  <si>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</si>
  <si>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</si>
  <si>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</si>
  <si>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</si>
  <si>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</si>
  <si>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</si>
  <si>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</si>
  <si>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</si>
  <si>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</si>
  <si>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</si>
  <si>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</si>
  <si>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</si>
  <si>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</si>
  <si>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</si>
  <si>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</si>
  <si>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</si>
  <si>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</si>
  <si>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</si>
  <si>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</si>
  <si>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</si>
  <si>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</si>
  <si>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</si>
  <si>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</si>
  <si>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</si>
  <si>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</si>
  <si>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</si>
  <si>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</si>
  <si>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</si>
  <si>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</si>
  <si>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</si>
  <si>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</si>
  <si>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</si>
  <si>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</si>
  <si>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</si>
  <si>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</si>
  <si>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</si>
  <si>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</si>
  <si>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</si>
  <si>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</si>
  <si>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</si>
  <si>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</si>
  <si>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</si>
  <si>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</si>
  <si>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</si>
  <si>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</si>
  <si>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</si>
  <si>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</si>
  <si>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</si>
  <si>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</si>
  <si>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</si>
  <si>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</si>
  <si>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</si>
  <si>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</si>
  <si>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</si>
  <si>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</si>
  <si>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</si>
  <si>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</si>
  <si>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</si>
  <si>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</si>
  <si>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</si>
  <si>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</si>
  <si>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</si>
  <si>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</si>
  <si>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</si>
  <si>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</si>
  <si>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</si>
  <si>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</si>
  <si>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</si>
  <si>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</si>
  <si>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</si>
  <si>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</si>
  <si>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</si>
  <si>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</si>
  <si>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</si>
  <si>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</si>
  <si>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</si>
  <si>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</si>
  <si>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</si>
  <si>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</si>
  <si>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</si>
  <si>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</si>
  <si>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</si>
  <si>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</si>
  <si>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</si>
  <si>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</si>
  <si>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</si>
  <si>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</si>
  <si>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</si>
  <si>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</si>
  <si>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</si>
  <si>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</si>
  <si>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</si>
  <si>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</si>
  <si>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</si>
  <si>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</si>
  <si>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</si>
  <si>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</si>
  <si>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</si>
  <si>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</si>
  <si>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</si>
  <si>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</si>
  <si>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</si>
  <si>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</si>
  <si>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</si>
  <si>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</si>
  <si>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</si>
  <si>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</si>
  <si>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</si>
  <si>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</si>
  <si>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</si>
  <si>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</si>
  <si>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</si>
  <si>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</si>
  <si>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</si>
  <si>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</si>
  <si>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</si>
  <si>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</si>
  <si>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</si>
  <si>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</si>
  <si>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</si>
  <si>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</si>
  <si>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</si>
  <si>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</si>
  <si>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</si>
  <si>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</si>
  <si>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</si>
  <si>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</si>
  <si>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</si>
  <si>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</si>
  <si>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</si>
  <si>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</si>
  <si>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</si>
  <si>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</si>
  <si>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</si>
  <si>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</si>
  <si>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</si>
  <si>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</si>
  <si>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</si>
  <si>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</si>
  <si>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</si>
  <si>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</si>
  <si>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</si>
  <si>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</si>
  <si>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</si>
  <si>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</si>
  <si>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</si>
  <si>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</si>
  <si>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</si>
  <si>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</si>
  <si>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</si>
  <si>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</si>
  <si>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</si>
  <si>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</si>
  <si>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</si>
  <si>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</si>
  <si>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</si>
  <si>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</si>
  <si>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</si>
  <si>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</si>
  <si>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</si>
  <si>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</si>
  <si>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</si>
  <si>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</si>
  <si>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</si>
  <si>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</si>
  <si>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</si>
  <si>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</si>
  <si>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</si>
  <si>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</si>
  <si>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</si>
  <si>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</si>
  <si>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</si>
  <si>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</si>
  <si>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</si>
  <si>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</si>
  <si>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</si>
  <si>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</si>
  <si>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</si>
  <si>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</si>
  <si>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</si>
  <si>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</si>
  <si>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</si>
  <si>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</si>
  <si>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</si>
  <si>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</si>
  <si>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</si>
  <si>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</si>
  <si>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</si>
  <si>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</si>
  <si>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</si>
  <si>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</si>
  <si>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</si>
  <si>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</si>
  <si>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</si>
  <si>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</si>
  <si>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</si>
  <si>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</si>
  <si>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</si>
  <si>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</si>
  <si>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</si>
  <si>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</si>
  <si>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</si>
  <si>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</si>
  <si>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</si>
  <si>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</si>
  <si>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</si>
  <si>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</si>
  <si>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</si>
  <si>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</si>
  <si>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</si>
  <si>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</si>
  <si>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</si>
  <si>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</si>
  <si>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</si>
  <si>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</si>
  <si>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</si>
  <si>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</si>
  <si>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</si>
  <si>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</si>
  <si>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</si>
  <si>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</si>
  <si>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</si>
  <si>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</si>
  <si>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</si>
  <si>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</si>
  <si>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</si>
  <si>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</si>
  <si>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</si>
  <si>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</si>
  <si>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</si>
  <si>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</si>
  <si>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</si>
  <si>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</si>
  <si>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</si>
  <si>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</si>
  <si>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</si>
  <si>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</si>
  <si>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</si>
  <si>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</si>
  <si>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</si>
  <si>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</si>
  <si>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</si>
  <si>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</si>
  <si>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</si>
  <si>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</si>
  <si>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</si>
  <si>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</si>
  <si>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</si>
  <si>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</si>
  <si>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</si>
  <si>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</si>
  <si>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</si>
  <si>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</si>
  <si>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</si>
  <si>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</si>
  <si>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</si>
  <si>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</si>
  <si>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</si>
  <si>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</si>
  <si>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</si>
  <si>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</si>
  <si>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</si>
  <si>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</si>
  <si>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</si>
  <si>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</si>
  <si>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</si>
  <si>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</si>
  <si>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</si>
  <si>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</si>
  <si>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</si>
  <si>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</si>
  <si>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</si>
  <si>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</si>
  <si>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</si>
  <si>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</si>
  <si>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</si>
  <si>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</si>
  <si>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</si>
  <si>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</si>
  <si>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</si>
  <si>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</si>
  <si>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</si>
  <si>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</si>
  <si>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</si>
  <si>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</si>
  <si>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</si>
  <si>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</si>
  <si>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</si>
  <si>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</si>
  <si>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</si>
  <si>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</si>
  <si>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</si>
  <si>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</si>
  <si>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</si>
  <si>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</si>
  <si>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</si>
  <si>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</si>
  <si>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</si>
  <si>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</si>
  <si>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</si>
  <si>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</si>
  <si>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</si>
  <si>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</si>
  <si>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</si>
  <si>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</si>
  <si>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</si>
  <si>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</si>
  <si>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</si>
  <si>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</si>
  <si>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</si>
  <si>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</si>
  <si>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</si>
  <si>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</si>
  <si>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</si>
  <si>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</si>
  <si>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</si>
  <si>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</si>
  <si>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</si>
  <si>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</si>
  <si>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</si>
  <si>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</si>
  <si>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</si>
  <si>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</si>
  <si>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Dicontinued</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</si>
  <si>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</si>
  <si>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</si>
  <si>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</si>
  <si>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</si>
  <si>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</si>
  <si>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</si>
  <si>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</si>
  <si>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</si>
  <si>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</si>
  <si>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</si>
  <si>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</si>
  <si>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</si>
  <si>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</si>
  <si>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</si>
  <si>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</si>
  <si>
    <t>Rhönbräu Klosterbier</t>
  </si>
  <si>
    <t>Chocolade</t>
  </si>
  <si>
    <t>Louisiana Hot Spiced Okra</t>
  </si>
  <si>
    <t>Genen Shouyu</t>
  </si>
  <si>
    <t>Laughing Lumberjack Lager</t>
  </si>
  <si>
    <t>Chef Anton's Gumbo Mix</t>
  </si>
  <si>
    <t>Tarte au sucre</t>
  </si>
  <si>
    <t>Boston Crab Meat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</si>
</sst>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2"/>
      <color theme="1"/>
      <name val="Calibri"/>
      <family val="2"/>
    </font>
    <font>
      <sz val="12"/>
      <color theme="1"/>
      <name val="Calibri"/>
      <family val="2"/>
    </font>
    <font>
      <b/>
      <sz val="11"/>
      <color theme="1"/>
      <name val="Aptos Narrow"/>
      <family val="2"/>
      <scheme val="minor"/>
    </font>
    <font>
      <sz val="10"/>
      <name val="Courier New"/>
      <family val="3"/>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4" fillId="0" borderId="0" xfId="0" applyFont="1"/>
    <xf numFmtId="0" fontId="4" fillId="0" borderId="0" xfId="0" applyFont="1" applyAlignment="1">
      <alignment horizontal="left"/>
    </xf>
    <xf numFmtId="166" fontId="4" fillId="0" borderId="0" xfId="0" applyNumberFormat="1" applyFont="1"/>
    <xf numFmtId="172" fontId="4" fillId="0" borderId="0" xfId="0" applyNumberFormat="1" applyFont="1"/>
    <xf numFmtId="10" fontId="4" fillId="0" borderId="0" xfId="0" applyNumberFormat="1" applyFont="1"/>
    <xf numFmtId="164" fontId="4" fillId="0" borderId="0" xfId="0" applyNumberFormat="1" applyFont="1"/>
    <xf numFmtId="165" fontId="4" fillId="0" borderId="0" xfId="0" applyNumberFormat="1" applyFont="1"/>
    <xf numFmtId="167" fontId="4" fillId="0" borderId="0" xfId="0" applyNumberFormat="1" applyFont="1"/>
    <xf numFmtId="2" fontId="4" fillId="0" borderId="0" xfId="0" applyNumberFormat="1" applyFont="1"/>
    <xf numFmtId="0" fontId="0" fillId="0" borderId="0" xfId="0" applyAlignment="1">
      <alignment horizontal="right" wrapText="1"/>
    </xf>
    <xf numFmtId="10" fontId="0" fillId="0" borderId="0" xfId="3" applyNumberFormat="1" applyFont="1"/>
    <xf numFmtId="14" fontId="0" fillId="0" borderId="0" xfId="0" applyNumberFormat="1"/>
    <xf numFmtId="0" fontId="5" fillId="0" borderId="0" xfId="0" applyFont="1"/>
    <xf numFmtId="0" fontId="0" fillId="2" borderId="0" xfId="0" applyFill="1" applyProtection="1">
      <protection locked="0"/>
    </xf>
    <xf numFmtId="0" fontId="0" fillId="0" borderId="0" xfId="0" applyNumberFormat="1"/>
    <xf numFmtId="0" fontId="2" fillId="0" borderId="0" xfId="0" pivotButton="1" applyFont="1" applyBorder="1"/>
    <xf numFmtId="0" fontId="2" fillId="0" borderId="0" xfId="0" applyFont="1" applyBorder="1" applyAlignment="1">
      <alignment horizontal="right"/>
    </xf>
    <xf numFmtId="0" fontId="3" fillId="0" borderId="0" xfId="0" applyFont="1" applyBorder="1" applyAlignment="1">
      <alignment horizontal="left"/>
    </xf>
    <xf numFmtId="0" fontId="3" fillId="0" borderId="0" xfId="0" applyNumberFormat="1" applyFont="1" applyBorder="1"/>
    <xf numFmtId="164" fontId="3" fillId="0" borderId="0" xfId="0" applyNumberFormat="1" applyFont="1" applyBorder="1"/>
    <xf numFmtId="0" fontId="2" fillId="0" borderId="0" xfId="0" applyFont="1" applyBorder="1" applyAlignment="1">
      <alignment horizontal="left"/>
    </xf>
    <xf numFmtId="0" fontId="2" fillId="0" borderId="0" xfId="0" applyNumberFormat="1" applyFont="1" applyBorder="1"/>
    <xf numFmtId="164" fontId="2" fillId="0" borderId="0" xfId="0" applyNumberFormat="1" applyFont="1" applyBorder="1"/>
    <xf numFmtId="0" fontId="4" fillId="0" borderId="0" xfId="0" applyNumberFormat="1" applyFont="1"/>
  </cellXfs>
  <cellStyles count="4">
    <cellStyle name="Comma" xfId="2" builtinId="3"/>
    <cellStyle name="Currency" xfId="1" builtinId="4"/>
    <cellStyle name="Normal" xfId="0" builtinId="0"/>
    <cellStyle name="Percent" xfId="3" builtinId="5"/>
  </cellStyles>
  <dxfs count="170">
    <dxf>
      <alignment wrapText="1"/>
    </dxf>
    <dxf>
      <alignment wrapText="1"/>
    </dxf>
    <dxf>
      <alignment horizontal="center"/>
    </dxf>
    <dxf>
      <font>
        <b/>
      </font>
    </dxf>
    <dxf>
      <font>
        <b/>
      </font>
    </dxf>
    <dxf>
      <font>
        <b/>
      </font>
    </dxf>
    <dxf>
      <font>
        <b/>
      </font>
    </dxf>
    <dxf>
      <alignment horizontal="right"/>
    </dxf>
    <dxf>
      <alignment wrapText="1"/>
    </dxf>
    <dxf>
      <alignment wrapText="1"/>
    </dxf>
    <dxf>
      <alignment horizontal="center"/>
    </dxf>
    <dxf>
      <font>
        <b/>
      </font>
    </dxf>
    <dxf>
      <font>
        <b/>
      </font>
    </dxf>
    <dxf>
      <font>
        <b/>
      </font>
    </dxf>
    <dxf>
      <font>
        <b/>
      </font>
    </dxf>
    <dxf>
      <alignment horizontal="right"/>
    </dxf>
    <dxf>
      <numFmt numFmtId="172" formatCode="_-* #,##0_-;\-* #,##0_-;_-* &quot;-&quot;??_-;_-@_-"/>
    </dxf>
    <dxf>
      <font>
        <b/>
      </font>
    </dxf>
    <dxf>
      <numFmt numFmtId="172" formatCode="_-* #,##0_-;\-* #,##0_-;_-* &quot;-&quot;??_-;_-@_-"/>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font>
    </dxf>
    <dxf>
      <font>
        <b/>
      </font>
    </dxf>
    <dxf>
      <font>
        <b/>
      </font>
    </dxf>
    <dxf>
      <font>
        <b/>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alignment horizontal="right"/>
    </dxf>
    <dxf>
      <font>
        <sz val="12"/>
      </font>
    </dxf>
    <dxf>
      <font>
        <sz val="12"/>
      </font>
    </dxf>
    <dxf>
      <font>
        <sz val="12"/>
      </font>
    </dxf>
    <dxf>
      <font>
        <sz val="12"/>
      </font>
    </dxf>
    <dxf>
      <font>
        <sz val="12"/>
      </font>
    </dxf>
    <dxf>
      <font>
        <sz val="12"/>
      </font>
    </dxf>
    <dxf>
      <alignment horizontal="right"/>
    </dxf>
    <dxf>
      <numFmt numFmtId="14" formatCode="0.00%"/>
    </dxf>
    <dxf>
      <numFmt numFmtId="14" formatCode="0.00%"/>
    </dxf>
    <dxf>
      <numFmt numFmtId="14" formatCode="0.00%"/>
    </dxf>
    <dxf>
      <alignment horizontal="right"/>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color rgb="FFFF0000"/>
      </font>
    </dxf>
    <dxf>
      <font>
        <color rgb="FF00B050"/>
      </font>
    </dxf>
    <dxf>
      <font>
        <color rgb="FFFF0000"/>
      </font>
    </dxf>
    <dxf>
      <font>
        <color rgb="FF00B050"/>
      </font>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color rgb="FFFF0000"/>
      </font>
    </dxf>
    <dxf>
      <font>
        <color rgb="FF00B050"/>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169"/>
      <tableStyleElement type="headerRow" dxfId="168"/>
      <tableStyleElement type="totalRow" dxfId="167"/>
      <tableStyleElement type="firstColumn" dxfId="166"/>
      <tableStyleElement type="secondRowStripe" dxfId="165"/>
      <tableStyleElement type="secondColumnStripe" dxfId="164"/>
      <tableStyleElement type="firstHeaderCell" dxfId="163"/>
      <tableStyleElement type="firstSubtotalRow" dxfId="162"/>
      <tableStyleElement type="secondSubtotalRow" dxfId="161"/>
      <tableStyleElement type="firstRowSubheading" dxfId="160"/>
      <tableStyleElement type="secondRowSubheading" dxfId="159"/>
      <tableStyleElement type="pageFieldLabels" dxfId="158"/>
    </tableStyle>
    <tableStyle name="PivotTable Style 1" table="0" count="7" xr9:uid="{10C1D083-6AED-4227-B2CC-5D288D74D710}">
      <tableStyleElement type="wholeTable" dxfId="157"/>
      <tableStyleElement type="headerRow" dxfId="156"/>
      <tableStyleElement type="totalRow" dxfId="155"/>
      <tableStyleElement type="firstColumn" dxfId="154"/>
      <tableStyleElement type="firstSubtotalRow" dxfId="153"/>
      <tableStyleElement type="firstRowSubheading" dxfId="152"/>
      <tableStyleElement type="pageFieldLabels" dxfId="151"/>
    </tableStyle>
    <tableStyle name="Slicer Style 1" pivot="0" table="0" count="4" xr9:uid="{4A19889F-781E-469F-BAC5-222C20A7C1E8}">
      <tableStyleElement type="wholeTable" dxfId="150"/>
      <tableStyleElement type="headerRow" dxfId="149"/>
    </tableStyle>
    <tableStyle name="Timeline Style 2" pivot="0" table="0" count="8" xr9:uid="{4D329B2A-E1B5-4515-AB45-C5FCD74AFB43}">
      <tableStyleElement type="wholeTable" dxfId="148"/>
      <tableStyleElement type="headerRow" dxfId="147"/>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products_data!$F$19</c:f>
              <c:strCache>
                <c:ptCount val="1"/>
                <c:pt idx="0">
                  <c:v>Total</c:v>
                </c:pt>
              </c:strCache>
            </c:strRef>
          </c:tx>
          <c:spPr>
            <a:solidFill>
              <a:schemeClr val="accent4">
                <a:lumMod val="50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products_data!$F$19</c:f>
              <c:strCache>
                <c:ptCount val="1"/>
                <c:pt idx="0">
                  <c:v>Total</c:v>
                </c:pt>
              </c:strCache>
            </c:strRef>
          </c:tx>
          <c:spPr>
            <a:solidFill>
              <a:schemeClr val="accent4">
                <a:lumMod val="75000"/>
              </a:schemeClr>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customers_data!$F$3:$F$7</c:f>
              <c:numCache>
                <c:formatCode>\$#,##0.00;\-\$#,##0.00;\$#,##0.00</c:formatCode>
                <c:ptCount val="5"/>
                <c:pt idx="0">
                  <c:v>74106.350000000006</c:v>
                </c:pt>
                <c:pt idx="1">
                  <c:v>62389.15</c:v>
                </c:pt>
                <c:pt idx="2">
                  <c:v>50865.05</c:v>
                </c:pt>
                <c:pt idx="3">
                  <c:v>45550.3</c:v>
                </c:pt>
                <c:pt idx="4">
                  <c:v>42957.3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Tarte au sucre</c:v>
                </c:pt>
                <c:pt idx="2">
                  <c:v>Gorgonzola Telino</c:v>
                </c:pt>
                <c:pt idx="3">
                  <c:v>Gnocchi di nonna Alice</c:v>
                </c:pt>
                <c:pt idx="4">
                  <c:v>Boston Crab Meat</c:v>
                </c:pt>
              </c:strCache>
            </c:strRef>
          </c:cat>
          <c:val>
            <c:numRef>
              <c:f>customers_data!$E$3:$E$7</c:f>
              <c:numCache>
                <c:formatCode>General</c:formatCode>
                <c:ptCount val="5"/>
                <c:pt idx="0">
                  <c:v>735</c:v>
                </c:pt>
                <c:pt idx="1">
                  <c:v>519</c:v>
                </c:pt>
                <c:pt idx="2">
                  <c:v>663</c:v>
                </c:pt>
                <c:pt idx="3">
                  <c:v>543</c:v>
                </c:pt>
                <c:pt idx="4">
                  <c:v>510</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layout>
        <c:manualLayout>
          <c:xMode val="edge"/>
          <c:yMode val="edge"/>
          <c:x val="7.6138888888888895E-2"/>
          <c:y val="4.6296296296296294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accent4"/>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1">
                <a:shade val="76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C-5F53-406C-AB6A-C5D37DDC311F}"/>
            </c:ext>
          </c:extLst>
        </c:ser>
        <c:ser>
          <c:idx val="1"/>
          <c:order val="1"/>
          <c:tx>
            <c:strRef>
              <c:f>sales_data!$D$2</c:f>
              <c:strCache>
                <c:ptCount val="1"/>
                <c:pt idx="0">
                  <c:v>Median Sale</c:v>
                </c:pt>
              </c:strCache>
            </c:strRef>
          </c:tx>
          <c:spPr>
            <a:solidFill>
              <a:schemeClr val="accent1">
                <a:tint val="77000"/>
              </a:schemeClr>
            </a:solidFill>
            <a:ln>
              <a:solidFill>
                <a:schemeClr val="accent4"/>
              </a:solid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extLst>
            <c:ext xmlns:c16="http://schemas.microsoft.com/office/drawing/2014/chart" uri="{C3380CC4-5D6E-409C-BE32-E72D297353CC}">
              <c16:uniqueId val="{0000000D-5F53-406C-AB6A-C5D37DDC311F}"/>
            </c:ext>
          </c:extLst>
        </c:ser>
        <c:dLbls>
          <c:showLegendKey val="0"/>
          <c:showVal val="0"/>
          <c:showCatName val="0"/>
          <c:showSerName val="0"/>
          <c:showPercent val="0"/>
          <c:showBubbleSize val="0"/>
        </c:dLbls>
        <c:axId val="912505711"/>
        <c:axId val="912503791"/>
      </c:area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3791"/>
        <c:crosses val="autoZero"/>
        <c:auto val="1"/>
        <c:lblAlgn val="ctr"/>
        <c:lblOffset val="10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Total Sales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5711"/>
        <c:crosses val="autoZero"/>
        <c:crossBetween val="between"/>
      </c:valAx>
      <c:spPr>
        <a:noFill/>
        <a:ln>
          <a:noFill/>
        </a:ln>
        <a:effectLst/>
      </c:spPr>
    </c:plotArea>
    <c:legend>
      <c:legendPos val="t"/>
      <c:layout>
        <c:manualLayout>
          <c:xMode val="edge"/>
          <c:yMode val="edge"/>
          <c:x val="0.56211614173228341"/>
          <c:y val="5.1342592592592606E-2"/>
          <c:w val="0.23985620928094648"/>
          <c:h val="7.120303000099671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1"/>
            </a:solidFill>
            <a:ln>
              <a:noFill/>
            </a:ln>
            <a:effectLst/>
          </c:spPr>
          <c:trendline>
            <c:spPr>
              <a:ln w="31750" cap="rnd">
                <a:solidFill>
                  <a:schemeClr val="accent2"/>
                </a:solidFill>
                <a:prstDash val="sysDot"/>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B821-48EA-BFF2-6FAA16D6FFC1}"/>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178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products_data!$F$19</c:f>
              <c:strCache>
                <c:ptCount val="1"/>
                <c:pt idx="0">
                  <c:v>Total</c:v>
                </c:pt>
              </c:strCache>
            </c:strRef>
          </c:tx>
          <c:spPr>
            <a:solidFill>
              <a:schemeClr val="accent1"/>
            </a:solidFill>
            <a:ln>
              <a:noFill/>
            </a:ln>
            <a:effectLst/>
          </c:spPr>
          <c:invertIfNegative val="0"/>
          <c:cat>
            <c:strRef>
              <c:f>products_data!$E$20:$E$28</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products_data!$F$20:$F$28</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61F4-4493-B51F-591B1C91190A}"/>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shipping_data!$G$17</c:f>
              <c:strCache>
                <c:ptCount val="1"/>
                <c:pt idx="0">
                  <c:v>Total</c:v>
                </c:pt>
              </c:strCache>
            </c:strRef>
          </c:tx>
          <c:spPr>
            <a:ln w="28575" cap="rnd">
              <a:solidFill>
                <a:schemeClr val="accent1"/>
              </a:solidFill>
              <a:round/>
            </a:ln>
            <a:effectLst/>
          </c:spPr>
          <c:marker>
            <c:symbol val="none"/>
          </c:marker>
          <c:cat>
            <c:multiLvlStrRef>
              <c:f>shipping_data!$F$18:$F$28</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shipping_data!$G$18:$G$28</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FD75-4089-B4E1-B99EFB04381B}"/>
            </c:ext>
          </c:extLst>
        </c:ser>
        <c:dLbls>
          <c:showLegendKey val="0"/>
          <c:showVal val="0"/>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100"/>
        <c:noMultiLvlLbl val="0"/>
      </c:catAx>
      <c:valAx>
        <c:axId val="205380780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L30">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L32">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29">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N30">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116114</xdr:colOff>
      <xdr:row>16</xdr:row>
      <xdr:rowOff>58057</xdr:rowOff>
    </xdr:from>
    <xdr:to>
      <xdr:col>21</xdr:col>
      <xdr:colOff>112819</xdr:colOff>
      <xdr:row>26</xdr:row>
      <xdr:rowOff>58057</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219200" y="2960914"/>
          <a:ext cx="4684819" cy="1814286"/>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78154</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933559"/>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N32">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+113.17%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K35">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$315.2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N34">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+68.90%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7">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10,646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N33">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-10.31%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K36">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$920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D33">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D32">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8</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-1.04%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4.40%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518160</xdr:colOff>
      <xdr:row>9</xdr:row>
      <xdr:rowOff>30480</xdr:rowOff>
    </xdr:from>
    <xdr:to>
      <xdr:col>20</xdr:col>
      <xdr:colOff>274320</xdr:colOff>
      <xdr:row>25</xdr:row>
      <xdr:rowOff>114300</xdr:rowOff>
    </xdr:to>
    <xdr:graphicFrame macro="">
      <xdr:nvGraphicFramePr>
        <xdr:cNvPr id="2" name="Chart 1">
          <a:extLst>
            <a:ext uri="{FF2B5EF4-FFF2-40B4-BE49-F238E27FC236}">
              <a16:creationId xmlns:a16="http://schemas.microsoft.com/office/drawing/2014/main" id="{A70DA9BA-8579-79BA-4B86-6BB1036F1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0</xdr:colOff>
      <xdr:row>2</xdr:row>
      <xdr:rowOff>0</xdr:rowOff>
    </xdr:from>
    <xdr:to>
      <xdr:col>18</xdr:col>
      <xdr:colOff>510540</xdr:colOff>
      <xdr:row>8</xdr:row>
      <xdr:rowOff>137160</xdr:rowOff>
    </xdr:to>
    <mc:AlternateContent xmlns:mc="http://schemas.openxmlformats.org/markup-compatibility/2006" xmlns:a14="http://schemas.microsoft.com/office/drawing/2010/main">
      <mc:Choice Requires="a14">
        <xdr:graphicFrame macro="">
          <xdr:nvGraphicFramePr>
            <xdr:cNvPr id="8" name="employeeName">
              <a:extLst>
                <a:ext uri="{FF2B5EF4-FFF2-40B4-BE49-F238E27FC236}">
                  <a16:creationId xmlns:a16="http://schemas.microsoft.com/office/drawing/2014/main" id="{9FEF078C-2198-8AAA-99DD-811085443AD4}"/>
                </a:ext>
              </a:extLst>
            </xdr:cNvPr>
            <xdr:cNvGraphicFramePr/>
          </xdr:nvGraphicFramePr>
          <xdr:xfrm>
            <a:off x="0" y="0"/>
            <a:ext cx="0" cy="0"/>
          </xdr:xfrm>
          <a:graphic>
            <a:graphicData uri="http://schemas.microsoft.com/office/drawing/2010/slicer">
              <sle:slicer xmlns:sle="http://schemas.microsoft.com/office/drawing/2010/slicer" name="employeeName"/>
            </a:graphicData>
          </a:graphic>
        </xdr:graphicFrame>
      </mc:Choice>
      <mc:Fallback xmlns="">
        <xdr:sp macro="" textlink="">
          <xdr:nvSpPr>
            <xdr:cNvPr id="0" name=""/>
            <xdr:cNvSpPr>
              <a:spLocks noTextEdit="1"/>
            </xdr:cNvSpPr>
          </xdr:nvSpPr>
          <xdr:spPr>
            <a:xfrm>
              <a:off x="7520940" y="365760"/>
              <a:ext cx="477774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12</xdr:col>
      <xdr:colOff>814192</xdr:colOff>
      <xdr:row>1</xdr:row>
      <xdr:rowOff>135700</xdr:rowOff>
    </xdr:from>
    <xdr:to>
      <xdr:col>22</xdr:col>
      <xdr:colOff>52924</xdr:colOff>
      <xdr:row>16</xdr:row>
      <xdr:rowOff>135699</xdr:rowOff>
    </xdr:to>
    <xdr:graphicFrame macro="">
      <xdr:nvGraphicFramePr>
        <xdr:cNvPr id="2" name="Chart 1">
          <a:extLst>
            <a:ext uri="{FF2B5EF4-FFF2-40B4-BE49-F238E27FC236}">
              <a16:creationId xmlns:a16="http://schemas.microsoft.com/office/drawing/2014/main" id="{D0327A7C-7C2D-F1AF-AF37-79109D6B7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573379</xdr:colOff>
      <xdr:row>17</xdr:row>
      <xdr:rowOff>22860</xdr:rowOff>
    </xdr:from>
    <xdr:to>
      <xdr:col>15</xdr:col>
      <xdr:colOff>718994</xdr:colOff>
      <xdr:row>31</xdr:row>
      <xdr:rowOff>43815</xdr:rowOff>
    </xdr:to>
    <mc:AlternateContent xmlns:mc="http://schemas.openxmlformats.org/markup-compatibility/2006" xmlns:a14="http://schemas.microsoft.com/office/drawing/2010/main">
      <mc:Choice Requires="a14">
        <xdr:graphicFrame macro="">
          <xdr:nvGraphicFramePr>
            <xdr:cNvPr id="3" name="categoryName">
              <a:extLst>
                <a:ext uri="{FF2B5EF4-FFF2-40B4-BE49-F238E27FC236}">
                  <a16:creationId xmlns:a16="http://schemas.microsoft.com/office/drawing/2014/main" id="{49E47D82-A456-0C18-8194-084577EF3CBF}"/>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mlns="">
        <xdr:sp macro="" textlink="">
          <xdr:nvSpPr>
            <xdr:cNvPr id="0" name=""/>
            <xdr:cNvSpPr>
              <a:spLocks noTextEdit="1"/>
            </xdr:cNvSpPr>
          </xdr:nvSpPr>
          <xdr:spPr>
            <a:xfrm>
              <a:off x="12285215" y="3216997"/>
              <a:ext cx="1836628" cy="265142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354904</xdr:colOff>
      <xdr:row>17</xdr:row>
      <xdr:rowOff>31315</xdr:rowOff>
    </xdr:from>
    <xdr:to>
      <xdr:col>13</xdr:col>
      <xdr:colOff>257620</xdr:colOff>
      <xdr:row>32</xdr:row>
      <xdr:rowOff>31316</xdr:rowOff>
    </xdr:to>
    <xdr:graphicFrame macro="">
      <xdr:nvGraphicFramePr>
        <xdr:cNvPr id="4" name="Chart 3">
          <a:extLst>
            <a:ext uri="{FF2B5EF4-FFF2-40B4-BE49-F238E27FC236}">
              <a16:creationId xmlns:a16="http://schemas.microsoft.com/office/drawing/2014/main" id="{8914D5E1-52C9-29C1-DB9B-8D65FC7E8F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220980</xdr:colOff>
      <xdr:row>13</xdr:row>
      <xdr:rowOff>125731</xdr:rowOff>
    </xdr:from>
    <xdr:to>
      <xdr:col>11</xdr:col>
      <xdr:colOff>388620</xdr:colOff>
      <xdr:row>20</xdr:row>
      <xdr:rowOff>121921</xdr:rowOff>
    </xdr:to>
    <mc:AlternateContent xmlns:mc="http://schemas.openxmlformats.org/markup-compatibility/2006" xmlns:a14="http://schemas.microsoft.com/office/drawing/2010/main">
      <mc:Choice Requires="a14">
        <xdr:graphicFrame macro="">
          <xdr:nvGraphicFramePr>
            <xdr:cNvPr id="2" name="companyName">
              <a:extLst>
                <a:ext uri="{FF2B5EF4-FFF2-40B4-BE49-F238E27FC236}">
                  <a16:creationId xmlns:a16="http://schemas.microsoft.com/office/drawing/2014/main" id="{C455D2DF-9F46-C255-A981-33D46C03B5A0}"/>
                </a:ext>
              </a:extLst>
            </xdr:cNvPr>
            <xdr:cNvGraphicFramePr/>
          </xdr:nvGraphicFramePr>
          <xdr:xfrm>
            <a:off x="0" y="0"/>
            <a:ext cx="0" cy="0"/>
          </xdr:xfrm>
          <a:graphic>
            <a:graphicData uri="http://schemas.microsoft.com/office/drawing/2010/slicer">
              <sle:slicer xmlns:sle="http://schemas.microsoft.com/office/drawing/2010/slicer" name="companyName"/>
            </a:graphicData>
          </a:graphic>
        </xdr:graphicFrame>
      </mc:Choice>
      <mc:Fallback xmlns="">
        <xdr:sp macro="" textlink="">
          <xdr:nvSpPr>
            <xdr:cNvPr id="0" name=""/>
            <xdr:cNvSpPr>
              <a:spLocks noTextEdit="1"/>
            </xdr:cNvSpPr>
          </xdr:nvSpPr>
          <xdr:spPr>
            <a:xfrm>
              <a:off x="7810500" y="2358391"/>
              <a:ext cx="1828800" cy="12763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13</xdr:row>
      <xdr:rowOff>121920</xdr:rowOff>
    </xdr:from>
    <xdr:to>
      <xdr:col>22</xdr:col>
      <xdr:colOff>83820</xdr:colOff>
      <xdr:row>20</xdr:row>
      <xdr:rowOff>76200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CBEA3EC5-821D-0724-F7FB-2C872AD781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784080" y="2354580"/>
              <a:ext cx="6012180" cy="123444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22860</xdr:rowOff>
    </xdr:from>
    <xdr:to>
      <xdr:col>4</xdr:col>
      <xdr:colOff>205740</xdr:colOff>
      <xdr:row>26</xdr:row>
      <xdr:rowOff>22860</xdr:rowOff>
    </xdr:to>
    <xdr:graphicFrame macro="">
      <xdr:nvGraphicFramePr>
        <xdr:cNvPr id="4" name="Chart 3">
          <a:extLst>
            <a:ext uri="{FF2B5EF4-FFF2-40B4-BE49-F238E27FC236}">
              <a16:creationId xmlns:a16="http://schemas.microsoft.com/office/drawing/2014/main" id="{7B1D17AA-7E72-C9FF-A5F5-F88535B59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2847225"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289352"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6018522"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0891204"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78" level="32767"/>
    <cacheField name="[Measures].[detailsMedian]" caption="detailsMedian" numFmtId="0" hierarchy="79"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83" level="32767"/>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s>
  <cacheHierarchies count="125">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2499998"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78"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3541668"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109"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4814815"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8">
        <s v="Camembert Pierrot"/>
        <s v="Gnocchi di nonna Alice"/>
        <s v="Gorgonzola Telino"/>
        <s v="Raclette Courdavault"/>
        <s v="Rhönbräu Klosterbier"/>
        <s v="Thüringer Rostbratwurst" u="1"/>
        <s v="Tarte au sucre"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066087962"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78" level="32767"/>
    <cacheField name="[Measures].[Sum of quantity]" caption="Sum of quantity" numFmtId="0" hierarchy="104" level="32767"/>
    <cacheField name="[products].[productName].[productName]" caption="productName" numFmtId="0" hierarchy="42" level="1">
      <sharedItems count="10">
        <s v="Chef Anton's Gumbo Mix"/>
        <s v="Chocolade"/>
        <s v="Genen Shouyu"/>
        <s v="Laughing Lumberjack Lager"/>
        <s v="Louisiana Hot Spiced Okra"/>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hidden="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5532408"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Boston Crab Meat"/>
        <s v="Camembert Pierrot"/>
        <s v="Gnocchi di nonna Alice"/>
        <s v="Gorgonzola Telino"/>
        <s v="Tarte au sucre"/>
      </sharedItems>
    </cacheField>
    <cacheField name="[Measures].[Sum of quantity 2]" caption="Sum of quantity 2" numFmtId="0" hierarchy="115" level="32767"/>
    <cacheField name="[orders].[orderDate].[orderDate]" caption="orderDate" numFmtId="0" hierarchy="32" level="1">
      <sharedItems containsSemiMixedTypes="0" containsNonDate="0" containsString="0"/>
    </cacheField>
    <cacheField name="[Measures].[Sum of orderTotal 2]" caption="Sum of orderTotal 2" numFmtId="0" hierarchy="118" level="32767"/>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hidden="1">
      <fieldsUsage count="1">
        <fieldUsage x="3"/>
      </fieldsUsage>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6342594"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82" level="32767"/>
    <cacheField name="[orders].[orderDate].[orderDate]" caption="orderDate" numFmtId="0" hierarchy="32"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3703704"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Berglunds snabbköp"/>
        <s v="Ernst Handel"/>
        <s v="Hanari Carnes"/>
        <s v="Hungry Owl All-Night Grocers"/>
        <s v="Königlich Essen"/>
        <s v="Mère Paillarde"/>
        <s v="Queen Cozinha"/>
        <s v="QUICK-Stop"/>
        <s v="Rattlesnake Canyon Grocery"/>
        <s v="Save-a-lot Markets"/>
      </sharedItems>
    </cacheField>
    <cacheField name="[Measures].[customerProductsRevenue]" caption="customerProductsRevenue" numFmtId="0" hierarchy="81" level="32767"/>
    <cacheField name="[Measures].[unitsSold]" caption="unitsSold" numFmtId="0" hierarchy="83" level="32767"/>
    <cacheField name="[Measures].[customerProductsMedian]" caption="customerProductsMedian" numFmtId="0" hierarchy="85"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75115742"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116" level="32767"/>
    <cacheField name="[Set1].[shipping].[orderDate (Year)].[orderDate (Year)]" caption="orderDate (Year)" numFmtId="0" hierarchy="121">
      <sharedItems count="3">
        <s v="2013"/>
        <s v="2014"/>
        <s v="2015"/>
      </sharedItems>
    </cacheField>
    <cacheField name="[Set1].[shipping].[orderDate (Quarter)].[orderDate (Quarter)]" caption="orderDate (Quarter)" numFmtId="0" hierarchy="121"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cacheHierarchy uniqueName="[shipping].[orderDate (Quarter)]" caption="orderDate (Quarter)" attribute="1" defaultMemberUniqueName="[shipping].[orderDate (Quarter)].[All]" allUniqueName="[shipping].[orderDate (Quarter)].[All]" dimensionUniqueName="[shipping]" displayFolder="" count="2"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oneField="1" hidden="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3680556" createdVersion="5" refreshedVersion="8" minRefreshableVersion="3" recordCount="0" supportSubquery="1" supportAdvancedDrill="1" xr:uid="{611298B5-4A82-4E7F-BC02-F874A67A3A82}">
  <cacheSource type="external" connectionId="14"/>
  <cacheFields count="4">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s>
  <cacheHierarchies count="122">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60318460648" createdVersion="5" refreshedVersion="8" minRefreshableVersion="3" recordCount="0" supportSubquery="1" supportAdvancedDrill="1" xr:uid="{85B431F5-0C14-4A9B-8FC1-96C714859A93}">
  <cacheSource type="external" connectionId="14"/>
  <cacheFields count="16">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75" level="32767"/>
    <cacheField name="[Measures].[Sum of orderID]" caption="Sum of orderID" numFmtId="0" hierarchy="102" level="32767"/>
    <cacheField name="[Measures].[totalFreight]" caption="totalFreight" numFmtId="0" hierarchy="76" level="32767"/>
    <cacheField name="[Measures].[freightRevenueRatio]" caption="freightRevenueRatio" numFmtId="0" hierarchy="86" level="32767"/>
    <cacheField name="[Measures].[Count of orderID 2]" caption="Count of orderID 2" numFmtId="0" hierarchy="117" level="32767"/>
    <cacheField name="[Measures].[daysToShipAverage]" caption="daysToShipAverage" numFmtId="0" hierarchy="87" level="32767"/>
    <cacheField name="[Table5].[country].[country]" caption="country" numFmtId="0" hierarchy="65" level="1">
      <sharedItems containsSemiMixedTypes="0" containsNonDate="0" containsString="0"/>
    </cacheField>
    <cacheField name="[Measures].[freightCostAverage]" caption="freightCostAverage" numFmtId="0" hierarchy="88" level="32767"/>
    <cacheField name="[shipping].[country].[country]" caption="country" numFmtId="0" hierarchy="59" level="1">
      <sharedItems containsSemiMixedTypes="0" containsNonDate="0" containsString="0"/>
    </cacheField>
    <cacheField name="Dummy0" numFmtId="0" hierarchy="122" level="32767">
      <extLst>
        <ext xmlns:x14="http://schemas.microsoft.com/office/spreadsheetml/2009/9/main" uri="{63CAB8AC-B538-458d-9737-405883B0398D}">
          <x14:cacheField ignore="1"/>
        </ext>
      </extLst>
    </cacheField>
    <cacheField name="Dummy1" numFmtId="0" hierarchy="123" level="32767">
      <extLst>
        <ext xmlns:x14="http://schemas.microsoft.com/office/spreadsheetml/2009/9/main" uri="{63CAB8AC-B538-458d-9737-405883B0398D}">
          <x14:cacheField ignore="1"/>
        </ext>
      </extLst>
    </cacheField>
    <cacheField name="Dummy2" numFmtId="0" hierarchy="124" level="32767">
      <extLst>
        <ext xmlns:x14="http://schemas.microsoft.com/office/spreadsheetml/2009/9/main" uri="{63CAB8AC-B538-458d-9737-405883B0398D}">
          <x14:cacheField ignore="1"/>
        </ext>
      </extLst>
    </cacheField>
    <cacheField name="Dummy3" numFmtId="0" hierarchy="125" level="32767">
      <extLst>
        <ext xmlns:x14="http://schemas.microsoft.com/office/spreadsheetml/2009/9/main" uri="{63CAB8AC-B538-458d-9737-405883B0398D}">
          <x14:cacheField ignore="1"/>
        </ext>
      </extLst>
    </cacheField>
    <cacheField name="Dummy4" numFmtId="0" hierarchy="126" level="32767">
      <extLst>
        <ext xmlns:x14="http://schemas.microsoft.com/office/spreadsheetml/2009/9/main" uri="{63CAB8AC-B538-458d-9737-405883B0398D}">
          <x14:cacheField ignore="1"/>
        </ext>
      </extLst>
    </cacheField>
  </cacheFields>
  <cacheHierarchies count="127">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oneField="1" hidden="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Measures].[Count of customerID]" caption="Count of customerID" measure="1" displayFolder="" measureGroup="customers" count="0" hidden="1">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hidden="1">
      <extLst>
        <ext xmlns:x15="http://schemas.microsoft.com/office/spreadsheetml/2010/11/main" uri="{B97F6D7D-B522-45F9-BDA1-12C45D357490}">
          <x15:cacheHierarchy aggregatedColumn="3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87152777" createdVersion="3" refreshedVersion="8" minRefreshableVersion="3" recordCount="0" supportSubquery="1" supportAdvancedDrill="1" xr:uid="{EA2B52BF-881A-494E-8F5A-5D49E08DB9D3}">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879703055"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0996296298" createdVersion="3" refreshedVersion="8" minRefreshableVersion="3" recordCount="0" supportSubquery="1" supportAdvancedDrill="1" xr:uid="{DC98D6CF-04B4-45D2-AB7B-B291AAB9306F}">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959971057"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03703703" createdVersion="3" refreshedVersion="8" minRefreshableVersion="3" recordCount="0" supportSubquery="1" supportAdvancedDrill="1" xr:uid="{4F996D30-8EEF-4895-BBEF-8489185AAAED}">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28852616"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5.451013888887" createdVersion="3" refreshedVersion="8" minRefreshableVersion="3" recordCount="0" supportSubquery="1" supportAdvancedDrill="1" xr:uid="{D0134179-CF88-48EC-91A2-1BF257CC3B9B}">
  <cacheSource type="external" connectionId="14">
    <extLst>
      <ext xmlns:x14="http://schemas.microsoft.com/office/spreadsheetml/2009/9/main" uri="{F057638F-6D5F-4e77-A914-E7F072B9BCA8}">
        <x14:sourceConnection name="ThisWorkbookDataModel"/>
      </ext>
    </extLst>
  </cacheSource>
  <cacheFields count="0"/>
  <cacheHierarchies count="120">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country]" caption="country" attribute="1" defaultMemberUniqueName="[top10Customers].[country].[All]" allUniqueName="[top10Customers].[country].[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Measures].[Sum of orderID]" caption="Sum of orderID"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hidden="1">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hidden="1">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hidden="1">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hidden="1">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hidden="1">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hidden="1">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hidden="1">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hidden="1">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hidden="1">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hidden="1">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hidden="1">
      <extLst>
        <ext xmlns:x15="http://schemas.microsoft.com/office/spreadsheetml/2010/11/main" uri="{B97F6D7D-B522-45F9-BDA1-12C45D357490}">
          <x15:cacheHierarchy aggregatedColumn="71"/>
        </ext>
      </extLst>
    </cacheHierarchy>
    <cacheHierarchy uniqueName="[Measures].[Count of shippingStatus]" caption="Count of shippingStatus" measure="1" displayFolder="" measureGroup="shipping" count="0" hidden="1">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hidden="1">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hidden="1">
      <extLst>
        <ext xmlns:x15="http://schemas.microsoft.com/office/spreadsheetml/2010/11/main" uri="{B97F6D7D-B522-45F9-BDA1-12C45D357490}">
          <x15:cacheHierarchy aggregatedColumn="69"/>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28828056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23"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38"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v="2"/>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121">
      <pivotArea type="all" dataOnly="0" outline="0" fieldPosition="0"/>
    </format>
    <format dxfId="120">
      <pivotArea outline="0" collapsedLevelsAreSubtotals="1" fieldPosition="0"/>
    </format>
    <format dxfId="119">
      <pivotArea field="2" type="button" dataOnly="0" labelOnly="1" outline="0" axis="axisRow" fieldPosition="0"/>
    </format>
    <format dxfId="118">
      <pivotArea dataOnly="0" labelOnly="1" fieldPosition="0">
        <references count="1">
          <reference field="2" count="0"/>
        </references>
      </pivotArea>
    </format>
    <format dxfId="117">
      <pivotArea dataOnly="0" labelOnly="1" grandRow="1" outline="0" fieldPosition="0"/>
    </format>
    <format dxfId="116">
      <pivotArea dataOnly="0" labelOnly="1" outline="0" fieldPosition="0">
        <references count="1">
          <reference field="4294967294" count="2">
            <x v="0"/>
            <x v="1"/>
          </reference>
        </references>
      </pivotArea>
    </format>
    <format dxfId="115">
      <pivotArea grandRow="1" outline="0" collapsedLevelsAreSubtotals="1" fieldPosition="0"/>
    </format>
    <format dxfId="114">
      <pivotArea dataOnly="0" labelOnly="1" grandRow="1" outline="0" fieldPosition="0"/>
    </format>
    <format dxfId="113">
      <pivotArea field="2" type="button" dataOnly="0" labelOnly="1" outline="0" axis="axisRow" fieldPosition="0"/>
    </format>
    <format dxfId="112">
      <pivotArea dataOnly="0" labelOnly="1" outline="0" fieldPosition="0">
        <references count="1">
          <reference field="4294967294" count="2">
            <x v="0"/>
            <x v="1"/>
          </reference>
        </references>
      </pivotArea>
    </format>
    <format dxfId="111">
      <pivotArea type="all" dataOnly="0" outline="0" fieldPosition="0"/>
    </format>
    <format dxfId="110">
      <pivotArea outline="0" collapsedLevelsAreSubtotals="1" fieldPosition="0"/>
    </format>
    <format dxfId="109">
      <pivotArea field="2" type="button" dataOnly="0" labelOnly="1" outline="0" axis="axisRow" fieldPosition="0"/>
    </format>
    <format dxfId="108">
      <pivotArea dataOnly="0" labelOnly="1" fieldPosition="0">
        <references count="1">
          <reference field="2" count="5">
            <x v="5"/>
            <x v="6"/>
            <x v="7"/>
            <x v="8"/>
            <x v="9"/>
          </reference>
        </references>
      </pivotArea>
    </format>
    <format dxfId="107">
      <pivotArea dataOnly="0" labelOnly="1" grandRow="1" outline="0" fieldPosition="0"/>
    </format>
    <format dxfId="106">
      <pivotArea dataOnly="0" labelOnly="1" outline="0" fieldPosition="0">
        <references count="1">
          <reference field="4294967294" count="2">
            <x v="0"/>
            <x v="1"/>
          </reference>
        </references>
      </pivotArea>
    </format>
    <format dxfId="105">
      <pivotArea dataOnly="0" labelOnly="1" outline="0" fieldPosition="0">
        <references count="1">
          <reference field="4294967294" count="2">
            <x v="0"/>
            <x v="1"/>
          </reference>
        </references>
      </pivotArea>
    </format>
    <format dxfId="104">
      <pivotArea type="all" dataOnly="0" outline="0" fieldPosition="0"/>
    </format>
    <format dxfId="103">
      <pivotArea outline="0" collapsedLevelsAreSubtotals="1" fieldPosition="0"/>
    </format>
    <format dxfId="102">
      <pivotArea field="2" type="button" dataOnly="0" labelOnly="1" outline="0" axis="axisRow" fieldPosition="0"/>
    </format>
    <format dxfId="101">
      <pivotArea dataOnly="0" labelOnly="1" fieldPosition="0">
        <references count="1">
          <reference field="2" count="5">
            <x v="5"/>
            <x v="6"/>
            <x v="7"/>
            <x v="8"/>
            <x v="9"/>
          </reference>
        </references>
      </pivotArea>
    </format>
    <format dxfId="100">
      <pivotArea dataOnly="0" labelOnly="1" grandRow="1" outline="0" fieldPosition="0"/>
    </format>
    <format dxfId="99">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10" iMeasureHier="78">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35"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3"/>
    </i>
    <i>
      <x v="1"/>
    </i>
    <i>
      <x v="2"/>
    </i>
    <i>
      <x v="4"/>
    </i>
    <i t="grand">
      <x/>
    </i>
  </rowItems>
  <colFields count="1">
    <field x="-2"/>
  </colFields>
  <colItems count="2">
    <i>
      <x/>
    </i>
    <i i="1">
      <x v="1"/>
    </i>
  </colItems>
  <dataFields count="2">
    <dataField name="Units Sold" fld="1" baseField="2" baseItem="1"/>
    <dataField name="Revenue" fld="0" subtotal="count" baseField="2" baseItem="1"/>
  </dataFields>
  <formats count="23">
    <format dxfId="144">
      <pivotArea type="all" dataOnly="0" outline="0" fieldPosition="0"/>
    </format>
    <format dxfId="143">
      <pivotArea outline="0" collapsedLevelsAreSubtotals="1" fieldPosition="0"/>
    </format>
    <format dxfId="142">
      <pivotArea field="2" type="button" dataOnly="0" labelOnly="1" outline="0" axis="axisRow" fieldPosition="0"/>
    </format>
    <format dxfId="141">
      <pivotArea dataOnly="0" labelOnly="1" fieldPosition="0">
        <references count="1">
          <reference field="2" count="0"/>
        </references>
      </pivotArea>
    </format>
    <format dxfId="140">
      <pivotArea dataOnly="0" labelOnly="1" grandRow="1" outline="0" fieldPosition="0"/>
    </format>
    <format dxfId="139">
      <pivotArea dataOnly="0" labelOnly="1" outline="0" fieldPosition="0">
        <references count="1">
          <reference field="4294967294" count="2">
            <x v="0"/>
            <x v="1"/>
          </reference>
        </references>
      </pivotArea>
    </format>
    <format dxfId="138">
      <pivotArea grandRow="1" outline="0" collapsedLevelsAreSubtotals="1" fieldPosition="0"/>
    </format>
    <format dxfId="137">
      <pivotArea dataOnly="0" labelOnly="1" grandRow="1" outline="0" fieldPosition="0"/>
    </format>
    <format dxfId="136">
      <pivotArea field="2" type="button" dataOnly="0" labelOnly="1" outline="0" axis="axisRow" fieldPosition="0"/>
    </format>
    <format dxfId="135">
      <pivotArea dataOnly="0" labelOnly="1" outline="0" fieldPosition="0">
        <references count="1">
          <reference field="4294967294" count="2">
            <x v="0"/>
            <x v="1"/>
          </reference>
        </references>
      </pivotArea>
    </format>
    <format dxfId="134">
      <pivotArea type="all" dataOnly="0" outline="0" fieldPosition="0"/>
    </format>
    <format dxfId="133">
      <pivotArea outline="0" collapsedLevelsAreSubtotals="1" fieldPosition="0"/>
    </format>
    <format dxfId="132">
      <pivotArea field="2" type="button" dataOnly="0" labelOnly="1" outline="0" axis="axisRow" fieldPosition="0"/>
    </format>
    <format dxfId="131">
      <pivotArea dataOnly="0" labelOnly="1" fieldPosition="0">
        <references count="1">
          <reference field="2" count="5">
            <x v="0"/>
            <x v="3"/>
            <x v="5"/>
            <x v="6"/>
            <x v="7"/>
          </reference>
        </references>
      </pivotArea>
    </format>
    <format dxfId="130">
      <pivotArea dataOnly="0" labelOnly="1" grandRow="1" outline="0" fieldPosition="0"/>
    </format>
    <format dxfId="129">
      <pivotArea dataOnly="0" labelOnly="1" outline="0" fieldPosition="0">
        <references count="1">
          <reference field="4294967294" count="2">
            <x v="0"/>
            <x v="1"/>
          </reference>
        </references>
      </pivotArea>
    </format>
    <format dxfId="128">
      <pivotArea dataOnly="0" labelOnly="1" outline="0" fieldPosition="0">
        <references count="1">
          <reference field="4294967294" count="2">
            <x v="0"/>
            <x v="1"/>
          </reference>
        </references>
      </pivotArea>
    </format>
    <format dxfId="127">
      <pivotArea type="all" dataOnly="0" outline="0" fieldPosition="0"/>
    </format>
    <format dxfId="126">
      <pivotArea outline="0" collapsedLevelsAreSubtotals="1" fieldPosition="0"/>
    </format>
    <format dxfId="125">
      <pivotArea field="2" type="button" dataOnly="0" labelOnly="1" outline="0" axis="axisRow" fieldPosition="0"/>
    </format>
    <format dxfId="124">
      <pivotArea dataOnly="0" labelOnly="1" fieldPosition="0">
        <references count="1">
          <reference field="2" count="5">
            <x v="0"/>
            <x v="3"/>
            <x v="5"/>
            <x v="6"/>
            <x v="7"/>
          </reference>
        </references>
      </pivotArea>
    </format>
    <format dxfId="123">
      <pivotArea dataOnly="0" labelOnly="1" grandRow="1" outline="0" fieldPosition="0"/>
    </format>
    <format dxfId="122">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0" showColHeaders="1" showRowStripes="0" showColStripes="0" showLastColumn="1"/>
  <filters count="1">
    <filter fld="2" type="count" id="7" iMeasureHier="104">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56"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1"/>
    </i>
    <i>
      <x v="9"/>
    </i>
    <i>
      <x v="3"/>
    </i>
    <i>
      <x v="8"/>
    </i>
    <i>
      <x v="5"/>
    </i>
    <i>
      <x v="2"/>
    </i>
    <i>
      <x v="4"/>
    </i>
    <i>
      <x v="6"/>
    </i>
    <i>
      <x/>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2">
    <format dxfId="98">
      <pivotArea dataOnly="0" outline="0" fieldPosition="0">
        <references count="1">
          <reference field="4294967294" count="1">
            <x v="1"/>
          </reference>
        </references>
      </pivotArea>
    </format>
    <format dxfId="97">
      <pivotArea dataOnly="0" grandRow="1" fieldPosition="0"/>
    </format>
  </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Table Style 1" showRowHeaders="1" showColHeaders="1" showRowStripes="0" showColStripes="0" showLastColumn="1"/>
  <filters count="2">
    <filter fld="4" type="dateBetween" evalOrder="-1" id="148"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1">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71"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6">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1"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2"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3"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4"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5"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92">
      <pivotArea field="1" type="button" dataOnly="0" labelOnly="1" outline="0" axis="axisRow" fieldPosition="0"/>
    </format>
    <format dxfId="91">
      <pivotArea dataOnly="0" labelOnly="1" outline="0" fieldPosition="0">
        <references count="1">
          <reference field="4294967294" count="12">
            <x v="0"/>
            <x v="1"/>
            <x v="2"/>
            <x v="3"/>
            <x v="4"/>
            <x v="5"/>
            <x v="6"/>
            <x v="7"/>
            <x v="8"/>
            <x v="9"/>
            <x v="10"/>
            <x v="11"/>
          </reference>
        </references>
      </pivotArea>
    </format>
    <format dxfId="90">
      <pivotArea field="1" type="button" dataOnly="0" labelOnly="1" outline="0" axis="axisRow" fieldPosition="0"/>
    </format>
    <format dxfId="89">
      <pivotArea grandRow="1" outline="0" collapsedLevelsAreSubtotals="1" fieldPosition="0"/>
    </format>
    <format dxfId="88">
      <pivotArea dataOnly="0" labelOnly="1" grandRow="1" outline="0" fieldPosition="0"/>
    </format>
    <format dxfId="87">
      <pivotArea dataOnly="0" labelOnly="1" fieldPosition="0">
        <references count="1">
          <reference field="1" count="0"/>
        </references>
      </pivotArea>
    </format>
    <format dxfId="86">
      <pivotArea dataOnly="0" labelOnly="1" fieldPosition="0">
        <references count="1">
          <reference field="0" count="0"/>
        </references>
      </pivotArea>
    </format>
    <format dxfId="85">
      <pivotArea dataOnly="0" labelOnly="1" outline="0" fieldPosition="0">
        <references count="1">
          <reference field="4294967294" count="12">
            <x v="0"/>
            <x v="1"/>
            <x v="2"/>
            <x v="3"/>
            <x v="4"/>
            <x v="5"/>
            <x v="6"/>
            <x v="7"/>
            <x v="8"/>
            <x v="9"/>
            <x v="10"/>
            <x v="11"/>
          </reference>
        </references>
      </pivotArea>
    </format>
  </formats>
  <conditionalFormats count="4">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s>
  <pivotHierarchies count="1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26"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B29:H40"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83">
      <pivotArea dataOnly="0" labelOnly="1" outline="0" fieldPosition="0">
        <references count="1">
          <reference field="4294967294" count="2">
            <x v="0"/>
            <x v="2"/>
          </reference>
        </references>
      </pivotArea>
    </format>
    <format dxfId="82">
      <pivotArea outline="0" fieldPosition="0">
        <references count="1">
          <reference field="4294967294" count="1">
            <x v="5"/>
          </reference>
        </references>
      </pivotArea>
    </format>
    <format dxfId="81">
      <pivotArea outline="0" fieldPosition="0">
        <references count="1">
          <reference field="4294967294" count="1">
            <x v="3"/>
          </reference>
        </references>
      </pivotArea>
    </format>
    <format dxfId="80">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20"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84">
      <pivotArea dataOnly="0" labelOnly="1" outline="0" fieldPosition="0">
        <references count="1">
          <reference field="4294967294" count="2">
            <x v="0"/>
            <x v="1"/>
          </reference>
        </references>
      </pivotArea>
    </format>
  </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0"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19:F28"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29"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32"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E15:G1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50"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3"/>
    </i>
    <i>
      <x v="2"/>
    </i>
    <i>
      <x/>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15">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53"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i>
    <i>
      <x v="3"/>
    </i>
    <i>
      <x v="4"/>
    </i>
    <i t="grand">
      <x/>
    </i>
  </rowItems>
  <colItems count="1">
    <i/>
  </colItems>
  <dataFields count="1">
    <dataField fld="1" subtotal="count" baseField="0" baseItem="3" numFmtId="166"/>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filters count="2">
    <filter fld="2" type="dateBetween" evalOrder="-1" id="127"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2">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68"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F17:G28" firstHeaderRow="1" firstDataRow="1"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59"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pivotTableStyleInfo name="PivotStyleLight16" showRowHeaders="1" showColHeaders="1" showRowStripes="0" showColStripes="0" showLastColumn="1"/>
  <rowHierarchiesUsage count="1">
    <rowHierarchyUsage hierarchyUsage="121"/>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959971057">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ll]"/>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28852616">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1879703055">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ll]"/>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1879703055">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ll]"/>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xr10:uid="{7753A2A9-5581-456D-BC00-B9DEF1FC1BC2}" cache="Slicer_employeeName" caption="Employee" columnCount="3" level="1" style="SlicerStyleDark1"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xr10:uid="{066D8B5B-4BD7-419F-B09A-9D1BAFA2142E}" cache="Slicer_categoryName" caption="Category" level="1" style="SlicerStyleLight1"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xr10:uid="{2946E554-D657-43E1-93E5-B1F1500D7DFB}" cache="Slicer_companyName" caption="companyName" level="1" rowHeight="247650"/>
  <slicer name="country" xr10:uid="{DD0F815D-9410-4FC4-B5FB-F12AA64BCF4C}" cache="Slicer_country" caption="country" columnCount="7"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B15:C25" totalsRowShown="0">
  <autoFilter ref="B15:C25" xr:uid="{A9039AB1-01AD-4EB8-AFF8-F2B815246C19}"/>
  <tableColumns count="2">
    <tableColumn id="1" xr3:uid="{92B18A06-3A22-4B5D-A20F-9E11A829F881}" name="companyID" dataDxfId="79">
      <calculatedColumnFormula>_xlfn.XLOOKUP('Customers'!F6,customer_details!B:B,customer_details!A:A)</calculatedColumnFormula>
    </tableColumn>
    <tableColumn id="2" xr3:uid="{741A3DE9-C68F-49FA-B09B-808B0EDE2638}" name="country">
      <calculatedColumnFormula>_xlfn.XLOOKUP('Customers'!F6,customer_details!B:B,customer_details!F:F)</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78"/>
    <tableColumn id="2" xr3:uid="{D871EF69-B8DA-44D9-9196-D0662F44628F}" uniqueName="2" name="companyName" queryTableFieldId="2" dataDxfId="77"/>
    <tableColumn id="3" xr3:uid="{77BB927B-2F44-4DD7-B5C6-1E231145F105}" uniqueName="3" name="contactName" queryTableFieldId="3" dataDxfId="76"/>
    <tableColumn id="4" xr3:uid="{A1E36A7E-6E69-4BFA-8027-5428FB5C4F8D}" uniqueName="4" name="contactTitle" queryTableFieldId="4" dataDxfId="75"/>
    <tableColumn id="5" xr3:uid="{C6EADEA7-F458-44BF-BCA9-6B1612D5C855}" uniqueName="5" name="city" queryTableFieldId="5" dataDxfId="74"/>
    <tableColumn id="6" xr3:uid="{A1D033C8-1E83-469D-AB02-227654AAC331}" uniqueName="6" name="country" queryTableFieldId="6" dataDxfId="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72"/>
    <tableColumn id="3" xr3:uid="{EA8CAD59-9F24-4126-867B-4026C825332D}" uniqueName="3" name="orderDate" queryTableFieldId="3" dataDxfId="7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288280563" filterType="dateBetween">
    <selection startDate="2013-07-01T00:00:00" endDate="2015-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5.xm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microsoft.com/office/2007/relationships/slicer" Target="../slicers/slicer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tabSelected="1" zoomScale="105" zoomScaleNormal="105" workbookViewId="0"/>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35"/>
      <c r="B12" s="35"/>
      <c r="C12" s="35"/>
      <c r="D12" s="35"/>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1" t="s">
        <v>443</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35"/>
      <c r="B14" s="35"/>
      <c r="C14" s="35"/>
      <c r="D14" s="35"/>
      <c r="E14" s="12"/>
      <c r="F14" s="2" t="s">
        <v>1</v>
      </c>
      <c r="G14" s="36"/>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35"/>
      <c r="B15" s="35"/>
      <c r="C15" s="35"/>
      <c r="D15" s="35"/>
      <c r="E15" s="12"/>
      <c r="F15" s="3" t="s">
        <v>422</v>
      </c>
      <c r="G15" s="4">
        <v>84437.5</v>
      </c>
      <c r="H15" s="6"/>
      <c r="I15" s="5">
        <v>939.2</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35"/>
      <c r="B16" s="35"/>
      <c r="C16" s="35"/>
      <c r="D16" s="35"/>
      <c r="E16" s="12"/>
      <c r="F16" s="3" t="s">
        <v>423</v>
      </c>
      <c r="G16" s="4">
        <v>141861</v>
      </c>
      <c r="H16" s="6"/>
      <c r="I16" s="5">
        <v>1137.2</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35"/>
      <c r="B17" s="35"/>
      <c r="C17" s="35"/>
      <c r="D17" s="35"/>
      <c r="E17" s="12"/>
      <c r="F17" s="2" t="s">
        <v>8</v>
      </c>
      <c r="G17" s="36"/>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35"/>
      <c r="B18" s="35"/>
      <c r="C18" s="35"/>
      <c r="D18" s="35"/>
      <c r="E18" s="12"/>
      <c r="F18" s="3" t="s">
        <v>424</v>
      </c>
      <c r="G18" s="4">
        <v>147879.9</v>
      </c>
      <c r="H18" s="6"/>
      <c r="I18" s="5">
        <v>1025.8499999999999</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35"/>
      <c r="B19" s="35"/>
      <c r="C19" s="35"/>
      <c r="D19" s="35"/>
      <c r="E19" s="12"/>
      <c r="F19" s="3" t="s">
        <v>425</v>
      </c>
      <c r="G19" s="4">
        <v>151611.09</v>
      </c>
      <c r="H19" s="6"/>
      <c r="I19" s="5">
        <v>965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35"/>
      <c r="B20" s="35"/>
      <c r="C20" s="35"/>
      <c r="D20" s="35"/>
      <c r="E20" s="12"/>
      <c r="F20" s="3" t="s">
        <v>422</v>
      </c>
      <c r="G20" s="4">
        <v>165179.64000000001</v>
      </c>
      <c r="H20" s="6">
        <v>0.95623555884529998</v>
      </c>
      <c r="I20" s="5">
        <v>1086</v>
      </c>
      <c r="J20" s="6">
        <v>0.15630323679727423</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35"/>
      <c r="B21" s="35"/>
      <c r="C21" s="35"/>
      <c r="D21" s="35"/>
      <c r="E21" s="12"/>
      <c r="F21" s="3" t="s">
        <v>423</v>
      </c>
      <c r="G21" s="4">
        <v>193718.12</v>
      </c>
      <c r="H21" s="6">
        <v>0.36554881186513555</v>
      </c>
      <c r="I21" s="5">
        <v>1296.375</v>
      </c>
      <c r="J21" s="6">
        <v>0.13997098135772068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35"/>
      <c r="B22" s="35"/>
      <c r="C22" s="35"/>
      <c r="D22" s="35"/>
      <c r="E22" s="12"/>
      <c r="F22" s="2" t="s">
        <v>15</v>
      </c>
      <c r="G22" s="36"/>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3" t="s">
        <v>424</v>
      </c>
      <c r="G23" s="4">
        <v>315242.12</v>
      </c>
      <c r="H23" s="6">
        <v>1.1317442059400906</v>
      </c>
      <c r="I23" s="5">
        <v>920.05</v>
      </c>
      <c r="J23" s="6">
        <v>-0.10313398645026073</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ht="19.2" customHeight="1" x14ac:dyDescent="0.3">
      <c r="A24" s="35"/>
      <c r="B24" s="35"/>
      <c r="C24" s="35"/>
      <c r="D24" s="35"/>
      <c r="E24" s="12"/>
      <c r="F24" s="2" t="s">
        <v>0</v>
      </c>
      <c r="G24" s="4">
        <v>1199929.3700000001</v>
      </c>
      <c r="H24" s="6"/>
      <c r="I24" s="5">
        <v>1014.9</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conditionalFormatting pivot="1" sqref="H20:H21 H22 H23 J20:J21 J22 J23">
    <cfRule type="cellIs" dxfId="146" priority="2" operator="greaterThan">
      <formula>0</formula>
    </cfRule>
  </conditionalFormatting>
  <conditionalFormatting pivot="1" sqref="H20:H21 H22 H23 J20:J21 J22 J23">
    <cfRule type="cellIs" dxfId="145"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7" t="s">
        <v>441</v>
      </c>
      <c r="G6" s="38" t="s">
        <v>439</v>
      </c>
      <c r="H6" s="38" t="s">
        <v>16</v>
      </c>
      <c r="I6" s="12"/>
      <c r="J6" s="37" t="s">
        <v>442</v>
      </c>
      <c r="K6" s="38" t="s">
        <v>439</v>
      </c>
      <c r="L6" s="38"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39" t="s">
        <v>450</v>
      </c>
      <c r="G7" s="40">
        <v>1575</v>
      </c>
      <c r="H7" s="41">
        <v>119864.69000000002</v>
      </c>
      <c r="I7" s="12"/>
      <c r="J7" s="39" t="s">
        <v>457</v>
      </c>
      <c r="K7" s="40">
        <v>138</v>
      </c>
      <c r="L7" s="41">
        <v>5262.15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35"/>
      <c r="B8" s="35"/>
      <c r="C8" s="35"/>
      <c r="D8" s="35"/>
      <c r="E8" s="12"/>
      <c r="F8" s="39" t="s">
        <v>22</v>
      </c>
      <c r="G8" s="40">
        <v>1496</v>
      </c>
      <c r="H8" s="41">
        <v>110718.97</v>
      </c>
      <c r="I8" s="12"/>
      <c r="J8" s="39" t="s">
        <v>458</v>
      </c>
      <c r="K8" s="40">
        <v>238</v>
      </c>
      <c r="L8" s="41">
        <v>6893.6500000000005</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35"/>
      <c r="B9" s="35"/>
      <c r="C9" s="35"/>
      <c r="D9" s="35"/>
      <c r="E9" s="12"/>
      <c r="F9" s="39" t="s">
        <v>451</v>
      </c>
      <c r="G9" s="40">
        <v>1263</v>
      </c>
      <c r="H9" s="41">
        <v>106809.55000000002</v>
      </c>
      <c r="I9" s="12"/>
      <c r="J9" s="39" t="s">
        <v>459</v>
      </c>
      <c r="K9" s="40">
        <v>122</v>
      </c>
      <c r="L9" s="41">
        <v>7363</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35"/>
      <c r="B10" s="35"/>
      <c r="C10" s="35"/>
      <c r="D10" s="35"/>
      <c r="E10" s="12"/>
      <c r="F10" s="39" t="s">
        <v>449</v>
      </c>
      <c r="G10" s="40">
        <v>1377</v>
      </c>
      <c r="H10" s="41">
        <v>89245.2</v>
      </c>
      <c r="I10" s="12"/>
      <c r="J10" s="39" t="s">
        <v>460</v>
      </c>
      <c r="K10" s="40">
        <v>184</v>
      </c>
      <c r="L10" s="41">
        <v>8041.25</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35"/>
      <c r="B11" s="35"/>
      <c r="C11" s="35"/>
      <c r="D11" s="35"/>
      <c r="E11" s="12"/>
      <c r="F11" s="39" t="s">
        <v>456</v>
      </c>
      <c r="G11" s="40">
        <v>1151</v>
      </c>
      <c r="H11" s="41">
        <v>61122.340000000004</v>
      </c>
      <c r="I11" s="12"/>
      <c r="J11" s="39" t="s">
        <v>461</v>
      </c>
      <c r="K11" s="40">
        <v>298</v>
      </c>
      <c r="L11" s="41">
        <v>10985.55</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35"/>
      <c r="B12" s="35"/>
      <c r="C12" s="35"/>
      <c r="D12" s="35"/>
      <c r="E12" s="12"/>
      <c r="F12" s="42" t="s">
        <v>0</v>
      </c>
      <c r="G12" s="43">
        <v>6862</v>
      </c>
      <c r="H12" s="44">
        <v>424574.8</v>
      </c>
      <c r="I12" s="12"/>
      <c r="J12" s="42" t="s">
        <v>0</v>
      </c>
      <c r="K12" s="43">
        <v>980</v>
      </c>
      <c r="L12" s="44">
        <v>38545.599999999999</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sheet="1" objects="1" scenarios="1"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447</v>
      </c>
      <c r="G5"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98</v>
      </c>
      <c r="G6" s="8">
        <v>107111.90000000001</v>
      </c>
      <c r="H6" s="20">
        <v>3593</v>
      </c>
      <c r="I6" s="8">
        <v>3584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55</v>
      </c>
      <c r="G7" s="8">
        <v>91434.18</v>
      </c>
      <c r="H7" s="20">
        <v>3741</v>
      </c>
      <c r="I7" s="8">
        <v>2626.75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106</v>
      </c>
      <c r="G8" s="8">
        <v>90333.689999999973</v>
      </c>
      <c r="H8" s="20">
        <v>4138</v>
      </c>
      <c r="I8" s="8">
        <v>2941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2" t="s">
        <v>72</v>
      </c>
      <c r="G9" s="8">
        <v>55871.89</v>
      </c>
      <c r="H9" s="20">
        <v>1584</v>
      </c>
      <c r="I9" s="8">
        <v>2148.35</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2" t="s">
        <v>100</v>
      </c>
      <c r="G10" s="8">
        <v>49796.3</v>
      </c>
      <c r="H10" s="20">
        <v>1226</v>
      </c>
      <c r="I10" s="8">
        <v>2107.3000000000002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2" t="s">
        <v>86</v>
      </c>
      <c r="G11" s="8">
        <v>32203.9</v>
      </c>
      <c r="H11" s="20">
        <v>966</v>
      </c>
      <c r="I11" s="8">
        <v>1260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35"/>
      <c r="B12" s="35"/>
      <c r="C12" s="35"/>
      <c r="D12" s="35"/>
      <c r="E12" s="12"/>
      <c r="F12" s="2" t="s">
        <v>69</v>
      </c>
      <c r="G12" s="8">
        <v>31034.15</v>
      </c>
      <c r="H12" s="20">
        <v>734</v>
      </c>
      <c r="I12" s="8">
        <v>1443.65</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2" t="s">
        <v>74</v>
      </c>
      <c r="G13" s="8">
        <v>29585.75</v>
      </c>
      <c r="H13" s="20">
        <v>844</v>
      </c>
      <c r="I13" s="8">
        <v>1052.1400000000001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35"/>
      <c r="B14" s="35"/>
      <c r="C14" s="35"/>
      <c r="D14" s="35"/>
      <c r="E14" s="12"/>
      <c r="F14" s="2" t="s">
        <v>97</v>
      </c>
      <c r="G14" s="8">
        <v>27841.299999999996</v>
      </c>
      <c r="H14" s="20">
        <v>959</v>
      </c>
      <c r="I14" s="8">
        <v>1294.175</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35"/>
      <c r="B15" s="35"/>
      <c r="C15" s="35"/>
      <c r="D15" s="35"/>
      <c r="E15" s="12"/>
      <c r="F15" s="2" t="s">
        <v>39</v>
      </c>
      <c r="G15" s="8">
        <v>26968.149999999998</v>
      </c>
      <c r="H15" s="20">
        <v>1001</v>
      </c>
      <c r="I15" s="8">
        <v>1460.3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35"/>
      <c r="B16" s="35"/>
      <c r="C16" s="35"/>
      <c r="D16" s="35"/>
      <c r="E16" s="12"/>
      <c r="F16" s="23" t="s">
        <v>0</v>
      </c>
      <c r="G16" s="24">
        <v>542181.21</v>
      </c>
      <c r="H16" s="25">
        <v>18786</v>
      </c>
      <c r="I16" s="24">
        <v>2072.25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zoomScale="105" zoomScaleNormal="105" workbookViewId="0"/>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35"/>
      <c r="B13" s="35"/>
      <c r="C13" s="35"/>
      <c r="D13" s="35"/>
      <c r="E13" s="12"/>
      <c r="H13" s="31" t="s">
        <v>426</v>
      </c>
      <c r="I13" s="31" t="s">
        <v>428</v>
      </c>
      <c r="J13" s="31" t="s">
        <v>16</v>
      </c>
      <c r="K13" s="31" t="s">
        <v>428</v>
      </c>
      <c r="L13" s="31" t="s">
        <v>427</v>
      </c>
      <c r="M13" s="31" t="s">
        <v>428</v>
      </c>
      <c r="N13" s="31" t="s">
        <v>435</v>
      </c>
      <c r="O13" s="31" t="s">
        <v>428</v>
      </c>
      <c r="P13" s="31" t="s">
        <v>429</v>
      </c>
      <c r="Q13" s="31" t="s">
        <v>430</v>
      </c>
      <c r="R13" s="31" t="s">
        <v>448</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35"/>
      <c r="B14" s="35"/>
      <c r="C14" s="35"/>
      <c r="D14" s="35"/>
      <c r="E14" s="12"/>
      <c r="F14" s="22" t="s">
        <v>1</v>
      </c>
      <c r="G14" s="22"/>
      <c r="H14" s="36"/>
      <c r="I14" s="6"/>
      <c r="J14" s="36"/>
      <c r="K14" s="6"/>
      <c r="L14" s="36"/>
      <c r="M14" s="6"/>
      <c r="N14" s="5"/>
      <c r="O14" s="6"/>
      <c r="P14" s="36"/>
      <c r="Q14" s="36"/>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35"/>
      <c r="B15" s="35"/>
      <c r="C15" s="35"/>
      <c r="D15" s="35"/>
      <c r="E15" s="12"/>
      <c r="G15" s="22" t="s">
        <v>422</v>
      </c>
      <c r="H15" s="36">
        <v>70</v>
      </c>
      <c r="I15" s="6"/>
      <c r="J15" s="4">
        <v>84437.5</v>
      </c>
      <c r="K15" s="6"/>
      <c r="L15" s="4">
        <v>3808.83</v>
      </c>
      <c r="M15" s="6"/>
      <c r="N15" s="5">
        <v>54.411857142857144</v>
      </c>
      <c r="O15" s="6"/>
      <c r="P15" s="9">
        <v>4.5108275351591412E-2</v>
      </c>
      <c r="Q15" s="9"/>
      <c r="R15" s="10">
        <v>8.8714285714285719</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35"/>
      <c r="B16" s="35"/>
      <c r="C16" s="35"/>
      <c r="D16" s="35"/>
      <c r="E16" s="12"/>
      <c r="G16" s="22" t="s">
        <v>423</v>
      </c>
      <c r="H16" s="36">
        <v>82</v>
      </c>
      <c r="I16" s="6"/>
      <c r="J16" s="4">
        <v>141861</v>
      </c>
      <c r="K16" s="6"/>
      <c r="L16" s="4">
        <v>6471.04</v>
      </c>
      <c r="M16" s="6"/>
      <c r="N16" s="5">
        <v>78.915121951219518</v>
      </c>
      <c r="O16" s="6"/>
      <c r="P16" s="9">
        <v>4.5615355876527021E-2</v>
      </c>
      <c r="Q16" s="9"/>
      <c r="R16" s="10">
        <v>7.4512195121951219</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35"/>
      <c r="B17" s="35"/>
      <c r="C17" s="35"/>
      <c r="D17" s="35"/>
      <c r="E17" s="12"/>
      <c r="F17" s="22" t="s">
        <v>8</v>
      </c>
      <c r="G17" s="22"/>
      <c r="H17" s="36"/>
      <c r="I17" s="6"/>
      <c r="J17" s="36"/>
      <c r="K17" s="6"/>
      <c r="L17" s="36"/>
      <c r="M17" s="6"/>
      <c r="N17" s="5"/>
      <c r="O17" s="6"/>
      <c r="P17" s="36"/>
      <c r="Q17" s="36"/>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35"/>
      <c r="B18" s="35"/>
      <c r="C18" s="35"/>
      <c r="D18" s="35"/>
      <c r="E18" s="12"/>
      <c r="G18" s="22" t="s">
        <v>424</v>
      </c>
      <c r="H18" s="36">
        <v>92</v>
      </c>
      <c r="I18" s="6"/>
      <c r="J18" s="4">
        <v>147879.9</v>
      </c>
      <c r="K18" s="6"/>
      <c r="L18" s="4">
        <v>5729.24</v>
      </c>
      <c r="M18" s="6"/>
      <c r="N18" s="5">
        <v>62.274347826086952</v>
      </c>
      <c r="O18" s="6"/>
      <c r="P18" s="9">
        <v>3.8742520112604893E-2</v>
      </c>
      <c r="Q18" s="9"/>
      <c r="R18" s="10">
        <v>9.2173913043478262</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35"/>
      <c r="B19" s="35"/>
      <c r="C19" s="35"/>
      <c r="D19" s="35"/>
      <c r="E19" s="12"/>
      <c r="G19" s="22" t="s">
        <v>425</v>
      </c>
      <c r="H19" s="36">
        <v>93</v>
      </c>
      <c r="I19" s="6"/>
      <c r="J19" s="4">
        <v>151611.09</v>
      </c>
      <c r="K19" s="6"/>
      <c r="L19" s="4">
        <v>8253.15</v>
      </c>
      <c r="M19" s="6"/>
      <c r="N19" s="5">
        <v>88.743548387096766</v>
      </c>
      <c r="O19" s="6"/>
      <c r="P19" s="9">
        <v>5.443632124800369E-2</v>
      </c>
      <c r="Q19" s="9"/>
      <c r="R19" s="10">
        <v>9</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35"/>
      <c r="B20" s="35"/>
      <c r="C20" s="35"/>
      <c r="D20" s="35"/>
      <c r="E20" s="12"/>
      <c r="G20" s="22" t="s">
        <v>422</v>
      </c>
      <c r="H20" s="36">
        <v>103</v>
      </c>
      <c r="I20" s="6">
        <v>0.52201451842589697</v>
      </c>
      <c r="J20" s="4">
        <v>165179.64000000001</v>
      </c>
      <c r="K20" s="6">
        <v>0.95623555884529998</v>
      </c>
      <c r="L20" s="4">
        <v>8774.0400000000009</v>
      </c>
      <c r="M20" s="6">
        <v>1.3036050440686513</v>
      </c>
      <c r="N20" s="5">
        <v>85.184854368932051</v>
      </c>
      <c r="O20" s="6">
        <v>0.56555682606607371</v>
      </c>
      <c r="P20" s="9">
        <v>5.3118168800949078E-2</v>
      </c>
      <c r="Q20" s="9">
        <v>8.0098934493576662E-3</v>
      </c>
      <c r="R20" s="10">
        <v>8.2427184466019412</v>
      </c>
      <c r="S20" s="6">
        <v>-7.086909619623856E-2</v>
      </c>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35"/>
      <c r="B21" s="35"/>
      <c r="C21" s="35"/>
      <c r="D21" s="35"/>
      <c r="E21" s="12"/>
      <c r="G21" s="22" t="s">
        <v>423</v>
      </c>
      <c r="H21" s="36">
        <v>120</v>
      </c>
      <c r="I21" s="6">
        <v>0.51837126808783174</v>
      </c>
      <c r="J21" s="4">
        <v>193718.12</v>
      </c>
      <c r="K21" s="6">
        <v>0.36554881186513555</v>
      </c>
      <c r="L21" s="4">
        <v>9712.34</v>
      </c>
      <c r="M21" s="6">
        <v>0.50089321036494905</v>
      </c>
      <c r="N21" s="5">
        <v>80.936166666666665</v>
      </c>
      <c r="O21" s="6">
        <v>2.5610360416048427E-2</v>
      </c>
      <c r="P21" s="9">
        <v>5.0136456001121633E-2</v>
      </c>
      <c r="Q21" s="9">
        <v>4.5211001245946125E-3</v>
      </c>
      <c r="R21" s="10">
        <v>9.1750000000000007</v>
      </c>
      <c r="S21" s="6">
        <v>0.23134206219312611</v>
      </c>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35"/>
      <c r="B22" s="35"/>
      <c r="C22" s="35"/>
      <c r="D22" s="35"/>
      <c r="E22" s="12"/>
      <c r="F22" s="22" t="s">
        <v>15</v>
      </c>
      <c r="G22" s="22"/>
      <c r="H22" s="36"/>
      <c r="I22" s="6"/>
      <c r="J22" s="36"/>
      <c r="K22" s="6"/>
      <c r="L22" s="36"/>
      <c r="M22" s="6"/>
      <c r="N22" s="5"/>
      <c r="O22" s="6"/>
      <c r="P22" s="36"/>
      <c r="Q22" s="36"/>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35"/>
      <c r="B23" s="35"/>
      <c r="C23" s="35"/>
      <c r="D23" s="35"/>
      <c r="E23" s="12"/>
      <c r="G23" s="22" t="s">
        <v>424</v>
      </c>
      <c r="H23" s="36">
        <v>182</v>
      </c>
      <c r="I23" s="6">
        <v>1.0640540028678878</v>
      </c>
      <c r="J23" s="4">
        <v>315242.12</v>
      </c>
      <c r="K23" s="6">
        <v>1.1317442059400906</v>
      </c>
      <c r="L23" s="4">
        <v>15115.4</v>
      </c>
      <c r="M23" s="6">
        <v>1.6382905935167666</v>
      </c>
      <c r="N23" s="5">
        <v>83.051648351648353</v>
      </c>
      <c r="O23" s="6">
        <v>0.33364139892056344</v>
      </c>
      <c r="P23" s="9">
        <v>4.7948541901697651E-2</v>
      </c>
      <c r="Q23" s="9">
        <v>9.2060217890927581E-3</v>
      </c>
      <c r="R23" s="10">
        <v>8.6483516483516478</v>
      </c>
      <c r="S23" s="6">
        <v>-6.1735434376943878E-2</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35"/>
      <c r="B24" s="35"/>
      <c r="C24" s="35"/>
      <c r="D24" s="35"/>
      <c r="E24" s="12"/>
      <c r="F24" s="22" t="s">
        <v>0</v>
      </c>
      <c r="G24" s="22"/>
      <c r="H24" s="45">
        <v>742</v>
      </c>
      <c r="I24" s="26"/>
      <c r="J24" s="27">
        <v>1199929.3700000001</v>
      </c>
      <c r="K24" s="26"/>
      <c r="L24" s="27">
        <v>57864.04</v>
      </c>
      <c r="M24" s="26"/>
      <c r="N24" s="28">
        <v>77.983881401617253</v>
      </c>
      <c r="O24" s="26"/>
      <c r="P24" s="29">
        <v>4.8222871651187264E-2</v>
      </c>
      <c r="Q24" s="29"/>
      <c r="R24" s="30">
        <v>8.6805929919137466</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sheet="1" objects="1" scenarios="1" pivotTables="0"/>
  <conditionalFormatting pivot="1" sqref="I20:I21 I23 K20:K21 K23 M20:M21 M23 Q20:Q21 Q23 S20:S21 S23">
    <cfRule type="cellIs" dxfId="96" priority="4" operator="greaterThan">
      <formula>0</formula>
    </cfRule>
  </conditionalFormatting>
  <conditionalFormatting pivot="1" sqref="I20:I21 I23 K20:K21 K23 M20:M21 M23 Q20:Q21 Q23">
    <cfRule type="cellIs" dxfId="95" priority="3" operator="lessThan">
      <formula>0</formula>
    </cfRule>
  </conditionalFormatting>
  <conditionalFormatting pivot="1" sqref="S20:S21 S23 Q20:Q21 Q23 M20:M21 M23 O20:O21 O23">
    <cfRule type="cellIs" dxfId="94" priority="2" operator="lessThan">
      <formula>0</formula>
    </cfRule>
  </conditionalFormatting>
  <conditionalFormatting pivot="1" sqref="S20:S21 S23 Q20:Q21 Q23 M20:M21 M23 O20:O21 O22 O23">
    <cfRule type="cellIs" dxfId="93"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N40"/>
  <sheetViews>
    <sheetView topLeftCell="A19" workbookViewId="0">
      <selection activeCell="S3" sqref="S3"/>
    </sheetView>
  </sheetViews>
  <sheetFormatPr defaultRowHeight="14.4" x14ac:dyDescent="0.3"/>
  <cols>
    <col min="2" max="2" width="10.5546875" bestFit="1" customWidth="1"/>
    <col min="3" max="3" width="10.109375" bestFit="1" customWidth="1"/>
    <col min="4" max="4" width="9" bestFit="1" customWidth="1"/>
    <col min="5" max="5" width="11.109375" bestFit="1" customWidth="1"/>
    <col min="6" max="6" width="12.109375" bestFit="1" customWidth="1"/>
    <col min="7" max="7" width="8.88671875" bestFit="1" customWidth="1"/>
    <col min="8" max="8" width="9.88671875" bestFit="1" customWidth="1"/>
    <col min="9" max="9" width="11.109375" bestFit="1" customWidth="1"/>
    <col min="10" max="10" width="8.109375" bestFit="1" customWidth="1"/>
    <col min="11" max="11" width="11.109375" bestFit="1" customWidth="1"/>
  </cols>
  <sheetData>
    <row r="2" spans="2:4" x14ac:dyDescent="0.3">
      <c r="B2" s="1" t="s">
        <v>19</v>
      </c>
      <c r="C2" s="7" t="s">
        <v>16</v>
      </c>
      <c r="D2" s="7" t="s">
        <v>17</v>
      </c>
    </row>
    <row r="3" spans="2:4" x14ac:dyDescent="0.3">
      <c r="B3" s="2" t="s">
        <v>1</v>
      </c>
      <c r="C3" s="36"/>
      <c r="D3" s="5"/>
    </row>
    <row r="4" spans="2:4" x14ac:dyDescent="0.3">
      <c r="B4" s="3" t="s">
        <v>2</v>
      </c>
      <c r="C4" s="4">
        <v>30192.1</v>
      </c>
      <c r="D4" s="5">
        <v>1110.5500000000002</v>
      </c>
    </row>
    <row r="5" spans="2:4" x14ac:dyDescent="0.3">
      <c r="B5" s="3" t="s">
        <v>3</v>
      </c>
      <c r="C5" s="4">
        <v>26609.4</v>
      </c>
      <c r="D5" s="5">
        <v>924</v>
      </c>
    </row>
    <row r="6" spans="2:4" x14ac:dyDescent="0.3">
      <c r="B6" s="3" t="s">
        <v>4</v>
      </c>
      <c r="C6" s="4">
        <v>27636</v>
      </c>
      <c r="D6" s="5">
        <v>755</v>
      </c>
    </row>
    <row r="7" spans="2:4" x14ac:dyDescent="0.3">
      <c r="B7" s="3" t="s">
        <v>5</v>
      </c>
      <c r="C7" s="4">
        <v>41203.599999999999</v>
      </c>
      <c r="D7" s="5">
        <v>1179.5999999999999</v>
      </c>
    </row>
    <row r="8" spans="2:4" x14ac:dyDescent="0.3">
      <c r="B8" s="3" t="s">
        <v>6</v>
      </c>
      <c r="C8" s="4">
        <v>49704</v>
      </c>
      <c r="D8" s="5">
        <v>950</v>
      </c>
    </row>
    <row r="9" spans="2:4" x14ac:dyDescent="0.3">
      <c r="B9" s="3" t="s">
        <v>7</v>
      </c>
      <c r="C9" s="4">
        <v>50953.4</v>
      </c>
      <c r="D9" s="5">
        <v>1174</v>
      </c>
    </row>
    <row r="10" spans="2:4" x14ac:dyDescent="0.3">
      <c r="B10" s="2" t="s">
        <v>8</v>
      </c>
      <c r="C10" s="36"/>
      <c r="D10" s="5"/>
    </row>
    <row r="11" spans="2:4" x14ac:dyDescent="0.3">
      <c r="B11" s="3" t="s">
        <v>9</v>
      </c>
      <c r="C11" s="4">
        <v>66692.800000000003</v>
      </c>
      <c r="D11" s="5">
        <v>1208.5</v>
      </c>
    </row>
    <row r="12" spans="2:4" x14ac:dyDescent="0.3">
      <c r="B12" s="3" t="s">
        <v>10</v>
      </c>
      <c r="C12" s="4">
        <v>41207.199999999997</v>
      </c>
      <c r="D12" s="5">
        <v>914.4</v>
      </c>
    </row>
    <row r="13" spans="2:4" x14ac:dyDescent="0.3">
      <c r="B13" s="3" t="s">
        <v>11</v>
      </c>
      <c r="C13" s="4">
        <v>39979.9</v>
      </c>
      <c r="D13" s="5">
        <v>840.55</v>
      </c>
    </row>
    <row r="14" spans="2:4" x14ac:dyDescent="0.3">
      <c r="B14" s="3" t="s">
        <v>12</v>
      </c>
      <c r="C14" s="4">
        <v>55699.39</v>
      </c>
      <c r="D14" s="5">
        <v>881.25</v>
      </c>
    </row>
    <row r="15" spans="2:4" x14ac:dyDescent="0.3">
      <c r="B15" s="3" t="s">
        <v>13</v>
      </c>
      <c r="C15" s="4">
        <v>56823.7</v>
      </c>
      <c r="D15" s="5">
        <v>1608.15</v>
      </c>
    </row>
    <row r="16" spans="2:4" x14ac:dyDescent="0.3">
      <c r="B16" s="3" t="s">
        <v>14</v>
      </c>
      <c r="C16" s="4">
        <v>39088</v>
      </c>
      <c r="D16" s="5">
        <v>971.25</v>
      </c>
    </row>
    <row r="17" spans="2:14" x14ac:dyDescent="0.3">
      <c r="B17" s="3" t="s">
        <v>2</v>
      </c>
      <c r="C17" s="4">
        <v>55464.93</v>
      </c>
      <c r="D17" s="5">
        <v>808</v>
      </c>
    </row>
    <row r="18" spans="2:14" x14ac:dyDescent="0.3">
      <c r="B18" s="3" t="s">
        <v>3</v>
      </c>
      <c r="C18" s="4">
        <v>49981.69</v>
      </c>
      <c r="D18" s="5">
        <v>1264.5</v>
      </c>
    </row>
    <row r="19" spans="2:14" x14ac:dyDescent="0.3">
      <c r="B19" s="3" t="s">
        <v>4</v>
      </c>
      <c r="C19" s="4">
        <v>59733.02</v>
      </c>
      <c r="D19" s="5">
        <v>1203.5</v>
      </c>
    </row>
    <row r="20" spans="2:14" x14ac:dyDescent="0.3">
      <c r="B20" s="3" t="s">
        <v>5</v>
      </c>
      <c r="C20" s="4">
        <v>70328.5</v>
      </c>
      <c r="D20" s="5">
        <v>1194.2</v>
      </c>
    </row>
    <row r="21" spans="2:14" x14ac:dyDescent="0.3">
      <c r="B21" s="3" t="s">
        <v>6</v>
      </c>
      <c r="C21" s="4">
        <v>45913.36</v>
      </c>
      <c r="D21" s="5">
        <v>1377.875</v>
      </c>
    </row>
    <row r="22" spans="2:14" x14ac:dyDescent="0.3">
      <c r="B22" s="3" t="s">
        <v>7</v>
      </c>
      <c r="C22" s="4">
        <v>77476.259999999995</v>
      </c>
      <c r="D22" s="5">
        <v>1388.75</v>
      </c>
    </row>
    <row r="23" spans="2:14" x14ac:dyDescent="0.3">
      <c r="B23" s="2" t="s">
        <v>15</v>
      </c>
      <c r="C23" s="36"/>
      <c r="D23" s="5"/>
    </row>
    <row r="24" spans="2:14" x14ac:dyDescent="0.3">
      <c r="B24" s="3" t="s">
        <v>9</v>
      </c>
      <c r="C24" s="4">
        <v>100854.72</v>
      </c>
      <c r="D24" s="5">
        <v>1007.7</v>
      </c>
    </row>
    <row r="25" spans="2:14" x14ac:dyDescent="0.3">
      <c r="B25" s="3" t="s">
        <v>10</v>
      </c>
      <c r="C25" s="4">
        <v>104561.95</v>
      </c>
      <c r="D25" s="5">
        <v>859.05</v>
      </c>
    </row>
    <row r="26" spans="2:14" x14ac:dyDescent="0.3">
      <c r="B26" s="3" t="s">
        <v>11</v>
      </c>
      <c r="C26" s="4">
        <v>109825.45</v>
      </c>
      <c r="D26" s="5">
        <v>910.4</v>
      </c>
    </row>
    <row r="27" spans="2:14" x14ac:dyDescent="0.3">
      <c r="B27" s="2" t="s">
        <v>0</v>
      </c>
      <c r="C27" s="4">
        <v>1199929.3700000001</v>
      </c>
      <c r="D27" s="5">
        <v>1014.9</v>
      </c>
    </row>
    <row r="29" spans="2:14" x14ac:dyDescent="0.3">
      <c r="B29" s="1" t="s">
        <v>19</v>
      </c>
      <c r="C29" s="7" t="s">
        <v>16</v>
      </c>
      <c r="D29" t="s">
        <v>445</v>
      </c>
      <c r="E29" s="7" t="s">
        <v>17</v>
      </c>
      <c r="F29" t="s">
        <v>446</v>
      </c>
      <c r="G29" t="s">
        <v>127</v>
      </c>
      <c r="H29" t="s">
        <v>444</v>
      </c>
      <c r="K29" t="s">
        <v>436</v>
      </c>
      <c r="N29" s="15" t="b">
        <f>shipping_data!I7=TEXT(L31,"+0.00%;-0.00%;0.00%")&amp; " Q1 2014"</f>
        <v>0</v>
      </c>
    </row>
    <row r="30" spans="2:14" x14ac:dyDescent="0.3">
      <c r="B30" s="2" t="s">
        <v>1</v>
      </c>
      <c r="C30" s="36"/>
      <c r="D30" s="6"/>
      <c r="E30" s="5"/>
      <c r="F30" s="6"/>
      <c r="G30" s="36"/>
      <c r="H30" s="6"/>
      <c r="K30" t="s">
        <v>16</v>
      </c>
      <c r="L30" s="14">
        <v>315242</v>
      </c>
      <c r="N30" t="str">
        <f>TEXT(L33,"+0.00%;-0.00%;0.00%")&amp; " Q1 2014"</f>
        <v>-10.31% Q1 2014</v>
      </c>
    </row>
    <row r="31" spans="2:14" x14ac:dyDescent="0.3">
      <c r="B31" s="3" t="s">
        <v>422</v>
      </c>
      <c r="C31" s="4">
        <v>84437.5</v>
      </c>
      <c r="D31" s="6"/>
      <c r="E31" s="5">
        <v>939.2</v>
      </c>
      <c r="F31" s="6"/>
      <c r="G31" s="36">
        <v>3908</v>
      </c>
      <c r="H31" s="6"/>
      <c r="K31" t="s">
        <v>437</v>
      </c>
      <c r="L31" s="10">
        <v>1.1299999999999999</v>
      </c>
    </row>
    <row r="32" spans="2:14" x14ac:dyDescent="0.3">
      <c r="B32" s="3" t="s">
        <v>423</v>
      </c>
      <c r="C32" s="4">
        <v>141861</v>
      </c>
      <c r="D32" s="6"/>
      <c r="E32" s="5">
        <v>1137.2</v>
      </c>
      <c r="F32" s="6"/>
      <c r="G32" s="36">
        <v>5673</v>
      </c>
      <c r="H32" s="6"/>
      <c r="K32" t="s">
        <v>17</v>
      </c>
      <c r="L32" s="13">
        <v>920</v>
      </c>
      <c r="N32" s="15" t="str">
        <f>TEXT(L35,"+0.00%;-0.00%;0.00%")&amp; " Q1 2014"</f>
        <v>+113.17% Q1 2014</v>
      </c>
    </row>
    <row r="33" spans="2:14" x14ac:dyDescent="0.3">
      <c r="B33" s="2" t="s">
        <v>8</v>
      </c>
      <c r="C33" s="36"/>
      <c r="D33" s="6"/>
      <c r="E33" s="5"/>
      <c r="F33" s="6"/>
      <c r="G33" s="36"/>
      <c r="H33" s="6"/>
      <c r="K33" t="s">
        <v>438</v>
      </c>
      <c r="L33">
        <v>-0.1031</v>
      </c>
      <c r="N33" s="15" t="str">
        <f>TEXT(L36,"+0.00%;-0.00%;0.00%")&amp; " Q1 2014"</f>
        <v>-10.31% Q1 2014</v>
      </c>
    </row>
    <row r="34" spans="2:14" x14ac:dyDescent="0.3">
      <c r="B34" s="3" t="s">
        <v>424</v>
      </c>
      <c r="C34" s="4">
        <v>147879.9</v>
      </c>
      <c r="D34" s="6"/>
      <c r="E34" s="5">
        <v>1025.8499999999999</v>
      </c>
      <c r="F34" s="6"/>
      <c r="G34" s="36">
        <v>6303</v>
      </c>
      <c r="H34" s="6"/>
      <c r="N34" s="15" t="str">
        <f>TEXT(L37,"+0.00%;-0.00%;0.00%")&amp; " Q1 2014"</f>
        <v>+68.90% Q1 2014</v>
      </c>
    </row>
    <row r="35" spans="2:14" x14ac:dyDescent="0.3">
      <c r="B35" s="3" t="s">
        <v>425</v>
      </c>
      <c r="C35" s="4">
        <v>151611.09</v>
      </c>
      <c r="D35" s="6"/>
      <c r="E35" s="5">
        <v>965</v>
      </c>
      <c r="F35" s="6"/>
      <c r="G35" s="36">
        <v>5711</v>
      </c>
      <c r="H35" s="6"/>
      <c r="K35" s="19">
        <f>GETPIVOTDATA("[Measures].[detailsRevenue]",$B$29,"[orders].[orderDate (Year)]","[orders].[orderDate (Year)].&amp;[2015]","[orders].[orderDate (Quarter)]","[orders].[orderDate (Quarter)].&amp;[Qtr1]")</f>
        <v>315242.12</v>
      </c>
      <c r="L35">
        <f>GETPIVOTDATA("[__Xl2].[Measures].[detailsRevenue]",Sales!$F$13,"[orders].[orderDate (Year)]","[orders].[orderDate (Year)].&amp;[2015]","[orders].[orderDate (Quarter)]","[orders].[orderDate (Quarter)].&amp;[Qtr1]")</f>
        <v>1.1317442059400906</v>
      </c>
    </row>
    <row r="36" spans="2:14" x14ac:dyDescent="0.3">
      <c r="B36" s="3" t="s">
        <v>422</v>
      </c>
      <c r="C36" s="4">
        <v>165179.64000000001</v>
      </c>
      <c r="D36" s="6">
        <v>0.95623555884529998</v>
      </c>
      <c r="E36" s="5">
        <v>1086</v>
      </c>
      <c r="F36" s="6">
        <v>0.15630323679727423</v>
      </c>
      <c r="G36" s="36">
        <v>6258</v>
      </c>
      <c r="H36" s="6">
        <v>0.60133060388945747</v>
      </c>
      <c r="K36" s="8">
        <f>GETPIVOTDATA("[Measures].[detailsMedian]",$B$29,"[orders].[orderDate (Year)]","[orders].[orderDate (Year)].&amp;[2015]","[orders].[orderDate (Quarter)]","[orders].[orderDate (Quarter)].&amp;[Qtr1]")</f>
        <v>920.05</v>
      </c>
      <c r="L36">
        <f>GETPIVOTDATA("[__Xl2].[Measures].[detailsMedian]",$B$29,"[orders].[orderDate (Year)]","[orders].[orderDate (Year)].&amp;[2015]","[orders].[orderDate (Quarter)]","[orders].[orderDate (Quarter)].&amp;[Qtr1]")</f>
        <v>-0.10313398645026073</v>
      </c>
    </row>
    <row r="37" spans="2:14" x14ac:dyDescent="0.3">
      <c r="B37" s="3" t="s">
        <v>423</v>
      </c>
      <c r="C37" s="4">
        <v>193718.12</v>
      </c>
      <c r="D37" s="6">
        <v>0.36554881186513555</v>
      </c>
      <c r="E37" s="5">
        <v>1296.375</v>
      </c>
      <c r="F37" s="6">
        <v>0.13997098135772068</v>
      </c>
      <c r="G37" s="36">
        <v>7217</v>
      </c>
      <c r="H37" s="6">
        <v>0.27216640225630179</v>
      </c>
      <c r="K37" s="18">
        <f>GETPIVOTDATA("[Measures].[unitsSold]",$B$29,"[orders].[orderDate (Year)]","[orders].[orderDate (Year)].&amp;[2015]","[orders].[orderDate (Quarter)]","[orders].[orderDate (Quarter)].&amp;[Qtr1]")</f>
        <v>10646</v>
      </c>
      <c r="L37">
        <f>GETPIVOTDATA("[__Xl2].[Measures].[unitsSold]",$B$29,"[orders].[orderDate (Year)]","[orders].[orderDate (Year)].&amp;[2015]","[orders].[orderDate (Quarter)]","[orders].[orderDate (Quarter)].&amp;[Qtr1]")</f>
        <v>0.68903696652387747</v>
      </c>
    </row>
    <row r="38" spans="2:14" x14ac:dyDescent="0.3">
      <c r="B38" s="2" t="s">
        <v>15</v>
      </c>
      <c r="C38" s="36"/>
      <c r="D38" s="6"/>
      <c r="E38" s="5"/>
      <c r="F38" s="6"/>
      <c r="G38" s="36"/>
      <c r="H38" s="6"/>
    </row>
    <row r="39" spans="2:14" x14ac:dyDescent="0.3">
      <c r="B39" s="3" t="s">
        <v>424</v>
      </c>
      <c r="C39" s="4">
        <v>315242.12</v>
      </c>
      <c r="D39" s="6">
        <v>1.1317442059400906</v>
      </c>
      <c r="E39" s="5">
        <v>920.05</v>
      </c>
      <c r="F39" s="6">
        <v>-0.10313398645026073</v>
      </c>
      <c r="G39" s="36">
        <v>10646</v>
      </c>
      <c r="H39" s="6">
        <v>0.68903696652387747</v>
      </c>
    </row>
    <row r="40" spans="2:14" x14ac:dyDescent="0.3">
      <c r="B40" s="2" t="s">
        <v>0</v>
      </c>
      <c r="C40" s="4">
        <v>1199929.3700000001</v>
      </c>
      <c r="D40" s="6"/>
      <c r="E40" s="5">
        <v>1014.9</v>
      </c>
      <c r="F40" s="6"/>
      <c r="G40" s="36">
        <v>45716</v>
      </c>
      <c r="H40" s="6"/>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G33"/>
  <sheetViews>
    <sheetView zoomScale="73" zoomScaleNormal="73" workbookViewId="0">
      <selection activeCell="C5" sqref="C5"/>
    </sheetView>
  </sheetViews>
  <sheetFormatPr defaultRowHeight="14.4" x14ac:dyDescent="0.3"/>
  <cols>
    <col min="2" max="2" width="13.33203125" bestFit="1" customWidth="1"/>
    <col min="3" max="3" width="14.109375" bestFit="1" customWidth="1"/>
    <col min="4" max="4" width="13.88671875" bestFit="1" customWidth="1"/>
    <col min="5" max="5" width="12.88671875" bestFit="1" customWidth="1"/>
    <col min="6" max="6" width="16.44140625" bestFit="1" customWidth="1"/>
    <col min="7" max="7" width="14.109375" bestFit="1" customWidth="1"/>
    <col min="8" max="8" width="13.88671875" bestFit="1" customWidth="1"/>
    <col min="9" max="9" width="14.554687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7" x14ac:dyDescent="0.3">
      <c r="B2" s="1" t="s">
        <v>20</v>
      </c>
      <c r="C2" t="s">
        <v>21</v>
      </c>
    </row>
    <row r="3" spans="2:7" x14ac:dyDescent="0.3">
      <c r="B3" s="2" t="s">
        <v>1</v>
      </c>
      <c r="C3" s="36"/>
    </row>
    <row r="4" spans="2:7" x14ac:dyDescent="0.3">
      <c r="B4" s="3" t="s">
        <v>2</v>
      </c>
      <c r="C4" s="4">
        <v>30192.1</v>
      </c>
    </row>
    <row r="5" spans="2:7" x14ac:dyDescent="0.3">
      <c r="B5" s="3" t="s">
        <v>3</v>
      </c>
      <c r="C5" s="4">
        <v>26609.4</v>
      </c>
    </row>
    <row r="6" spans="2:7" x14ac:dyDescent="0.3">
      <c r="B6" s="3" t="s">
        <v>4</v>
      </c>
      <c r="C6" s="4">
        <v>27636</v>
      </c>
    </row>
    <row r="7" spans="2:7" x14ac:dyDescent="0.3">
      <c r="B7" s="3" t="s">
        <v>5</v>
      </c>
      <c r="C7" s="4">
        <v>41203.599999999999</v>
      </c>
    </row>
    <row r="8" spans="2:7" x14ac:dyDescent="0.3">
      <c r="B8" s="3" t="s">
        <v>6</v>
      </c>
      <c r="C8" s="4">
        <v>49704</v>
      </c>
    </row>
    <row r="9" spans="2:7" x14ac:dyDescent="0.3">
      <c r="B9" s="3" t="s">
        <v>7</v>
      </c>
      <c r="C9" s="4">
        <v>50953.4</v>
      </c>
    </row>
    <row r="10" spans="2:7" x14ac:dyDescent="0.3">
      <c r="B10" s="2" t="s">
        <v>8</v>
      </c>
      <c r="C10" s="36"/>
    </row>
    <row r="11" spans="2:7" x14ac:dyDescent="0.3">
      <c r="B11" s="3" t="s">
        <v>9</v>
      </c>
      <c r="C11" s="4">
        <v>66692.800000000003</v>
      </c>
    </row>
    <row r="12" spans="2:7" x14ac:dyDescent="0.3">
      <c r="B12" s="3" t="s">
        <v>10</v>
      </c>
      <c r="C12" s="4">
        <v>41207.199999999997</v>
      </c>
    </row>
    <row r="13" spans="2:7" x14ac:dyDescent="0.3">
      <c r="B13" s="3" t="s">
        <v>11</v>
      </c>
      <c r="C13" s="4">
        <v>39979.9</v>
      </c>
    </row>
    <row r="14" spans="2:7" x14ac:dyDescent="0.3">
      <c r="B14" s="3" t="s">
        <v>12</v>
      </c>
      <c r="C14" s="4">
        <v>55699.39</v>
      </c>
    </row>
    <row r="15" spans="2:7" x14ac:dyDescent="0.3">
      <c r="B15" s="3" t="s">
        <v>13</v>
      </c>
      <c r="C15" s="4">
        <v>56823.7</v>
      </c>
      <c r="F15" s="1" t="s">
        <v>23</v>
      </c>
    </row>
    <row r="16" spans="2:7" x14ac:dyDescent="0.3">
      <c r="B16" s="3" t="s">
        <v>14</v>
      </c>
      <c r="C16" s="4">
        <v>39088</v>
      </c>
      <c r="F16" t="s">
        <v>32</v>
      </c>
      <c r="G16" t="s">
        <v>33</v>
      </c>
    </row>
    <row r="17" spans="2:7" x14ac:dyDescent="0.3">
      <c r="B17" s="3" t="s">
        <v>2</v>
      </c>
      <c r="C17" s="4">
        <v>55464.93</v>
      </c>
      <c r="E17" t="s">
        <v>34</v>
      </c>
      <c r="F17" s="36">
        <v>69</v>
      </c>
      <c r="G17" s="36">
        <v>8</v>
      </c>
    </row>
    <row r="18" spans="2:7" x14ac:dyDescent="0.3">
      <c r="B18" s="3" t="s">
        <v>3</v>
      </c>
      <c r="C18" s="4">
        <v>49981.69</v>
      </c>
    </row>
    <row r="19" spans="2:7" x14ac:dyDescent="0.3">
      <c r="B19" s="3" t="s">
        <v>4</v>
      </c>
      <c r="C19" s="4">
        <v>59733.02</v>
      </c>
      <c r="E19" s="1" t="s">
        <v>20</v>
      </c>
      <c r="F19" t="s">
        <v>21</v>
      </c>
    </row>
    <row r="20" spans="2:7" x14ac:dyDescent="0.3">
      <c r="B20" s="3" t="s">
        <v>5</v>
      </c>
      <c r="C20" s="4">
        <v>70328.5</v>
      </c>
      <c r="E20" s="2" t="s">
        <v>30</v>
      </c>
      <c r="F20" s="4">
        <v>201196.29</v>
      </c>
    </row>
    <row r="21" spans="2:7" x14ac:dyDescent="0.3">
      <c r="B21" s="3" t="s">
        <v>6</v>
      </c>
      <c r="C21" s="4">
        <v>45913.36</v>
      </c>
      <c r="E21" s="2" t="s">
        <v>28</v>
      </c>
      <c r="F21" s="4">
        <v>263397.86000000004</v>
      </c>
    </row>
    <row r="22" spans="2:7" x14ac:dyDescent="0.3">
      <c r="B22" s="3" t="s">
        <v>7</v>
      </c>
      <c r="C22" s="4">
        <v>77476.259999999995</v>
      </c>
      <c r="E22" s="2" t="s">
        <v>29</v>
      </c>
      <c r="F22" s="4">
        <v>309259.68999999994</v>
      </c>
    </row>
    <row r="23" spans="2:7" x14ac:dyDescent="0.3">
      <c r="B23" s="2" t="s">
        <v>15</v>
      </c>
      <c r="C23" s="36"/>
      <c r="E23" s="2" t="s">
        <v>25</v>
      </c>
      <c r="F23" s="4">
        <v>329398.77</v>
      </c>
    </row>
    <row r="24" spans="2:7" x14ac:dyDescent="0.3">
      <c r="B24" s="3" t="s">
        <v>9</v>
      </c>
      <c r="C24" s="4">
        <v>100854.72</v>
      </c>
      <c r="E24" s="2" t="s">
        <v>31</v>
      </c>
      <c r="F24" s="4">
        <v>467488.22999999992</v>
      </c>
    </row>
    <row r="25" spans="2:7" x14ac:dyDescent="0.3">
      <c r="B25" s="3" t="s">
        <v>10</v>
      </c>
      <c r="C25" s="4">
        <v>104561.95</v>
      </c>
      <c r="E25" s="2" t="s">
        <v>26</v>
      </c>
      <c r="F25" s="4">
        <v>528481.87000000011</v>
      </c>
    </row>
    <row r="26" spans="2:7" x14ac:dyDescent="0.3">
      <c r="B26" s="3" t="s">
        <v>11</v>
      </c>
      <c r="C26" s="4">
        <v>109825.45</v>
      </c>
      <c r="E26" s="2" t="s">
        <v>27</v>
      </c>
      <c r="F26" s="4">
        <v>534864.5199999999</v>
      </c>
    </row>
    <row r="27" spans="2:7" x14ac:dyDescent="0.3">
      <c r="B27" s="2" t="s">
        <v>0</v>
      </c>
      <c r="C27" s="4">
        <v>1199929.3700000001</v>
      </c>
      <c r="E27" s="2" t="s">
        <v>24</v>
      </c>
      <c r="F27" s="4">
        <v>615380.21</v>
      </c>
    </row>
    <row r="28" spans="2:7" x14ac:dyDescent="0.3">
      <c r="E28" s="2" t="s">
        <v>0</v>
      </c>
      <c r="F28" s="4">
        <v>1199929.3700000001</v>
      </c>
    </row>
    <row r="32" spans="2:7" x14ac:dyDescent="0.3">
      <c r="C32" t="s">
        <v>440</v>
      </c>
      <c r="D32">
        <f>GETPIVOTDATA("[Measures].[Count of activeStatus]",$E$15,"[products].[activeStatus]","[products].[activeStatus].&amp;[DISCONTINUED]")</f>
        <v>8</v>
      </c>
    </row>
    <row r="33" spans="3:4" x14ac:dyDescent="0.3">
      <c r="C33" t="s">
        <v>32</v>
      </c>
      <c r="D33">
        <f>GETPIVOTDATA("[Measures].[Count of activeStatus]",$E$15,"[products].[activeStatus]","[products].[activeStatus].&amp;[Active]")</f>
        <v>69</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zoomScale="96" zoomScaleNormal="96" workbookViewId="0">
      <selection activeCell="E19" sqref="E19"/>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6" max="16" width="29" bestFit="1" customWidth="1"/>
  </cols>
  <sheetData>
    <row r="2" spans="2:12" x14ac:dyDescent="0.3">
      <c r="D2" s="1" t="s">
        <v>20</v>
      </c>
      <c r="E2" t="s">
        <v>439</v>
      </c>
      <c r="F2" t="s">
        <v>16</v>
      </c>
      <c r="H2" s="1" t="s">
        <v>20</v>
      </c>
      <c r="I2" t="s">
        <v>126</v>
      </c>
    </row>
    <row r="3" spans="2:12" x14ac:dyDescent="0.3">
      <c r="D3" s="2" t="s">
        <v>450</v>
      </c>
      <c r="E3" s="36">
        <v>735</v>
      </c>
      <c r="F3" s="21">
        <v>74106.350000000006</v>
      </c>
      <c r="H3" s="2" t="s">
        <v>176</v>
      </c>
      <c r="I3" s="8">
        <v>84186.760000000009</v>
      </c>
      <c r="K3" t="str" cm="1">
        <f t="array" ref="K3:L7">H3:I7</f>
        <v>France</v>
      </c>
      <c r="L3">
        <v>84186.760000000009</v>
      </c>
    </row>
    <row r="4" spans="2:12" x14ac:dyDescent="0.3">
      <c r="D4" s="2" t="s">
        <v>462</v>
      </c>
      <c r="E4" s="36">
        <v>519</v>
      </c>
      <c r="F4" s="21">
        <v>62389.15</v>
      </c>
      <c r="H4" s="2" t="s">
        <v>131</v>
      </c>
      <c r="I4" s="8">
        <v>106930.93000000001</v>
      </c>
      <c r="K4" t="str">
        <v>Brazil</v>
      </c>
      <c r="L4">
        <v>106930.93000000001</v>
      </c>
    </row>
    <row r="5" spans="2:12" x14ac:dyDescent="0.3">
      <c r="D5" s="2" t="s">
        <v>449</v>
      </c>
      <c r="E5" s="36">
        <v>663</v>
      </c>
      <c r="F5" s="21">
        <v>50865.05</v>
      </c>
      <c r="H5" s="2" t="s">
        <v>128</v>
      </c>
      <c r="I5" s="8">
        <v>114035.37999999999</v>
      </c>
      <c r="K5" t="str">
        <v>Austria</v>
      </c>
      <c r="L5">
        <v>114035.37999999999</v>
      </c>
    </row>
    <row r="6" spans="2:12" x14ac:dyDescent="0.3">
      <c r="D6" s="2" t="s">
        <v>451</v>
      </c>
      <c r="E6" s="36">
        <v>543</v>
      </c>
      <c r="F6" s="21">
        <v>45550.3</v>
      </c>
      <c r="H6" s="2" t="s">
        <v>130</v>
      </c>
      <c r="I6" s="8">
        <v>208943.29</v>
      </c>
      <c r="K6" t="str">
        <v>Germany</v>
      </c>
      <c r="L6">
        <v>208943.29</v>
      </c>
    </row>
    <row r="7" spans="2:12" x14ac:dyDescent="0.3">
      <c r="D7" s="2" t="s">
        <v>463</v>
      </c>
      <c r="E7" s="36">
        <v>510</v>
      </c>
      <c r="F7" s="21">
        <v>42957.3</v>
      </c>
      <c r="H7" s="2" t="s">
        <v>134</v>
      </c>
      <c r="I7" s="8">
        <v>222319.85</v>
      </c>
      <c r="K7" t="str">
        <v>USA</v>
      </c>
      <c r="L7">
        <v>222319.85</v>
      </c>
    </row>
    <row r="8" spans="2:12" x14ac:dyDescent="0.3">
      <c r="H8" s="2" t="s">
        <v>0</v>
      </c>
      <c r="I8" s="8">
        <v>736416.21</v>
      </c>
    </row>
    <row r="12" spans="2:12" x14ac:dyDescent="0.3">
      <c r="G12" t="s">
        <v>455</v>
      </c>
    </row>
    <row r="13" spans="2:12" x14ac:dyDescent="0.3">
      <c r="G13" t="str" cm="1">
        <f t="array" ref="G13:G99">(_xlfn.UNIQUE(customer_count[customerID]))</f>
        <v>VINET</v>
      </c>
      <c r="I13" s="34" cm="1">
        <f t="array" ref="I13">SUMPRODUCT(1/COUNTIF(customer_count[customerID],customer_count[customerID]))</f>
        <v>87.000000000000298</v>
      </c>
      <c r="J13" t="str" cm="1">
        <f t="array" ref="J13:J99">(_xlfn.UNIQUE(customer_count[customerID]))</f>
        <v>VINET</v>
      </c>
    </row>
    <row r="14" spans="2:12" x14ac:dyDescent="0.3">
      <c r="E14">
        <v>91</v>
      </c>
      <c r="G14" t="str">
        <v>TOMSP</v>
      </c>
      <c r="J14" t="str">
        <v>TOMSP</v>
      </c>
    </row>
    <row r="15" spans="2:12" x14ac:dyDescent="0.3">
      <c r="B15" s="2" t="s">
        <v>418</v>
      </c>
      <c r="C15" t="s">
        <v>150</v>
      </c>
      <c r="E15">
        <v>69</v>
      </c>
      <c r="G15" t="str">
        <v>HANAR</v>
      </c>
      <c r="J15" t="str">
        <v>HANAR</v>
      </c>
    </row>
    <row r="16" spans="2:12" x14ac:dyDescent="0.3">
      <c r="B16" s="2" t="str">
        <f>_xlfn.XLOOKUP('Customers'!F6,customer_details!B:B,customer_details!A:A)</f>
        <v>QUICK</v>
      </c>
      <c r="C16" t="str">
        <f>_xlfn.XLOOKUP('Customers'!F6,customer_details!B:B,customer_details!F:F)</f>
        <v>Germany</v>
      </c>
      <c r="E16">
        <v>4</v>
      </c>
      <c r="G16" t="str">
        <v>VICTE</v>
      </c>
      <c r="J16" t="str">
        <v>VICTE</v>
      </c>
    </row>
    <row r="17" spans="2:10" x14ac:dyDescent="0.3">
      <c r="B17" s="2" t="str">
        <f>_xlfn.XLOOKUP('Customers'!F7,customer_details!B:B,customer_details!A:A)</f>
        <v>ERNSH</v>
      </c>
      <c r="C17" t="str">
        <f>_xlfn.XLOOKUP('Customers'!F7,customer_details!B:B,customer_details!F:F)</f>
        <v>Austria</v>
      </c>
      <c r="G17" t="str">
        <v>SUPRD</v>
      </c>
      <c r="J17" t="str">
        <v>SUPRD</v>
      </c>
    </row>
    <row r="18" spans="2:10" x14ac:dyDescent="0.3">
      <c r="B18" s="2" t="str">
        <f>_xlfn.XLOOKUP('Customers'!F8,customer_details!B:B,customer_details!A:A)</f>
        <v>SAVEA</v>
      </c>
      <c r="C18" t="str">
        <f>_xlfn.XLOOKUP('Customers'!F8,customer_details!B:B,customer_details!F:F)</f>
        <v>USA</v>
      </c>
      <c r="G18" t="str">
        <v>CHOPS</v>
      </c>
      <c r="J18" t="str">
        <v>CHOPS</v>
      </c>
    </row>
    <row r="19" spans="2:10" x14ac:dyDescent="0.3">
      <c r="B19" s="2" t="str">
        <f>_xlfn.XLOOKUP('Customers'!F9,customer_details!B:B,customer_details!A:A)</f>
        <v>HUNGO</v>
      </c>
      <c r="C19" t="str">
        <f>_xlfn.XLOOKUP('Customers'!F9,customer_details!B:B,customer_details!F:F)</f>
        <v>Ireland</v>
      </c>
      <c r="G19" t="str">
        <v>RICSU</v>
      </c>
      <c r="J19" t="str">
        <v>RICSU</v>
      </c>
    </row>
    <row r="20" spans="2:10" x14ac:dyDescent="0.3">
      <c r="B20" s="2" t="str">
        <f>_xlfn.XLOOKUP('Customers'!F10,customer_details!B:B,customer_details!A:A)</f>
        <v>RATTC</v>
      </c>
      <c r="C20" t="str">
        <f>_xlfn.XLOOKUP('Customers'!F10,customer_details!B:B,customer_details!F:F)</f>
        <v>USA</v>
      </c>
      <c r="G20" t="str">
        <v>WELLI</v>
      </c>
      <c r="J20" t="str">
        <v>WELLI</v>
      </c>
    </row>
    <row r="21" spans="2:10" x14ac:dyDescent="0.3">
      <c r="B21" s="2" t="str">
        <f>_xlfn.XLOOKUP('Customers'!F11,customer_details!B:B,customer_details!A:A)</f>
        <v>MEREP</v>
      </c>
      <c r="C21" t="str">
        <f>_xlfn.XLOOKUP('Customers'!F11,customer_details!B:B,customer_details!F:F)</f>
        <v>Canada</v>
      </c>
      <c r="G21" t="str">
        <v>HILAA</v>
      </c>
      <c r="J21" t="str">
        <v>HILAA</v>
      </c>
    </row>
    <row r="22" spans="2:10" x14ac:dyDescent="0.3">
      <c r="B22" s="2" t="str">
        <f>_xlfn.XLOOKUP('Customers'!F12,customer_details!B:B,customer_details!A:A)</f>
        <v>HANAR</v>
      </c>
      <c r="C22" t="str">
        <f>_xlfn.XLOOKUP('Customers'!F12,customer_details!B:B,customer_details!F:F)</f>
        <v>Brazil</v>
      </c>
      <c r="G22" t="str">
        <v>ERNSH</v>
      </c>
      <c r="J22" t="str">
        <v>ERNSH</v>
      </c>
    </row>
    <row r="23" spans="2:10" x14ac:dyDescent="0.3">
      <c r="B23" s="2" t="str">
        <f>_xlfn.XLOOKUP('Customers'!F13,customer_details!B:B,customer_details!A:A)</f>
        <v>KOENE</v>
      </c>
      <c r="C23" t="str">
        <f>_xlfn.XLOOKUP('Customers'!F13,customer_details!B:B,customer_details!F:F)</f>
        <v>Germany</v>
      </c>
      <c r="G23" t="str">
        <v>CENTC</v>
      </c>
      <c r="J23" t="str">
        <v>CENTC</v>
      </c>
    </row>
    <row r="24" spans="2:10" x14ac:dyDescent="0.3">
      <c r="B24" s="2" t="str">
        <f>_xlfn.XLOOKUP('Customers'!F14,customer_details!B:B,customer_details!A:A)</f>
        <v>QUEEN</v>
      </c>
      <c r="C24" t="str">
        <f>_xlfn.XLOOKUP('Customers'!F14,customer_details!B:B,customer_details!F:F)</f>
        <v>Brazil</v>
      </c>
      <c r="G24" t="str">
        <v>WOLZA</v>
      </c>
      <c r="J24" t="str">
        <v>WOLZA</v>
      </c>
    </row>
    <row r="25" spans="2:10" x14ac:dyDescent="0.3">
      <c r="B25" s="2" t="str">
        <f>_xlfn.XLOOKUP('Customers'!F15,customer_details!B:B,customer_details!A:A)</f>
        <v>BERGS</v>
      </c>
      <c r="C25" t="str">
        <f>_xlfn.XLOOKUP('Customers'!F15,customer_details!B:B,customer_details!F:F)</f>
        <v>Sweden</v>
      </c>
      <c r="G25" t="str">
        <v>QUEDE</v>
      </c>
      <c r="J25" t="str">
        <v>QUEDE</v>
      </c>
    </row>
    <row r="26" spans="2:10" x14ac:dyDescent="0.3">
      <c r="G26" t="str">
        <v>RATTC</v>
      </c>
      <c r="J26" t="str">
        <v>RATTC</v>
      </c>
    </row>
    <row r="27" spans="2:10" x14ac:dyDescent="0.3">
      <c r="G27" t="str">
        <v>FOLKO</v>
      </c>
      <c r="J27" t="str">
        <v>FOLKO</v>
      </c>
    </row>
    <row r="28" spans="2:10" x14ac:dyDescent="0.3">
      <c r="G28" t="str">
        <v>BLONP</v>
      </c>
      <c r="J28" t="str">
        <v>BLONP</v>
      </c>
    </row>
    <row r="29" spans="2:10" x14ac:dyDescent="0.3">
      <c r="G29" t="str">
        <v>WARTH</v>
      </c>
      <c r="J29" t="str">
        <v>WARTH</v>
      </c>
    </row>
    <row r="30" spans="2:10" x14ac:dyDescent="0.3">
      <c r="G30" t="str">
        <v>FRANK</v>
      </c>
      <c r="J30" t="str">
        <v>FRANK</v>
      </c>
    </row>
    <row r="31" spans="2:10" x14ac:dyDescent="0.3">
      <c r="B31" t="s">
        <v>98</v>
      </c>
      <c r="G31" t="str">
        <v>GROSR</v>
      </c>
      <c r="J31" t="str">
        <v>GROSR</v>
      </c>
    </row>
    <row r="32" spans="2:10"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453</v>
      </c>
      <c r="B1" t="s">
        <v>147</v>
      </c>
      <c r="C1" t="s">
        <v>454</v>
      </c>
    </row>
    <row r="2" spans="1:3" hidden="1" x14ac:dyDescent="0.3">
      <c r="A2">
        <v>10248</v>
      </c>
      <c r="B2" t="s">
        <v>394</v>
      </c>
      <c r="C2" s="33">
        <v>41459</v>
      </c>
    </row>
    <row r="3" spans="1:3" hidden="1" x14ac:dyDescent="0.3">
      <c r="A3">
        <v>10249</v>
      </c>
      <c r="B3" t="s">
        <v>379</v>
      </c>
      <c r="C3" s="33">
        <v>41460</v>
      </c>
    </row>
    <row r="4" spans="1:3" hidden="1" x14ac:dyDescent="0.3">
      <c r="A4">
        <v>10250</v>
      </c>
      <c r="B4" t="s">
        <v>257</v>
      </c>
      <c r="C4" s="33">
        <v>41463</v>
      </c>
    </row>
    <row r="5" spans="1:3" hidden="1" x14ac:dyDescent="0.3">
      <c r="A5">
        <v>10251</v>
      </c>
      <c r="B5" t="s">
        <v>391</v>
      </c>
      <c r="C5" s="33">
        <v>41463</v>
      </c>
    </row>
    <row r="6" spans="1:3" hidden="1" x14ac:dyDescent="0.3">
      <c r="A6">
        <v>10252</v>
      </c>
      <c r="B6" t="s">
        <v>371</v>
      </c>
      <c r="C6" s="33">
        <v>41464</v>
      </c>
    </row>
    <row r="7" spans="1:3" hidden="1" x14ac:dyDescent="0.3">
      <c r="A7">
        <v>10253</v>
      </c>
      <c r="B7" t="s">
        <v>257</v>
      </c>
      <c r="C7" s="33">
        <v>41465</v>
      </c>
    </row>
    <row r="8" spans="1:3" hidden="1" x14ac:dyDescent="0.3">
      <c r="A8">
        <v>10254</v>
      </c>
      <c r="B8" t="s">
        <v>196</v>
      </c>
      <c r="C8" s="33">
        <v>41466</v>
      </c>
    </row>
    <row r="9" spans="1:3" hidden="1" x14ac:dyDescent="0.3">
      <c r="A9">
        <v>10255</v>
      </c>
      <c r="B9" t="s">
        <v>349</v>
      </c>
      <c r="C9" s="33">
        <v>41467</v>
      </c>
    </row>
    <row r="10" spans="1:3" hidden="1" x14ac:dyDescent="0.3">
      <c r="A10">
        <v>10256</v>
      </c>
      <c r="B10" t="s">
        <v>404</v>
      </c>
      <c r="C10" s="33">
        <v>41470</v>
      </c>
    </row>
    <row r="11" spans="1:3" hidden="1" x14ac:dyDescent="0.3">
      <c r="A11">
        <v>10257</v>
      </c>
      <c r="B11" t="s">
        <v>260</v>
      </c>
      <c r="C11" s="33">
        <v>41471</v>
      </c>
    </row>
    <row r="12" spans="1:3" hidden="1" x14ac:dyDescent="0.3">
      <c r="A12">
        <v>10258</v>
      </c>
      <c r="B12" t="s">
        <v>214</v>
      </c>
      <c r="C12" s="33">
        <v>41472</v>
      </c>
    </row>
    <row r="13" spans="1:3" hidden="1" x14ac:dyDescent="0.3">
      <c r="A13">
        <v>10259</v>
      </c>
      <c r="B13" t="s">
        <v>194</v>
      </c>
      <c r="C13" s="33">
        <v>41473</v>
      </c>
    </row>
    <row r="14" spans="1:3" hidden="1" x14ac:dyDescent="0.3">
      <c r="A14">
        <v>10260</v>
      </c>
      <c r="B14" t="s">
        <v>414</v>
      </c>
      <c r="C14" s="33">
        <v>41474</v>
      </c>
    </row>
    <row r="15" spans="1:3" hidden="1" x14ac:dyDescent="0.3">
      <c r="A15">
        <v>10261</v>
      </c>
      <c r="B15" t="s">
        <v>333</v>
      </c>
      <c r="C15" s="33">
        <v>41474</v>
      </c>
    </row>
    <row r="16" spans="1:3" hidden="1" x14ac:dyDescent="0.3">
      <c r="A16">
        <v>10262</v>
      </c>
      <c r="B16" t="s">
        <v>340</v>
      </c>
      <c r="C16" s="33">
        <v>41477</v>
      </c>
    </row>
    <row r="17" spans="1:3" hidden="1" x14ac:dyDescent="0.3">
      <c r="A17">
        <v>10263</v>
      </c>
      <c r="B17" t="s">
        <v>214</v>
      </c>
      <c r="C17" s="33">
        <v>41478</v>
      </c>
    </row>
    <row r="18" spans="1:3" hidden="1" x14ac:dyDescent="0.3">
      <c r="A18">
        <v>10264</v>
      </c>
      <c r="B18" t="s">
        <v>226</v>
      </c>
      <c r="C18" s="33">
        <v>41479</v>
      </c>
    </row>
    <row r="19" spans="1:3" hidden="1" x14ac:dyDescent="0.3">
      <c r="A19">
        <v>10265</v>
      </c>
      <c r="B19" t="s">
        <v>172</v>
      </c>
      <c r="C19" s="33">
        <v>41480</v>
      </c>
    </row>
    <row r="20" spans="1:3" hidden="1" x14ac:dyDescent="0.3">
      <c r="A20">
        <v>10266</v>
      </c>
      <c r="B20" t="s">
        <v>400</v>
      </c>
      <c r="C20" s="33">
        <v>41481</v>
      </c>
    </row>
    <row r="21" spans="1:3" hidden="1" x14ac:dyDescent="0.3">
      <c r="A21">
        <v>10267</v>
      </c>
      <c r="B21" t="s">
        <v>229</v>
      </c>
      <c r="C21" s="33">
        <v>41484</v>
      </c>
    </row>
    <row r="22" spans="1:3" hidden="1" x14ac:dyDescent="0.3">
      <c r="A22">
        <v>10268</v>
      </c>
      <c r="B22" t="s">
        <v>253</v>
      </c>
      <c r="C22" s="33">
        <v>41485</v>
      </c>
    </row>
    <row r="23" spans="1:3" hidden="1" x14ac:dyDescent="0.3">
      <c r="A23">
        <v>10269</v>
      </c>
      <c r="B23" t="s">
        <v>407</v>
      </c>
      <c r="C23" s="33">
        <v>41486</v>
      </c>
    </row>
    <row r="24" spans="1:3" hidden="1" x14ac:dyDescent="0.3">
      <c r="A24">
        <v>10271</v>
      </c>
      <c r="B24" t="s">
        <v>368</v>
      </c>
      <c r="C24" s="33">
        <v>41487</v>
      </c>
    </row>
    <row r="25" spans="1:3" hidden="1" x14ac:dyDescent="0.3">
      <c r="A25">
        <v>10270</v>
      </c>
      <c r="B25" t="s">
        <v>400</v>
      </c>
      <c r="C25" s="33">
        <v>41487</v>
      </c>
    </row>
    <row r="26" spans="1:3" hidden="1" x14ac:dyDescent="0.3">
      <c r="A26">
        <v>10272</v>
      </c>
      <c r="B26" t="s">
        <v>340</v>
      </c>
      <c r="C26" s="33">
        <v>41488</v>
      </c>
    </row>
    <row r="27" spans="1:3" hidden="1" x14ac:dyDescent="0.3">
      <c r="A27">
        <v>10273</v>
      </c>
      <c r="B27" t="s">
        <v>336</v>
      </c>
      <c r="C27" s="33">
        <v>41491</v>
      </c>
    </row>
    <row r="28" spans="1:3" hidden="1" x14ac:dyDescent="0.3">
      <c r="A28">
        <v>10274</v>
      </c>
      <c r="B28" t="s">
        <v>394</v>
      </c>
      <c r="C28" s="33">
        <v>41492</v>
      </c>
    </row>
    <row r="29" spans="1:3" hidden="1" x14ac:dyDescent="0.3">
      <c r="A29">
        <v>10275</v>
      </c>
      <c r="B29" t="s">
        <v>300</v>
      </c>
      <c r="C29" s="33">
        <v>41493</v>
      </c>
    </row>
    <row r="30" spans="1:3" hidden="1" x14ac:dyDescent="0.3">
      <c r="A30">
        <v>10276</v>
      </c>
      <c r="B30" t="s">
        <v>382</v>
      </c>
      <c r="C30" s="33">
        <v>41494</v>
      </c>
    </row>
    <row r="31" spans="1:3" hidden="1" x14ac:dyDescent="0.3">
      <c r="A31">
        <v>10277</v>
      </c>
      <c r="B31" t="s">
        <v>310</v>
      </c>
      <c r="C31" s="33">
        <v>41495</v>
      </c>
    </row>
    <row r="32" spans="1:3" hidden="1" x14ac:dyDescent="0.3">
      <c r="A32">
        <v>10278</v>
      </c>
      <c r="B32" t="s">
        <v>166</v>
      </c>
      <c r="C32" s="33">
        <v>41498</v>
      </c>
    </row>
    <row r="33" spans="1:3" hidden="1" x14ac:dyDescent="0.3">
      <c r="A33">
        <v>10279</v>
      </c>
      <c r="B33" t="s">
        <v>286</v>
      </c>
      <c r="C33" s="33">
        <v>41499</v>
      </c>
    </row>
    <row r="34" spans="1:3" hidden="1" x14ac:dyDescent="0.3">
      <c r="A34">
        <v>10280</v>
      </c>
      <c r="B34" t="s">
        <v>166</v>
      </c>
      <c r="C34" s="33">
        <v>41500</v>
      </c>
    </row>
    <row r="35" spans="1:3" hidden="1" x14ac:dyDescent="0.3">
      <c r="A35">
        <v>10281</v>
      </c>
      <c r="B35" t="s">
        <v>352</v>
      </c>
      <c r="C35" s="33">
        <v>41500</v>
      </c>
    </row>
    <row r="36" spans="1:3" hidden="1" x14ac:dyDescent="0.3">
      <c r="A36">
        <v>10282</v>
      </c>
      <c r="B36" t="s">
        <v>352</v>
      </c>
      <c r="C36" s="33">
        <v>41501</v>
      </c>
    </row>
    <row r="37" spans="1:3" hidden="1" x14ac:dyDescent="0.3">
      <c r="A37">
        <v>10283</v>
      </c>
      <c r="B37" t="s">
        <v>291</v>
      </c>
      <c r="C37" s="33">
        <v>41502</v>
      </c>
    </row>
    <row r="38" spans="1:3" hidden="1" x14ac:dyDescent="0.3">
      <c r="A38">
        <v>10284</v>
      </c>
      <c r="B38" t="s">
        <v>286</v>
      </c>
      <c r="C38" s="33">
        <v>41505</v>
      </c>
    </row>
    <row r="39" spans="1:3" hidden="1" x14ac:dyDescent="0.3">
      <c r="A39">
        <v>10285</v>
      </c>
      <c r="B39" t="s">
        <v>336</v>
      </c>
      <c r="C39" s="33">
        <v>41506</v>
      </c>
    </row>
    <row r="40" spans="1:3" hidden="1" x14ac:dyDescent="0.3">
      <c r="A40">
        <v>10286</v>
      </c>
      <c r="B40" t="s">
        <v>336</v>
      </c>
      <c r="C40" s="33">
        <v>41507</v>
      </c>
    </row>
    <row r="41" spans="1:3" hidden="1" x14ac:dyDescent="0.3">
      <c r="A41">
        <v>10287</v>
      </c>
      <c r="B41" t="s">
        <v>347</v>
      </c>
      <c r="C41" s="33">
        <v>41508</v>
      </c>
    </row>
    <row r="42" spans="1:3" hidden="1" x14ac:dyDescent="0.3">
      <c r="A42">
        <v>10288</v>
      </c>
      <c r="B42" t="s">
        <v>344</v>
      </c>
      <c r="C42" s="33">
        <v>41509</v>
      </c>
    </row>
    <row r="43" spans="1:3" hidden="1" x14ac:dyDescent="0.3">
      <c r="A43">
        <v>10289</v>
      </c>
      <c r="B43" t="s">
        <v>187</v>
      </c>
      <c r="C43" s="33">
        <v>41512</v>
      </c>
    </row>
    <row r="44" spans="1:3" hidden="1" x14ac:dyDescent="0.3">
      <c r="A44">
        <v>10290</v>
      </c>
      <c r="B44" t="s">
        <v>200</v>
      </c>
      <c r="C44" s="33">
        <v>41513</v>
      </c>
    </row>
    <row r="45" spans="1:3" hidden="1" x14ac:dyDescent="0.3">
      <c r="A45">
        <v>10291</v>
      </c>
      <c r="B45" t="s">
        <v>333</v>
      </c>
      <c r="C45" s="33">
        <v>41513</v>
      </c>
    </row>
    <row r="46" spans="1:3" hidden="1" x14ac:dyDescent="0.3">
      <c r="A46">
        <v>10292</v>
      </c>
      <c r="B46" t="s">
        <v>384</v>
      </c>
      <c r="C46" s="33">
        <v>41514</v>
      </c>
    </row>
    <row r="47" spans="1:3" hidden="1" x14ac:dyDescent="0.3">
      <c r="A47">
        <v>10293</v>
      </c>
      <c r="B47" t="s">
        <v>382</v>
      </c>
      <c r="C47" s="33">
        <v>41515</v>
      </c>
    </row>
    <row r="48" spans="1:3" hidden="1" x14ac:dyDescent="0.3">
      <c r="A48">
        <v>10294</v>
      </c>
      <c r="B48" t="s">
        <v>340</v>
      </c>
      <c r="C48" s="33">
        <v>41516</v>
      </c>
    </row>
    <row r="49" spans="1:3" hidden="1" x14ac:dyDescent="0.3">
      <c r="A49">
        <v>10295</v>
      </c>
      <c r="B49" t="s">
        <v>394</v>
      </c>
      <c r="C49" s="33">
        <v>41519</v>
      </c>
    </row>
    <row r="50" spans="1:3" hidden="1" x14ac:dyDescent="0.3">
      <c r="A50">
        <v>10296</v>
      </c>
      <c r="B50" t="s">
        <v>291</v>
      </c>
      <c r="C50" s="33">
        <v>41520</v>
      </c>
    </row>
    <row r="51" spans="1:3" hidden="1" x14ac:dyDescent="0.3">
      <c r="A51">
        <v>10297</v>
      </c>
      <c r="B51" t="s">
        <v>172</v>
      </c>
      <c r="C51" s="33">
        <v>41521</v>
      </c>
    </row>
    <row r="52" spans="1:3" hidden="1" x14ac:dyDescent="0.3">
      <c r="A52">
        <v>10298</v>
      </c>
      <c r="B52" t="s">
        <v>266</v>
      </c>
      <c r="C52" s="33">
        <v>41522</v>
      </c>
    </row>
    <row r="53" spans="1:3" hidden="1" x14ac:dyDescent="0.3">
      <c r="A53">
        <v>10299</v>
      </c>
      <c r="B53" t="s">
        <v>347</v>
      </c>
      <c r="C53" s="33">
        <v>41523</v>
      </c>
    </row>
    <row r="54" spans="1:3" hidden="1" x14ac:dyDescent="0.3">
      <c r="A54">
        <v>10300</v>
      </c>
      <c r="B54" t="s">
        <v>300</v>
      </c>
      <c r="C54" s="33">
        <v>41526</v>
      </c>
    </row>
    <row r="55" spans="1:3" hidden="1" x14ac:dyDescent="0.3">
      <c r="A55">
        <v>10301</v>
      </c>
      <c r="B55" t="s">
        <v>397</v>
      </c>
      <c r="C55" s="33">
        <v>41526</v>
      </c>
    </row>
    <row r="56" spans="1:3" hidden="1" x14ac:dyDescent="0.3">
      <c r="A56">
        <v>10302</v>
      </c>
      <c r="B56" t="s">
        <v>371</v>
      </c>
      <c r="C56" s="33">
        <v>41527</v>
      </c>
    </row>
    <row r="57" spans="1:3" hidden="1" x14ac:dyDescent="0.3">
      <c r="A57">
        <v>10303</v>
      </c>
      <c r="B57" t="s">
        <v>244</v>
      </c>
      <c r="C57" s="33">
        <v>41528</v>
      </c>
    </row>
    <row r="58" spans="1:3" hidden="1" x14ac:dyDescent="0.3">
      <c r="A58">
        <v>10304</v>
      </c>
      <c r="B58" t="s">
        <v>382</v>
      </c>
      <c r="C58" s="33">
        <v>41529</v>
      </c>
    </row>
    <row r="59" spans="1:3" hidden="1" x14ac:dyDescent="0.3">
      <c r="A59">
        <v>10305</v>
      </c>
      <c r="B59" t="s">
        <v>317</v>
      </c>
      <c r="C59" s="33">
        <v>41530</v>
      </c>
    </row>
    <row r="60" spans="1:3" hidden="1" x14ac:dyDescent="0.3">
      <c r="A60">
        <v>10306</v>
      </c>
      <c r="B60" t="s">
        <v>352</v>
      </c>
      <c r="C60" s="33">
        <v>41533</v>
      </c>
    </row>
    <row r="61" spans="1:3" hidden="1" x14ac:dyDescent="0.3">
      <c r="A61">
        <v>10307</v>
      </c>
      <c r="B61" t="s">
        <v>297</v>
      </c>
      <c r="C61" s="33">
        <v>41534</v>
      </c>
    </row>
    <row r="62" spans="1:3" hidden="1" x14ac:dyDescent="0.3">
      <c r="A62">
        <v>10308</v>
      </c>
      <c r="B62" t="s">
        <v>155</v>
      </c>
      <c r="C62" s="33">
        <v>41535</v>
      </c>
    </row>
    <row r="63" spans="1:3" hidden="1" x14ac:dyDescent="0.3">
      <c r="A63">
        <v>10309</v>
      </c>
      <c r="B63" t="s">
        <v>266</v>
      </c>
      <c r="C63" s="33">
        <v>41536</v>
      </c>
    </row>
    <row r="64" spans="1:3" hidden="1" x14ac:dyDescent="0.3">
      <c r="A64">
        <v>10310</v>
      </c>
      <c r="B64" t="s">
        <v>374</v>
      </c>
      <c r="C64" s="33">
        <v>41537</v>
      </c>
    </row>
    <row r="65" spans="1:3" hidden="1" x14ac:dyDescent="0.3">
      <c r="A65">
        <v>10311</v>
      </c>
      <c r="B65" t="s">
        <v>209</v>
      </c>
      <c r="C65" s="33">
        <v>41537</v>
      </c>
    </row>
    <row r="66" spans="1:3" hidden="1" x14ac:dyDescent="0.3">
      <c r="A66">
        <v>10312</v>
      </c>
      <c r="B66" t="s">
        <v>397</v>
      </c>
      <c r="C66" s="33">
        <v>41540</v>
      </c>
    </row>
    <row r="67" spans="1:3" hidden="1" x14ac:dyDescent="0.3">
      <c r="A67">
        <v>10313</v>
      </c>
      <c r="B67" t="s">
        <v>336</v>
      </c>
      <c r="C67" s="33">
        <v>41541</v>
      </c>
    </row>
    <row r="68" spans="1:3" hidden="1" x14ac:dyDescent="0.3">
      <c r="A68">
        <v>10314</v>
      </c>
      <c r="B68" t="s">
        <v>340</v>
      </c>
      <c r="C68" s="33">
        <v>41542</v>
      </c>
    </row>
    <row r="69" spans="1:3" hidden="1" x14ac:dyDescent="0.3">
      <c r="A69">
        <v>10315</v>
      </c>
      <c r="B69" t="s">
        <v>269</v>
      </c>
      <c r="C69" s="33">
        <v>41543</v>
      </c>
    </row>
    <row r="70" spans="1:3" hidden="1" x14ac:dyDescent="0.3">
      <c r="A70">
        <v>10316</v>
      </c>
      <c r="B70" t="s">
        <v>340</v>
      </c>
      <c r="C70" s="33">
        <v>41544</v>
      </c>
    </row>
    <row r="71" spans="1:3" hidden="1" x14ac:dyDescent="0.3">
      <c r="A71">
        <v>10317</v>
      </c>
      <c r="B71" t="s">
        <v>297</v>
      </c>
      <c r="C71" s="33">
        <v>41547</v>
      </c>
    </row>
    <row r="72" spans="1:3" hidden="1" x14ac:dyDescent="0.3">
      <c r="A72">
        <v>10318</v>
      </c>
      <c r="B72" t="s">
        <v>269</v>
      </c>
      <c r="C72" s="33">
        <v>41548</v>
      </c>
    </row>
    <row r="73" spans="1:3" hidden="1" x14ac:dyDescent="0.3">
      <c r="A73">
        <v>10319</v>
      </c>
      <c r="B73" t="s">
        <v>382</v>
      </c>
      <c r="C73" s="33">
        <v>41549</v>
      </c>
    </row>
    <row r="74" spans="1:3" hidden="1" x14ac:dyDescent="0.3">
      <c r="A74">
        <v>10320</v>
      </c>
      <c r="B74" t="s">
        <v>400</v>
      </c>
      <c r="C74" s="33">
        <v>41550</v>
      </c>
    </row>
    <row r="75" spans="1:3" hidden="1" x14ac:dyDescent="0.3">
      <c r="A75">
        <v>10321</v>
      </c>
      <c r="B75" t="s">
        <v>269</v>
      </c>
      <c r="C75" s="33">
        <v>41550</v>
      </c>
    </row>
    <row r="76" spans="1:3" hidden="1" x14ac:dyDescent="0.3">
      <c r="A76">
        <v>10322</v>
      </c>
      <c r="B76" t="s">
        <v>326</v>
      </c>
      <c r="C76" s="33">
        <v>41551</v>
      </c>
    </row>
    <row r="77" spans="1:3" hidden="1" x14ac:dyDescent="0.3">
      <c r="A77">
        <v>10323</v>
      </c>
      <c r="B77" t="s">
        <v>272</v>
      </c>
      <c r="C77" s="33">
        <v>41554</v>
      </c>
    </row>
    <row r="78" spans="1:3" hidden="1" x14ac:dyDescent="0.3">
      <c r="A78">
        <v>10324</v>
      </c>
      <c r="B78" t="s">
        <v>358</v>
      </c>
      <c r="C78" s="33">
        <v>41555</v>
      </c>
    </row>
    <row r="79" spans="1:3" hidden="1" x14ac:dyDescent="0.3">
      <c r="A79">
        <v>10325</v>
      </c>
      <c r="B79" t="s">
        <v>272</v>
      </c>
      <c r="C79" s="33">
        <v>41556</v>
      </c>
    </row>
    <row r="80" spans="1:3" hidden="1" x14ac:dyDescent="0.3">
      <c r="A80">
        <v>10326</v>
      </c>
      <c r="B80" t="s">
        <v>177</v>
      </c>
      <c r="C80" s="33">
        <v>41557</v>
      </c>
    </row>
    <row r="81" spans="1:3" hidden="1" x14ac:dyDescent="0.3">
      <c r="A81">
        <v>10327</v>
      </c>
      <c r="B81" t="s">
        <v>226</v>
      </c>
      <c r="C81" s="33">
        <v>41558</v>
      </c>
    </row>
    <row r="82" spans="1:3" hidden="1" x14ac:dyDescent="0.3">
      <c r="A82">
        <v>10328</v>
      </c>
      <c r="B82" t="s">
        <v>237</v>
      </c>
      <c r="C82" s="33">
        <v>41561</v>
      </c>
    </row>
    <row r="83" spans="1:3" hidden="1" x14ac:dyDescent="0.3">
      <c r="A83">
        <v>10329</v>
      </c>
      <c r="B83" t="s">
        <v>368</v>
      </c>
      <c r="C83" s="33">
        <v>41562</v>
      </c>
    </row>
    <row r="84" spans="1:3" hidden="1" x14ac:dyDescent="0.3">
      <c r="A84">
        <v>10330</v>
      </c>
      <c r="B84" t="s">
        <v>291</v>
      </c>
      <c r="C84" s="33">
        <v>41563</v>
      </c>
    </row>
    <row r="85" spans="1:3" hidden="1" x14ac:dyDescent="0.3">
      <c r="A85">
        <v>10331</v>
      </c>
      <c r="B85" t="s">
        <v>181</v>
      </c>
      <c r="C85" s="33">
        <v>41563</v>
      </c>
    </row>
    <row r="86" spans="1:3" hidden="1" x14ac:dyDescent="0.3">
      <c r="A86">
        <v>10332</v>
      </c>
      <c r="B86" t="s">
        <v>307</v>
      </c>
      <c r="C86" s="33">
        <v>41564</v>
      </c>
    </row>
    <row r="87" spans="1:3" hidden="1" x14ac:dyDescent="0.3">
      <c r="A87">
        <v>10333</v>
      </c>
      <c r="B87" t="s">
        <v>400</v>
      </c>
      <c r="C87" s="33">
        <v>41565</v>
      </c>
    </row>
    <row r="88" spans="1:3" hidden="1" x14ac:dyDescent="0.3">
      <c r="A88">
        <v>10334</v>
      </c>
      <c r="B88" t="s">
        <v>391</v>
      </c>
      <c r="C88" s="33">
        <v>41568</v>
      </c>
    </row>
    <row r="89" spans="1:3" hidden="1" x14ac:dyDescent="0.3">
      <c r="A89">
        <v>10335</v>
      </c>
      <c r="B89" t="s">
        <v>266</v>
      </c>
      <c r="C89" s="33">
        <v>41569</v>
      </c>
    </row>
    <row r="90" spans="1:3" hidden="1" x14ac:dyDescent="0.3">
      <c r="A90">
        <v>10336</v>
      </c>
      <c r="B90" t="s">
        <v>331</v>
      </c>
      <c r="C90" s="33">
        <v>41570</v>
      </c>
    </row>
    <row r="91" spans="1:3" hidden="1" x14ac:dyDescent="0.3">
      <c r="A91">
        <v>10337</v>
      </c>
      <c r="B91" t="s">
        <v>229</v>
      </c>
      <c r="C91" s="33">
        <v>41571</v>
      </c>
    </row>
    <row r="92" spans="1:3" hidden="1" x14ac:dyDescent="0.3">
      <c r="A92">
        <v>10338</v>
      </c>
      <c r="B92" t="s">
        <v>317</v>
      </c>
      <c r="C92" s="33">
        <v>41572</v>
      </c>
    </row>
    <row r="93" spans="1:3" hidden="1" x14ac:dyDescent="0.3">
      <c r="A93">
        <v>10339</v>
      </c>
      <c r="B93" t="s">
        <v>307</v>
      </c>
      <c r="C93" s="33">
        <v>41575</v>
      </c>
    </row>
    <row r="94" spans="1:3" hidden="1" x14ac:dyDescent="0.3">
      <c r="A94">
        <v>10340</v>
      </c>
      <c r="B94" t="s">
        <v>181</v>
      </c>
      <c r="C94" s="33">
        <v>41576</v>
      </c>
    </row>
    <row r="95" spans="1:3" hidden="1" x14ac:dyDescent="0.3">
      <c r="A95">
        <v>10341</v>
      </c>
      <c r="B95" t="s">
        <v>362</v>
      </c>
      <c r="C95" s="33">
        <v>41576</v>
      </c>
    </row>
    <row r="96" spans="1:3" hidden="1" x14ac:dyDescent="0.3">
      <c r="A96">
        <v>10342</v>
      </c>
      <c r="B96" t="s">
        <v>229</v>
      </c>
      <c r="C96" s="33">
        <v>41577</v>
      </c>
    </row>
    <row r="97" spans="1:3" hidden="1" x14ac:dyDescent="0.3">
      <c r="A97">
        <v>10343</v>
      </c>
      <c r="B97" t="s">
        <v>286</v>
      </c>
      <c r="C97" s="33">
        <v>41578</v>
      </c>
    </row>
    <row r="98" spans="1:3" hidden="1" x14ac:dyDescent="0.3">
      <c r="A98">
        <v>10344</v>
      </c>
      <c r="B98" t="s">
        <v>407</v>
      </c>
      <c r="C98" s="33">
        <v>41579</v>
      </c>
    </row>
    <row r="99" spans="1:3" hidden="1" x14ac:dyDescent="0.3">
      <c r="A99">
        <v>10345</v>
      </c>
      <c r="B99" t="s">
        <v>336</v>
      </c>
      <c r="C99" s="33">
        <v>41582</v>
      </c>
    </row>
    <row r="100" spans="1:3" hidden="1" x14ac:dyDescent="0.3">
      <c r="A100">
        <v>10346</v>
      </c>
      <c r="B100" t="s">
        <v>340</v>
      </c>
      <c r="C100" s="33">
        <v>41583</v>
      </c>
    </row>
    <row r="101" spans="1:3" hidden="1" x14ac:dyDescent="0.3">
      <c r="A101">
        <v>10347</v>
      </c>
      <c r="B101" t="s">
        <v>217</v>
      </c>
      <c r="C101" s="33">
        <v>41584</v>
      </c>
    </row>
    <row r="102" spans="1:3" hidden="1" x14ac:dyDescent="0.3">
      <c r="A102">
        <v>10348</v>
      </c>
      <c r="B102" t="s">
        <v>397</v>
      </c>
      <c r="C102" s="33">
        <v>41585</v>
      </c>
    </row>
    <row r="103" spans="1:3" hidden="1" x14ac:dyDescent="0.3">
      <c r="A103">
        <v>10349</v>
      </c>
      <c r="B103" t="s">
        <v>368</v>
      </c>
      <c r="C103" s="33">
        <v>41586</v>
      </c>
    </row>
    <row r="104" spans="1:3" hidden="1" x14ac:dyDescent="0.3">
      <c r="A104">
        <v>10351</v>
      </c>
      <c r="B104" t="s">
        <v>214</v>
      </c>
      <c r="C104" s="33">
        <v>41589</v>
      </c>
    </row>
    <row r="105" spans="1:3" hidden="1" x14ac:dyDescent="0.3">
      <c r="A105">
        <v>10350</v>
      </c>
      <c r="B105" t="s">
        <v>277</v>
      </c>
      <c r="C105" s="33">
        <v>41589</v>
      </c>
    </row>
    <row r="106" spans="1:3" hidden="1" x14ac:dyDescent="0.3">
      <c r="A106">
        <v>10352</v>
      </c>
      <c r="B106" t="s">
        <v>237</v>
      </c>
      <c r="C106" s="33">
        <v>41590</v>
      </c>
    </row>
    <row r="107" spans="1:3" hidden="1" x14ac:dyDescent="0.3">
      <c r="A107">
        <v>10353</v>
      </c>
      <c r="B107" t="s">
        <v>328</v>
      </c>
      <c r="C107" s="33">
        <v>41591</v>
      </c>
    </row>
    <row r="108" spans="1:3" hidden="1" x14ac:dyDescent="0.3">
      <c r="A108">
        <v>10354</v>
      </c>
      <c r="B108" t="s">
        <v>326</v>
      </c>
      <c r="C108" s="33">
        <v>41592</v>
      </c>
    </row>
    <row r="109" spans="1:3" hidden="1" x14ac:dyDescent="0.3">
      <c r="A109">
        <v>10355</v>
      </c>
      <c r="B109" t="s">
        <v>162</v>
      </c>
      <c r="C109" s="33">
        <v>41593</v>
      </c>
    </row>
    <row r="110" spans="1:3" hidden="1" x14ac:dyDescent="0.3">
      <c r="A110">
        <v>10356</v>
      </c>
      <c r="B110" t="s">
        <v>397</v>
      </c>
      <c r="C110" s="33">
        <v>41596</v>
      </c>
    </row>
    <row r="111" spans="1:3" hidden="1" x14ac:dyDescent="0.3">
      <c r="A111">
        <v>10357</v>
      </c>
      <c r="B111" t="s">
        <v>291</v>
      </c>
      <c r="C111" s="33">
        <v>41597</v>
      </c>
    </row>
    <row r="112" spans="1:3" hidden="1" x14ac:dyDescent="0.3">
      <c r="A112">
        <v>10358</v>
      </c>
      <c r="B112" t="s">
        <v>277</v>
      </c>
      <c r="C112" s="33">
        <v>41598</v>
      </c>
    </row>
    <row r="113" spans="1:3" hidden="1" x14ac:dyDescent="0.3">
      <c r="A113">
        <v>10359</v>
      </c>
      <c r="B113" t="s">
        <v>360</v>
      </c>
      <c r="C113" s="33">
        <v>41599</v>
      </c>
    </row>
    <row r="114" spans="1:3" hidden="1" x14ac:dyDescent="0.3">
      <c r="A114">
        <v>10360</v>
      </c>
      <c r="B114" t="s">
        <v>172</v>
      </c>
      <c r="C114" s="33">
        <v>41600</v>
      </c>
    </row>
    <row r="115" spans="1:3" hidden="1" x14ac:dyDescent="0.3">
      <c r="A115">
        <v>10361</v>
      </c>
      <c r="B115" t="s">
        <v>336</v>
      </c>
      <c r="C115" s="33">
        <v>41600</v>
      </c>
    </row>
    <row r="116" spans="1:3" hidden="1" x14ac:dyDescent="0.3">
      <c r="A116">
        <v>10362</v>
      </c>
      <c r="B116" t="s">
        <v>181</v>
      </c>
      <c r="C116" s="33">
        <v>41603</v>
      </c>
    </row>
    <row r="117" spans="1:3" hidden="1" x14ac:dyDescent="0.3">
      <c r="A117">
        <v>10363</v>
      </c>
      <c r="B117" t="s">
        <v>206</v>
      </c>
      <c r="C117" s="33">
        <v>41604</v>
      </c>
    </row>
    <row r="118" spans="1:3" hidden="1" x14ac:dyDescent="0.3">
      <c r="A118">
        <v>10364</v>
      </c>
      <c r="B118" t="s">
        <v>212</v>
      </c>
      <c r="C118" s="33">
        <v>41604</v>
      </c>
    </row>
    <row r="119" spans="1:3" hidden="1" x14ac:dyDescent="0.3">
      <c r="A119">
        <v>10365</v>
      </c>
      <c r="B119" t="s">
        <v>315</v>
      </c>
      <c r="C119" s="33">
        <v>41605</v>
      </c>
    </row>
    <row r="120" spans="1:3" hidden="1" x14ac:dyDescent="0.3">
      <c r="A120">
        <v>10366</v>
      </c>
      <c r="B120" t="s">
        <v>241</v>
      </c>
      <c r="C120" s="33">
        <v>41606</v>
      </c>
    </row>
    <row r="121" spans="1:3" hidden="1" x14ac:dyDescent="0.3">
      <c r="A121">
        <v>10367</v>
      </c>
      <c r="B121" t="s">
        <v>389</v>
      </c>
      <c r="C121" s="33">
        <v>41606</v>
      </c>
    </row>
    <row r="122" spans="1:3" hidden="1" x14ac:dyDescent="0.3">
      <c r="A122">
        <v>10368</v>
      </c>
      <c r="B122" t="s">
        <v>214</v>
      </c>
      <c r="C122" s="33">
        <v>41607</v>
      </c>
    </row>
    <row r="123" spans="1:3" hidden="1" x14ac:dyDescent="0.3">
      <c r="A123">
        <v>10369</v>
      </c>
      <c r="B123" t="s">
        <v>368</v>
      </c>
      <c r="C123" s="33">
        <v>41610</v>
      </c>
    </row>
    <row r="124" spans="1:3" hidden="1" x14ac:dyDescent="0.3">
      <c r="A124">
        <v>10370</v>
      </c>
      <c r="B124" t="s">
        <v>196</v>
      </c>
      <c r="C124" s="33">
        <v>41611</v>
      </c>
    </row>
    <row r="125" spans="1:3" hidden="1" x14ac:dyDescent="0.3">
      <c r="A125">
        <v>10371</v>
      </c>
      <c r="B125" t="s">
        <v>277</v>
      </c>
      <c r="C125" s="33">
        <v>41611</v>
      </c>
    </row>
    <row r="126" spans="1:3" hidden="1" x14ac:dyDescent="0.3">
      <c r="A126">
        <v>10372</v>
      </c>
      <c r="B126" t="s">
        <v>335</v>
      </c>
      <c r="C126" s="33">
        <v>41612</v>
      </c>
    </row>
    <row r="127" spans="1:3" hidden="1" x14ac:dyDescent="0.3">
      <c r="A127">
        <v>10374</v>
      </c>
      <c r="B127" t="s">
        <v>414</v>
      </c>
      <c r="C127" s="33">
        <v>41613</v>
      </c>
    </row>
    <row r="128" spans="1:3" hidden="1" x14ac:dyDescent="0.3">
      <c r="A128">
        <v>10373</v>
      </c>
      <c r="B128" t="s">
        <v>266</v>
      </c>
      <c r="C128" s="33">
        <v>41613</v>
      </c>
    </row>
    <row r="129" spans="1:3" hidden="1" x14ac:dyDescent="0.3">
      <c r="A129">
        <v>10375</v>
      </c>
      <c r="B129" t="s">
        <v>263</v>
      </c>
      <c r="C129" s="33">
        <v>41614</v>
      </c>
    </row>
    <row r="130" spans="1:3" hidden="1" x14ac:dyDescent="0.3">
      <c r="A130">
        <v>10376</v>
      </c>
      <c r="B130" t="s">
        <v>307</v>
      </c>
      <c r="C130" s="33">
        <v>41617</v>
      </c>
    </row>
    <row r="131" spans="1:3" hidden="1" x14ac:dyDescent="0.3">
      <c r="A131">
        <v>10377</v>
      </c>
      <c r="B131" t="s">
        <v>360</v>
      </c>
      <c r="C131" s="33">
        <v>41617</v>
      </c>
    </row>
    <row r="132" spans="1:3" hidden="1" x14ac:dyDescent="0.3">
      <c r="A132">
        <v>10378</v>
      </c>
      <c r="B132" t="s">
        <v>226</v>
      </c>
      <c r="C132" s="33">
        <v>41618</v>
      </c>
    </row>
    <row r="133" spans="1:3" hidden="1" x14ac:dyDescent="0.3">
      <c r="A133">
        <v>10379</v>
      </c>
      <c r="B133" t="s">
        <v>333</v>
      </c>
      <c r="C133" s="33">
        <v>41619</v>
      </c>
    </row>
    <row r="134" spans="1:3" hidden="1" x14ac:dyDescent="0.3">
      <c r="A134">
        <v>10380</v>
      </c>
      <c r="B134" t="s">
        <v>266</v>
      </c>
      <c r="C134" s="33">
        <v>41620</v>
      </c>
    </row>
    <row r="135" spans="1:3" hidden="1" x14ac:dyDescent="0.3">
      <c r="A135">
        <v>10381</v>
      </c>
      <c r="B135" t="s">
        <v>291</v>
      </c>
      <c r="C135" s="33">
        <v>41620</v>
      </c>
    </row>
    <row r="136" spans="1:3" hidden="1" x14ac:dyDescent="0.3">
      <c r="A136">
        <v>10382</v>
      </c>
      <c r="B136" t="s">
        <v>214</v>
      </c>
      <c r="C136" s="33">
        <v>41621</v>
      </c>
    </row>
    <row r="137" spans="1:3" hidden="1" x14ac:dyDescent="0.3">
      <c r="A137">
        <v>10383</v>
      </c>
      <c r="B137" t="s">
        <v>162</v>
      </c>
      <c r="C137" s="33">
        <v>41624</v>
      </c>
    </row>
    <row r="138" spans="1:3" hidden="1" x14ac:dyDescent="0.3">
      <c r="A138">
        <v>10384</v>
      </c>
      <c r="B138" t="s">
        <v>166</v>
      </c>
      <c r="C138" s="33">
        <v>41624</v>
      </c>
    </row>
    <row r="139" spans="1:3" hidden="1" x14ac:dyDescent="0.3">
      <c r="A139">
        <v>10385</v>
      </c>
      <c r="B139" t="s">
        <v>368</v>
      </c>
      <c r="C139" s="33">
        <v>41625</v>
      </c>
    </row>
    <row r="140" spans="1:3" hidden="1" x14ac:dyDescent="0.3">
      <c r="A140">
        <v>10386</v>
      </c>
      <c r="B140" t="s">
        <v>217</v>
      </c>
      <c r="C140" s="33">
        <v>41626</v>
      </c>
    </row>
    <row r="141" spans="1:3" hidden="1" x14ac:dyDescent="0.3">
      <c r="A141">
        <v>10387</v>
      </c>
      <c r="B141" t="s">
        <v>354</v>
      </c>
      <c r="C141" s="33">
        <v>41626</v>
      </c>
    </row>
    <row r="142" spans="1:3" hidden="1" x14ac:dyDescent="0.3">
      <c r="A142">
        <v>10388</v>
      </c>
      <c r="B142" t="s">
        <v>360</v>
      </c>
      <c r="C142" s="33">
        <v>41627</v>
      </c>
    </row>
    <row r="143" spans="1:3" hidden="1" x14ac:dyDescent="0.3">
      <c r="A143">
        <v>10389</v>
      </c>
      <c r="B143" t="s">
        <v>183</v>
      </c>
      <c r="C143" s="33">
        <v>41628</v>
      </c>
    </row>
    <row r="144" spans="1:3" hidden="1" x14ac:dyDescent="0.3">
      <c r="A144">
        <v>10390</v>
      </c>
      <c r="B144" t="s">
        <v>214</v>
      </c>
      <c r="C144" s="33">
        <v>41631</v>
      </c>
    </row>
    <row r="145" spans="1:3" hidden="1" x14ac:dyDescent="0.3">
      <c r="A145">
        <v>10391</v>
      </c>
      <c r="B145" t="s">
        <v>206</v>
      </c>
      <c r="C145" s="33">
        <v>41631</v>
      </c>
    </row>
    <row r="146" spans="1:3" hidden="1" x14ac:dyDescent="0.3">
      <c r="A146">
        <v>10392</v>
      </c>
      <c r="B146" t="s">
        <v>328</v>
      </c>
      <c r="C146" s="33">
        <v>41632</v>
      </c>
    </row>
    <row r="147" spans="1:3" hidden="1" x14ac:dyDescent="0.3">
      <c r="A147">
        <v>10393</v>
      </c>
      <c r="B147" t="s">
        <v>358</v>
      </c>
      <c r="C147" s="33">
        <v>41633</v>
      </c>
    </row>
    <row r="148" spans="1:3" hidden="1" x14ac:dyDescent="0.3">
      <c r="A148">
        <v>10394</v>
      </c>
      <c r="B148" t="s">
        <v>263</v>
      </c>
      <c r="C148" s="33">
        <v>41633</v>
      </c>
    </row>
    <row r="149" spans="1:3" hidden="1" x14ac:dyDescent="0.3">
      <c r="A149">
        <v>10395</v>
      </c>
      <c r="B149" t="s">
        <v>260</v>
      </c>
      <c r="C149" s="33">
        <v>41634</v>
      </c>
    </row>
    <row r="150" spans="1:3" hidden="1" x14ac:dyDescent="0.3">
      <c r="A150">
        <v>10397</v>
      </c>
      <c r="B150" t="s">
        <v>331</v>
      </c>
      <c r="C150" s="33">
        <v>41635</v>
      </c>
    </row>
    <row r="151" spans="1:3" hidden="1" x14ac:dyDescent="0.3">
      <c r="A151">
        <v>10396</v>
      </c>
      <c r="B151" t="s">
        <v>229</v>
      </c>
      <c r="C151" s="33">
        <v>41635</v>
      </c>
    </row>
    <row r="152" spans="1:3" hidden="1" x14ac:dyDescent="0.3">
      <c r="A152">
        <v>10398</v>
      </c>
      <c r="B152" t="s">
        <v>358</v>
      </c>
      <c r="C152" s="33">
        <v>41638</v>
      </c>
    </row>
    <row r="153" spans="1:3" hidden="1" x14ac:dyDescent="0.3">
      <c r="A153">
        <v>10399</v>
      </c>
      <c r="B153" t="s">
        <v>389</v>
      </c>
      <c r="C153" s="33">
        <v>41639</v>
      </c>
    </row>
    <row r="154" spans="1:3" hidden="1" x14ac:dyDescent="0.3">
      <c r="A154">
        <v>10400</v>
      </c>
      <c r="B154" t="s">
        <v>212</v>
      </c>
      <c r="C154" s="33">
        <v>41640</v>
      </c>
    </row>
    <row r="155" spans="1:3" hidden="1" x14ac:dyDescent="0.3">
      <c r="A155">
        <v>10401</v>
      </c>
      <c r="B155" t="s">
        <v>340</v>
      </c>
      <c r="C155" s="33">
        <v>41640</v>
      </c>
    </row>
    <row r="156" spans="1:3" hidden="1" x14ac:dyDescent="0.3">
      <c r="A156">
        <v>10402</v>
      </c>
      <c r="B156" t="s">
        <v>214</v>
      </c>
      <c r="C156" s="33">
        <v>41641</v>
      </c>
    </row>
    <row r="157" spans="1:3" hidden="1" x14ac:dyDescent="0.3">
      <c r="A157">
        <v>10403</v>
      </c>
      <c r="B157" t="s">
        <v>214</v>
      </c>
      <c r="C157" s="33">
        <v>41642</v>
      </c>
    </row>
    <row r="158" spans="1:3" hidden="1" x14ac:dyDescent="0.3">
      <c r="A158">
        <v>10404</v>
      </c>
      <c r="B158" t="s">
        <v>300</v>
      </c>
      <c r="C158" s="33">
        <v>41642</v>
      </c>
    </row>
    <row r="159" spans="1:3" hidden="1" x14ac:dyDescent="0.3">
      <c r="A159">
        <v>10405</v>
      </c>
      <c r="B159" t="s">
        <v>294</v>
      </c>
      <c r="C159" s="33">
        <v>41645</v>
      </c>
    </row>
    <row r="160" spans="1:3" hidden="1" x14ac:dyDescent="0.3">
      <c r="A160">
        <v>10406</v>
      </c>
      <c r="B160" t="s">
        <v>335</v>
      </c>
      <c r="C160" s="33">
        <v>41646</v>
      </c>
    </row>
    <row r="161" spans="1:3" hidden="1" x14ac:dyDescent="0.3">
      <c r="A161">
        <v>10407</v>
      </c>
      <c r="B161" t="s">
        <v>414</v>
      </c>
      <c r="C161" s="33">
        <v>41646</v>
      </c>
    </row>
    <row r="162" spans="1:3" hidden="1" x14ac:dyDescent="0.3">
      <c r="A162">
        <v>10408</v>
      </c>
      <c r="B162" t="s">
        <v>222</v>
      </c>
      <c r="C162" s="33">
        <v>41647</v>
      </c>
    </row>
    <row r="163" spans="1:3" hidden="1" x14ac:dyDescent="0.3">
      <c r="A163">
        <v>10409</v>
      </c>
      <c r="B163" t="s">
        <v>315</v>
      </c>
      <c r="C163" s="33">
        <v>41648</v>
      </c>
    </row>
    <row r="164" spans="1:3" hidden="1" x14ac:dyDescent="0.3">
      <c r="A164">
        <v>10410</v>
      </c>
      <c r="B164" t="s">
        <v>183</v>
      </c>
      <c r="C164" s="33">
        <v>41649</v>
      </c>
    </row>
    <row r="165" spans="1:3" hidden="1" x14ac:dyDescent="0.3">
      <c r="A165">
        <v>10411</v>
      </c>
      <c r="B165" t="s">
        <v>183</v>
      </c>
      <c r="C165" s="33">
        <v>41649</v>
      </c>
    </row>
    <row r="166" spans="1:3" hidden="1" x14ac:dyDescent="0.3">
      <c r="A166">
        <v>10412</v>
      </c>
      <c r="B166" t="s">
        <v>400</v>
      </c>
      <c r="C166" s="33">
        <v>41652</v>
      </c>
    </row>
    <row r="167" spans="1:3" hidden="1" x14ac:dyDescent="0.3">
      <c r="A167">
        <v>10413</v>
      </c>
      <c r="B167" t="s">
        <v>277</v>
      </c>
      <c r="C167" s="33">
        <v>41653</v>
      </c>
    </row>
    <row r="168" spans="1:3" hidden="1" x14ac:dyDescent="0.3">
      <c r="A168">
        <v>10414</v>
      </c>
      <c r="B168" t="s">
        <v>217</v>
      </c>
      <c r="C168" s="33">
        <v>41653</v>
      </c>
    </row>
    <row r="169" spans="1:3" hidden="1" x14ac:dyDescent="0.3">
      <c r="A169">
        <v>10415</v>
      </c>
      <c r="B169" t="s">
        <v>263</v>
      </c>
      <c r="C169" s="33">
        <v>41654</v>
      </c>
    </row>
    <row r="170" spans="1:3" hidden="1" x14ac:dyDescent="0.3">
      <c r="A170">
        <v>10416</v>
      </c>
      <c r="B170" t="s">
        <v>400</v>
      </c>
      <c r="C170" s="33">
        <v>41655</v>
      </c>
    </row>
    <row r="171" spans="1:3" hidden="1" x14ac:dyDescent="0.3">
      <c r="A171">
        <v>10417</v>
      </c>
      <c r="B171" t="s">
        <v>362</v>
      </c>
      <c r="C171" s="33">
        <v>41655</v>
      </c>
    </row>
    <row r="172" spans="1:3" hidden="1" x14ac:dyDescent="0.3">
      <c r="A172">
        <v>10418</v>
      </c>
      <c r="B172" t="s">
        <v>336</v>
      </c>
      <c r="C172" s="33">
        <v>41656</v>
      </c>
    </row>
    <row r="173" spans="1:3" hidden="1" x14ac:dyDescent="0.3">
      <c r="A173">
        <v>10419</v>
      </c>
      <c r="B173" t="s">
        <v>349</v>
      </c>
      <c r="C173" s="33">
        <v>41659</v>
      </c>
    </row>
    <row r="174" spans="1:3" hidden="1" x14ac:dyDescent="0.3">
      <c r="A174">
        <v>10421</v>
      </c>
      <c r="B174" t="s">
        <v>333</v>
      </c>
      <c r="C174" s="33">
        <v>41660</v>
      </c>
    </row>
    <row r="175" spans="1:3" hidden="1" x14ac:dyDescent="0.3">
      <c r="A175">
        <v>10420</v>
      </c>
      <c r="B175" t="s">
        <v>404</v>
      </c>
      <c r="C175" s="33">
        <v>41660</v>
      </c>
    </row>
    <row r="176" spans="1:3" hidden="1" x14ac:dyDescent="0.3">
      <c r="A176">
        <v>10422</v>
      </c>
      <c r="B176" t="s">
        <v>233</v>
      </c>
      <c r="C176" s="33">
        <v>41661</v>
      </c>
    </row>
    <row r="177" spans="1:3" hidden="1" x14ac:dyDescent="0.3">
      <c r="A177">
        <v>10423</v>
      </c>
      <c r="B177" t="s">
        <v>247</v>
      </c>
      <c r="C177" s="33">
        <v>41662</v>
      </c>
    </row>
    <row r="178" spans="1:3" hidden="1" x14ac:dyDescent="0.3">
      <c r="A178">
        <v>10424</v>
      </c>
      <c r="B178" t="s">
        <v>307</v>
      </c>
      <c r="C178" s="33">
        <v>41662</v>
      </c>
    </row>
    <row r="179" spans="1:3" hidden="1" x14ac:dyDescent="0.3">
      <c r="A179">
        <v>10425</v>
      </c>
      <c r="B179" t="s">
        <v>277</v>
      </c>
      <c r="C179" s="33">
        <v>41663</v>
      </c>
    </row>
    <row r="180" spans="1:3" hidden="1" x14ac:dyDescent="0.3">
      <c r="A180">
        <v>10426</v>
      </c>
      <c r="B180" t="s">
        <v>241</v>
      </c>
      <c r="C180" s="33">
        <v>41666</v>
      </c>
    </row>
    <row r="181" spans="1:3" hidden="1" x14ac:dyDescent="0.3">
      <c r="A181">
        <v>10427</v>
      </c>
      <c r="B181" t="s">
        <v>328</v>
      </c>
      <c r="C181" s="33">
        <v>41666</v>
      </c>
    </row>
    <row r="182" spans="1:3" hidden="1" x14ac:dyDescent="0.3">
      <c r="A182">
        <v>10428</v>
      </c>
      <c r="B182" t="s">
        <v>344</v>
      </c>
      <c r="C182" s="33">
        <v>41667</v>
      </c>
    </row>
    <row r="183" spans="1:3" hidden="1" x14ac:dyDescent="0.3">
      <c r="A183">
        <v>10429</v>
      </c>
      <c r="B183" t="s">
        <v>266</v>
      </c>
      <c r="C183" s="33">
        <v>41668</v>
      </c>
    </row>
    <row r="184" spans="1:3" hidden="1" x14ac:dyDescent="0.3">
      <c r="A184">
        <v>10430</v>
      </c>
      <c r="B184" t="s">
        <v>214</v>
      </c>
      <c r="C184" s="33">
        <v>41669</v>
      </c>
    </row>
    <row r="185" spans="1:3" hidden="1" x14ac:dyDescent="0.3">
      <c r="A185">
        <v>10431</v>
      </c>
      <c r="B185" t="s">
        <v>183</v>
      </c>
      <c r="C185" s="33">
        <v>41669</v>
      </c>
    </row>
    <row r="186" spans="1:3" hidden="1" x14ac:dyDescent="0.3">
      <c r="A186">
        <v>10432</v>
      </c>
      <c r="B186" t="s">
        <v>368</v>
      </c>
      <c r="C186" s="33">
        <v>41670</v>
      </c>
    </row>
    <row r="187" spans="1:3" hidden="1" x14ac:dyDescent="0.3">
      <c r="A187">
        <v>10433</v>
      </c>
      <c r="B187" t="s">
        <v>331</v>
      </c>
      <c r="C187" s="33">
        <v>41673</v>
      </c>
    </row>
    <row r="188" spans="1:3" hidden="1" x14ac:dyDescent="0.3">
      <c r="A188">
        <v>10434</v>
      </c>
      <c r="B188" t="s">
        <v>226</v>
      </c>
      <c r="C188" s="33">
        <v>41673</v>
      </c>
    </row>
    <row r="189" spans="1:3" hidden="1" x14ac:dyDescent="0.3">
      <c r="A189">
        <v>10435</v>
      </c>
      <c r="B189" t="s">
        <v>204</v>
      </c>
      <c r="C189" s="33">
        <v>41674</v>
      </c>
    </row>
    <row r="190" spans="1:3" hidden="1" x14ac:dyDescent="0.3">
      <c r="A190">
        <v>10436</v>
      </c>
      <c r="B190" t="s">
        <v>172</v>
      </c>
      <c r="C190" s="33">
        <v>41675</v>
      </c>
    </row>
    <row r="191" spans="1:3" hidden="1" x14ac:dyDescent="0.3">
      <c r="A191">
        <v>10437</v>
      </c>
      <c r="B191" t="s">
        <v>400</v>
      </c>
      <c r="C191" s="33">
        <v>41675</v>
      </c>
    </row>
    <row r="192" spans="1:3" hidden="1" x14ac:dyDescent="0.3">
      <c r="A192">
        <v>10438</v>
      </c>
      <c r="B192" t="s">
        <v>379</v>
      </c>
      <c r="C192" s="33">
        <v>41676</v>
      </c>
    </row>
    <row r="193" spans="1:3" hidden="1" x14ac:dyDescent="0.3">
      <c r="A193">
        <v>10439</v>
      </c>
      <c r="B193" t="s">
        <v>307</v>
      </c>
      <c r="C193" s="33">
        <v>41677</v>
      </c>
    </row>
    <row r="194" spans="1:3" hidden="1" x14ac:dyDescent="0.3">
      <c r="A194">
        <v>10440</v>
      </c>
      <c r="B194" t="s">
        <v>358</v>
      </c>
      <c r="C194" s="33">
        <v>41680</v>
      </c>
    </row>
    <row r="195" spans="1:3" hidden="1" x14ac:dyDescent="0.3">
      <c r="A195">
        <v>10441</v>
      </c>
      <c r="B195" t="s">
        <v>317</v>
      </c>
      <c r="C195" s="33">
        <v>41680</v>
      </c>
    </row>
    <row r="196" spans="1:3" hidden="1" x14ac:dyDescent="0.3">
      <c r="A196">
        <v>10442</v>
      </c>
      <c r="B196" t="s">
        <v>214</v>
      </c>
      <c r="C196" s="33">
        <v>41681</v>
      </c>
    </row>
    <row r="197" spans="1:3" hidden="1" x14ac:dyDescent="0.3">
      <c r="A197">
        <v>10444</v>
      </c>
      <c r="B197" t="s">
        <v>166</v>
      </c>
      <c r="C197" s="33">
        <v>41682</v>
      </c>
    </row>
    <row r="198" spans="1:3" hidden="1" x14ac:dyDescent="0.3">
      <c r="A198">
        <v>10443</v>
      </c>
      <c r="B198" t="s">
        <v>344</v>
      </c>
      <c r="C198" s="33">
        <v>41682</v>
      </c>
    </row>
    <row r="199" spans="1:3" hidden="1" x14ac:dyDescent="0.3">
      <c r="A199">
        <v>10445</v>
      </c>
      <c r="B199" t="s">
        <v>166</v>
      </c>
      <c r="C199" s="33">
        <v>41683</v>
      </c>
    </row>
    <row r="200" spans="1:3" hidden="1" x14ac:dyDescent="0.3">
      <c r="A200">
        <v>10446</v>
      </c>
      <c r="B200" t="s">
        <v>379</v>
      </c>
      <c r="C200" s="33">
        <v>41684</v>
      </c>
    </row>
    <row r="201" spans="1:3" hidden="1" x14ac:dyDescent="0.3">
      <c r="A201">
        <v>10447</v>
      </c>
      <c r="B201" t="s">
        <v>347</v>
      </c>
      <c r="C201" s="33">
        <v>41684</v>
      </c>
    </row>
    <row r="202" spans="1:3" hidden="1" x14ac:dyDescent="0.3">
      <c r="A202">
        <v>10448</v>
      </c>
      <c r="B202" t="s">
        <v>338</v>
      </c>
      <c r="C202" s="33">
        <v>41687</v>
      </c>
    </row>
    <row r="203" spans="1:3" hidden="1" x14ac:dyDescent="0.3">
      <c r="A203">
        <v>10449</v>
      </c>
      <c r="B203" t="s">
        <v>172</v>
      </c>
      <c r="C203" s="33">
        <v>41688</v>
      </c>
    </row>
    <row r="204" spans="1:3" hidden="1" x14ac:dyDescent="0.3">
      <c r="A204">
        <v>10450</v>
      </c>
      <c r="B204" t="s">
        <v>391</v>
      </c>
      <c r="C204" s="33">
        <v>41689</v>
      </c>
    </row>
    <row r="205" spans="1:3" hidden="1" x14ac:dyDescent="0.3">
      <c r="A205">
        <v>10451</v>
      </c>
      <c r="B205" t="s">
        <v>336</v>
      </c>
      <c r="C205" s="33">
        <v>41689</v>
      </c>
    </row>
    <row r="206" spans="1:3" hidden="1" x14ac:dyDescent="0.3">
      <c r="A206">
        <v>10452</v>
      </c>
      <c r="B206" t="s">
        <v>358</v>
      </c>
      <c r="C206" s="33">
        <v>41690</v>
      </c>
    </row>
    <row r="207" spans="1:3" hidden="1" x14ac:dyDescent="0.3">
      <c r="A207">
        <v>10453</v>
      </c>
      <c r="B207" t="s">
        <v>162</v>
      </c>
      <c r="C207" s="33">
        <v>41691</v>
      </c>
    </row>
    <row r="208" spans="1:3" hidden="1" x14ac:dyDescent="0.3">
      <c r="A208">
        <v>10454</v>
      </c>
      <c r="B208" t="s">
        <v>277</v>
      </c>
      <c r="C208" s="33">
        <v>41691</v>
      </c>
    </row>
    <row r="209" spans="1:3" hidden="1" x14ac:dyDescent="0.3">
      <c r="A209">
        <v>10455</v>
      </c>
      <c r="B209" t="s">
        <v>400</v>
      </c>
      <c r="C209" s="33">
        <v>41694</v>
      </c>
    </row>
    <row r="210" spans="1:3" hidden="1" x14ac:dyDescent="0.3">
      <c r="A210">
        <v>10456</v>
      </c>
      <c r="B210" t="s">
        <v>272</v>
      </c>
      <c r="C210" s="33">
        <v>41695</v>
      </c>
    </row>
    <row r="211" spans="1:3" hidden="1" x14ac:dyDescent="0.3">
      <c r="A211">
        <v>10457</v>
      </c>
      <c r="B211" t="s">
        <v>272</v>
      </c>
      <c r="C211" s="33">
        <v>41695</v>
      </c>
    </row>
    <row r="212" spans="1:3" hidden="1" x14ac:dyDescent="0.3">
      <c r="A212">
        <v>10458</v>
      </c>
      <c r="B212" t="s">
        <v>371</v>
      </c>
      <c r="C212" s="33">
        <v>41696</v>
      </c>
    </row>
    <row r="213" spans="1:3" hidden="1" x14ac:dyDescent="0.3">
      <c r="A213">
        <v>10459</v>
      </c>
      <c r="B213" t="s">
        <v>391</v>
      </c>
      <c r="C213" s="33">
        <v>41697</v>
      </c>
    </row>
    <row r="214" spans="1:3" hidden="1" x14ac:dyDescent="0.3">
      <c r="A214">
        <v>10460</v>
      </c>
      <c r="B214" t="s">
        <v>226</v>
      </c>
      <c r="C214" s="33">
        <v>41698</v>
      </c>
    </row>
    <row r="215" spans="1:3" hidden="1" x14ac:dyDescent="0.3">
      <c r="A215">
        <v>10461</v>
      </c>
      <c r="B215" t="s">
        <v>291</v>
      </c>
      <c r="C215" s="33">
        <v>41698</v>
      </c>
    </row>
    <row r="216" spans="1:3" hidden="1" x14ac:dyDescent="0.3">
      <c r="A216">
        <v>10462</v>
      </c>
      <c r="B216" t="s">
        <v>204</v>
      </c>
      <c r="C216" s="33">
        <v>41701</v>
      </c>
    </row>
    <row r="217" spans="1:3" hidden="1" x14ac:dyDescent="0.3">
      <c r="A217">
        <v>10463</v>
      </c>
      <c r="B217" t="s">
        <v>371</v>
      </c>
      <c r="C217" s="33">
        <v>41702</v>
      </c>
    </row>
    <row r="218" spans="1:3" hidden="1" x14ac:dyDescent="0.3">
      <c r="A218">
        <v>10464</v>
      </c>
      <c r="B218" t="s">
        <v>237</v>
      </c>
      <c r="C218" s="33">
        <v>41702</v>
      </c>
    </row>
    <row r="219" spans="1:3" hidden="1" x14ac:dyDescent="0.3">
      <c r="A219">
        <v>10465</v>
      </c>
      <c r="B219" t="s">
        <v>389</v>
      </c>
      <c r="C219" s="33">
        <v>41703</v>
      </c>
    </row>
    <row r="220" spans="1:3" hidden="1" x14ac:dyDescent="0.3">
      <c r="A220">
        <v>10467</v>
      </c>
      <c r="B220" t="s">
        <v>300</v>
      </c>
      <c r="C220" s="33">
        <v>41704</v>
      </c>
    </row>
    <row r="221" spans="1:3" hidden="1" x14ac:dyDescent="0.3">
      <c r="A221">
        <v>10466</v>
      </c>
      <c r="B221" t="s">
        <v>200</v>
      </c>
      <c r="C221" s="33">
        <v>41704</v>
      </c>
    </row>
    <row r="222" spans="1:3" hidden="1" x14ac:dyDescent="0.3">
      <c r="A222">
        <v>10468</v>
      </c>
      <c r="B222" t="s">
        <v>272</v>
      </c>
      <c r="C222" s="33">
        <v>41705</v>
      </c>
    </row>
    <row r="223" spans="1:3" hidden="1" x14ac:dyDescent="0.3">
      <c r="A223">
        <v>10469</v>
      </c>
      <c r="B223" t="s">
        <v>407</v>
      </c>
      <c r="C223" s="33">
        <v>41708</v>
      </c>
    </row>
    <row r="224" spans="1:3" hidden="1" x14ac:dyDescent="0.3">
      <c r="A224">
        <v>10470</v>
      </c>
      <c r="B224" t="s">
        <v>181</v>
      </c>
      <c r="C224" s="33">
        <v>41709</v>
      </c>
    </row>
    <row r="225" spans="1:3" hidden="1" x14ac:dyDescent="0.3">
      <c r="A225">
        <v>10471</v>
      </c>
      <c r="B225" t="s">
        <v>187</v>
      </c>
      <c r="C225" s="33">
        <v>41709</v>
      </c>
    </row>
    <row r="226" spans="1:3" hidden="1" x14ac:dyDescent="0.3">
      <c r="A226">
        <v>10472</v>
      </c>
      <c r="B226" t="s">
        <v>360</v>
      </c>
      <c r="C226" s="33">
        <v>41710</v>
      </c>
    </row>
    <row r="227" spans="1:3" hidden="1" x14ac:dyDescent="0.3">
      <c r="A227">
        <v>10473</v>
      </c>
      <c r="B227" t="s">
        <v>269</v>
      </c>
      <c r="C227" s="33">
        <v>41711</v>
      </c>
    </row>
    <row r="228" spans="1:3" hidden="1" x14ac:dyDescent="0.3">
      <c r="A228">
        <v>10474</v>
      </c>
      <c r="B228" t="s">
        <v>326</v>
      </c>
      <c r="C228" s="33">
        <v>41711</v>
      </c>
    </row>
    <row r="229" spans="1:3" hidden="1" x14ac:dyDescent="0.3">
      <c r="A229">
        <v>10475</v>
      </c>
      <c r="B229" t="s">
        <v>371</v>
      </c>
      <c r="C229" s="33">
        <v>41712</v>
      </c>
    </row>
    <row r="230" spans="1:3" hidden="1" x14ac:dyDescent="0.3">
      <c r="A230">
        <v>10476</v>
      </c>
      <c r="B230" t="s">
        <v>260</v>
      </c>
      <c r="C230" s="33">
        <v>41715</v>
      </c>
    </row>
    <row r="231" spans="1:3" hidden="1" x14ac:dyDescent="0.3">
      <c r="A231">
        <v>10477</v>
      </c>
      <c r="B231" t="s">
        <v>331</v>
      </c>
      <c r="C231" s="33">
        <v>41715</v>
      </c>
    </row>
    <row r="232" spans="1:3" hidden="1" x14ac:dyDescent="0.3">
      <c r="A232">
        <v>10478</v>
      </c>
      <c r="B232" t="s">
        <v>391</v>
      </c>
      <c r="C232" s="33">
        <v>41716</v>
      </c>
    </row>
    <row r="233" spans="1:3" hidden="1" x14ac:dyDescent="0.3">
      <c r="A233">
        <v>10479</v>
      </c>
      <c r="B233" t="s">
        <v>340</v>
      </c>
      <c r="C233" s="33">
        <v>41717</v>
      </c>
    </row>
    <row r="234" spans="1:3" hidden="1" x14ac:dyDescent="0.3">
      <c r="A234">
        <v>10480</v>
      </c>
      <c r="B234" t="s">
        <v>222</v>
      </c>
      <c r="C234" s="33">
        <v>41718</v>
      </c>
    </row>
    <row r="235" spans="1:3" hidden="1" x14ac:dyDescent="0.3">
      <c r="A235">
        <v>10481</v>
      </c>
      <c r="B235" t="s">
        <v>347</v>
      </c>
      <c r="C235" s="33">
        <v>41718</v>
      </c>
    </row>
    <row r="236" spans="1:3" hidden="1" x14ac:dyDescent="0.3">
      <c r="A236">
        <v>10482</v>
      </c>
      <c r="B236" t="s">
        <v>283</v>
      </c>
      <c r="C236" s="33">
        <v>41719</v>
      </c>
    </row>
    <row r="237" spans="1:3" hidden="1" x14ac:dyDescent="0.3">
      <c r="A237">
        <v>10483</v>
      </c>
      <c r="B237" t="s">
        <v>407</v>
      </c>
      <c r="C237" s="33">
        <v>41722</v>
      </c>
    </row>
    <row r="238" spans="1:3" hidden="1" x14ac:dyDescent="0.3">
      <c r="A238">
        <v>10484</v>
      </c>
      <c r="B238" t="s">
        <v>187</v>
      </c>
      <c r="C238" s="33">
        <v>41722</v>
      </c>
    </row>
    <row r="239" spans="1:3" hidden="1" x14ac:dyDescent="0.3">
      <c r="A239">
        <v>10485</v>
      </c>
      <c r="B239" t="s">
        <v>294</v>
      </c>
      <c r="C239" s="33">
        <v>41723</v>
      </c>
    </row>
    <row r="240" spans="1:3" hidden="1" x14ac:dyDescent="0.3">
      <c r="A240">
        <v>10486</v>
      </c>
      <c r="B240" t="s">
        <v>260</v>
      </c>
      <c r="C240" s="33">
        <v>41724</v>
      </c>
    </row>
    <row r="241" spans="1:3" hidden="1" x14ac:dyDescent="0.3">
      <c r="A241">
        <v>10487</v>
      </c>
      <c r="B241" t="s">
        <v>335</v>
      </c>
      <c r="C241" s="33">
        <v>41724</v>
      </c>
    </row>
    <row r="242" spans="1:3" hidden="1" x14ac:dyDescent="0.3">
      <c r="A242">
        <v>10488</v>
      </c>
      <c r="B242" t="s">
        <v>229</v>
      </c>
      <c r="C242" s="33">
        <v>41725</v>
      </c>
    </row>
    <row r="243" spans="1:3" hidden="1" x14ac:dyDescent="0.3">
      <c r="A243">
        <v>10489</v>
      </c>
      <c r="B243" t="s">
        <v>328</v>
      </c>
      <c r="C243" s="33">
        <v>41726</v>
      </c>
    </row>
    <row r="244" spans="1:3" hidden="1" x14ac:dyDescent="0.3">
      <c r="A244">
        <v>10490</v>
      </c>
      <c r="B244" t="s">
        <v>260</v>
      </c>
      <c r="C244" s="33">
        <v>41729</v>
      </c>
    </row>
    <row r="245" spans="1:3" hidden="1" x14ac:dyDescent="0.3">
      <c r="A245">
        <v>10491</v>
      </c>
      <c r="B245" t="s">
        <v>237</v>
      </c>
      <c r="C245" s="33">
        <v>41729</v>
      </c>
    </row>
    <row r="246" spans="1:3" hidden="1" x14ac:dyDescent="0.3">
      <c r="A246">
        <v>10492</v>
      </c>
      <c r="B246" t="s">
        <v>183</v>
      </c>
      <c r="C246" s="33">
        <v>41730</v>
      </c>
    </row>
    <row r="247" spans="1:3" hidden="1" x14ac:dyDescent="0.3">
      <c r="A247">
        <v>10493</v>
      </c>
      <c r="B247" t="s">
        <v>277</v>
      </c>
      <c r="C247" s="33">
        <v>41731</v>
      </c>
    </row>
    <row r="248" spans="1:3" hidden="1" x14ac:dyDescent="0.3">
      <c r="A248">
        <v>10494</v>
      </c>
      <c r="B248" t="s">
        <v>200</v>
      </c>
      <c r="C248" s="33">
        <v>41731</v>
      </c>
    </row>
    <row r="249" spans="1:3" hidden="1" x14ac:dyDescent="0.3">
      <c r="A249">
        <v>10495</v>
      </c>
      <c r="B249" t="s">
        <v>280</v>
      </c>
      <c r="C249" s="33">
        <v>41732</v>
      </c>
    </row>
    <row r="250" spans="1:3" hidden="1" x14ac:dyDescent="0.3">
      <c r="A250">
        <v>10496</v>
      </c>
      <c r="B250" t="s">
        <v>384</v>
      </c>
      <c r="C250" s="33">
        <v>41733</v>
      </c>
    </row>
    <row r="251" spans="1:3" hidden="1" x14ac:dyDescent="0.3">
      <c r="A251">
        <v>10497</v>
      </c>
      <c r="B251" t="s">
        <v>286</v>
      </c>
      <c r="C251" s="33">
        <v>41733</v>
      </c>
    </row>
    <row r="252" spans="1:3" hidden="1" x14ac:dyDescent="0.3">
      <c r="A252">
        <v>10498</v>
      </c>
      <c r="B252" t="s">
        <v>260</v>
      </c>
      <c r="C252" s="33">
        <v>41736</v>
      </c>
    </row>
    <row r="253" spans="1:3" hidden="1" x14ac:dyDescent="0.3">
      <c r="A253">
        <v>10499</v>
      </c>
      <c r="B253" t="s">
        <v>291</v>
      </c>
      <c r="C253" s="33">
        <v>41737</v>
      </c>
    </row>
    <row r="254" spans="1:3" hidden="1" x14ac:dyDescent="0.3">
      <c r="A254">
        <v>10501</v>
      </c>
      <c r="B254" t="s">
        <v>169</v>
      </c>
      <c r="C254" s="33">
        <v>41738</v>
      </c>
    </row>
    <row r="255" spans="1:3" hidden="1" x14ac:dyDescent="0.3">
      <c r="A255">
        <v>10500</v>
      </c>
      <c r="B255" t="s">
        <v>277</v>
      </c>
      <c r="C255" s="33">
        <v>41738</v>
      </c>
    </row>
    <row r="256" spans="1:3" hidden="1" x14ac:dyDescent="0.3">
      <c r="A256">
        <v>10502</v>
      </c>
      <c r="B256" t="s">
        <v>326</v>
      </c>
      <c r="C256" s="33">
        <v>41739</v>
      </c>
    </row>
    <row r="257" spans="1:3" hidden="1" x14ac:dyDescent="0.3">
      <c r="A257">
        <v>10503</v>
      </c>
      <c r="B257" t="s">
        <v>266</v>
      </c>
      <c r="C257" s="33">
        <v>41740</v>
      </c>
    </row>
    <row r="258" spans="1:3" hidden="1" x14ac:dyDescent="0.3">
      <c r="A258">
        <v>10504</v>
      </c>
      <c r="B258" t="s">
        <v>407</v>
      </c>
      <c r="C258" s="33">
        <v>41740</v>
      </c>
    </row>
    <row r="259" spans="1:3" hidden="1" x14ac:dyDescent="0.3">
      <c r="A259">
        <v>10505</v>
      </c>
      <c r="B259" t="s">
        <v>307</v>
      </c>
      <c r="C259" s="33">
        <v>41743</v>
      </c>
    </row>
    <row r="260" spans="1:3" hidden="1" x14ac:dyDescent="0.3">
      <c r="A260">
        <v>10506</v>
      </c>
      <c r="B260" t="s">
        <v>272</v>
      </c>
      <c r="C260" s="33">
        <v>41744</v>
      </c>
    </row>
    <row r="261" spans="1:3" hidden="1" x14ac:dyDescent="0.3">
      <c r="A261">
        <v>10507</v>
      </c>
      <c r="B261" t="s">
        <v>315</v>
      </c>
      <c r="C261" s="33">
        <v>41744</v>
      </c>
    </row>
    <row r="262" spans="1:3" hidden="1" x14ac:dyDescent="0.3">
      <c r="A262">
        <v>10508</v>
      </c>
      <c r="B262" t="s">
        <v>414</v>
      </c>
      <c r="C262" s="33">
        <v>41745</v>
      </c>
    </row>
    <row r="263" spans="1:3" hidden="1" x14ac:dyDescent="0.3">
      <c r="A263">
        <v>10509</v>
      </c>
      <c r="B263" t="s">
        <v>169</v>
      </c>
      <c r="C263" s="33">
        <v>41746</v>
      </c>
    </row>
    <row r="264" spans="1:3" hidden="1" x14ac:dyDescent="0.3">
      <c r="A264">
        <v>10511</v>
      </c>
      <c r="B264" t="s">
        <v>181</v>
      </c>
      <c r="C264" s="33">
        <v>41747</v>
      </c>
    </row>
    <row r="265" spans="1:3" hidden="1" x14ac:dyDescent="0.3">
      <c r="A265">
        <v>10510</v>
      </c>
      <c r="B265" t="s">
        <v>358</v>
      </c>
      <c r="C265" s="33">
        <v>41747</v>
      </c>
    </row>
    <row r="266" spans="1:3" hidden="1" x14ac:dyDescent="0.3">
      <c r="A266">
        <v>10512</v>
      </c>
      <c r="B266" t="s">
        <v>217</v>
      </c>
      <c r="C266" s="33">
        <v>41750</v>
      </c>
    </row>
    <row r="267" spans="1:3" hidden="1" x14ac:dyDescent="0.3">
      <c r="A267">
        <v>10513</v>
      </c>
      <c r="B267" t="s">
        <v>397</v>
      </c>
      <c r="C267" s="33">
        <v>41751</v>
      </c>
    </row>
    <row r="268" spans="1:3" hidden="1" x14ac:dyDescent="0.3">
      <c r="A268">
        <v>10514</v>
      </c>
      <c r="B268" t="s">
        <v>214</v>
      </c>
      <c r="C268" s="33">
        <v>41751</v>
      </c>
    </row>
    <row r="269" spans="1:3" hidden="1" x14ac:dyDescent="0.3">
      <c r="A269">
        <v>10515</v>
      </c>
      <c r="B269" t="s">
        <v>336</v>
      </c>
      <c r="C269" s="33">
        <v>41752</v>
      </c>
    </row>
    <row r="270" spans="1:3" hidden="1" x14ac:dyDescent="0.3">
      <c r="A270">
        <v>10516</v>
      </c>
      <c r="B270" t="s">
        <v>266</v>
      </c>
      <c r="C270" s="33">
        <v>41753</v>
      </c>
    </row>
    <row r="271" spans="1:3" hidden="1" x14ac:dyDescent="0.3">
      <c r="A271">
        <v>10517</v>
      </c>
      <c r="B271" t="s">
        <v>313</v>
      </c>
      <c r="C271" s="33">
        <v>41753</v>
      </c>
    </row>
    <row r="272" spans="1:3" hidden="1" x14ac:dyDescent="0.3">
      <c r="A272">
        <v>10518</v>
      </c>
      <c r="B272" t="s">
        <v>382</v>
      </c>
      <c r="C272" s="33">
        <v>41754</v>
      </c>
    </row>
    <row r="273" spans="1:3" hidden="1" x14ac:dyDescent="0.3">
      <c r="A273">
        <v>10519</v>
      </c>
      <c r="B273" t="s">
        <v>196</v>
      </c>
      <c r="C273" s="33">
        <v>41757</v>
      </c>
    </row>
    <row r="274" spans="1:3" hidden="1" x14ac:dyDescent="0.3">
      <c r="A274">
        <v>10520</v>
      </c>
      <c r="B274" t="s">
        <v>354</v>
      </c>
      <c r="C274" s="33">
        <v>41758</v>
      </c>
    </row>
    <row r="275" spans="1:3" hidden="1" x14ac:dyDescent="0.3">
      <c r="A275">
        <v>10521</v>
      </c>
      <c r="B275" t="s">
        <v>189</v>
      </c>
      <c r="C275" s="33">
        <v>41758</v>
      </c>
    </row>
    <row r="276" spans="1:3" hidden="1" x14ac:dyDescent="0.3">
      <c r="A276">
        <v>10522</v>
      </c>
      <c r="B276" t="s">
        <v>286</v>
      </c>
      <c r="C276" s="33">
        <v>41759</v>
      </c>
    </row>
    <row r="277" spans="1:3" hidden="1" x14ac:dyDescent="0.3">
      <c r="A277">
        <v>10523</v>
      </c>
      <c r="B277" t="s">
        <v>360</v>
      </c>
      <c r="C277" s="33">
        <v>41760</v>
      </c>
    </row>
    <row r="278" spans="1:3" hidden="1" x14ac:dyDescent="0.3">
      <c r="A278">
        <v>10524</v>
      </c>
      <c r="B278" t="s">
        <v>166</v>
      </c>
      <c r="C278" s="33">
        <v>41760</v>
      </c>
    </row>
    <row r="279" spans="1:3" hidden="1" x14ac:dyDescent="0.3">
      <c r="A279">
        <v>10525</v>
      </c>
      <c r="B279" t="s">
        <v>181</v>
      </c>
      <c r="C279" s="33">
        <v>41761</v>
      </c>
    </row>
    <row r="280" spans="1:3" hidden="1" x14ac:dyDescent="0.3">
      <c r="A280">
        <v>10526</v>
      </c>
      <c r="B280" t="s">
        <v>400</v>
      </c>
      <c r="C280" s="33">
        <v>41764</v>
      </c>
    </row>
    <row r="281" spans="1:3" hidden="1" x14ac:dyDescent="0.3">
      <c r="A281">
        <v>10527</v>
      </c>
      <c r="B281" t="s">
        <v>336</v>
      </c>
      <c r="C281" s="33">
        <v>41764</v>
      </c>
    </row>
    <row r="282" spans="1:3" hidden="1" x14ac:dyDescent="0.3">
      <c r="A282">
        <v>10528</v>
      </c>
      <c r="B282" t="s">
        <v>250</v>
      </c>
      <c r="C282" s="33">
        <v>41765</v>
      </c>
    </row>
    <row r="283" spans="1:3" hidden="1" x14ac:dyDescent="0.3">
      <c r="A283">
        <v>10529</v>
      </c>
      <c r="B283" t="s">
        <v>303</v>
      </c>
      <c r="C283" s="33">
        <v>41766</v>
      </c>
    </row>
    <row r="284" spans="1:3" hidden="1" x14ac:dyDescent="0.3">
      <c r="A284">
        <v>10530</v>
      </c>
      <c r="B284" t="s">
        <v>328</v>
      </c>
      <c r="C284" s="33">
        <v>41767</v>
      </c>
    </row>
    <row r="285" spans="1:3" hidden="1" x14ac:dyDescent="0.3">
      <c r="A285">
        <v>10531</v>
      </c>
      <c r="B285" t="s">
        <v>315</v>
      </c>
      <c r="C285" s="33">
        <v>41767</v>
      </c>
    </row>
    <row r="286" spans="1:3" hidden="1" x14ac:dyDescent="0.3">
      <c r="A286">
        <v>10532</v>
      </c>
      <c r="B286" t="s">
        <v>212</v>
      </c>
      <c r="C286" s="33">
        <v>41768</v>
      </c>
    </row>
    <row r="287" spans="1:3" hidden="1" x14ac:dyDescent="0.3">
      <c r="A287">
        <v>10533</v>
      </c>
      <c r="B287" t="s">
        <v>226</v>
      </c>
      <c r="C287" s="33">
        <v>41771</v>
      </c>
    </row>
    <row r="288" spans="1:3" hidden="1" x14ac:dyDescent="0.3">
      <c r="A288">
        <v>10534</v>
      </c>
      <c r="B288" t="s">
        <v>286</v>
      </c>
      <c r="C288" s="33">
        <v>41771</v>
      </c>
    </row>
    <row r="289" spans="1:3" hidden="1" x14ac:dyDescent="0.3">
      <c r="A289">
        <v>10535</v>
      </c>
      <c r="B289" t="s">
        <v>315</v>
      </c>
      <c r="C289" s="33">
        <v>41772</v>
      </c>
    </row>
    <row r="290" spans="1:3" hidden="1" x14ac:dyDescent="0.3">
      <c r="A290">
        <v>10536</v>
      </c>
      <c r="B290" t="s">
        <v>286</v>
      </c>
      <c r="C290" s="33">
        <v>41773</v>
      </c>
    </row>
    <row r="291" spans="1:3" hidden="1" x14ac:dyDescent="0.3">
      <c r="A291">
        <v>10537</v>
      </c>
      <c r="B291" t="s">
        <v>349</v>
      </c>
      <c r="C291" s="33">
        <v>41773</v>
      </c>
    </row>
    <row r="292" spans="1:3" hidden="1" x14ac:dyDescent="0.3">
      <c r="A292">
        <v>10538</v>
      </c>
      <c r="B292" t="s">
        <v>187</v>
      </c>
      <c r="C292" s="33">
        <v>41774</v>
      </c>
    </row>
    <row r="293" spans="1:3" hidden="1" x14ac:dyDescent="0.3">
      <c r="A293">
        <v>10539</v>
      </c>
      <c r="B293" t="s">
        <v>187</v>
      </c>
      <c r="C293" s="33">
        <v>41775</v>
      </c>
    </row>
    <row r="294" spans="1:3" hidden="1" x14ac:dyDescent="0.3">
      <c r="A294">
        <v>10540</v>
      </c>
      <c r="B294" t="s">
        <v>336</v>
      </c>
      <c r="C294" s="33">
        <v>41778</v>
      </c>
    </row>
    <row r="295" spans="1:3" hidden="1" x14ac:dyDescent="0.3">
      <c r="A295">
        <v>10541</v>
      </c>
      <c r="B295" t="s">
        <v>257</v>
      </c>
      <c r="C295" s="33">
        <v>41778</v>
      </c>
    </row>
    <row r="296" spans="1:3" hidden="1" x14ac:dyDescent="0.3">
      <c r="A296">
        <v>10542</v>
      </c>
      <c r="B296" t="s">
        <v>272</v>
      </c>
      <c r="C296" s="33">
        <v>41779</v>
      </c>
    </row>
    <row r="297" spans="1:3" hidden="1" x14ac:dyDescent="0.3">
      <c r="A297">
        <v>10543</v>
      </c>
      <c r="B297" t="s">
        <v>291</v>
      </c>
      <c r="C297" s="33">
        <v>41780</v>
      </c>
    </row>
    <row r="298" spans="1:3" hidden="1" x14ac:dyDescent="0.3">
      <c r="A298">
        <v>10544</v>
      </c>
      <c r="B298" t="s">
        <v>297</v>
      </c>
      <c r="C298" s="33">
        <v>41780</v>
      </c>
    </row>
    <row r="299" spans="1:3" hidden="1" x14ac:dyDescent="0.3">
      <c r="A299">
        <v>10545</v>
      </c>
      <c r="B299" t="s">
        <v>283</v>
      </c>
      <c r="C299" s="33">
        <v>41781</v>
      </c>
    </row>
    <row r="300" spans="1:3" hidden="1" x14ac:dyDescent="0.3">
      <c r="A300">
        <v>10547</v>
      </c>
      <c r="B300" t="s">
        <v>360</v>
      </c>
      <c r="C300" s="33">
        <v>41782</v>
      </c>
    </row>
    <row r="301" spans="1:3" hidden="1" x14ac:dyDescent="0.3">
      <c r="A301">
        <v>10546</v>
      </c>
      <c r="B301" t="s">
        <v>391</v>
      </c>
      <c r="C301" s="33">
        <v>41782</v>
      </c>
    </row>
    <row r="302" spans="1:3" hidden="1" x14ac:dyDescent="0.3">
      <c r="A302">
        <v>10548</v>
      </c>
      <c r="B302" t="s">
        <v>379</v>
      </c>
      <c r="C302" s="33">
        <v>41785</v>
      </c>
    </row>
    <row r="303" spans="1:3" hidden="1" x14ac:dyDescent="0.3">
      <c r="A303">
        <v>10549</v>
      </c>
      <c r="B303" t="s">
        <v>336</v>
      </c>
      <c r="C303" s="33">
        <v>41786</v>
      </c>
    </row>
    <row r="304" spans="1:3" hidden="1" x14ac:dyDescent="0.3">
      <c r="A304">
        <v>10550</v>
      </c>
      <c r="B304" t="s">
        <v>244</v>
      </c>
      <c r="C304" s="33">
        <v>41787</v>
      </c>
    </row>
    <row r="305" spans="1:3" hidden="1" x14ac:dyDescent="0.3">
      <c r="A305">
        <v>10551</v>
      </c>
      <c r="B305" t="s">
        <v>237</v>
      </c>
      <c r="C305" s="33">
        <v>41787</v>
      </c>
    </row>
    <row r="306" spans="1:3" hidden="1" x14ac:dyDescent="0.3">
      <c r="A306">
        <v>10552</v>
      </c>
      <c r="B306" t="s">
        <v>260</v>
      </c>
      <c r="C306" s="33">
        <v>41788</v>
      </c>
    </row>
    <row r="307" spans="1:3" hidden="1" x14ac:dyDescent="0.3">
      <c r="A307">
        <v>10553</v>
      </c>
      <c r="B307" t="s">
        <v>400</v>
      </c>
      <c r="C307" s="33">
        <v>41789</v>
      </c>
    </row>
    <row r="308" spans="1:3" hidden="1" x14ac:dyDescent="0.3">
      <c r="A308">
        <v>10554</v>
      </c>
      <c r="B308" t="s">
        <v>414</v>
      </c>
      <c r="C308" s="33">
        <v>41789</v>
      </c>
    </row>
    <row r="309" spans="1:3" hidden="1" x14ac:dyDescent="0.3">
      <c r="A309">
        <v>10555</v>
      </c>
      <c r="B309" t="s">
        <v>358</v>
      </c>
      <c r="C309" s="33">
        <v>41792</v>
      </c>
    </row>
    <row r="310" spans="1:3" hidden="1" x14ac:dyDescent="0.3">
      <c r="A310">
        <v>10557</v>
      </c>
      <c r="B310" t="s">
        <v>286</v>
      </c>
      <c r="C310" s="33">
        <v>41793</v>
      </c>
    </row>
    <row r="311" spans="1:3" hidden="1" x14ac:dyDescent="0.3">
      <c r="A311">
        <v>10556</v>
      </c>
      <c r="B311" t="s">
        <v>362</v>
      </c>
      <c r="C311" s="33">
        <v>41793</v>
      </c>
    </row>
    <row r="312" spans="1:3" hidden="1" x14ac:dyDescent="0.3">
      <c r="A312">
        <v>10558</v>
      </c>
      <c r="B312" t="s">
        <v>162</v>
      </c>
      <c r="C312" s="33">
        <v>41794</v>
      </c>
    </row>
    <row r="313" spans="1:3" hidden="1" x14ac:dyDescent="0.3">
      <c r="A313">
        <v>10559</v>
      </c>
      <c r="B313" t="s">
        <v>172</v>
      </c>
      <c r="C313" s="33">
        <v>41795</v>
      </c>
    </row>
    <row r="314" spans="1:3" hidden="1" x14ac:dyDescent="0.3">
      <c r="A314">
        <v>10560</v>
      </c>
      <c r="B314" t="s">
        <v>229</v>
      </c>
      <c r="C314" s="33">
        <v>41796</v>
      </c>
    </row>
    <row r="315" spans="1:3" hidden="1" x14ac:dyDescent="0.3">
      <c r="A315">
        <v>10561</v>
      </c>
      <c r="B315" t="s">
        <v>226</v>
      </c>
      <c r="C315" s="33">
        <v>41796</v>
      </c>
    </row>
    <row r="316" spans="1:3" hidden="1" x14ac:dyDescent="0.3">
      <c r="A316">
        <v>10562</v>
      </c>
      <c r="B316" t="s">
        <v>344</v>
      </c>
      <c r="C316" s="33">
        <v>41799</v>
      </c>
    </row>
    <row r="317" spans="1:3" hidden="1" x14ac:dyDescent="0.3">
      <c r="A317">
        <v>10563</v>
      </c>
      <c r="B317" t="s">
        <v>347</v>
      </c>
      <c r="C317" s="33">
        <v>41800</v>
      </c>
    </row>
    <row r="318" spans="1:3" hidden="1" x14ac:dyDescent="0.3">
      <c r="A318">
        <v>10564</v>
      </c>
      <c r="B318" t="s">
        <v>340</v>
      </c>
      <c r="C318" s="33">
        <v>41800</v>
      </c>
    </row>
    <row r="319" spans="1:3" hidden="1" x14ac:dyDescent="0.3">
      <c r="A319">
        <v>10565</v>
      </c>
      <c r="B319" t="s">
        <v>307</v>
      </c>
      <c r="C319" s="33">
        <v>41801</v>
      </c>
    </row>
    <row r="320" spans="1:3" hidden="1" x14ac:dyDescent="0.3">
      <c r="A320">
        <v>10566</v>
      </c>
      <c r="B320" t="s">
        <v>172</v>
      </c>
      <c r="C320" s="33">
        <v>41802</v>
      </c>
    </row>
    <row r="321" spans="1:3" hidden="1" x14ac:dyDescent="0.3">
      <c r="A321">
        <v>10567</v>
      </c>
      <c r="B321" t="s">
        <v>266</v>
      </c>
      <c r="C321" s="33">
        <v>41802</v>
      </c>
    </row>
    <row r="322" spans="1:3" hidden="1" x14ac:dyDescent="0.3">
      <c r="A322">
        <v>10568</v>
      </c>
      <c r="B322" t="s">
        <v>241</v>
      </c>
      <c r="C322" s="33">
        <v>41803</v>
      </c>
    </row>
    <row r="323" spans="1:3" hidden="1" x14ac:dyDescent="0.3">
      <c r="A323">
        <v>10569</v>
      </c>
      <c r="B323" t="s">
        <v>340</v>
      </c>
      <c r="C323" s="33">
        <v>41806</v>
      </c>
    </row>
    <row r="324" spans="1:3" hidden="1" x14ac:dyDescent="0.3">
      <c r="A324">
        <v>10571</v>
      </c>
      <c r="B324" t="s">
        <v>214</v>
      </c>
      <c r="C324" s="33">
        <v>41807</v>
      </c>
    </row>
    <row r="325" spans="1:3" hidden="1" x14ac:dyDescent="0.3">
      <c r="A325">
        <v>10570</v>
      </c>
      <c r="B325" t="s">
        <v>307</v>
      </c>
      <c r="C325" s="33">
        <v>41807</v>
      </c>
    </row>
    <row r="326" spans="1:3" hidden="1" x14ac:dyDescent="0.3">
      <c r="A326">
        <v>10572</v>
      </c>
      <c r="B326" t="s">
        <v>166</v>
      </c>
      <c r="C326" s="33">
        <v>41808</v>
      </c>
    </row>
    <row r="327" spans="1:3" hidden="1" x14ac:dyDescent="0.3">
      <c r="A327">
        <v>10573</v>
      </c>
      <c r="B327" t="s">
        <v>315</v>
      </c>
      <c r="C327" s="33">
        <v>41809</v>
      </c>
    </row>
    <row r="328" spans="1:3" hidden="1" x14ac:dyDescent="0.3">
      <c r="A328">
        <v>10574</v>
      </c>
      <c r="B328" t="s">
        <v>386</v>
      </c>
      <c r="C328" s="33">
        <v>41809</v>
      </c>
    </row>
    <row r="329" spans="1:3" hidden="1" x14ac:dyDescent="0.3">
      <c r="A329">
        <v>10575</v>
      </c>
      <c r="B329" t="s">
        <v>310</v>
      </c>
      <c r="C329" s="33">
        <v>41810</v>
      </c>
    </row>
    <row r="330" spans="1:3" hidden="1" x14ac:dyDescent="0.3">
      <c r="A330">
        <v>10576</v>
      </c>
      <c r="B330" t="s">
        <v>382</v>
      </c>
      <c r="C330" s="33">
        <v>41813</v>
      </c>
    </row>
    <row r="331" spans="1:3" hidden="1" x14ac:dyDescent="0.3">
      <c r="A331">
        <v>10577</v>
      </c>
      <c r="B331" t="s">
        <v>386</v>
      </c>
      <c r="C331" s="33">
        <v>41813</v>
      </c>
    </row>
    <row r="332" spans="1:3" hidden="1" x14ac:dyDescent="0.3">
      <c r="A332">
        <v>10578</v>
      </c>
      <c r="B332" t="s">
        <v>187</v>
      </c>
      <c r="C332" s="33">
        <v>41814</v>
      </c>
    </row>
    <row r="333" spans="1:3" hidden="1" x14ac:dyDescent="0.3">
      <c r="A333">
        <v>10579</v>
      </c>
      <c r="B333" t="s">
        <v>288</v>
      </c>
      <c r="C333" s="33">
        <v>41815</v>
      </c>
    </row>
    <row r="334" spans="1:3" hidden="1" x14ac:dyDescent="0.3">
      <c r="A334">
        <v>10580</v>
      </c>
      <c r="B334" t="s">
        <v>414</v>
      </c>
      <c r="C334" s="33">
        <v>41816</v>
      </c>
    </row>
    <row r="335" spans="1:3" hidden="1" x14ac:dyDescent="0.3">
      <c r="A335">
        <v>10581</v>
      </c>
      <c r="B335" t="s">
        <v>217</v>
      </c>
      <c r="C335" s="33">
        <v>41816</v>
      </c>
    </row>
    <row r="336" spans="1:3" hidden="1" x14ac:dyDescent="0.3">
      <c r="A336">
        <v>10582</v>
      </c>
      <c r="B336" t="s">
        <v>169</v>
      </c>
      <c r="C336" s="33">
        <v>41817</v>
      </c>
    </row>
    <row r="337" spans="1:3" hidden="1" x14ac:dyDescent="0.3">
      <c r="A337">
        <v>10583</v>
      </c>
      <c r="B337" t="s">
        <v>400</v>
      </c>
      <c r="C337" s="33">
        <v>41820</v>
      </c>
    </row>
    <row r="338" spans="1:3" hidden="1" x14ac:dyDescent="0.3">
      <c r="A338">
        <v>10584</v>
      </c>
      <c r="B338" t="s">
        <v>172</v>
      </c>
      <c r="C338" s="33">
        <v>41820</v>
      </c>
    </row>
    <row r="339" spans="1:3" hidden="1" x14ac:dyDescent="0.3">
      <c r="A339">
        <v>10585</v>
      </c>
      <c r="B339" t="s">
        <v>404</v>
      </c>
      <c r="C339" s="33">
        <v>41821</v>
      </c>
    </row>
    <row r="340" spans="1:3" hidden="1" x14ac:dyDescent="0.3">
      <c r="A340">
        <v>10586</v>
      </c>
      <c r="B340" t="s">
        <v>344</v>
      </c>
      <c r="C340" s="33">
        <v>41822</v>
      </c>
    </row>
    <row r="341" spans="1:3" hidden="1" x14ac:dyDescent="0.3">
      <c r="A341">
        <v>10587</v>
      </c>
      <c r="B341" t="s">
        <v>333</v>
      </c>
      <c r="C341" s="33">
        <v>41822</v>
      </c>
    </row>
    <row r="342" spans="1:3" hidden="1" x14ac:dyDescent="0.3">
      <c r="A342">
        <v>10588</v>
      </c>
      <c r="B342" t="s">
        <v>336</v>
      </c>
      <c r="C342" s="33">
        <v>41823</v>
      </c>
    </row>
    <row r="343" spans="1:3" hidden="1" x14ac:dyDescent="0.3">
      <c r="A343">
        <v>10589</v>
      </c>
      <c r="B343" t="s">
        <v>250</v>
      </c>
      <c r="C343" s="33">
        <v>41824</v>
      </c>
    </row>
    <row r="344" spans="1:3" hidden="1" x14ac:dyDescent="0.3">
      <c r="A344">
        <v>10590</v>
      </c>
      <c r="B344" t="s">
        <v>307</v>
      </c>
      <c r="C344" s="33">
        <v>41827</v>
      </c>
    </row>
    <row r="345" spans="1:3" hidden="1" x14ac:dyDescent="0.3">
      <c r="A345">
        <v>10591</v>
      </c>
      <c r="B345" t="s">
        <v>389</v>
      </c>
      <c r="C345" s="33">
        <v>41827</v>
      </c>
    </row>
    <row r="346" spans="1:3" hidden="1" x14ac:dyDescent="0.3">
      <c r="A346">
        <v>10592</v>
      </c>
      <c r="B346" t="s">
        <v>286</v>
      </c>
      <c r="C346" s="33">
        <v>41828</v>
      </c>
    </row>
    <row r="347" spans="1:3" hidden="1" x14ac:dyDescent="0.3">
      <c r="A347">
        <v>10594</v>
      </c>
      <c r="B347" t="s">
        <v>317</v>
      </c>
      <c r="C347" s="33">
        <v>41829</v>
      </c>
    </row>
    <row r="348" spans="1:3" hidden="1" x14ac:dyDescent="0.3">
      <c r="A348">
        <v>10593</v>
      </c>
      <c r="B348" t="s">
        <v>286</v>
      </c>
      <c r="C348" s="33">
        <v>41829</v>
      </c>
    </row>
    <row r="349" spans="1:3" hidden="1" x14ac:dyDescent="0.3">
      <c r="A349">
        <v>10595</v>
      </c>
      <c r="B349" t="s">
        <v>214</v>
      </c>
      <c r="C349" s="33">
        <v>41830</v>
      </c>
    </row>
    <row r="350" spans="1:3" hidden="1" x14ac:dyDescent="0.3">
      <c r="A350">
        <v>10596</v>
      </c>
      <c r="B350" t="s">
        <v>407</v>
      </c>
      <c r="C350" s="33">
        <v>41831</v>
      </c>
    </row>
    <row r="351" spans="1:3" hidden="1" x14ac:dyDescent="0.3">
      <c r="A351">
        <v>10597</v>
      </c>
      <c r="B351" t="s">
        <v>328</v>
      </c>
      <c r="C351" s="33">
        <v>41831</v>
      </c>
    </row>
    <row r="352" spans="1:3" hidden="1" x14ac:dyDescent="0.3">
      <c r="A352">
        <v>10598</v>
      </c>
      <c r="B352" t="s">
        <v>340</v>
      </c>
      <c r="C352" s="33">
        <v>41834</v>
      </c>
    </row>
    <row r="353" spans="1:3" hidden="1" x14ac:dyDescent="0.3">
      <c r="A353">
        <v>10599</v>
      </c>
      <c r="B353" t="s">
        <v>187</v>
      </c>
      <c r="C353" s="33">
        <v>41835</v>
      </c>
    </row>
    <row r="354" spans="1:3" hidden="1" x14ac:dyDescent="0.3">
      <c r="A354">
        <v>10600</v>
      </c>
      <c r="B354" t="s">
        <v>263</v>
      </c>
      <c r="C354" s="33">
        <v>41836</v>
      </c>
    </row>
    <row r="355" spans="1:3" hidden="1" x14ac:dyDescent="0.3">
      <c r="A355">
        <v>10601</v>
      </c>
      <c r="B355" t="s">
        <v>260</v>
      </c>
      <c r="C355" s="33">
        <v>41836</v>
      </c>
    </row>
    <row r="356" spans="1:3" hidden="1" x14ac:dyDescent="0.3">
      <c r="A356">
        <v>10602</v>
      </c>
      <c r="B356" t="s">
        <v>389</v>
      </c>
      <c r="C356" s="33">
        <v>41837</v>
      </c>
    </row>
    <row r="357" spans="1:3" hidden="1" x14ac:dyDescent="0.3">
      <c r="A357">
        <v>10603</v>
      </c>
      <c r="B357" t="s">
        <v>358</v>
      </c>
      <c r="C357" s="33">
        <v>41838</v>
      </c>
    </row>
    <row r="358" spans="1:3" hidden="1" x14ac:dyDescent="0.3">
      <c r="A358">
        <v>10604</v>
      </c>
      <c r="B358" t="s">
        <v>237</v>
      </c>
      <c r="C358" s="33">
        <v>41838</v>
      </c>
    </row>
    <row r="359" spans="1:3" hidden="1" x14ac:dyDescent="0.3">
      <c r="A359">
        <v>10605</v>
      </c>
      <c r="B359" t="s">
        <v>307</v>
      </c>
      <c r="C359" s="33">
        <v>41841</v>
      </c>
    </row>
    <row r="360" spans="1:3" hidden="1" x14ac:dyDescent="0.3">
      <c r="A360">
        <v>10606</v>
      </c>
      <c r="B360" t="s">
        <v>384</v>
      </c>
      <c r="C360" s="33">
        <v>41842</v>
      </c>
    </row>
    <row r="361" spans="1:3" hidden="1" x14ac:dyDescent="0.3">
      <c r="A361">
        <v>10607</v>
      </c>
      <c r="B361" t="s">
        <v>358</v>
      </c>
      <c r="C361" s="33">
        <v>41842</v>
      </c>
    </row>
    <row r="362" spans="1:3" hidden="1" x14ac:dyDescent="0.3">
      <c r="A362">
        <v>10608</v>
      </c>
      <c r="B362" t="s">
        <v>379</v>
      </c>
      <c r="C362" s="33">
        <v>41843</v>
      </c>
    </row>
    <row r="363" spans="1:3" hidden="1" x14ac:dyDescent="0.3">
      <c r="A363">
        <v>10609</v>
      </c>
      <c r="B363" t="s">
        <v>209</v>
      </c>
      <c r="C363" s="33">
        <v>41844</v>
      </c>
    </row>
    <row r="364" spans="1:3" hidden="1" x14ac:dyDescent="0.3">
      <c r="A364">
        <v>10610</v>
      </c>
      <c r="B364" t="s">
        <v>277</v>
      </c>
      <c r="C364" s="33">
        <v>41845</v>
      </c>
    </row>
    <row r="365" spans="1:3" hidden="1" x14ac:dyDescent="0.3">
      <c r="A365">
        <v>10611</v>
      </c>
      <c r="B365" t="s">
        <v>414</v>
      </c>
      <c r="C365" s="33">
        <v>41845</v>
      </c>
    </row>
    <row r="366" spans="1:3" hidden="1" x14ac:dyDescent="0.3">
      <c r="A366">
        <v>10612</v>
      </c>
      <c r="B366" t="s">
        <v>358</v>
      </c>
      <c r="C366" s="33">
        <v>41848</v>
      </c>
    </row>
    <row r="367" spans="1:3" hidden="1" x14ac:dyDescent="0.3">
      <c r="A367">
        <v>10613</v>
      </c>
      <c r="B367" t="s">
        <v>260</v>
      </c>
      <c r="C367" s="33">
        <v>41849</v>
      </c>
    </row>
    <row r="368" spans="1:3" hidden="1" x14ac:dyDescent="0.3">
      <c r="A368">
        <v>10614</v>
      </c>
      <c r="B368" t="s">
        <v>169</v>
      </c>
      <c r="C368" s="33">
        <v>41849</v>
      </c>
    </row>
    <row r="369" spans="1:3" hidden="1" x14ac:dyDescent="0.3">
      <c r="A369">
        <v>10615</v>
      </c>
      <c r="B369" t="s">
        <v>410</v>
      </c>
      <c r="C369" s="33">
        <v>41850</v>
      </c>
    </row>
    <row r="370" spans="1:3" hidden="1" x14ac:dyDescent="0.3">
      <c r="A370">
        <v>10616</v>
      </c>
      <c r="B370" t="s">
        <v>250</v>
      </c>
      <c r="C370" s="33">
        <v>41851</v>
      </c>
    </row>
    <row r="371" spans="1:3" hidden="1" x14ac:dyDescent="0.3">
      <c r="A371">
        <v>10617</v>
      </c>
      <c r="B371" t="s">
        <v>250</v>
      </c>
      <c r="C371" s="33">
        <v>41851</v>
      </c>
    </row>
    <row r="372" spans="1:3" hidden="1" x14ac:dyDescent="0.3">
      <c r="A372">
        <v>10618</v>
      </c>
      <c r="B372" t="s">
        <v>307</v>
      </c>
      <c r="C372" s="33">
        <v>41852</v>
      </c>
    </row>
    <row r="373" spans="1:3" hidden="1" x14ac:dyDescent="0.3">
      <c r="A373">
        <v>10619</v>
      </c>
      <c r="B373" t="s">
        <v>307</v>
      </c>
      <c r="C373" s="33">
        <v>41855</v>
      </c>
    </row>
    <row r="374" spans="1:3" hidden="1" x14ac:dyDescent="0.3">
      <c r="A374">
        <v>10620</v>
      </c>
      <c r="B374" t="s">
        <v>280</v>
      </c>
      <c r="C374" s="33">
        <v>41856</v>
      </c>
    </row>
    <row r="375" spans="1:3" hidden="1" x14ac:dyDescent="0.3">
      <c r="A375">
        <v>10621</v>
      </c>
      <c r="B375" t="s">
        <v>269</v>
      </c>
      <c r="C375" s="33">
        <v>41856</v>
      </c>
    </row>
    <row r="376" spans="1:3" hidden="1" x14ac:dyDescent="0.3">
      <c r="A376">
        <v>10622</v>
      </c>
      <c r="B376" t="s">
        <v>347</v>
      </c>
      <c r="C376" s="33">
        <v>41857</v>
      </c>
    </row>
    <row r="377" spans="1:3" hidden="1" x14ac:dyDescent="0.3">
      <c r="A377">
        <v>10623</v>
      </c>
      <c r="B377" t="s">
        <v>229</v>
      </c>
      <c r="C377" s="33">
        <v>41858</v>
      </c>
    </row>
    <row r="378" spans="1:3" hidden="1" x14ac:dyDescent="0.3">
      <c r="A378">
        <v>10624</v>
      </c>
      <c r="B378" t="s">
        <v>376</v>
      </c>
      <c r="C378" s="33">
        <v>41858</v>
      </c>
    </row>
    <row r="379" spans="1:3" hidden="1" x14ac:dyDescent="0.3">
      <c r="A379">
        <v>10625</v>
      </c>
      <c r="B379" t="s">
        <v>155</v>
      </c>
      <c r="C379" s="33">
        <v>41859</v>
      </c>
    </row>
    <row r="380" spans="1:3" hidden="1" x14ac:dyDescent="0.3">
      <c r="A380">
        <v>10626</v>
      </c>
      <c r="B380" t="s">
        <v>166</v>
      </c>
      <c r="C380" s="33">
        <v>41862</v>
      </c>
    </row>
    <row r="381" spans="1:3" hidden="1" x14ac:dyDescent="0.3">
      <c r="A381">
        <v>10627</v>
      </c>
      <c r="B381" t="s">
        <v>358</v>
      </c>
      <c r="C381" s="33">
        <v>41862</v>
      </c>
    </row>
    <row r="382" spans="1:3" hidden="1" x14ac:dyDescent="0.3">
      <c r="A382">
        <v>10628</v>
      </c>
      <c r="B382" t="s">
        <v>172</v>
      </c>
      <c r="C382" s="33">
        <v>41863</v>
      </c>
    </row>
    <row r="383" spans="1:3" hidden="1" x14ac:dyDescent="0.3">
      <c r="A383">
        <v>10629</v>
      </c>
      <c r="B383" t="s">
        <v>244</v>
      </c>
      <c r="C383" s="33">
        <v>41863</v>
      </c>
    </row>
    <row r="384" spans="1:3" hidden="1" x14ac:dyDescent="0.3">
      <c r="A384">
        <v>10630</v>
      </c>
      <c r="B384" t="s">
        <v>272</v>
      </c>
      <c r="C384" s="33">
        <v>41864</v>
      </c>
    </row>
    <row r="385" spans="1:3" hidden="1" x14ac:dyDescent="0.3">
      <c r="A385">
        <v>10631</v>
      </c>
      <c r="B385" t="s">
        <v>277</v>
      </c>
      <c r="C385" s="33">
        <v>41865</v>
      </c>
    </row>
    <row r="386" spans="1:3" hidden="1" x14ac:dyDescent="0.3">
      <c r="A386">
        <v>10632</v>
      </c>
      <c r="B386" t="s">
        <v>397</v>
      </c>
      <c r="C386" s="33">
        <v>41865</v>
      </c>
    </row>
    <row r="387" spans="1:3" hidden="1" x14ac:dyDescent="0.3">
      <c r="A387">
        <v>10633</v>
      </c>
      <c r="B387" t="s">
        <v>214</v>
      </c>
      <c r="C387" s="33">
        <v>41866</v>
      </c>
    </row>
    <row r="388" spans="1:3" hidden="1" x14ac:dyDescent="0.3">
      <c r="A388">
        <v>10634</v>
      </c>
      <c r="B388" t="s">
        <v>222</v>
      </c>
      <c r="C388" s="33">
        <v>41866</v>
      </c>
    </row>
    <row r="389" spans="1:3" hidden="1" x14ac:dyDescent="0.3">
      <c r="A389">
        <v>10635</v>
      </c>
      <c r="B389" t="s">
        <v>300</v>
      </c>
      <c r="C389" s="33">
        <v>41869</v>
      </c>
    </row>
    <row r="390" spans="1:3" hidden="1" x14ac:dyDescent="0.3">
      <c r="A390">
        <v>10636</v>
      </c>
      <c r="B390" t="s">
        <v>400</v>
      </c>
      <c r="C390" s="33">
        <v>41870</v>
      </c>
    </row>
    <row r="391" spans="1:3" hidden="1" x14ac:dyDescent="0.3">
      <c r="A391">
        <v>10637</v>
      </c>
      <c r="B391" t="s">
        <v>335</v>
      </c>
      <c r="C391" s="33">
        <v>41870</v>
      </c>
    </row>
    <row r="392" spans="1:3" hidden="1" x14ac:dyDescent="0.3">
      <c r="A392">
        <v>10638</v>
      </c>
      <c r="B392" t="s">
        <v>294</v>
      </c>
      <c r="C392" s="33">
        <v>41871</v>
      </c>
    </row>
    <row r="393" spans="1:3" hidden="1" x14ac:dyDescent="0.3">
      <c r="A393">
        <v>10639</v>
      </c>
      <c r="B393" t="s">
        <v>354</v>
      </c>
      <c r="C393" s="33">
        <v>41871</v>
      </c>
    </row>
    <row r="394" spans="1:3" hidden="1" x14ac:dyDescent="0.3">
      <c r="A394">
        <v>10640</v>
      </c>
      <c r="B394" t="s">
        <v>397</v>
      </c>
      <c r="C394" s="33">
        <v>41872</v>
      </c>
    </row>
    <row r="395" spans="1:3" hidden="1" x14ac:dyDescent="0.3">
      <c r="A395">
        <v>10642</v>
      </c>
      <c r="B395" t="s">
        <v>362</v>
      </c>
      <c r="C395" s="33">
        <v>41873</v>
      </c>
    </row>
    <row r="396" spans="1:3" hidden="1" x14ac:dyDescent="0.3">
      <c r="A396">
        <v>10641</v>
      </c>
      <c r="B396" t="s">
        <v>260</v>
      </c>
      <c r="C396" s="33">
        <v>41873</v>
      </c>
    </row>
    <row r="397" spans="1:3" hidden="1" x14ac:dyDescent="0.3">
      <c r="A397">
        <v>10643</v>
      </c>
      <c r="B397" t="s">
        <v>151</v>
      </c>
      <c r="C397" s="33">
        <v>41876</v>
      </c>
    </row>
    <row r="398" spans="1:3" hidden="1" x14ac:dyDescent="0.3">
      <c r="A398">
        <v>10644</v>
      </c>
      <c r="B398" t="s">
        <v>404</v>
      </c>
      <c r="C398" s="33">
        <v>41876</v>
      </c>
    </row>
    <row r="399" spans="1:3" hidden="1" x14ac:dyDescent="0.3">
      <c r="A399">
        <v>10645</v>
      </c>
      <c r="B399" t="s">
        <v>257</v>
      </c>
      <c r="C399" s="33">
        <v>41877</v>
      </c>
    </row>
    <row r="400" spans="1:3" hidden="1" x14ac:dyDescent="0.3">
      <c r="A400">
        <v>10646</v>
      </c>
      <c r="B400" t="s">
        <v>266</v>
      </c>
      <c r="C400" s="33">
        <v>41878</v>
      </c>
    </row>
    <row r="401" spans="1:3" hidden="1" x14ac:dyDescent="0.3">
      <c r="A401">
        <v>10647</v>
      </c>
      <c r="B401" t="s">
        <v>333</v>
      </c>
      <c r="C401" s="33">
        <v>41878</v>
      </c>
    </row>
    <row r="402" spans="1:3" hidden="1" x14ac:dyDescent="0.3">
      <c r="A402">
        <v>10648</v>
      </c>
      <c r="B402" t="s">
        <v>347</v>
      </c>
      <c r="C402" s="33">
        <v>41879</v>
      </c>
    </row>
    <row r="403" spans="1:3" hidden="1" x14ac:dyDescent="0.3">
      <c r="A403">
        <v>10649</v>
      </c>
      <c r="B403" t="s">
        <v>303</v>
      </c>
      <c r="C403" s="33">
        <v>41879</v>
      </c>
    </row>
    <row r="404" spans="1:3" hidden="1" x14ac:dyDescent="0.3">
      <c r="A404">
        <v>10650</v>
      </c>
      <c r="B404" t="s">
        <v>217</v>
      </c>
      <c r="C404" s="33">
        <v>41880</v>
      </c>
    </row>
    <row r="405" spans="1:3" hidden="1" x14ac:dyDescent="0.3">
      <c r="A405">
        <v>10651</v>
      </c>
      <c r="B405" t="s">
        <v>397</v>
      </c>
      <c r="C405" s="33">
        <v>41883</v>
      </c>
    </row>
    <row r="406" spans="1:3" hidden="1" x14ac:dyDescent="0.3">
      <c r="A406">
        <v>10652</v>
      </c>
      <c r="B406" t="s">
        <v>247</v>
      </c>
      <c r="C406" s="33">
        <v>41883</v>
      </c>
    </row>
    <row r="407" spans="1:3" hidden="1" x14ac:dyDescent="0.3">
      <c r="A407">
        <v>10654</v>
      </c>
      <c r="B407" t="s">
        <v>166</v>
      </c>
      <c r="C407" s="33">
        <v>41884</v>
      </c>
    </row>
    <row r="408" spans="1:3" hidden="1" x14ac:dyDescent="0.3">
      <c r="A408">
        <v>10653</v>
      </c>
      <c r="B408" t="s">
        <v>229</v>
      </c>
      <c r="C408" s="33">
        <v>41884</v>
      </c>
    </row>
    <row r="409" spans="1:3" hidden="1" x14ac:dyDescent="0.3">
      <c r="A409">
        <v>10655</v>
      </c>
      <c r="B409" t="s">
        <v>344</v>
      </c>
      <c r="C409" s="33">
        <v>41885</v>
      </c>
    </row>
    <row r="410" spans="1:3" hidden="1" x14ac:dyDescent="0.3">
      <c r="A410">
        <v>10656</v>
      </c>
      <c r="B410" t="s">
        <v>250</v>
      </c>
      <c r="C410" s="33">
        <v>41886</v>
      </c>
    </row>
    <row r="411" spans="1:3" hidden="1" x14ac:dyDescent="0.3">
      <c r="A411">
        <v>10657</v>
      </c>
      <c r="B411" t="s">
        <v>358</v>
      </c>
      <c r="C411" s="33">
        <v>41886</v>
      </c>
    </row>
    <row r="412" spans="1:3" hidden="1" x14ac:dyDescent="0.3">
      <c r="A412">
        <v>10658</v>
      </c>
      <c r="B412" t="s">
        <v>336</v>
      </c>
      <c r="C412" s="33">
        <v>41887</v>
      </c>
    </row>
    <row r="413" spans="1:3" hidden="1" x14ac:dyDescent="0.3">
      <c r="A413">
        <v>10659</v>
      </c>
      <c r="B413" t="s">
        <v>335</v>
      </c>
      <c r="C413" s="33">
        <v>41887</v>
      </c>
    </row>
    <row r="414" spans="1:3" hidden="1" x14ac:dyDescent="0.3">
      <c r="A414">
        <v>10660</v>
      </c>
      <c r="B414" t="s">
        <v>263</v>
      </c>
      <c r="C414" s="33">
        <v>41890</v>
      </c>
    </row>
    <row r="415" spans="1:3" hidden="1" x14ac:dyDescent="0.3">
      <c r="A415">
        <v>10661</v>
      </c>
      <c r="B415" t="s">
        <v>266</v>
      </c>
      <c r="C415" s="33">
        <v>41891</v>
      </c>
    </row>
    <row r="416" spans="1:3" hidden="1" x14ac:dyDescent="0.3">
      <c r="A416">
        <v>10662</v>
      </c>
      <c r="B416" t="s">
        <v>297</v>
      </c>
      <c r="C416" s="33">
        <v>41891</v>
      </c>
    </row>
    <row r="417" spans="1:3" hidden="1" x14ac:dyDescent="0.3">
      <c r="A417">
        <v>10663</v>
      </c>
      <c r="B417" t="s">
        <v>181</v>
      </c>
      <c r="C417" s="33">
        <v>41892</v>
      </c>
    </row>
    <row r="418" spans="1:3" hidden="1" x14ac:dyDescent="0.3">
      <c r="A418">
        <v>10664</v>
      </c>
      <c r="B418" t="s">
        <v>237</v>
      </c>
      <c r="C418" s="33">
        <v>41892</v>
      </c>
    </row>
    <row r="419" spans="1:3" hidden="1" x14ac:dyDescent="0.3">
      <c r="A419">
        <v>10665</v>
      </c>
      <c r="B419" t="s">
        <v>297</v>
      </c>
      <c r="C419" s="33">
        <v>41893</v>
      </c>
    </row>
    <row r="420" spans="1:3" hidden="1" x14ac:dyDescent="0.3">
      <c r="A420">
        <v>10666</v>
      </c>
      <c r="B420" t="s">
        <v>349</v>
      </c>
      <c r="C420" s="33">
        <v>41894</v>
      </c>
    </row>
    <row r="421" spans="1:3" hidden="1" x14ac:dyDescent="0.3">
      <c r="A421">
        <v>10667</v>
      </c>
      <c r="B421" t="s">
        <v>214</v>
      </c>
      <c r="C421" s="33">
        <v>41894</v>
      </c>
    </row>
    <row r="422" spans="1:3" hidden="1" x14ac:dyDescent="0.3">
      <c r="A422">
        <v>10668</v>
      </c>
      <c r="B422" t="s">
        <v>397</v>
      </c>
      <c r="C422" s="33">
        <v>41897</v>
      </c>
    </row>
    <row r="423" spans="1:3" hidden="1" x14ac:dyDescent="0.3">
      <c r="A423">
        <v>10669</v>
      </c>
      <c r="B423" t="s">
        <v>362</v>
      </c>
      <c r="C423" s="33">
        <v>41897</v>
      </c>
    </row>
    <row r="424" spans="1:3" hidden="1" x14ac:dyDescent="0.3">
      <c r="A424">
        <v>10670</v>
      </c>
      <c r="B424" t="s">
        <v>229</v>
      </c>
      <c r="C424" s="33">
        <v>41898</v>
      </c>
    </row>
    <row r="425" spans="1:3" hidden="1" x14ac:dyDescent="0.3">
      <c r="A425">
        <v>10671</v>
      </c>
      <c r="B425" t="s">
        <v>231</v>
      </c>
      <c r="C425" s="33">
        <v>41899</v>
      </c>
    </row>
    <row r="426" spans="1:3" hidden="1" x14ac:dyDescent="0.3">
      <c r="A426">
        <v>10672</v>
      </c>
      <c r="B426" t="s">
        <v>166</v>
      </c>
      <c r="C426" s="33">
        <v>41899</v>
      </c>
    </row>
    <row r="427" spans="1:3" hidden="1" x14ac:dyDescent="0.3">
      <c r="A427">
        <v>10673</v>
      </c>
      <c r="B427" t="s">
        <v>410</v>
      </c>
      <c r="C427" s="33">
        <v>41900</v>
      </c>
    </row>
    <row r="428" spans="1:3" hidden="1" x14ac:dyDescent="0.3">
      <c r="A428">
        <v>10674</v>
      </c>
      <c r="B428" t="s">
        <v>269</v>
      </c>
      <c r="C428" s="33">
        <v>41900</v>
      </c>
    </row>
    <row r="429" spans="1:3" hidden="1" x14ac:dyDescent="0.3">
      <c r="A429">
        <v>10675</v>
      </c>
      <c r="B429" t="s">
        <v>229</v>
      </c>
      <c r="C429" s="33">
        <v>41901</v>
      </c>
    </row>
    <row r="430" spans="1:3" hidden="1" x14ac:dyDescent="0.3">
      <c r="A430">
        <v>10677</v>
      </c>
      <c r="B430" t="s">
        <v>315</v>
      </c>
      <c r="C430" s="33">
        <v>41904</v>
      </c>
    </row>
    <row r="431" spans="1:3" hidden="1" x14ac:dyDescent="0.3">
      <c r="A431">
        <v>10676</v>
      </c>
      <c r="B431" t="s">
        <v>382</v>
      </c>
      <c r="C431" s="33">
        <v>41904</v>
      </c>
    </row>
    <row r="432" spans="1:3" hidden="1" x14ac:dyDescent="0.3">
      <c r="A432">
        <v>10678</v>
      </c>
      <c r="B432" t="s">
        <v>358</v>
      </c>
      <c r="C432" s="33">
        <v>41905</v>
      </c>
    </row>
    <row r="433" spans="1:3" hidden="1" x14ac:dyDescent="0.3">
      <c r="A433">
        <v>10679</v>
      </c>
      <c r="B433" t="s">
        <v>172</v>
      </c>
      <c r="C433" s="33">
        <v>41905</v>
      </c>
    </row>
    <row r="434" spans="1:3" hidden="1" x14ac:dyDescent="0.3">
      <c r="A434">
        <v>10680</v>
      </c>
      <c r="B434" t="s">
        <v>317</v>
      </c>
      <c r="C434" s="33">
        <v>41906</v>
      </c>
    </row>
    <row r="435" spans="1:3" hidden="1" x14ac:dyDescent="0.3">
      <c r="A435">
        <v>10681</v>
      </c>
      <c r="B435" t="s">
        <v>250</v>
      </c>
      <c r="C435" s="33">
        <v>41907</v>
      </c>
    </row>
    <row r="436" spans="1:3" hidden="1" x14ac:dyDescent="0.3">
      <c r="A436">
        <v>10682</v>
      </c>
      <c r="B436" t="s">
        <v>315</v>
      </c>
      <c r="C436" s="33">
        <v>41907</v>
      </c>
    </row>
    <row r="437" spans="1:3" hidden="1" x14ac:dyDescent="0.3">
      <c r="A437">
        <v>10683</v>
      </c>
      <c r="B437" t="s">
        <v>209</v>
      </c>
      <c r="C437" s="33">
        <v>41908</v>
      </c>
    </row>
    <row r="438" spans="1:3" hidden="1" x14ac:dyDescent="0.3">
      <c r="A438">
        <v>10684</v>
      </c>
      <c r="B438" t="s">
        <v>414</v>
      </c>
      <c r="C438" s="33">
        <v>41908</v>
      </c>
    </row>
    <row r="439" spans="1:3" hidden="1" x14ac:dyDescent="0.3">
      <c r="A439">
        <v>10685</v>
      </c>
      <c r="B439" t="s">
        <v>247</v>
      </c>
      <c r="C439" s="33">
        <v>41911</v>
      </c>
    </row>
    <row r="440" spans="1:3" hidden="1" x14ac:dyDescent="0.3">
      <c r="A440">
        <v>10687</v>
      </c>
      <c r="B440" t="s">
        <v>266</v>
      </c>
      <c r="C440" s="33">
        <v>41912</v>
      </c>
    </row>
    <row r="441" spans="1:3" hidden="1" x14ac:dyDescent="0.3">
      <c r="A441">
        <v>10686</v>
      </c>
      <c r="B441" t="s">
        <v>328</v>
      </c>
      <c r="C441" s="33">
        <v>41912</v>
      </c>
    </row>
    <row r="442" spans="1:3" hidden="1" x14ac:dyDescent="0.3">
      <c r="A442">
        <v>10689</v>
      </c>
      <c r="B442" t="s">
        <v>166</v>
      </c>
      <c r="C442" s="33">
        <v>41913</v>
      </c>
    </row>
    <row r="443" spans="1:3" hidden="1" x14ac:dyDescent="0.3">
      <c r="A443">
        <v>10688</v>
      </c>
      <c r="B443" t="s">
        <v>389</v>
      </c>
      <c r="C443" s="33">
        <v>41913</v>
      </c>
    </row>
    <row r="444" spans="1:3" hidden="1" x14ac:dyDescent="0.3">
      <c r="A444">
        <v>10690</v>
      </c>
      <c r="B444" t="s">
        <v>257</v>
      </c>
      <c r="C444" s="33">
        <v>41914</v>
      </c>
    </row>
    <row r="445" spans="1:3" hidden="1" x14ac:dyDescent="0.3">
      <c r="A445">
        <v>10691</v>
      </c>
      <c r="B445" t="s">
        <v>336</v>
      </c>
      <c r="C445" s="33">
        <v>41915</v>
      </c>
    </row>
    <row r="446" spans="1:3" hidden="1" x14ac:dyDescent="0.3">
      <c r="A446">
        <v>10692</v>
      </c>
      <c r="B446" t="s">
        <v>151</v>
      </c>
      <c r="C446" s="33">
        <v>41915</v>
      </c>
    </row>
    <row r="447" spans="1:3" hidden="1" x14ac:dyDescent="0.3">
      <c r="A447">
        <v>10693</v>
      </c>
      <c r="B447" t="s">
        <v>407</v>
      </c>
      <c r="C447" s="33">
        <v>41918</v>
      </c>
    </row>
    <row r="448" spans="1:3" hidden="1" x14ac:dyDescent="0.3">
      <c r="A448">
        <v>10694</v>
      </c>
      <c r="B448" t="s">
        <v>336</v>
      </c>
      <c r="C448" s="33">
        <v>41918</v>
      </c>
    </row>
    <row r="449" spans="1:3" hidden="1" x14ac:dyDescent="0.3">
      <c r="A449">
        <v>10695</v>
      </c>
      <c r="B449" t="s">
        <v>410</v>
      </c>
      <c r="C449" s="33">
        <v>41919</v>
      </c>
    </row>
    <row r="450" spans="1:3" hidden="1" x14ac:dyDescent="0.3">
      <c r="A450">
        <v>10696</v>
      </c>
      <c r="B450" t="s">
        <v>407</v>
      </c>
      <c r="C450" s="33">
        <v>41920</v>
      </c>
    </row>
    <row r="451" spans="1:3" hidden="1" x14ac:dyDescent="0.3">
      <c r="A451">
        <v>10697</v>
      </c>
      <c r="B451" t="s">
        <v>294</v>
      </c>
      <c r="C451" s="33">
        <v>41920</v>
      </c>
    </row>
    <row r="452" spans="1:3" hidden="1" x14ac:dyDescent="0.3">
      <c r="A452">
        <v>10698</v>
      </c>
      <c r="B452" t="s">
        <v>214</v>
      </c>
      <c r="C452" s="33">
        <v>41921</v>
      </c>
    </row>
    <row r="453" spans="1:3" hidden="1" x14ac:dyDescent="0.3">
      <c r="A453">
        <v>10699</v>
      </c>
      <c r="B453" t="s">
        <v>310</v>
      </c>
      <c r="C453" s="33">
        <v>41921</v>
      </c>
    </row>
    <row r="454" spans="1:3" hidden="1" x14ac:dyDescent="0.3">
      <c r="A454">
        <v>10700</v>
      </c>
      <c r="B454" t="s">
        <v>358</v>
      </c>
      <c r="C454" s="33">
        <v>41922</v>
      </c>
    </row>
    <row r="455" spans="1:3" hidden="1" x14ac:dyDescent="0.3">
      <c r="A455">
        <v>10701</v>
      </c>
      <c r="B455" t="s">
        <v>266</v>
      </c>
      <c r="C455" s="33">
        <v>41925</v>
      </c>
    </row>
    <row r="456" spans="1:3" hidden="1" x14ac:dyDescent="0.3">
      <c r="A456">
        <v>10702</v>
      </c>
      <c r="B456" t="s">
        <v>151</v>
      </c>
      <c r="C456" s="33">
        <v>41925</v>
      </c>
    </row>
    <row r="457" spans="1:3" hidden="1" x14ac:dyDescent="0.3">
      <c r="A457">
        <v>10703</v>
      </c>
      <c r="B457" t="s">
        <v>226</v>
      </c>
      <c r="C457" s="33">
        <v>41926</v>
      </c>
    </row>
    <row r="458" spans="1:3" hidden="1" x14ac:dyDescent="0.3">
      <c r="A458">
        <v>10704</v>
      </c>
      <c r="B458" t="s">
        <v>335</v>
      </c>
      <c r="C458" s="33">
        <v>41926</v>
      </c>
    </row>
    <row r="459" spans="1:3" hidden="1" x14ac:dyDescent="0.3">
      <c r="A459">
        <v>10705</v>
      </c>
      <c r="B459" t="s">
        <v>260</v>
      </c>
      <c r="C459" s="33">
        <v>41927</v>
      </c>
    </row>
    <row r="460" spans="1:3" hidden="1" x14ac:dyDescent="0.3">
      <c r="A460">
        <v>10706</v>
      </c>
      <c r="B460" t="s">
        <v>317</v>
      </c>
      <c r="C460" s="33">
        <v>41928</v>
      </c>
    </row>
    <row r="461" spans="1:3" hidden="1" x14ac:dyDescent="0.3">
      <c r="A461">
        <v>10707</v>
      </c>
      <c r="B461" t="s">
        <v>162</v>
      </c>
      <c r="C461" s="33">
        <v>41928</v>
      </c>
    </row>
    <row r="462" spans="1:3" hidden="1" x14ac:dyDescent="0.3">
      <c r="A462">
        <v>10708</v>
      </c>
      <c r="B462" t="s">
        <v>374</v>
      </c>
      <c r="C462" s="33">
        <v>41929</v>
      </c>
    </row>
    <row r="463" spans="1:3" hidden="1" x14ac:dyDescent="0.3">
      <c r="A463">
        <v>10709</v>
      </c>
      <c r="B463" t="s">
        <v>247</v>
      </c>
      <c r="C463" s="33">
        <v>41929</v>
      </c>
    </row>
    <row r="464" spans="1:3" hidden="1" x14ac:dyDescent="0.3">
      <c r="A464">
        <v>10710</v>
      </c>
      <c r="B464" t="s">
        <v>233</v>
      </c>
      <c r="C464" s="33">
        <v>41932</v>
      </c>
    </row>
    <row r="465" spans="1:3" hidden="1" x14ac:dyDescent="0.3">
      <c r="A465">
        <v>10712</v>
      </c>
      <c r="B465" t="s">
        <v>266</v>
      </c>
      <c r="C465" s="33">
        <v>41933</v>
      </c>
    </row>
    <row r="466" spans="1:3" hidden="1" x14ac:dyDescent="0.3">
      <c r="A466">
        <v>10711</v>
      </c>
      <c r="B466" t="s">
        <v>358</v>
      </c>
      <c r="C466" s="33">
        <v>41933</v>
      </c>
    </row>
    <row r="467" spans="1:3" hidden="1" x14ac:dyDescent="0.3">
      <c r="A467">
        <v>10713</v>
      </c>
      <c r="B467" t="s">
        <v>358</v>
      </c>
      <c r="C467" s="33">
        <v>41934</v>
      </c>
    </row>
    <row r="468" spans="1:3" hidden="1" x14ac:dyDescent="0.3">
      <c r="A468">
        <v>10714</v>
      </c>
      <c r="B468" t="s">
        <v>358</v>
      </c>
      <c r="C468" s="33">
        <v>41934</v>
      </c>
    </row>
    <row r="469" spans="1:3" hidden="1" x14ac:dyDescent="0.3">
      <c r="A469">
        <v>10715</v>
      </c>
      <c r="B469" t="s">
        <v>181</v>
      </c>
      <c r="C469" s="33">
        <v>41935</v>
      </c>
    </row>
    <row r="470" spans="1:3" hidden="1" x14ac:dyDescent="0.3">
      <c r="A470">
        <v>10716</v>
      </c>
      <c r="B470" t="s">
        <v>338</v>
      </c>
      <c r="C470" s="33">
        <v>41936</v>
      </c>
    </row>
    <row r="471" spans="1:3" hidden="1" x14ac:dyDescent="0.3">
      <c r="A471">
        <v>10717</v>
      </c>
      <c r="B471" t="s">
        <v>229</v>
      </c>
      <c r="C471" s="33">
        <v>41936</v>
      </c>
    </row>
    <row r="472" spans="1:3" hidden="1" x14ac:dyDescent="0.3">
      <c r="A472">
        <v>10718</v>
      </c>
      <c r="B472" t="s">
        <v>272</v>
      </c>
      <c r="C472" s="33">
        <v>41939</v>
      </c>
    </row>
    <row r="473" spans="1:3" hidden="1" x14ac:dyDescent="0.3">
      <c r="A473">
        <v>10719</v>
      </c>
      <c r="B473" t="s">
        <v>288</v>
      </c>
      <c r="C473" s="33">
        <v>41939</v>
      </c>
    </row>
    <row r="474" spans="1:3" hidden="1" x14ac:dyDescent="0.3">
      <c r="A474">
        <v>10720</v>
      </c>
      <c r="B474" t="s">
        <v>333</v>
      </c>
      <c r="C474" s="33">
        <v>41940</v>
      </c>
    </row>
    <row r="475" spans="1:3" hidden="1" x14ac:dyDescent="0.3">
      <c r="A475">
        <v>10721</v>
      </c>
      <c r="B475" t="s">
        <v>336</v>
      </c>
      <c r="C475" s="33">
        <v>41941</v>
      </c>
    </row>
    <row r="476" spans="1:3" hidden="1" x14ac:dyDescent="0.3">
      <c r="A476">
        <v>10722</v>
      </c>
      <c r="B476" t="s">
        <v>358</v>
      </c>
      <c r="C476" s="33">
        <v>41941</v>
      </c>
    </row>
    <row r="477" spans="1:3" hidden="1" x14ac:dyDescent="0.3">
      <c r="A477">
        <v>10724</v>
      </c>
      <c r="B477" t="s">
        <v>307</v>
      </c>
      <c r="C477" s="33">
        <v>41942</v>
      </c>
    </row>
    <row r="478" spans="1:3" hidden="1" x14ac:dyDescent="0.3">
      <c r="A478">
        <v>10723</v>
      </c>
      <c r="B478" t="s">
        <v>407</v>
      </c>
      <c r="C478" s="33">
        <v>41942</v>
      </c>
    </row>
    <row r="479" spans="1:3" hidden="1" x14ac:dyDescent="0.3">
      <c r="A479">
        <v>10725</v>
      </c>
      <c r="B479" t="s">
        <v>217</v>
      </c>
      <c r="C479" s="33">
        <v>41943</v>
      </c>
    </row>
    <row r="480" spans="1:3" hidden="1" x14ac:dyDescent="0.3">
      <c r="A480">
        <v>10726</v>
      </c>
      <c r="B480" t="s">
        <v>212</v>
      </c>
      <c r="C480" s="33">
        <v>41946</v>
      </c>
    </row>
    <row r="481" spans="1:3" hidden="1" x14ac:dyDescent="0.3">
      <c r="A481">
        <v>10727</v>
      </c>
      <c r="B481" t="s">
        <v>344</v>
      </c>
      <c r="C481" s="33">
        <v>41946</v>
      </c>
    </row>
    <row r="482" spans="1:3" hidden="1" x14ac:dyDescent="0.3">
      <c r="A482">
        <v>10728</v>
      </c>
      <c r="B482" t="s">
        <v>335</v>
      </c>
      <c r="C482" s="33">
        <v>41947</v>
      </c>
    </row>
    <row r="483" spans="1:3" hidden="1" x14ac:dyDescent="0.3">
      <c r="A483">
        <v>10729</v>
      </c>
      <c r="B483" t="s">
        <v>294</v>
      </c>
      <c r="C483" s="33">
        <v>41947</v>
      </c>
    </row>
    <row r="484" spans="1:3" hidden="1" x14ac:dyDescent="0.3">
      <c r="A484">
        <v>10730</v>
      </c>
      <c r="B484" t="s">
        <v>181</v>
      </c>
      <c r="C484" s="33">
        <v>41948</v>
      </c>
    </row>
    <row r="485" spans="1:3" hidden="1" x14ac:dyDescent="0.3">
      <c r="A485">
        <v>10731</v>
      </c>
      <c r="B485" t="s">
        <v>196</v>
      </c>
      <c r="C485" s="33">
        <v>41949</v>
      </c>
    </row>
    <row r="486" spans="1:3" hidden="1" x14ac:dyDescent="0.3">
      <c r="A486">
        <v>10732</v>
      </c>
      <c r="B486" t="s">
        <v>181</v>
      </c>
      <c r="C486" s="33">
        <v>41949</v>
      </c>
    </row>
    <row r="487" spans="1:3" hidden="1" x14ac:dyDescent="0.3">
      <c r="A487">
        <v>10733</v>
      </c>
      <c r="B487" t="s">
        <v>166</v>
      </c>
      <c r="C487" s="33">
        <v>41950</v>
      </c>
    </row>
    <row r="488" spans="1:3" hidden="1" x14ac:dyDescent="0.3">
      <c r="A488">
        <v>10734</v>
      </c>
      <c r="B488" t="s">
        <v>247</v>
      </c>
      <c r="C488" s="33">
        <v>41950</v>
      </c>
    </row>
    <row r="489" spans="1:3" hidden="1" x14ac:dyDescent="0.3">
      <c r="A489">
        <v>10735</v>
      </c>
      <c r="B489" t="s">
        <v>288</v>
      </c>
      <c r="C489" s="33">
        <v>41953</v>
      </c>
    </row>
    <row r="490" spans="1:3" hidden="1" x14ac:dyDescent="0.3">
      <c r="A490">
        <v>10736</v>
      </c>
      <c r="B490" t="s">
        <v>266</v>
      </c>
      <c r="C490" s="33">
        <v>41954</v>
      </c>
    </row>
    <row r="491" spans="1:3" hidden="1" x14ac:dyDescent="0.3">
      <c r="A491">
        <v>10737</v>
      </c>
      <c r="B491" t="s">
        <v>394</v>
      </c>
      <c r="C491" s="33">
        <v>41954</v>
      </c>
    </row>
    <row r="492" spans="1:3" hidden="1" x14ac:dyDescent="0.3">
      <c r="A492">
        <v>10738</v>
      </c>
      <c r="B492" t="s">
        <v>366</v>
      </c>
      <c r="C492" s="33">
        <v>41955</v>
      </c>
    </row>
    <row r="493" spans="1:3" hidden="1" x14ac:dyDescent="0.3">
      <c r="A493">
        <v>10739</v>
      </c>
      <c r="B493" t="s">
        <v>394</v>
      </c>
      <c r="C493" s="33">
        <v>41955</v>
      </c>
    </row>
    <row r="494" spans="1:3" hidden="1" x14ac:dyDescent="0.3">
      <c r="A494">
        <v>10740</v>
      </c>
      <c r="B494" t="s">
        <v>407</v>
      </c>
      <c r="C494" s="33">
        <v>41956</v>
      </c>
    </row>
    <row r="495" spans="1:3" hidden="1" x14ac:dyDescent="0.3">
      <c r="A495">
        <v>10741</v>
      </c>
      <c r="B495" t="s">
        <v>162</v>
      </c>
      <c r="C495" s="33">
        <v>41957</v>
      </c>
    </row>
    <row r="496" spans="1:3" hidden="1" x14ac:dyDescent="0.3">
      <c r="A496">
        <v>10742</v>
      </c>
      <c r="B496" t="s">
        <v>183</v>
      </c>
      <c r="C496" s="33">
        <v>41957</v>
      </c>
    </row>
    <row r="497" spans="1:3" hidden="1" x14ac:dyDescent="0.3">
      <c r="A497">
        <v>10743</v>
      </c>
      <c r="B497" t="s">
        <v>162</v>
      </c>
      <c r="C497" s="33">
        <v>41960</v>
      </c>
    </row>
    <row r="498" spans="1:3" hidden="1" x14ac:dyDescent="0.3">
      <c r="A498">
        <v>10744</v>
      </c>
      <c r="B498" t="s">
        <v>389</v>
      </c>
      <c r="C498" s="33">
        <v>41960</v>
      </c>
    </row>
    <row r="499" spans="1:3" hidden="1" x14ac:dyDescent="0.3">
      <c r="A499">
        <v>10745</v>
      </c>
      <c r="B499" t="s">
        <v>336</v>
      </c>
      <c r="C499" s="33">
        <v>41961</v>
      </c>
    </row>
    <row r="500" spans="1:3" hidden="1" x14ac:dyDescent="0.3">
      <c r="A500">
        <v>10747</v>
      </c>
      <c r="B500" t="s">
        <v>328</v>
      </c>
      <c r="C500" s="33">
        <v>41962</v>
      </c>
    </row>
    <row r="501" spans="1:3" hidden="1" x14ac:dyDescent="0.3">
      <c r="A501">
        <v>10746</v>
      </c>
      <c r="B501" t="s">
        <v>196</v>
      </c>
      <c r="C501" s="33">
        <v>41962</v>
      </c>
    </row>
    <row r="502" spans="1:3" hidden="1" x14ac:dyDescent="0.3">
      <c r="A502">
        <v>10748</v>
      </c>
      <c r="B502" t="s">
        <v>358</v>
      </c>
      <c r="C502" s="33">
        <v>41963</v>
      </c>
    </row>
    <row r="503" spans="1:3" hidden="1" x14ac:dyDescent="0.3">
      <c r="A503">
        <v>10749</v>
      </c>
      <c r="B503" t="s">
        <v>269</v>
      </c>
      <c r="C503" s="33">
        <v>41963</v>
      </c>
    </row>
    <row r="504" spans="1:3" hidden="1" x14ac:dyDescent="0.3">
      <c r="A504">
        <v>10750</v>
      </c>
      <c r="B504" t="s">
        <v>400</v>
      </c>
      <c r="C504" s="33">
        <v>41964</v>
      </c>
    </row>
    <row r="505" spans="1:3" hidden="1" x14ac:dyDescent="0.3">
      <c r="A505">
        <v>10751</v>
      </c>
      <c r="B505" t="s">
        <v>349</v>
      </c>
      <c r="C505" s="33">
        <v>41967</v>
      </c>
    </row>
    <row r="506" spans="1:3" hidden="1" x14ac:dyDescent="0.3">
      <c r="A506">
        <v>10752</v>
      </c>
      <c r="B506" t="s">
        <v>313</v>
      </c>
      <c r="C506" s="33">
        <v>41967</v>
      </c>
    </row>
    <row r="507" spans="1:3" hidden="1" x14ac:dyDescent="0.3">
      <c r="A507">
        <v>10753</v>
      </c>
      <c r="B507" t="s">
        <v>233</v>
      </c>
      <c r="C507" s="33">
        <v>41968</v>
      </c>
    </row>
    <row r="508" spans="1:3" hidden="1" x14ac:dyDescent="0.3">
      <c r="A508">
        <v>10754</v>
      </c>
      <c r="B508" t="s">
        <v>300</v>
      </c>
      <c r="C508" s="33">
        <v>41968</v>
      </c>
    </row>
    <row r="509" spans="1:3" hidden="1" x14ac:dyDescent="0.3">
      <c r="A509">
        <v>10755</v>
      </c>
      <c r="B509" t="s">
        <v>181</v>
      </c>
      <c r="C509" s="33">
        <v>41969</v>
      </c>
    </row>
    <row r="510" spans="1:3" hidden="1" x14ac:dyDescent="0.3">
      <c r="A510">
        <v>10757</v>
      </c>
      <c r="B510" t="s">
        <v>358</v>
      </c>
      <c r="C510" s="33">
        <v>41970</v>
      </c>
    </row>
    <row r="511" spans="1:3" hidden="1" x14ac:dyDescent="0.3">
      <c r="A511">
        <v>10756</v>
      </c>
      <c r="B511" t="s">
        <v>368</v>
      </c>
      <c r="C511" s="33">
        <v>41970</v>
      </c>
    </row>
    <row r="512" spans="1:3" hidden="1" x14ac:dyDescent="0.3">
      <c r="A512">
        <v>10759</v>
      </c>
      <c r="B512" t="s">
        <v>155</v>
      </c>
      <c r="C512" s="33">
        <v>41971</v>
      </c>
    </row>
    <row r="513" spans="1:3" hidden="1" x14ac:dyDescent="0.3">
      <c r="A513">
        <v>10758</v>
      </c>
      <c r="B513" t="s">
        <v>349</v>
      </c>
      <c r="C513" s="33">
        <v>41971</v>
      </c>
    </row>
    <row r="514" spans="1:3" hidden="1" x14ac:dyDescent="0.3">
      <c r="A514">
        <v>10760</v>
      </c>
      <c r="B514" t="s">
        <v>303</v>
      </c>
      <c r="C514" s="33">
        <v>41974</v>
      </c>
    </row>
    <row r="515" spans="1:3" hidden="1" x14ac:dyDescent="0.3">
      <c r="A515">
        <v>10761</v>
      </c>
      <c r="B515" t="s">
        <v>340</v>
      </c>
      <c r="C515" s="33">
        <v>41975</v>
      </c>
    </row>
    <row r="516" spans="1:3" hidden="1" x14ac:dyDescent="0.3">
      <c r="A516">
        <v>10762</v>
      </c>
      <c r="B516" t="s">
        <v>226</v>
      </c>
      <c r="C516" s="33">
        <v>41975</v>
      </c>
    </row>
    <row r="517" spans="1:3" hidden="1" x14ac:dyDescent="0.3">
      <c r="A517">
        <v>10763</v>
      </c>
      <c r="B517" t="s">
        <v>222</v>
      </c>
      <c r="C517" s="33">
        <v>41976</v>
      </c>
    </row>
    <row r="518" spans="1:3" hidden="1" x14ac:dyDescent="0.3">
      <c r="A518">
        <v>10764</v>
      </c>
      <c r="B518" t="s">
        <v>214</v>
      </c>
      <c r="C518" s="33">
        <v>41976</v>
      </c>
    </row>
    <row r="519" spans="1:3" hidden="1" x14ac:dyDescent="0.3">
      <c r="A519">
        <v>10765</v>
      </c>
      <c r="B519" t="s">
        <v>336</v>
      </c>
      <c r="C519" s="33">
        <v>41977</v>
      </c>
    </row>
    <row r="520" spans="1:3" hidden="1" x14ac:dyDescent="0.3">
      <c r="A520">
        <v>10766</v>
      </c>
      <c r="B520" t="s">
        <v>414</v>
      </c>
      <c r="C520" s="33">
        <v>41978</v>
      </c>
    </row>
    <row r="521" spans="1:3" hidden="1" x14ac:dyDescent="0.3">
      <c r="A521">
        <v>10767</v>
      </c>
      <c r="B521" t="s">
        <v>371</v>
      </c>
      <c r="C521" s="33">
        <v>41978</v>
      </c>
    </row>
    <row r="522" spans="1:3" hidden="1" x14ac:dyDescent="0.3">
      <c r="A522">
        <v>10768</v>
      </c>
      <c r="B522" t="s">
        <v>162</v>
      </c>
      <c r="C522" s="33">
        <v>41981</v>
      </c>
    </row>
    <row r="523" spans="1:3" hidden="1" x14ac:dyDescent="0.3">
      <c r="A523">
        <v>10769</v>
      </c>
      <c r="B523" t="s">
        <v>389</v>
      </c>
      <c r="C523" s="33">
        <v>41981</v>
      </c>
    </row>
    <row r="524" spans="1:3" hidden="1" x14ac:dyDescent="0.3">
      <c r="A524">
        <v>10770</v>
      </c>
      <c r="B524" t="s">
        <v>257</v>
      </c>
      <c r="C524" s="33">
        <v>41982</v>
      </c>
    </row>
    <row r="525" spans="1:3" hidden="1" x14ac:dyDescent="0.3">
      <c r="A525">
        <v>10771</v>
      </c>
      <c r="B525" t="s">
        <v>214</v>
      </c>
      <c r="C525" s="33">
        <v>41983</v>
      </c>
    </row>
    <row r="526" spans="1:3" hidden="1" x14ac:dyDescent="0.3">
      <c r="A526">
        <v>10772</v>
      </c>
      <c r="B526" t="s">
        <v>286</v>
      </c>
      <c r="C526" s="33">
        <v>41983</v>
      </c>
    </row>
    <row r="527" spans="1:3" hidden="1" x14ac:dyDescent="0.3">
      <c r="A527">
        <v>10773</v>
      </c>
      <c r="B527" t="s">
        <v>214</v>
      </c>
      <c r="C527" s="33">
        <v>41984</v>
      </c>
    </row>
    <row r="528" spans="1:3" hidden="1" x14ac:dyDescent="0.3">
      <c r="A528">
        <v>10774</v>
      </c>
      <c r="B528" t="s">
        <v>226</v>
      </c>
      <c r="C528" s="33">
        <v>41984</v>
      </c>
    </row>
    <row r="529" spans="1:3" hidden="1" x14ac:dyDescent="0.3">
      <c r="A529">
        <v>10775</v>
      </c>
      <c r="B529" t="s">
        <v>376</v>
      </c>
      <c r="C529" s="33">
        <v>41985</v>
      </c>
    </row>
    <row r="530" spans="1:3" hidden="1" x14ac:dyDescent="0.3">
      <c r="A530">
        <v>10776</v>
      </c>
      <c r="B530" t="s">
        <v>214</v>
      </c>
      <c r="C530" s="33">
        <v>41988</v>
      </c>
    </row>
    <row r="531" spans="1:3" hidden="1" x14ac:dyDescent="0.3">
      <c r="A531">
        <v>10777</v>
      </c>
      <c r="B531" t="s">
        <v>247</v>
      </c>
      <c r="C531" s="33">
        <v>41988</v>
      </c>
    </row>
    <row r="532" spans="1:3" hidden="1" x14ac:dyDescent="0.3">
      <c r="A532">
        <v>10778</v>
      </c>
      <c r="B532" t="s">
        <v>166</v>
      </c>
      <c r="C532" s="33">
        <v>41989</v>
      </c>
    </row>
    <row r="533" spans="1:3" hidden="1" x14ac:dyDescent="0.3">
      <c r="A533">
        <v>10779</v>
      </c>
      <c r="B533" t="s">
        <v>310</v>
      </c>
      <c r="C533" s="33">
        <v>41989</v>
      </c>
    </row>
    <row r="534" spans="1:3" hidden="1" x14ac:dyDescent="0.3">
      <c r="A534">
        <v>10780</v>
      </c>
      <c r="B534" t="s">
        <v>291</v>
      </c>
      <c r="C534" s="33">
        <v>41989</v>
      </c>
    </row>
    <row r="535" spans="1:3" hidden="1" x14ac:dyDescent="0.3">
      <c r="A535">
        <v>10782</v>
      </c>
      <c r="B535" t="s">
        <v>189</v>
      </c>
      <c r="C535" s="33">
        <v>41990</v>
      </c>
    </row>
    <row r="536" spans="1:3" hidden="1" x14ac:dyDescent="0.3">
      <c r="A536">
        <v>10781</v>
      </c>
      <c r="B536" t="s">
        <v>400</v>
      </c>
      <c r="C536" s="33">
        <v>41990</v>
      </c>
    </row>
    <row r="537" spans="1:3" hidden="1" x14ac:dyDescent="0.3">
      <c r="A537">
        <v>10783</v>
      </c>
      <c r="B537" t="s">
        <v>257</v>
      </c>
      <c r="C537" s="33">
        <v>41991</v>
      </c>
    </row>
    <row r="538" spans="1:3" hidden="1" x14ac:dyDescent="0.3">
      <c r="A538">
        <v>10784</v>
      </c>
      <c r="B538" t="s">
        <v>300</v>
      </c>
      <c r="C538" s="33">
        <v>41991</v>
      </c>
    </row>
    <row r="539" spans="1:3" hidden="1" x14ac:dyDescent="0.3">
      <c r="A539">
        <v>10785</v>
      </c>
      <c r="B539" t="s">
        <v>253</v>
      </c>
      <c r="C539" s="33">
        <v>41991</v>
      </c>
    </row>
    <row r="540" spans="1:3" hidden="1" x14ac:dyDescent="0.3">
      <c r="A540">
        <v>10786</v>
      </c>
      <c r="B540" t="s">
        <v>335</v>
      </c>
      <c r="C540" s="33">
        <v>41992</v>
      </c>
    </row>
    <row r="541" spans="1:3" hidden="1" x14ac:dyDescent="0.3">
      <c r="A541">
        <v>10787</v>
      </c>
      <c r="B541" t="s">
        <v>277</v>
      </c>
      <c r="C541" s="33">
        <v>41992</v>
      </c>
    </row>
    <row r="542" spans="1:3" hidden="1" x14ac:dyDescent="0.3">
      <c r="A542">
        <v>10788</v>
      </c>
      <c r="B542" t="s">
        <v>336</v>
      </c>
      <c r="C542" s="33">
        <v>41995</v>
      </c>
    </row>
    <row r="543" spans="1:3" hidden="1" x14ac:dyDescent="0.3">
      <c r="A543">
        <v>10789</v>
      </c>
      <c r="B543" t="s">
        <v>222</v>
      </c>
      <c r="C543" s="33">
        <v>41995</v>
      </c>
    </row>
    <row r="544" spans="1:3" hidden="1" x14ac:dyDescent="0.3">
      <c r="A544">
        <v>10790</v>
      </c>
      <c r="B544" t="s">
        <v>247</v>
      </c>
      <c r="C544" s="33">
        <v>41995</v>
      </c>
    </row>
    <row r="545" spans="1:3" hidden="1" x14ac:dyDescent="0.3">
      <c r="A545">
        <v>10791</v>
      </c>
      <c r="B545" t="s">
        <v>229</v>
      </c>
      <c r="C545" s="33">
        <v>41996</v>
      </c>
    </row>
    <row r="546" spans="1:3" hidden="1" x14ac:dyDescent="0.3">
      <c r="A546">
        <v>10792</v>
      </c>
      <c r="B546" t="s">
        <v>414</v>
      </c>
      <c r="C546" s="33">
        <v>41996</v>
      </c>
    </row>
    <row r="547" spans="1:3" hidden="1" x14ac:dyDescent="0.3">
      <c r="A547">
        <v>10795</v>
      </c>
      <c r="B547" t="s">
        <v>214</v>
      </c>
      <c r="C547" s="33">
        <v>41997</v>
      </c>
    </row>
    <row r="548" spans="1:3" hidden="1" x14ac:dyDescent="0.3">
      <c r="A548">
        <v>10793</v>
      </c>
      <c r="B548" t="s">
        <v>162</v>
      </c>
      <c r="C548" s="33">
        <v>41997</v>
      </c>
    </row>
    <row r="549" spans="1:3" hidden="1" x14ac:dyDescent="0.3">
      <c r="A549">
        <v>10794</v>
      </c>
      <c r="B549" t="s">
        <v>333</v>
      </c>
      <c r="C549" s="33">
        <v>41997</v>
      </c>
    </row>
    <row r="550" spans="1:3" hidden="1" x14ac:dyDescent="0.3">
      <c r="A550">
        <v>10796</v>
      </c>
      <c r="B550" t="s">
        <v>260</v>
      </c>
      <c r="C550" s="33">
        <v>41998</v>
      </c>
    </row>
    <row r="551" spans="1:3" hidden="1" x14ac:dyDescent="0.3">
      <c r="A551">
        <v>10797</v>
      </c>
      <c r="B551" t="s">
        <v>206</v>
      </c>
      <c r="C551" s="33">
        <v>41998</v>
      </c>
    </row>
    <row r="552" spans="1:3" hidden="1" x14ac:dyDescent="0.3">
      <c r="A552">
        <v>10798</v>
      </c>
      <c r="B552" t="s">
        <v>269</v>
      </c>
      <c r="C552" s="33">
        <v>41999</v>
      </c>
    </row>
    <row r="553" spans="1:3" hidden="1" x14ac:dyDescent="0.3">
      <c r="A553">
        <v>10799</v>
      </c>
      <c r="B553" t="s">
        <v>272</v>
      </c>
      <c r="C553" s="33">
        <v>41999</v>
      </c>
    </row>
    <row r="554" spans="1:3" hidden="1" x14ac:dyDescent="0.3">
      <c r="A554">
        <v>10800</v>
      </c>
      <c r="B554" t="s">
        <v>360</v>
      </c>
      <c r="C554" s="33">
        <v>41999</v>
      </c>
    </row>
    <row r="555" spans="1:3" hidden="1" x14ac:dyDescent="0.3">
      <c r="A555">
        <v>10802</v>
      </c>
      <c r="B555" t="s">
        <v>362</v>
      </c>
      <c r="C555" s="33">
        <v>42002</v>
      </c>
    </row>
    <row r="556" spans="1:3" hidden="1" x14ac:dyDescent="0.3">
      <c r="A556">
        <v>10801</v>
      </c>
      <c r="B556" t="s">
        <v>177</v>
      </c>
      <c r="C556" s="33">
        <v>42002</v>
      </c>
    </row>
    <row r="557" spans="1:3" hidden="1" x14ac:dyDescent="0.3">
      <c r="A557">
        <v>10805</v>
      </c>
      <c r="B557" t="s">
        <v>374</v>
      </c>
      <c r="C557" s="33">
        <v>42003</v>
      </c>
    </row>
    <row r="558" spans="1:3" hidden="1" x14ac:dyDescent="0.3">
      <c r="A558">
        <v>10804</v>
      </c>
      <c r="B558" t="s">
        <v>360</v>
      </c>
      <c r="C558" s="33">
        <v>42003</v>
      </c>
    </row>
    <row r="559" spans="1:3" hidden="1" x14ac:dyDescent="0.3">
      <c r="A559">
        <v>10803</v>
      </c>
      <c r="B559" t="s">
        <v>404</v>
      </c>
      <c r="C559" s="33">
        <v>42003</v>
      </c>
    </row>
    <row r="560" spans="1:3" hidden="1" x14ac:dyDescent="0.3">
      <c r="A560">
        <v>10806</v>
      </c>
      <c r="B560" t="s">
        <v>391</v>
      </c>
      <c r="C560" s="33">
        <v>42004</v>
      </c>
    </row>
    <row r="561" spans="1:8" hidden="1" x14ac:dyDescent="0.3">
      <c r="A561">
        <v>10807</v>
      </c>
      <c r="B561" t="s">
        <v>233</v>
      </c>
      <c r="C561" s="33">
        <v>42004</v>
      </c>
    </row>
    <row r="562" spans="1:8" hidden="1" x14ac:dyDescent="0.3">
      <c r="A562">
        <v>10808</v>
      </c>
      <c r="B562" t="s">
        <v>317</v>
      </c>
      <c r="C562" s="33">
        <v>42005</v>
      </c>
    </row>
    <row r="563" spans="1:8" hidden="1" x14ac:dyDescent="0.3">
      <c r="A563">
        <v>10809</v>
      </c>
      <c r="B563" t="s">
        <v>404</v>
      </c>
      <c r="C563" s="33">
        <v>42005</v>
      </c>
    </row>
    <row r="564" spans="1:8" hidden="1" x14ac:dyDescent="0.3">
      <c r="A564">
        <v>10810</v>
      </c>
      <c r="B564" t="s">
        <v>280</v>
      </c>
      <c r="C564" s="33">
        <v>42005</v>
      </c>
    </row>
    <row r="565" spans="1:8" x14ac:dyDescent="0.3">
      <c r="A565">
        <v>10811</v>
      </c>
      <c r="B565" t="s">
        <v>294</v>
      </c>
      <c r="C565" s="33">
        <v>42006</v>
      </c>
      <c r="F565" t="str" cm="1">
        <f t="array" ref="F565:F633">_xlfn.UNIQUE(B565:B743)</f>
        <v>LINOD</v>
      </c>
      <c r="H565" cm="1">
        <f t="array" ref="H565">SUMPRODUCT(1/COUNTIF(B565:B743,B565:B743))</f>
        <v>69.000000000000071</v>
      </c>
    </row>
    <row r="566" spans="1:8" x14ac:dyDescent="0.3">
      <c r="A566">
        <v>10812</v>
      </c>
      <c r="B566" t="s">
        <v>344</v>
      </c>
      <c r="C566" s="33">
        <v>42006</v>
      </c>
      <c r="F566" t="str">
        <v>REGGC</v>
      </c>
    </row>
    <row r="567" spans="1:8" x14ac:dyDescent="0.3">
      <c r="A567">
        <v>10814</v>
      </c>
      <c r="B567" t="s">
        <v>391</v>
      </c>
      <c r="C567" s="33">
        <v>42009</v>
      </c>
      <c r="F567" t="str">
        <v>VICTE</v>
      </c>
    </row>
    <row r="568" spans="1:8" x14ac:dyDescent="0.3">
      <c r="A568">
        <v>10815</v>
      </c>
      <c r="B568" t="s">
        <v>358</v>
      </c>
      <c r="C568" s="33">
        <v>42009</v>
      </c>
      <c r="F568" t="str">
        <v>SAVEA</v>
      </c>
    </row>
    <row r="569" spans="1:8" x14ac:dyDescent="0.3">
      <c r="A569">
        <v>10813</v>
      </c>
      <c r="B569" t="s">
        <v>347</v>
      </c>
      <c r="C569" s="33">
        <v>42009</v>
      </c>
      <c r="F569" t="str">
        <v>RICAR</v>
      </c>
    </row>
    <row r="570" spans="1:8" x14ac:dyDescent="0.3">
      <c r="A570">
        <v>10816</v>
      </c>
      <c r="B570" t="s">
        <v>250</v>
      </c>
      <c r="C570" s="33">
        <v>42010</v>
      </c>
      <c r="F570" t="str">
        <v>GREAL</v>
      </c>
    </row>
    <row r="571" spans="1:8" x14ac:dyDescent="0.3">
      <c r="A571">
        <v>10817</v>
      </c>
      <c r="B571" t="s">
        <v>272</v>
      </c>
      <c r="C571" s="33">
        <v>42010</v>
      </c>
      <c r="F571" t="str">
        <v>KOENE</v>
      </c>
    </row>
    <row r="572" spans="1:8" x14ac:dyDescent="0.3">
      <c r="A572">
        <v>10818</v>
      </c>
      <c r="B572" t="s">
        <v>300</v>
      </c>
      <c r="C572" s="33">
        <v>42011</v>
      </c>
      <c r="F572" t="str">
        <v>MAGAA</v>
      </c>
    </row>
    <row r="573" spans="1:8" x14ac:dyDescent="0.3">
      <c r="A573">
        <v>10819</v>
      </c>
      <c r="B573" t="s">
        <v>189</v>
      </c>
      <c r="C573" s="33">
        <v>42011</v>
      </c>
      <c r="F573" t="str">
        <v>CACTU</v>
      </c>
    </row>
    <row r="574" spans="1:8" x14ac:dyDescent="0.3">
      <c r="A574">
        <v>10820</v>
      </c>
      <c r="B574" t="s">
        <v>340</v>
      </c>
      <c r="C574" s="33">
        <v>42011</v>
      </c>
      <c r="F574" t="str">
        <v>RATTC</v>
      </c>
    </row>
    <row r="575" spans="1:8" x14ac:dyDescent="0.3">
      <c r="A575">
        <v>10821</v>
      </c>
      <c r="B575" t="s">
        <v>368</v>
      </c>
      <c r="C575" s="33">
        <v>42012</v>
      </c>
      <c r="F575" t="str">
        <v>SPLIR</v>
      </c>
    </row>
    <row r="576" spans="1:8" x14ac:dyDescent="0.3">
      <c r="A576">
        <v>10822</v>
      </c>
      <c r="B576" t="s">
        <v>386</v>
      </c>
      <c r="C576" s="33">
        <v>42012</v>
      </c>
      <c r="F576" t="str">
        <v>TRAIH</v>
      </c>
    </row>
    <row r="577" spans="1:6" x14ac:dyDescent="0.3">
      <c r="A577">
        <v>10825</v>
      </c>
      <c r="B577" t="s">
        <v>206</v>
      </c>
      <c r="C577" s="33">
        <v>42013</v>
      </c>
      <c r="F577" t="str">
        <v>DRACD</v>
      </c>
    </row>
    <row r="578" spans="1:6" x14ac:dyDescent="0.3">
      <c r="A578">
        <v>10823</v>
      </c>
      <c r="B578" t="s">
        <v>291</v>
      </c>
      <c r="C578" s="33">
        <v>42013</v>
      </c>
      <c r="F578" t="str">
        <v>LILAS</v>
      </c>
    </row>
    <row r="579" spans="1:6" x14ac:dyDescent="0.3">
      <c r="A579">
        <v>10824</v>
      </c>
      <c r="B579" t="s">
        <v>226</v>
      </c>
      <c r="C579" s="33">
        <v>42013</v>
      </c>
      <c r="F579" t="str">
        <v>FOLKO</v>
      </c>
    </row>
    <row r="580" spans="1:6" x14ac:dyDescent="0.3">
      <c r="A580">
        <v>10827</v>
      </c>
      <c r="B580" t="s">
        <v>181</v>
      </c>
      <c r="C580" s="33">
        <v>42016</v>
      </c>
      <c r="F580" t="str">
        <v>BONAP</v>
      </c>
    </row>
    <row r="581" spans="1:6" x14ac:dyDescent="0.3">
      <c r="A581">
        <v>10826</v>
      </c>
      <c r="B581" t="s">
        <v>172</v>
      </c>
      <c r="C581" s="33">
        <v>42016</v>
      </c>
      <c r="F581" t="str">
        <v>BLONP</v>
      </c>
    </row>
    <row r="582" spans="1:6" x14ac:dyDescent="0.3">
      <c r="A582">
        <v>10828</v>
      </c>
      <c r="B582" t="s">
        <v>338</v>
      </c>
      <c r="C582" s="33">
        <v>42017</v>
      </c>
      <c r="F582" t="str">
        <v>RANCH</v>
      </c>
    </row>
    <row r="583" spans="1:6" x14ac:dyDescent="0.3">
      <c r="A583">
        <v>10829</v>
      </c>
      <c r="B583" t="s">
        <v>269</v>
      </c>
      <c r="C583" s="33">
        <v>42017</v>
      </c>
      <c r="F583" t="str">
        <v>ISLAT</v>
      </c>
    </row>
    <row r="584" spans="1:6" x14ac:dyDescent="0.3">
      <c r="A584">
        <v>10830</v>
      </c>
      <c r="B584" t="s">
        <v>384</v>
      </c>
      <c r="C584" s="33">
        <v>42017</v>
      </c>
      <c r="F584" t="str">
        <v>TRADH</v>
      </c>
    </row>
    <row r="585" spans="1:6" x14ac:dyDescent="0.3">
      <c r="A585">
        <v>10831</v>
      </c>
      <c r="B585" t="s">
        <v>354</v>
      </c>
      <c r="C585" s="33">
        <v>42018</v>
      </c>
      <c r="F585" t="str">
        <v>SANTG</v>
      </c>
    </row>
    <row r="586" spans="1:6" x14ac:dyDescent="0.3">
      <c r="A586">
        <v>10832</v>
      </c>
      <c r="B586" t="s">
        <v>277</v>
      </c>
      <c r="C586" s="33">
        <v>42018</v>
      </c>
      <c r="F586" t="str">
        <v>LAMAI</v>
      </c>
    </row>
    <row r="587" spans="1:6" x14ac:dyDescent="0.3">
      <c r="A587">
        <v>10833</v>
      </c>
      <c r="B587" t="s">
        <v>414</v>
      </c>
      <c r="C587" s="33">
        <v>42019</v>
      </c>
      <c r="F587" t="str">
        <v>WOLZA</v>
      </c>
    </row>
    <row r="588" spans="1:6" x14ac:dyDescent="0.3">
      <c r="A588">
        <v>10834</v>
      </c>
      <c r="B588" t="s">
        <v>384</v>
      </c>
      <c r="C588" s="33">
        <v>42019</v>
      </c>
      <c r="F588" t="str">
        <v>ALFKI</v>
      </c>
    </row>
    <row r="589" spans="1:6" x14ac:dyDescent="0.3">
      <c r="A589">
        <v>10835</v>
      </c>
      <c r="B589" t="s">
        <v>151</v>
      </c>
      <c r="C589" s="33">
        <v>42019</v>
      </c>
      <c r="F589" t="str">
        <v>ERNSH</v>
      </c>
    </row>
    <row r="590" spans="1:6" x14ac:dyDescent="0.3">
      <c r="A590">
        <v>10836</v>
      </c>
      <c r="B590" t="s">
        <v>214</v>
      </c>
      <c r="C590" s="33">
        <v>42020</v>
      </c>
      <c r="F590" t="str">
        <v>BERGS</v>
      </c>
    </row>
    <row r="591" spans="1:6" x14ac:dyDescent="0.3">
      <c r="A591">
        <v>10837</v>
      </c>
      <c r="B591" t="s">
        <v>166</v>
      </c>
      <c r="C591" s="33">
        <v>42020</v>
      </c>
      <c r="F591" t="str">
        <v>SUPRD</v>
      </c>
    </row>
    <row r="592" spans="1:6" x14ac:dyDescent="0.3">
      <c r="A592">
        <v>10840</v>
      </c>
      <c r="B592" t="s">
        <v>294</v>
      </c>
      <c r="C592" s="33">
        <v>42023</v>
      </c>
      <c r="F592" t="str">
        <v>TORTU</v>
      </c>
    </row>
    <row r="593" spans="1:6" x14ac:dyDescent="0.3">
      <c r="A593">
        <v>10838</v>
      </c>
      <c r="B593" t="s">
        <v>294</v>
      </c>
      <c r="C593" s="33">
        <v>42023</v>
      </c>
      <c r="F593" t="str">
        <v>PICCO</v>
      </c>
    </row>
    <row r="594" spans="1:6" x14ac:dyDescent="0.3">
      <c r="A594">
        <v>10839</v>
      </c>
      <c r="B594" t="s">
        <v>384</v>
      </c>
      <c r="C594" s="33">
        <v>42023</v>
      </c>
      <c r="F594" t="str">
        <v>QUICK</v>
      </c>
    </row>
    <row r="595" spans="1:6" x14ac:dyDescent="0.3">
      <c r="A595">
        <v>10841</v>
      </c>
      <c r="B595" t="s">
        <v>371</v>
      </c>
      <c r="C595" s="33">
        <v>42024</v>
      </c>
      <c r="F595" t="str">
        <v>CONSH</v>
      </c>
    </row>
    <row r="596" spans="1:6" x14ac:dyDescent="0.3">
      <c r="A596">
        <v>10842</v>
      </c>
      <c r="B596" t="s">
        <v>382</v>
      </c>
      <c r="C596" s="33">
        <v>42024</v>
      </c>
      <c r="F596" t="str">
        <v>BLAUS</v>
      </c>
    </row>
    <row r="597" spans="1:6" x14ac:dyDescent="0.3">
      <c r="A597">
        <v>10843</v>
      </c>
      <c r="B597" t="s">
        <v>391</v>
      </c>
      <c r="C597" s="33">
        <v>42025</v>
      </c>
      <c r="F597" t="str">
        <v>OLDWO</v>
      </c>
    </row>
    <row r="598" spans="1:6" x14ac:dyDescent="0.3">
      <c r="A598">
        <v>10844</v>
      </c>
      <c r="B598" t="s">
        <v>328</v>
      </c>
      <c r="C598" s="33">
        <v>42025</v>
      </c>
      <c r="F598" t="str">
        <v>OCEAN</v>
      </c>
    </row>
    <row r="599" spans="1:6" x14ac:dyDescent="0.3">
      <c r="A599">
        <v>10845</v>
      </c>
      <c r="B599" t="s">
        <v>336</v>
      </c>
      <c r="C599" s="33">
        <v>42025</v>
      </c>
      <c r="F599" t="str">
        <v>FRANK</v>
      </c>
    </row>
    <row r="600" spans="1:6" x14ac:dyDescent="0.3">
      <c r="A600">
        <v>10847</v>
      </c>
      <c r="B600" t="s">
        <v>358</v>
      </c>
      <c r="C600" s="33">
        <v>42026</v>
      </c>
      <c r="F600" t="str">
        <v>FRANR</v>
      </c>
    </row>
    <row r="601" spans="1:6" x14ac:dyDescent="0.3">
      <c r="A601">
        <v>10846</v>
      </c>
      <c r="B601" t="s">
        <v>371</v>
      </c>
      <c r="C601" s="33">
        <v>42026</v>
      </c>
      <c r="F601" t="str">
        <v>LACOR</v>
      </c>
    </row>
    <row r="602" spans="1:6" x14ac:dyDescent="0.3">
      <c r="A602">
        <v>10849</v>
      </c>
      <c r="B602" t="s">
        <v>272</v>
      </c>
      <c r="C602" s="33">
        <v>42027</v>
      </c>
      <c r="F602" t="str">
        <v>WHITC</v>
      </c>
    </row>
    <row r="603" spans="1:6" x14ac:dyDescent="0.3">
      <c r="A603">
        <v>10850</v>
      </c>
      <c r="B603" t="s">
        <v>391</v>
      </c>
      <c r="C603" s="33">
        <v>42027</v>
      </c>
      <c r="F603" t="str">
        <v>LEHMS</v>
      </c>
    </row>
    <row r="604" spans="1:6" x14ac:dyDescent="0.3">
      <c r="A604">
        <v>10848</v>
      </c>
      <c r="B604" t="s">
        <v>204</v>
      </c>
      <c r="C604" s="33">
        <v>42027</v>
      </c>
      <c r="F604" t="str">
        <v>HILAA</v>
      </c>
    </row>
    <row r="605" spans="1:6" x14ac:dyDescent="0.3">
      <c r="A605">
        <v>10851</v>
      </c>
      <c r="B605" t="s">
        <v>347</v>
      </c>
      <c r="C605" s="33">
        <v>42030</v>
      </c>
      <c r="F605" t="str">
        <v>AROUT</v>
      </c>
    </row>
    <row r="606" spans="1:6" x14ac:dyDescent="0.3">
      <c r="A606">
        <v>10852</v>
      </c>
      <c r="B606" t="s">
        <v>340</v>
      </c>
      <c r="C606" s="33">
        <v>42030</v>
      </c>
      <c r="F606" t="str">
        <v>LONEP</v>
      </c>
    </row>
    <row r="607" spans="1:6" x14ac:dyDescent="0.3">
      <c r="A607">
        <v>10853</v>
      </c>
      <c r="B607" t="s">
        <v>169</v>
      </c>
      <c r="C607" s="33">
        <v>42031</v>
      </c>
      <c r="F607" t="str">
        <v>QUEEN</v>
      </c>
    </row>
    <row r="608" spans="1:6" x14ac:dyDescent="0.3">
      <c r="A608">
        <v>10854</v>
      </c>
      <c r="B608" t="s">
        <v>214</v>
      </c>
      <c r="C608" s="33">
        <v>42031</v>
      </c>
      <c r="F608" t="str">
        <v>SEVES</v>
      </c>
    </row>
    <row r="609" spans="1:6" x14ac:dyDescent="0.3">
      <c r="A609">
        <v>10855</v>
      </c>
      <c r="B609" t="s">
        <v>317</v>
      </c>
      <c r="C609" s="33">
        <v>42031</v>
      </c>
      <c r="F609" t="str">
        <v>GODOS</v>
      </c>
    </row>
    <row r="610" spans="1:6" x14ac:dyDescent="0.3">
      <c r="A610">
        <v>10856</v>
      </c>
      <c r="B610" t="s">
        <v>315</v>
      </c>
      <c r="C610" s="33">
        <v>42032</v>
      </c>
      <c r="F610" t="str">
        <v>WILMK</v>
      </c>
    </row>
    <row r="611" spans="1:6" x14ac:dyDescent="0.3">
      <c r="A611">
        <v>10857</v>
      </c>
      <c r="B611" t="s">
        <v>166</v>
      </c>
      <c r="C611" s="33">
        <v>42032</v>
      </c>
      <c r="F611" t="str">
        <v>LETSS</v>
      </c>
    </row>
    <row r="612" spans="1:6" x14ac:dyDescent="0.3">
      <c r="A612">
        <v>10859</v>
      </c>
      <c r="B612" t="s">
        <v>229</v>
      </c>
      <c r="C612" s="33">
        <v>42033</v>
      </c>
      <c r="F612" t="str">
        <v>HANAR</v>
      </c>
    </row>
    <row r="613" spans="1:6" x14ac:dyDescent="0.3">
      <c r="A613">
        <v>10860</v>
      </c>
      <c r="B613" t="s">
        <v>231</v>
      </c>
      <c r="C613" s="33">
        <v>42033</v>
      </c>
      <c r="F613" t="str">
        <v>GALED</v>
      </c>
    </row>
    <row r="614" spans="1:6" x14ac:dyDescent="0.3">
      <c r="A614">
        <v>10858</v>
      </c>
      <c r="B614" t="s">
        <v>274</v>
      </c>
      <c r="C614" s="33">
        <v>42033</v>
      </c>
      <c r="F614" t="str">
        <v>DUMON</v>
      </c>
    </row>
    <row r="615" spans="1:6" x14ac:dyDescent="0.3">
      <c r="A615">
        <v>10861</v>
      </c>
      <c r="B615" t="s">
        <v>407</v>
      </c>
      <c r="C615" s="33">
        <v>42034</v>
      </c>
      <c r="F615" t="str">
        <v>MAISD</v>
      </c>
    </row>
    <row r="616" spans="1:6" x14ac:dyDescent="0.3">
      <c r="A616">
        <v>10862</v>
      </c>
      <c r="B616" t="s">
        <v>286</v>
      </c>
      <c r="C616" s="33">
        <v>42034</v>
      </c>
      <c r="F616" t="str">
        <v>HUNGO</v>
      </c>
    </row>
    <row r="617" spans="1:6" x14ac:dyDescent="0.3">
      <c r="A617">
        <v>10863</v>
      </c>
      <c r="B617" t="s">
        <v>260</v>
      </c>
      <c r="C617" s="33">
        <v>42037</v>
      </c>
      <c r="F617" t="str">
        <v>WELLI</v>
      </c>
    </row>
    <row r="618" spans="1:6" x14ac:dyDescent="0.3">
      <c r="A618">
        <v>10864</v>
      </c>
      <c r="B618" t="s">
        <v>162</v>
      </c>
      <c r="C618" s="33">
        <v>42037</v>
      </c>
      <c r="F618" t="str">
        <v>SPECD</v>
      </c>
    </row>
    <row r="619" spans="1:6" x14ac:dyDescent="0.3">
      <c r="A619">
        <v>10865</v>
      </c>
      <c r="B619" t="s">
        <v>336</v>
      </c>
      <c r="C619" s="33">
        <v>42037</v>
      </c>
      <c r="F619" t="str">
        <v>BOTTM</v>
      </c>
    </row>
    <row r="620" spans="1:6" x14ac:dyDescent="0.3">
      <c r="A620">
        <v>10866</v>
      </c>
      <c r="B620" t="s">
        <v>166</v>
      </c>
      <c r="C620" s="33">
        <v>42038</v>
      </c>
      <c r="F620" t="str">
        <v>ROMEY</v>
      </c>
    </row>
    <row r="621" spans="1:6" x14ac:dyDescent="0.3">
      <c r="A621">
        <v>10867</v>
      </c>
      <c r="B621" t="s">
        <v>297</v>
      </c>
      <c r="C621" s="33">
        <v>42038</v>
      </c>
      <c r="F621" t="str">
        <v>VAFFE</v>
      </c>
    </row>
    <row r="622" spans="1:6" x14ac:dyDescent="0.3">
      <c r="A622">
        <v>10870</v>
      </c>
      <c r="B622" t="s">
        <v>414</v>
      </c>
      <c r="C622" s="33">
        <v>42039</v>
      </c>
      <c r="F622" t="str">
        <v>ANATR</v>
      </c>
    </row>
    <row r="623" spans="1:6" x14ac:dyDescent="0.3">
      <c r="A623">
        <v>10868</v>
      </c>
      <c r="B623" t="s">
        <v>335</v>
      </c>
      <c r="C623" s="33">
        <v>42039</v>
      </c>
      <c r="F623" t="str">
        <v>RICSU</v>
      </c>
    </row>
    <row r="624" spans="1:6" x14ac:dyDescent="0.3">
      <c r="A624">
        <v>10869</v>
      </c>
      <c r="B624" t="s">
        <v>360</v>
      </c>
      <c r="C624" s="33">
        <v>42039</v>
      </c>
      <c r="F624" t="str">
        <v>BSBEV</v>
      </c>
    </row>
    <row r="625" spans="1:6" x14ac:dyDescent="0.3">
      <c r="A625">
        <v>10872</v>
      </c>
      <c r="B625" t="s">
        <v>244</v>
      </c>
      <c r="C625" s="33">
        <v>42040</v>
      </c>
      <c r="F625" t="str">
        <v>MORGK</v>
      </c>
    </row>
    <row r="626" spans="1:6" x14ac:dyDescent="0.3">
      <c r="A626">
        <v>10871</v>
      </c>
      <c r="B626" t="s">
        <v>181</v>
      </c>
      <c r="C626" s="33">
        <v>42040</v>
      </c>
      <c r="F626" t="str">
        <v>GOURL</v>
      </c>
    </row>
    <row r="627" spans="1:6" x14ac:dyDescent="0.3">
      <c r="A627">
        <v>10873</v>
      </c>
      <c r="B627" t="s">
        <v>410</v>
      </c>
      <c r="C627" s="33">
        <v>42041</v>
      </c>
      <c r="F627" t="str">
        <v>FURIB</v>
      </c>
    </row>
    <row r="628" spans="1:6" x14ac:dyDescent="0.3">
      <c r="A628">
        <v>10874</v>
      </c>
      <c r="B628" t="s">
        <v>244</v>
      </c>
      <c r="C628" s="33">
        <v>42041</v>
      </c>
      <c r="F628" t="str">
        <v>CHOPS</v>
      </c>
    </row>
    <row r="629" spans="1:6" x14ac:dyDescent="0.3">
      <c r="A629">
        <v>10875</v>
      </c>
      <c r="B629" t="s">
        <v>166</v>
      </c>
      <c r="C629" s="33">
        <v>42041</v>
      </c>
      <c r="F629" t="str">
        <v>TOMSP</v>
      </c>
    </row>
    <row r="630" spans="1:6" x14ac:dyDescent="0.3">
      <c r="A630">
        <v>10876</v>
      </c>
      <c r="B630" t="s">
        <v>181</v>
      </c>
      <c r="C630" s="33">
        <v>42044</v>
      </c>
      <c r="F630" t="str">
        <v>COMMI</v>
      </c>
    </row>
    <row r="631" spans="1:6" x14ac:dyDescent="0.3">
      <c r="A631">
        <v>10877</v>
      </c>
      <c r="B631" t="s">
        <v>347</v>
      </c>
      <c r="C631" s="33">
        <v>42044</v>
      </c>
      <c r="F631" t="str">
        <v>BOLID</v>
      </c>
    </row>
    <row r="632" spans="1:6" x14ac:dyDescent="0.3">
      <c r="A632">
        <v>10878</v>
      </c>
      <c r="B632" t="s">
        <v>336</v>
      </c>
      <c r="C632" s="33">
        <v>42045</v>
      </c>
      <c r="F632" t="str">
        <v>EASTC</v>
      </c>
    </row>
    <row r="633" spans="1:6" x14ac:dyDescent="0.3">
      <c r="A633">
        <v>10879</v>
      </c>
      <c r="B633" t="s">
        <v>410</v>
      </c>
      <c r="C633" s="33">
        <v>42045</v>
      </c>
      <c r="F633" t="str">
        <v>QUEDE</v>
      </c>
    </row>
    <row r="634" spans="1:6" x14ac:dyDescent="0.3">
      <c r="A634">
        <v>10880</v>
      </c>
      <c r="B634" t="s">
        <v>226</v>
      </c>
      <c r="C634" s="33">
        <v>42045</v>
      </c>
    </row>
    <row r="635" spans="1:6" x14ac:dyDescent="0.3">
      <c r="A635">
        <v>10882</v>
      </c>
      <c r="B635" t="s">
        <v>358</v>
      </c>
      <c r="C635" s="33">
        <v>42046</v>
      </c>
    </row>
    <row r="636" spans="1:6" x14ac:dyDescent="0.3">
      <c r="A636">
        <v>10881</v>
      </c>
      <c r="B636" t="s">
        <v>189</v>
      </c>
      <c r="C636" s="33">
        <v>42046</v>
      </c>
    </row>
    <row r="637" spans="1:6" x14ac:dyDescent="0.3">
      <c r="A637">
        <v>10883</v>
      </c>
      <c r="B637" t="s">
        <v>297</v>
      </c>
      <c r="C637" s="33">
        <v>42047</v>
      </c>
    </row>
    <row r="638" spans="1:6" x14ac:dyDescent="0.3">
      <c r="A638">
        <v>10884</v>
      </c>
      <c r="B638" t="s">
        <v>288</v>
      </c>
      <c r="C638" s="33">
        <v>42047</v>
      </c>
    </row>
    <row r="639" spans="1:6" x14ac:dyDescent="0.3">
      <c r="A639">
        <v>10885</v>
      </c>
      <c r="B639" t="s">
        <v>371</v>
      </c>
      <c r="C639" s="33">
        <v>42047</v>
      </c>
    </row>
    <row r="640" spans="1:6" x14ac:dyDescent="0.3">
      <c r="A640">
        <v>10886</v>
      </c>
      <c r="B640" t="s">
        <v>257</v>
      </c>
      <c r="C640" s="33">
        <v>42048</v>
      </c>
    </row>
    <row r="641" spans="1:3" x14ac:dyDescent="0.3">
      <c r="A641">
        <v>10887</v>
      </c>
      <c r="B641" t="s">
        <v>241</v>
      </c>
      <c r="C641" s="33">
        <v>42048</v>
      </c>
    </row>
    <row r="642" spans="1:3" x14ac:dyDescent="0.3">
      <c r="A642">
        <v>10888</v>
      </c>
      <c r="B642" t="s">
        <v>244</v>
      </c>
      <c r="C642" s="33">
        <v>42051</v>
      </c>
    </row>
    <row r="643" spans="1:3" x14ac:dyDescent="0.3">
      <c r="A643">
        <v>10889</v>
      </c>
      <c r="B643" t="s">
        <v>340</v>
      </c>
      <c r="C643" s="33">
        <v>42051</v>
      </c>
    </row>
    <row r="644" spans="1:3" x14ac:dyDescent="0.3">
      <c r="A644">
        <v>10890</v>
      </c>
      <c r="B644" t="s">
        <v>209</v>
      </c>
      <c r="C644" s="33">
        <v>42051</v>
      </c>
    </row>
    <row r="645" spans="1:3" x14ac:dyDescent="0.3">
      <c r="A645">
        <v>10891</v>
      </c>
      <c r="B645" t="s">
        <v>286</v>
      </c>
      <c r="C645" s="33">
        <v>42052</v>
      </c>
    </row>
    <row r="646" spans="1:3" x14ac:dyDescent="0.3">
      <c r="A646">
        <v>10892</v>
      </c>
      <c r="B646" t="s">
        <v>303</v>
      </c>
      <c r="C646" s="33">
        <v>42052</v>
      </c>
    </row>
    <row r="647" spans="1:3" x14ac:dyDescent="0.3">
      <c r="A647">
        <v>10894</v>
      </c>
      <c r="B647" t="s">
        <v>358</v>
      </c>
      <c r="C647" s="33">
        <v>42053</v>
      </c>
    </row>
    <row r="648" spans="1:3" x14ac:dyDescent="0.3">
      <c r="A648">
        <v>10893</v>
      </c>
      <c r="B648" t="s">
        <v>272</v>
      </c>
      <c r="C648" s="33">
        <v>42053</v>
      </c>
    </row>
    <row r="649" spans="1:3" x14ac:dyDescent="0.3">
      <c r="A649">
        <v>10895</v>
      </c>
      <c r="B649" t="s">
        <v>214</v>
      </c>
      <c r="C649" s="33">
        <v>42053</v>
      </c>
    </row>
    <row r="650" spans="1:3" x14ac:dyDescent="0.3">
      <c r="A650">
        <v>10897</v>
      </c>
      <c r="B650" t="s">
        <v>266</v>
      </c>
      <c r="C650" s="33">
        <v>42054</v>
      </c>
    </row>
    <row r="651" spans="1:3" x14ac:dyDescent="0.3">
      <c r="A651">
        <v>10896</v>
      </c>
      <c r="B651" t="s">
        <v>303</v>
      </c>
      <c r="C651" s="33">
        <v>42054</v>
      </c>
    </row>
    <row r="652" spans="1:3" x14ac:dyDescent="0.3">
      <c r="A652">
        <v>10898</v>
      </c>
      <c r="B652" t="s">
        <v>315</v>
      </c>
      <c r="C652" s="33">
        <v>42055</v>
      </c>
    </row>
    <row r="653" spans="1:3" x14ac:dyDescent="0.3">
      <c r="A653">
        <v>10899</v>
      </c>
      <c r="B653" t="s">
        <v>291</v>
      </c>
      <c r="C653" s="33">
        <v>42055</v>
      </c>
    </row>
    <row r="654" spans="1:3" x14ac:dyDescent="0.3">
      <c r="A654">
        <v>10900</v>
      </c>
      <c r="B654" t="s">
        <v>404</v>
      </c>
      <c r="C654" s="33">
        <v>42055</v>
      </c>
    </row>
    <row r="655" spans="1:3" x14ac:dyDescent="0.3">
      <c r="A655">
        <v>10901</v>
      </c>
      <c r="B655" t="s">
        <v>260</v>
      </c>
      <c r="C655" s="33">
        <v>42058</v>
      </c>
    </row>
    <row r="656" spans="1:3" x14ac:dyDescent="0.3">
      <c r="A656">
        <v>10902</v>
      </c>
      <c r="B656" t="s">
        <v>226</v>
      </c>
      <c r="C656" s="33">
        <v>42058</v>
      </c>
    </row>
    <row r="657" spans="1:3" x14ac:dyDescent="0.3">
      <c r="A657">
        <v>10903</v>
      </c>
      <c r="B657" t="s">
        <v>257</v>
      </c>
      <c r="C657" s="33">
        <v>42059</v>
      </c>
    </row>
    <row r="658" spans="1:3" x14ac:dyDescent="0.3">
      <c r="A658">
        <v>10904</v>
      </c>
      <c r="B658" t="s">
        <v>407</v>
      </c>
      <c r="C658" s="33">
        <v>42059</v>
      </c>
    </row>
    <row r="659" spans="1:3" x14ac:dyDescent="0.3">
      <c r="A659">
        <v>10905</v>
      </c>
      <c r="B659" t="s">
        <v>404</v>
      </c>
      <c r="C659" s="33">
        <v>42059</v>
      </c>
    </row>
    <row r="660" spans="1:3" x14ac:dyDescent="0.3">
      <c r="A660">
        <v>10907</v>
      </c>
      <c r="B660" t="s">
        <v>366</v>
      </c>
      <c r="C660" s="33">
        <v>42060</v>
      </c>
    </row>
    <row r="661" spans="1:3" x14ac:dyDescent="0.3">
      <c r="A661">
        <v>10906</v>
      </c>
      <c r="B661" t="s">
        <v>414</v>
      </c>
      <c r="C661" s="33">
        <v>42060</v>
      </c>
    </row>
    <row r="662" spans="1:3" x14ac:dyDescent="0.3">
      <c r="A662">
        <v>10908</v>
      </c>
      <c r="B662" t="s">
        <v>344</v>
      </c>
      <c r="C662" s="33">
        <v>42061</v>
      </c>
    </row>
    <row r="663" spans="1:3" x14ac:dyDescent="0.3">
      <c r="A663">
        <v>10909</v>
      </c>
      <c r="B663" t="s">
        <v>354</v>
      </c>
      <c r="C663" s="33">
        <v>42061</v>
      </c>
    </row>
    <row r="664" spans="1:3" x14ac:dyDescent="0.3">
      <c r="A664">
        <v>10910</v>
      </c>
      <c r="B664" t="s">
        <v>410</v>
      </c>
      <c r="C664" s="33">
        <v>42061</v>
      </c>
    </row>
    <row r="665" spans="1:3" x14ac:dyDescent="0.3">
      <c r="A665">
        <v>10911</v>
      </c>
      <c r="B665" t="s">
        <v>244</v>
      </c>
      <c r="C665" s="33">
        <v>42061</v>
      </c>
    </row>
    <row r="666" spans="1:3" x14ac:dyDescent="0.3">
      <c r="A666">
        <v>10912</v>
      </c>
      <c r="B666" t="s">
        <v>266</v>
      </c>
      <c r="C666" s="33">
        <v>42061</v>
      </c>
    </row>
    <row r="667" spans="1:3" x14ac:dyDescent="0.3">
      <c r="A667">
        <v>10913</v>
      </c>
      <c r="B667" t="s">
        <v>335</v>
      </c>
      <c r="C667" s="33">
        <v>42061</v>
      </c>
    </row>
    <row r="668" spans="1:3" x14ac:dyDescent="0.3">
      <c r="A668">
        <v>10916</v>
      </c>
      <c r="B668" t="s">
        <v>338</v>
      </c>
      <c r="C668" s="33">
        <v>42062</v>
      </c>
    </row>
    <row r="669" spans="1:3" x14ac:dyDescent="0.3">
      <c r="A669">
        <v>10914</v>
      </c>
      <c r="B669" t="s">
        <v>335</v>
      </c>
      <c r="C669" s="33">
        <v>42062</v>
      </c>
    </row>
    <row r="670" spans="1:3" x14ac:dyDescent="0.3">
      <c r="A670">
        <v>10915</v>
      </c>
      <c r="B670" t="s">
        <v>382</v>
      </c>
      <c r="C670" s="33">
        <v>42062</v>
      </c>
    </row>
    <row r="671" spans="1:3" x14ac:dyDescent="0.3">
      <c r="A671">
        <v>10919</v>
      </c>
      <c r="B671" t="s">
        <v>294</v>
      </c>
      <c r="C671" s="33">
        <v>42065</v>
      </c>
    </row>
    <row r="672" spans="1:3" x14ac:dyDescent="0.3">
      <c r="A672">
        <v>10918</v>
      </c>
      <c r="B672" t="s">
        <v>183</v>
      </c>
      <c r="C672" s="33">
        <v>42065</v>
      </c>
    </row>
    <row r="673" spans="1:3" x14ac:dyDescent="0.3">
      <c r="A673">
        <v>10917</v>
      </c>
      <c r="B673" t="s">
        <v>352</v>
      </c>
      <c r="C673" s="33">
        <v>42065</v>
      </c>
    </row>
    <row r="674" spans="1:3" x14ac:dyDescent="0.3">
      <c r="A674">
        <v>10920</v>
      </c>
      <c r="B674" t="s">
        <v>162</v>
      </c>
      <c r="C674" s="33">
        <v>42066</v>
      </c>
    </row>
    <row r="675" spans="1:3" x14ac:dyDescent="0.3">
      <c r="A675">
        <v>10921</v>
      </c>
      <c r="B675" t="s">
        <v>389</v>
      </c>
      <c r="C675" s="33">
        <v>42066</v>
      </c>
    </row>
    <row r="676" spans="1:3" x14ac:dyDescent="0.3">
      <c r="A676">
        <v>10922</v>
      </c>
      <c r="B676" t="s">
        <v>257</v>
      </c>
      <c r="C676" s="33">
        <v>42066</v>
      </c>
    </row>
    <row r="677" spans="1:3" x14ac:dyDescent="0.3">
      <c r="A677">
        <v>10923</v>
      </c>
      <c r="B677" t="s">
        <v>277</v>
      </c>
      <c r="C677" s="33">
        <v>42066</v>
      </c>
    </row>
    <row r="678" spans="1:3" x14ac:dyDescent="0.3">
      <c r="A678">
        <v>10924</v>
      </c>
      <c r="B678" t="s">
        <v>166</v>
      </c>
      <c r="C678" s="33">
        <v>42067</v>
      </c>
    </row>
    <row r="679" spans="1:3" x14ac:dyDescent="0.3">
      <c r="A679">
        <v>10925</v>
      </c>
      <c r="B679" t="s">
        <v>257</v>
      </c>
      <c r="C679" s="33">
        <v>42067</v>
      </c>
    </row>
    <row r="680" spans="1:3" x14ac:dyDescent="0.3">
      <c r="A680">
        <v>10926</v>
      </c>
      <c r="B680" t="s">
        <v>155</v>
      </c>
      <c r="C680" s="33">
        <v>42067</v>
      </c>
    </row>
    <row r="681" spans="1:3" x14ac:dyDescent="0.3">
      <c r="A681">
        <v>10928</v>
      </c>
      <c r="B681" t="s">
        <v>241</v>
      </c>
      <c r="C681" s="33">
        <v>42068</v>
      </c>
    </row>
    <row r="682" spans="1:3" x14ac:dyDescent="0.3">
      <c r="A682">
        <v>10929</v>
      </c>
      <c r="B682" t="s">
        <v>229</v>
      </c>
      <c r="C682" s="33">
        <v>42068</v>
      </c>
    </row>
    <row r="683" spans="1:3" x14ac:dyDescent="0.3">
      <c r="A683">
        <v>10927</v>
      </c>
      <c r="B683" t="s">
        <v>274</v>
      </c>
      <c r="C683" s="33">
        <v>42068</v>
      </c>
    </row>
    <row r="684" spans="1:3" x14ac:dyDescent="0.3">
      <c r="A684">
        <v>10930</v>
      </c>
      <c r="B684" t="s">
        <v>371</v>
      </c>
      <c r="C684" s="33">
        <v>42069</v>
      </c>
    </row>
    <row r="685" spans="1:3" x14ac:dyDescent="0.3">
      <c r="A685">
        <v>10931</v>
      </c>
      <c r="B685" t="s">
        <v>349</v>
      </c>
      <c r="C685" s="33">
        <v>42069</v>
      </c>
    </row>
    <row r="686" spans="1:3" x14ac:dyDescent="0.3">
      <c r="A686">
        <v>10932</v>
      </c>
      <c r="B686" t="s">
        <v>181</v>
      </c>
      <c r="C686" s="33">
        <v>42069</v>
      </c>
    </row>
    <row r="687" spans="1:3" x14ac:dyDescent="0.3">
      <c r="A687">
        <v>10933</v>
      </c>
      <c r="B687" t="s">
        <v>269</v>
      </c>
      <c r="C687" s="33">
        <v>42069</v>
      </c>
    </row>
    <row r="688" spans="1:3" x14ac:dyDescent="0.3">
      <c r="A688">
        <v>10934</v>
      </c>
      <c r="B688" t="s">
        <v>286</v>
      </c>
      <c r="C688" s="33">
        <v>42072</v>
      </c>
    </row>
    <row r="689" spans="1:3" x14ac:dyDescent="0.3">
      <c r="A689">
        <v>10935</v>
      </c>
      <c r="B689" t="s">
        <v>404</v>
      </c>
      <c r="C689" s="33">
        <v>42072</v>
      </c>
    </row>
    <row r="690" spans="1:3" x14ac:dyDescent="0.3">
      <c r="A690">
        <v>10936</v>
      </c>
      <c r="B690" t="s">
        <v>250</v>
      </c>
      <c r="C690" s="33">
        <v>42072</v>
      </c>
    </row>
    <row r="691" spans="1:3" x14ac:dyDescent="0.3">
      <c r="A691">
        <v>10938</v>
      </c>
      <c r="B691" t="s">
        <v>336</v>
      </c>
      <c r="C691" s="33">
        <v>42073</v>
      </c>
    </row>
    <row r="692" spans="1:3" x14ac:dyDescent="0.3">
      <c r="A692">
        <v>10937</v>
      </c>
      <c r="B692" t="s">
        <v>189</v>
      </c>
      <c r="C692" s="33">
        <v>42073</v>
      </c>
    </row>
    <row r="693" spans="1:3" x14ac:dyDescent="0.3">
      <c r="A693">
        <v>10939</v>
      </c>
      <c r="B693" t="s">
        <v>300</v>
      </c>
      <c r="C693" s="33">
        <v>42073</v>
      </c>
    </row>
    <row r="694" spans="1:3" x14ac:dyDescent="0.3">
      <c r="A694">
        <v>10943</v>
      </c>
      <c r="B694" t="s">
        <v>187</v>
      </c>
      <c r="C694" s="33">
        <v>42074</v>
      </c>
    </row>
    <row r="695" spans="1:3" x14ac:dyDescent="0.3">
      <c r="A695">
        <v>10942</v>
      </c>
      <c r="B695" t="s">
        <v>344</v>
      </c>
      <c r="C695" s="33">
        <v>42074</v>
      </c>
    </row>
    <row r="696" spans="1:3" x14ac:dyDescent="0.3">
      <c r="A696">
        <v>10941</v>
      </c>
      <c r="B696" t="s">
        <v>358</v>
      </c>
      <c r="C696" s="33">
        <v>42074</v>
      </c>
    </row>
    <row r="697" spans="1:3" x14ac:dyDescent="0.3">
      <c r="A697">
        <v>10940</v>
      </c>
      <c r="B697" t="s">
        <v>181</v>
      </c>
      <c r="C697" s="33">
        <v>42074</v>
      </c>
    </row>
    <row r="698" spans="1:3" x14ac:dyDescent="0.3">
      <c r="A698">
        <v>10944</v>
      </c>
      <c r="B698" t="s">
        <v>183</v>
      </c>
      <c r="C698" s="33">
        <v>42075</v>
      </c>
    </row>
    <row r="699" spans="1:3" x14ac:dyDescent="0.3">
      <c r="A699">
        <v>10945</v>
      </c>
      <c r="B699" t="s">
        <v>310</v>
      </c>
      <c r="C699" s="33">
        <v>42075</v>
      </c>
    </row>
    <row r="700" spans="1:3" x14ac:dyDescent="0.3">
      <c r="A700">
        <v>10946</v>
      </c>
      <c r="B700" t="s">
        <v>389</v>
      </c>
      <c r="C700" s="33">
        <v>42075</v>
      </c>
    </row>
    <row r="701" spans="1:3" x14ac:dyDescent="0.3">
      <c r="A701">
        <v>10947</v>
      </c>
      <c r="B701" t="s">
        <v>187</v>
      </c>
      <c r="C701" s="33">
        <v>42076</v>
      </c>
    </row>
    <row r="702" spans="1:3" x14ac:dyDescent="0.3">
      <c r="A702">
        <v>10948</v>
      </c>
      <c r="B702" t="s">
        <v>244</v>
      </c>
      <c r="C702" s="33">
        <v>42076</v>
      </c>
    </row>
    <row r="703" spans="1:3" x14ac:dyDescent="0.3">
      <c r="A703">
        <v>10949</v>
      </c>
      <c r="B703" t="s">
        <v>183</v>
      </c>
      <c r="C703" s="33">
        <v>42076</v>
      </c>
    </row>
    <row r="704" spans="1:3" x14ac:dyDescent="0.3">
      <c r="A704">
        <v>10952</v>
      </c>
      <c r="B704" t="s">
        <v>151</v>
      </c>
      <c r="C704" s="33">
        <v>42079</v>
      </c>
    </row>
    <row r="705" spans="1:3" x14ac:dyDescent="0.3">
      <c r="A705">
        <v>10953</v>
      </c>
      <c r="B705" t="s">
        <v>162</v>
      </c>
      <c r="C705" s="33">
        <v>42079</v>
      </c>
    </row>
    <row r="706" spans="1:3" x14ac:dyDescent="0.3">
      <c r="A706">
        <v>10950</v>
      </c>
      <c r="B706" t="s">
        <v>300</v>
      </c>
      <c r="C706" s="33">
        <v>42079</v>
      </c>
    </row>
    <row r="707" spans="1:3" x14ac:dyDescent="0.3">
      <c r="A707">
        <v>10951</v>
      </c>
      <c r="B707" t="s">
        <v>349</v>
      </c>
      <c r="C707" s="33">
        <v>42079</v>
      </c>
    </row>
    <row r="708" spans="1:3" x14ac:dyDescent="0.3">
      <c r="A708">
        <v>10954</v>
      </c>
      <c r="B708" t="s">
        <v>294</v>
      </c>
      <c r="C708" s="33">
        <v>42080</v>
      </c>
    </row>
    <row r="709" spans="1:3" x14ac:dyDescent="0.3">
      <c r="A709">
        <v>10955</v>
      </c>
      <c r="B709" t="s">
        <v>226</v>
      </c>
      <c r="C709" s="33">
        <v>42080</v>
      </c>
    </row>
    <row r="710" spans="1:3" x14ac:dyDescent="0.3">
      <c r="A710">
        <v>10956</v>
      </c>
      <c r="B710" t="s">
        <v>169</v>
      </c>
      <c r="C710" s="33">
        <v>42080</v>
      </c>
    </row>
    <row r="711" spans="1:3" x14ac:dyDescent="0.3">
      <c r="A711">
        <v>10957</v>
      </c>
      <c r="B711" t="s">
        <v>260</v>
      </c>
      <c r="C711" s="33">
        <v>42081</v>
      </c>
    </row>
    <row r="712" spans="1:3" x14ac:dyDescent="0.3">
      <c r="A712">
        <v>10958</v>
      </c>
      <c r="B712" t="s">
        <v>315</v>
      </c>
      <c r="C712" s="33">
        <v>42081</v>
      </c>
    </row>
    <row r="713" spans="1:3" x14ac:dyDescent="0.3">
      <c r="A713">
        <v>10959</v>
      </c>
      <c r="B713" t="s">
        <v>247</v>
      </c>
      <c r="C713" s="33">
        <v>42081</v>
      </c>
    </row>
    <row r="714" spans="1:3" x14ac:dyDescent="0.3">
      <c r="A714">
        <v>10963</v>
      </c>
      <c r="B714" t="s">
        <v>237</v>
      </c>
      <c r="C714" s="33">
        <v>42082</v>
      </c>
    </row>
    <row r="715" spans="1:3" x14ac:dyDescent="0.3">
      <c r="A715">
        <v>10960</v>
      </c>
      <c r="B715" t="s">
        <v>260</v>
      </c>
      <c r="C715" s="33">
        <v>42082</v>
      </c>
    </row>
    <row r="716" spans="1:3" x14ac:dyDescent="0.3">
      <c r="A716">
        <v>10961</v>
      </c>
      <c r="B716" t="s">
        <v>335</v>
      </c>
      <c r="C716" s="33">
        <v>42082</v>
      </c>
    </row>
    <row r="717" spans="1:3" x14ac:dyDescent="0.3">
      <c r="A717">
        <v>10962</v>
      </c>
      <c r="B717" t="s">
        <v>336</v>
      </c>
      <c r="C717" s="33">
        <v>42082</v>
      </c>
    </row>
    <row r="718" spans="1:3" x14ac:dyDescent="0.3">
      <c r="A718">
        <v>10966</v>
      </c>
      <c r="B718" t="s">
        <v>196</v>
      </c>
      <c r="C718" s="33">
        <v>42083</v>
      </c>
    </row>
    <row r="719" spans="1:3" x14ac:dyDescent="0.3">
      <c r="A719">
        <v>10964</v>
      </c>
      <c r="B719" t="s">
        <v>366</v>
      </c>
      <c r="C719" s="33">
        <v>42083</v>
      </c>
    </row>
    <row r="720" spans="1:3" x14ac:dyDescent="0.3">
      <c r="A720">
        <v>10965</v>
      </c>
      <c r="B720" t="s">
        <v>317</v>
      </c>
      <c r="C720" s="33">
        <v>42083</v>
      </c>
    </row>
    <row r="721" spans="1:3" x14ac:dyDescent="0.3">
      <c r="A721">
        <v>10967</v>
      </c>
      <c r="B721" t="s">
        <v>379</v>
      </c>
      <c r="C721" s="33">
        <v>42086</v>
      </c>
    </row>
    <row r="722" spans="1:3" x14ac:dyDescent="0.3">
      <c r="A722">
        <v>10968</v>
      </c>
      <c r="B722" t="s">
        <v>214</v>
      </c>
      <c r="C722" s="33">
        <v>42086</v>
      </c>
    </row>
    <row r="723" spans="1:3" x14ac:dyDescent="0.3">
      <c r="A723">
        <v>10969</v>
      </c>
      <c r="B723" t="s">
        <v>200</v>
      </c>
      <c r="C723" s="33">
        <v>42086</v>
      </c>
    </row>
    <row r="724" spans="1:3" x14ac:dyDescent="0.3">
      <c r="A724">
        <v>10970</v>
      </c>
      <c r="B724" t="s">
        <v>177</v>
      </c>
      <c r="C724" s="33">
        <v>42087</v>
      </c>
    </row>
    <row r="725" spans="1:3" x14ac:dyDescent="0.3">
      <c r="A725">
        <v>10971</v>
      </c>
      <c r="B725" t="s">
        <v>231</v>
      </c>
      <c r="C725" s="33">
        <v>42087</v>
      </c>
    </row>
    <row r="726" spans="1:3" x14ac:dyDescent="0.3">
      <c r="A726">
        <v>10972</v>
      </c>
      <c r="B726" t="s">
        <v>274</v>
      </c>
      <c r="C726" s="33">
        <v>42087</v>
      </c>
    </row>
    <row r="727" spans="1:3" x14ac:dyDescent="0.3">
      <c r="A727">
        <v>10973</v>
      </c>
      <c r="B727" t="s">
        <v>274</v>
      </c>
      <c r="C727" s="33">
        <v>42087</v>
      </c>
    </row>
    <row r="728" spans="1:3" x14ac:dyDescent="0.3">
      <c r="A728">
        <v>10976</v>
      </c>
      <c r="B728" t="s">
        <v>260</v>
      </c>
      <c r="C728" s="33">
        <v>42088</v>
      </c>
    </row>
    <row r="729" spans="1:3" x14ac:dyDescent="0.3">
      <c r="A729">
        <v>10974</v>
      </c>
      <c r="B729" t="s">
        <v>368</v>
      </c>
      <c r="C729" s="33">
        <v>42088</v>
      </c>
    </row>
    <row r="730" spans="1:3" x14ac:dyDescent="0.3">
      <c r="A730">
        <v>10975</v>
      </c>
      <c r="B730" t="s">
        <v>183</v>
      </c>
      <c r="C730" s="33">
        <v>42088</v>
      </c>
    </row>
    <row r="731" spans="1:3" x14ac:dyDescent="0.3">
      <c r="A731">
        <v>10977</v>
      </c>
      <c r="B731" t="s">
        <v>226</v>
      </c>
      <c r="C731" s="33">
        <v>42089</v>
      </c>
    </row>
    <row r="732" spans="1:3" x14ac:dyDescent="0.3">
      <c r="A732">
        <v>10978</v>
      </c>
      <c r="B732" t="s">
        <v>303</v>
      </c>
      <c r="C732" s="33">
        <v>42089</v>
      </c>
    </row>
    <row r="733" spans="1:3" x14ac:dyDescent="0.3">
      <c r="A733">
        <v>10979</v>
      </c>
      <c r="B733" t="s">
        <v>214</v>
      </c>
      <c r="C733" s="33">
        <v>42089</v>
      </c>
    </row>
    <row r="734" spans="1:3" x14ac:dyDescent="0.3">
      <c r="A734">
        <v>10982</v>
      </c>
      <c r="B734" t="s">
        <v>183</v>
      </c>
      <c r="C734" s="33">
        <v>42090</v>
      </c>
    </row>
    <row r="735" spans="1:3" x14ac:dyDescent="0.3">
      <c r="A735">
        <v>10980</v>
      </c>
      <c r="B735" t="s">
        <v>226</v>
      </c>
      <c r="C735" s="33">
        <v>42090</v>
      </c>
    </row>
    <row r="736" spans="1:3" x14ac:dyDescent="0.3">
      <c r="A736">
        <v>10981</v>
      </c>
      <c r="B736" t="s">
        <v>257</v>
      </c>
      <c r="C736" s="33">
        <v>42090</v>
      </c>
    </row>
    <row r="737" spans="1:3" x14ac:dyDescent="0.3">
      <c r="A737">
        <v>10983</v>
      </c>
      <c r="B737" t="s">
        <v>358</v>
      </c>
      <c r="C737" s="33">
        <v>42090</v>
      </c>
    </row>
    <row r="738" spans="1:3" x14ac:dyDescent="0.3">
      <c r="A738">
        <v>10985</v>
      </c>
      <c r="B738" t="s">
        <v>266</v>
      </c>
      <c r="C738" s="33">
        <v>42093</v>
      </c>
    </row>
    <row r="739" spans="1:3" x14ac:dyDescent="0.3">
      <c r="A739">
        <v>10984</v>
      </c>
      <c r="B739" t="s">
        <v>358</v>
      </c>
      <c r="C739" s="33">
        <v>42093</v>
      </c>
    </row>
    <row r="740" spans="1:3" x14ac:dyDescent="0.3">
      <c r="A740">
        <v>10986</v>
      </c>
      <c r="B740" t="s">
        <v>315</v>
      </c>
      <c r="C740" s="33">
        <v>42093</v>
      </c>
    </row>
    <row r="741" spans="1:3" x14ac:dyDescent="0.3">
      <c r="A741">
        <v>10988</v>
      </c>
      <c r="B741" t="s">
        <v>340</v>
      </c>
      <c r="C741" s="33">
        <v>42094</v>
      </c>
    </row>
    <row r="742" spans="1:3" x14ac:dyDescent="0.3">
      <c r="A742">
        <v>10987</v>
      </c>
      <c r="B742" t="s">
        <v>212</v>
      </c>
      <c r="C742" s="33">
        <v>42094</v>
      </c>
    </row>
    <row r="743" spans="1:3" x14ac:dyDescent="0.3">
      <c r="A743">
        <v>10989</v>
      </c>
      <c r="B743" t="s">
        <v>333</v>
      </c>
      <c r="C743" s="33">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8"/>
  <sheetViews>
    <sheetView workbookViewId="0">
      <selection activeCell="C5" sqref="C5"/>
    </sheetView>
  </sheetViews>
  <sheetFormatPr defaultRowHeight="14.4" x14ac:dyDescent="0.3"/>
  <cols>
    <col min="2" max="2" width="20.77734375" bestFit="1" customWidth="1"/>
    <col min="3" max="3" width="19.77734375" bestFit="1" customWidth="1"/>
    <col min="4" max="4" width="15.77734375" bestFit="1" customWidth="1"/>
    <col min="5" max="5" width="7.88671875" bestFit="1" customWidth="1"/>
    <col min="6" max="6" width="12.44140625"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452</v>
      </c>
    </row>
    <row r="4" spans="2:9" x14ac:dyDescent="0.3">
      <c r="B4" t="s">
        <v>1</v>
      </c>
      <c r="C4" t="s">
        <v>422</v>
      </c>
      <c r="D4" s="6">
        <v>7.1428571428571425E-2</v>
      </c>
      <c r="E4" s="6">
        <v>0.9285714285714286</v>
      </c>
      <c r="F4" s="6">
        <v>0</v>
      </c>
      <c r="I4" s="6"/>
    </row>
    <row r="5" spans="2:9" x14ac:dyDescent="0.3">
      <c r="C5" t="s">
        <v>423</v>
      </c>
      <c r="D5" s="6">
        <v>2.4390243902439025E-2</v>
      </c>
      <c r="E5" s="6">
        <v>0.97560975609756095</v>
      </c>
      <c r="F5" s="6">
        <v>0</v>
      </c>
      <c r="I5" s="6"/>
    </row>
    <row r="6" spans="2:9" x14ac:dyDescent="0.3">
      <c r="B6" t="s">
        <v>8</v>
      </c>
      <c r="C6" t="s">
        <v>424</v>
      </c>
      <c r="D6" s="6">
        <v>5.434782608695652E-2</v>
      </c>
      <c r="E6" s="6">
        <v>0.94565217391304346</v>
      </c>
      <c r="F6" s="6">
        <v>0</v>
      </c>
      <c r="I6" s="6"/>
    </row>
    <row r="7" spans="2:9" x14ac:dyDescent="0.3">
      <c r="C7" t="s">
        <v>425</v>
      </c>
      <c r="D7" s="6">
        <v>4.3010752688172046E-2</v>
      </c>
      <c r="E7" s="6">
        <v>0.956989247311828</v>
      </c>
      <c r="F7" s="6">
        <v>0</v>
      </c>
      <c r="G7" s="32">
        <f>GETPIVOTDATA("[Measures].[Count of shippingStatus]",$B$2,"[shipping].[shippingStatus]","[shipping].[shippingStatus].&amp;[LATE]","[Set1]","[shipping].[orderDate (Year)].&amp;[2015]","[Set1]","[shipping].[orderDate (Quarter)].&amp;[Qtr1]")</f>
        <v>4.3956043956043959E-2</v>
      </c>
      <c r="I7" s="6" t="str">
        <f>TEXT(G9,"+0.00%;-0.00%;0.00%")&amp; " Q1 2014"</f>
        <v>-1.04% Q1 2014</v>
      </c>
    </row>
    <row r="8" spans="2:9" x14ac:dyDescent="0.3">
      <c r="C8" t="s">
        <v>422</v>
      </c>
      <c r="D8" s="6">
        <v>4.8543689320388349E-2</v>
      </c>
      <c r="E8" s="6">
        <v>0.95145631067961167</v>
      </c>
      <c r="F8" s="6">
        <v>0</v>
      </c>
      <c r="G8">
        <f>GETPIVOTDATA("[Measures].[Count of shippingStatus]",$B$2,"[shipping].[shippingStatus]","[shipping].[shippingStatus].&amp;[LATE]","[Set1]","[shipping].[orderDate (Year)].&amp;[2014]","[Set1]","[shipping].[orderDate (Quarter)].&amp;[Qtr1]")</f>
        <v>5.434782608695652E-2</v>
      </c>
      <c r="I8" s="6"/>
    </row>
    <row r="9" spans="2:9" x14ac:dyDescent="0.3">
      <c r="C9" t="s">
        <v>423</v>
      </c>
      <c r="D9" s="6">
        <v>6.6666666666666666E-2</v>
      </c>
      <c r="E9" s="6">
        <v>0.93333333333333335</v>
      </c>
      <c r="F9" s="6">
        <v>0</v>
      </c>
      <c r="G9">
        <f>G7-G8</f>
        <v>-1.0391782130912561E-2</v>
      </c>
      <c r="I9" s="6"/>
    </row>
    <row r="10" spans="2:9" x14ac:dyDescent="0.3">
      <c r="B10" t="s">
        <v>15</v>
      </c>
      <c r="C10" t="s">
        <v>424</v>
      </c>
      <c r="D10" s="6">
        <v>4.3956043956043959E-2</v>
      </c>
      <c r="E10" s="6">
        <v>0.95604395604395609</v>
      </c>
      <c r="F10" s="6">
        <v>0</v>
      </c>
      <c r="I10" s="6"/>
    </row>
    <row r="11" spans="2:9" x14ac:dyDescent="0.3">
      <c r="I11" s="6"/>
    </row>
    <row r="12" spans="2:9" x14ac:dyDescent="0.3">
      <c r="F12" s="6"/>
      <c r="G12" s="6"/>
    </row>
    <row r="13" spans="2:9" x14ac:dyDescent="0.3">
      <c r="F13" s="6"/>
      <c r="G13" s="6"/>
    </row>
    <row r="14" spans="2:9" x14ac:dyDescent="0.3">
      <c r="F14" s="6"/>
      <c r="G14" s="6"/>
    </row>
    <row r="17" spans="6:7" x14ac:dyDescent="0.3">
      <c r="F17" s="1" t="s">
        <v>20</v>
      </c>
      <c r="G17" t="s">
        <v>434</v>
      </c>
    </row>
    <row r="18" spans="6:7" x14ac:dyDescent="0.3">
      <c r="F18" s="2" t="s">
        <v>1</v>
      </c>
      <c r="G18" s="5"/>
    </row>
    <row r="19" spans="6:7" x14ac:dyDescent="0.3">
      <c r="F19" s="3" t="s">
        <v>422</v>
      </c>
      <c r="G19" s="5">
        <v>54.411857142857144</v>
      </c>
    </row>
    <row r="20" spans="6:7" x14ac:dyDescent="0.3">
      <c r="F20" s="3" t="s">
        <v>423</v>
      </c>
      <c r="G20" s="5">
        <v>78.915121951219518</v>
      </c>
    </row>
    <row r="21" spans="6:7" x14ac:dyDescent="0.3">
      <c r="F21" s="2" t="s">
        <v>8</v>
      </c>
      <c r="G21" s="5"/>
    </row>
    <row r="22" spans="6:7" x14ac:dyDescent="0.3">
      <c r="F22" s="3" t="s">
        <v>424</v>
      </c>
      <c r="G22" s="5">
        <v>62.274347826086952</v>
      </c>
    </row>
    <row r="23" spans="6:7" x14ac:dyDescent="0.3">
      <c r="F23" s="3" t="s">
        <v>425</v>
      </c>
      <c r="G23" s="5">
        <v>88.743548387096766</v>
      </c>
    </row>
    <row r="24" spans="6:7" x14ac:dyDescent="0.3">
      <c r="F24" s="3" t="s">
        <v>422</v>
      </c>
      <c r="G24" s="5">
        <v>85.184854368932051</v>
      </c>
    </row>
    <row r="25" spans="6:7" x14ac:dyDescent="0.3">
      <c r="F25" s="3" t="s">
        <v>423</v>
      </c>
      <c r="G25" s="5">
        <v>80.936166666666665</v>
      </c>
    </row>
    <row r="26" spans="6:7" x14ac:dyDescent="0.3">
      <c r="F26" s="2" t="s">
        <v>15</v>
      </c>
      <c r="G26" s="5"/>
    </row>
    <row r="27" spans="6:7" x14ac:dyDescent="0.3">
      <c r="F27" s="3" t="s">
        <v>424</v>
      </c>
      <c r="G27" s="5">
        <v>83.051648351648353</v>
      </c>
    </row>
    <row r="28" spans="6:7" x14ac:dyDescent="0.3">
      <c r="F28" s="2" t="s">
        <v>0</v>
      </c>
      <c r="G28" s="5">
        <v>77.983881401617253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1F3E3BEC-A0F5-4770-8BC5-1C8CA6A06A49}">
  <ds:schemaRefs/>
</ds:datastoreItem>
</file>

<file path=customXml/itemProps2.xml><?xml version="1.0" encoding="utf-8"?>
<ds:datastoreItem xmlns:ds="http://schemas.openxmlformats.org/officeDocument/2006/customXml" ds:itemID="{900ACFA7-3689-4771-AB2A-C85FAE4B14F7}">
  <ds:schemaRefs/>
</ds:datastoreItem>
</file>

<file path=customXml/itemProps3.xml><?xml version="1.0" encoding="utf-8"?>
<ds:datastoreItem xmlns:ds="http://schemas.openxmlformats.org/officeDocument/2006/customXml" ds:itemID="{150B4F6A-616A-4880-A335-C9E627559AD4}">
  <ds:schemaRefs/>
</ds:datastoreItem>
</file>

<file path=customXml/itemProps4.xml><?xml version="1.0" encoding="utf-8"?>
<ds:datastoreItem xmlns:ds="http://schemas.openxmlformats.org/officeDocument/2006/customXml" ds:itemID="{73828FFC-F1BF-4974-90B0-27BEFC61C25B}">
  <ds:schemaRefs/>
</ds:datastoreItem>
</file>

<file path=customXml/itemProps5.xml><?xml version="1.0" encoding="utf-8"?>
<ds:datastoreItem xmlns:ds="http://schemas.openxmlformats.org/officeDocument/2006/customXml" ds:itemID="{B42B3C43-E1D6-430B-A540-F6F117918462}">
  <ds:schemaRefs/>
</ds:datastoreItem>
</file>

<file path=customXml/itemProps6.xml><?xml version="1.0" encoding="utf-8"?>
<ds:datastoreItem xmlns:ds="http://schemas.openxmlformats.org/officeDocument/2006/customXml" ds:itemID="{04EB8040-450D-4468-B630-62646E218B78}">
  <ds:schemaRefs/>
</ds:datastoreItem>
</file>

<file path=customXml/itemProps7.xml><?xml version="1.0" encoding="utf-8"?>
<ds:datastoreItem xmlns:ds="http://schemas.openxmlformats.org/officeDocument/2006/customXml" ds:itemID="{ADDD58AA-7D2B-43BC-960F-09FBBCA81447}">
  <ds:schemaRefs/>
</ds:datastoreItem>
</file>

<file path=customXml/itemProps8.xml><?xml version="1.0" encoding="utf-8"?>
<ds:datastoreItem xmlns:ds="http://schemas.openxmlformats.org/officeDocument/2006/customXml" ds:itemID="{F6A3D3A8-4878-41CF-B2C5-6F8C18EDE215}">
  <ds:schemaRefs/>
</ds:datastoreItem>
</file>

<file path=customXml/itemProps9.xml><?xml version="1.0" encoding="utf-8"?>
<ds:datastoreItem xmlns:ds="http://schemas.openxmlformats.org/officeDocument/2006/customXml" ds:itemID="{4C7DEA9F-3CE8-4AD5-9FB8-46B97BDF983A}">
  <ds:schemaRefs/>
</ds:datastoreItem>
</file>

<file path=customXml/itemProps10.xml><?xml version="1.0" encoding="utf-8"?>
<ds:datastoreItem xmlns:ds="http://schemas.openxmlformats.org/officeDocument/2006/customXml" ds:itemID="{25F702DC-DBC6-42D7-861A-C8D270A73A8F}">
  <ds:schemaRefs/>
</ds:datastoreItem>
</file>

<file path=customXml/itemProps11.xml><?xml version="1.0" encoding="utf-8"?>
<ds:datastoreItem xmlns:ds="http://schemas.openxmlformats.org/officeDocument/2006/customXml" ds:itemID="{4162D238-9CBF-48FA-93EA-FA2FFDEAE9AA}">
  <ds:schemaRefs/>
</ds:datastoreItem>
</file>

<file path=customXml/itemProps12.xml><?xml version="1.0" encoding="utf-8"?>
<ds:datastoreItem xmlns:ds="http://schemas.openxmlformats.org/officeDocument/2006/customXml" ds:itemID="{5D83AA8A-2619-4C4F-BD4C-3035A6109542}">
  <ds:schemaRefs/>
</ds:datastoreItem>
</file>

<file path=customXml/itemProps13.xml><?xml version="1.0" encoding="utf-8"?>
<ds:datastoreItem xmlns:ds="http://schemas.openxmlformats.org/officeDocument/2006/customXml" ds:itemID="{856830EB-296C-4F4D-A998-3EAD3BADD279}">
  <ds:schemaRefs/>
</ds:datastoreItem>
</file>

<file path=customXml/itemProps14.xml><?xml version="1.0" encoding="utf-8"?>
<ds:datastoreItem xmlns:ds="http://schemas.openxmlformats.org/officeDocument/2006/customXml" ds:itemID="{0A2F8378-F5EC-4C7D-9935-3CDF35672676}">
  <ds:schemaRefs/>
</ds:datastoreItem>
</file>

<file path=customXml/itemProps15.xml><?xml version="1.0" encoding="utf-8"?>
<ds:datastoreItem xmlns:ds="http://schemas.openxmlformats.org/officeDocument/2006/customXml" ds:itemID="{2C71B1B1-47DA-4605-B8FE-826C97F1F6CC}">
  <ds:schemaRefs/>
</ds:datastoreItem>
</file>

<file path=customXml/itemProps16.xml><?xml version="1.0" encoding="utf-8"?>
<ds:datastoreItem xmlns:ds="http://schemas.openxmlformats.org/officeDocument/2006/customXml" ds:itemID="{035E049D-4FB2-4880-869C-4131607A9CAD}">
  <ds:schemaRefs/>
</ds:datastoreItem>
</file>

<file path=customXml/itemProps17.xml><?xml version="1.0" encoding="utf-8"?>
<ds:datastoreItem xmlns:ds="http://schemas.openxmlformats.org/officeDocument/2006/customXml" ds:itemID="{E1D2FD52-71CF-4C85-8742-8DD24155EFA4}">
  <ds:schemaRefs/>
</ds:datastoreItem>
</file>

<file path=customXml/itemProps18.xml><?xml version="1.0" encoding="utf-8"?>
<ds:datastoreItem xmlns:ds="http://schemas.openxmlformats.org/officeDocument/2006/customXml" ds:itemID="{4FC72BC1-7631-4ABA-AA96-E75A8F971E3F}">
  <ds:schemaRefs/>
</ds:datastoreItem>
</file>

<file path=customXml/itemProps19.xml><?xml version="1.0" encoding="utf-8"?>
<ds:datastoreItem xmlns:ds="http://schemas.openxmlformats.org/officeDocument/2006/customXml" ds:itemID="{6C642C3D-D90E-4525-86BE-5CCE7C80E968}">
  <ds:schemaRefs/>
</ds:datastoreItem>
</file>

<file path=customXml/itemProps20.xml><?xml version="1.0" encoding="utf-8"?>
<ds:datastoreItem xmlns:ds="http://schemas.openxmlformats.org/officeDocument/2006/customXml" ds:itemID="{7B2EB720-022F-4A1F-8F7B-89390BF8DFD3}">
  <ds:schemaRefs/>
</ds:datastoreItem>
</file>

<file path=customXml/itemProps21.xml><?xml version="1.0" encoding="utf-8"?>
<ds:datastoreItem xmlns:ds="http://schemas.openxmlformats.org/officeDocument/2006/customXml" ds:itemID="{2A67FE36-F84F-4FD5-8422-0796C9FC5428}">
  <ds:schemaRefs/>
</ds:datastoreItem>
</file>

<file path=customXml/itemProps22.xml><?xml version="1.0" encoding="utf-8"?>
<ds:datastoreItem xmlns:ds="http://schemas.openxmlformats.org/officeDocument/2006/customXml" ds:itemID="{97E6F912-1FC6-4E9A-89B8-709B736BDF70}">
  <ds:schemaRefs/>
</ds:datastoreItem>
</file>

<file path=customXml/itemProps23.xml><?xml version="1.0" encoding="utf-8"?>
<ds:datastoreItem xmlns:ds="http://schemas.openxmlformats.org/officeDocument/2006/customXml" ds:itemID="{A6E72BF3-F8E2-4955-8AAB-2978FC761CE4}">
  <ds:schemaRefs/>
</ds:datastoreItem>
</file>

<file path=customXml/itemProps24.xml><?xml version="1.0" encoding="utf-8"?>
<ds:datastoreItem xmlns:ds="http://schemas.openxmlformats.org/officeDocument/2006/customXml" ds:itemID="{0FC60E3D-E850-4B29-A0BD-A49F3897AD2F}">
  <ds:schemaRefs/>
</ds:datastoreItem>
</file>

<file path=customXml/itemProps25.xml><?xml version="1.0" encoding="utf-8"?>
<ds:datastoreItem xmlns:ds="http://schemas.openxmlformats.org/officeDocument/2006/customXml" ds:itemID="{5028B7F8-D72A-4154-8961-F5D2FECB2BC6}">
  <ds:schemaRefs/>
</ds:datastoreItem>
</file>

<file path=customXml/itemProps26.xml><?xml version="1.0" encoding="utf-8"?>
<ds:datastoreItem xmlns:ds="http://schemas.openxmlformats.org/officeDocument/2006/customXml" ds:itemID="{74E81A76-17C5-4A41-AB16-26EF60B1529F}">
  <ds:schemaRefs/>
</ds:datastoreItem>
</file>

<file path=customXml/itemProps27.xml><?xml version="1.0" encoding="utf-8"?>
<ds:datastoreItem xmlns:ds="http://schemas.openxmlformats.org/officeDocument/2006/customXml" ds:itemID="{3EE3A7E9-1504-40A6-B38E-EFD2C5F864AA}">
  <ds:schemaRefs/>
</ds:datastoreItem>
</file>

<file path=customXml/itemProps28.xml><?xml version="1.0" encoding="utf-8"?>
<ds:datastoreItem xmlns:ds="http://schemas.openxmlformats.org/officeDocument/2006/customXml" ds:itemID="{BE235952-BE40-44F7-B0AF-7F34A572926C}">
  <ds:schemaRefs>
    <ds:schemaRef ds:uri="http://schemas.microsoft.com/DataMashup"/>
  </ds:schemaRefs>
</ds:datastoreItem>
</file>

<file path=customXml/itemProps29.xml><?xml version="1.0" encoding="utf-8"?>
<ds:datastoreItem xmlns:ds="http://schemas.openxmlformats.org/officeDocument/2006/customXml" ds:itemID="{BA0E5F8E-3365-4C21-8E2D-A3E86E6D3575}">
  <ds:schemaRefs/>
</ds:datastoreItem>
</file>

<file path=customXml/itemProps30.xml><?xml version="1.0" encoding="utf-8"?>
<ds:datastoreItem xmlns:ds="http://schemas.openxmlformats.org/officeDocument/2006/customXml" ds:itemID="{7294F409-30CC-4ACB-BC27-D49FB30A6654}">
  <ds:schemaRefs/>
</ds:datastoreItem>
</file>

<file path=customXml/itemProps31.xml><?xml version="1.0" encoding="utf-8"?>
<ds:datastoreItem xmlns:ds="http://schemas.openxmlformats.org/officeDocument/2006/customXml" ds:itemID="{E62FDC53-9A51-4136-A1DD-F372E84C94F3}">
  <ds:schemaRefs/>
</ds:datastoreItem>
</file>

<file path=customXml/itemProps32.xml><?xml version="1.0" encoding="utf-8"?>
<ds:datastoreItem xmlns:ds="http://schemas.openxmlformats.org/officeDocument/2006/customXml" ds:itemID="{FE934F05-A35B-4AAD-8E09-EAA1A35978CA}">
  <ds:schemaRefs/>
</ds:datastoreItem>
</file>

<file path=customXml/itemProps33.xml><?xml version="1.0" encoding="utf-8"?>
<ds:datastoreItem xmlns:ds="http://schemas.openxmlformats.org/officeDocument/2006/customXml" ds:itemID="{D7C7D75B-791C-4683-AFA4-83F695E194CD}">
  <ds:schemaRefs/>
</ds:datastoreItem>
</file>

<file path=customXml/itemProps34.xml><?xml version="1.0" encoding="utf-8"?>
<ds:datastoreItem xmlns:ds="http://schemas.openxmlformats.org/officeDocument/2006/customXml" ds:itemID="{93B44462-42A9-46F8-B28D-40E7C14E2D28}">
  <ds:schemaRefs/>
</ds:datastoreItem>
</file>

<file path=customXml/itemProps35.xml><?xml version="1.0" encoding="utf-8"?>
<ds:datastoreItem xmlns:ds="http://schemas.openxmlformats.org/officeDocument/2006/customXml" ds:itemID="{E4A39ACD-C407-48EF-896B-979875BDCA10}">
  <ds:schemaRefs/>
</ds:datastoreItem>
</file>

<file path=customXml/itemProps36.xml><?xml version="1.0" encoding="utf-8"?>
<ds:datastoreItem xmlns:ds="http://schemas.openxmlformats.org/officeDocument/2006/customXml" ds:itemID="{DF3ED236-331D-41FF-BB71-6EC9E9AE1192}">
  <ds:schemaRefs/>
</ds:datastoreItem>
</file>

<file path=customXml/itemProps37.xml><?xml version="1.0" encoding="utf-8"?>
<ds:datastoreItem xmlns:ds="http://schemas.openxmlformats.org/officeDocument/2006/customXml" ds:itemID="{B1345415-CD80-465E-BC2F-FFCC7A3CA505}">
  <ds:schemaRefs/>
</ds:datastoreItem>
</file>

<file path=customXml/itemProps38.xml><?xml version="1.0" encoding="utf-8"?>
<ds:datastoreItem xmlns:ds="http://schemas.openxmlformats.org/officeDocument/2006/customXml" ds:itemID="{130A80C3-E3E1-4DB6-B6CF-D94072B9F0B3}">
  <ds:schemaRefs/>
</ds:datastoreItem>
</file>

<file path=customXml/itemProps39.xml><?xml version="1.0" encoding="utf-8"?>
<ds:datastoreItem xmlns:ds="http://schemas.openxmlformats.org/officeDocument/2006/customXml" ds:itemID="{210B9F2E-7F2D-4814-8179-FAB6151FEA0D}">
  <ds:schemaRefs/>
</ds:datastoreItem>
</file>

<file path=customXml/itemProps40.xml><?xml version="1.0" encoding="utf-8"?>
<ds:datastoreItem xmlns:ds="http://schemas.openxmlformats.org/officeDocument/2006/customXml" ds:itemID="{6026BFD1-215B-415B-AB7B-87521AC60358}">
  <ds:schemaRefs/>
</ds:datastoreItem>
</file>

<file path=customXml/itemProps41.xml><?xml version="1.0" encoding="utf-8"?>
<ds:datastoreItem xmlns:ds="http://schemas.openxmlformats.org/officeDocument/2006/customXml" ds:itemID="{E06AFE4B-40DB-4019-89B2-0F6CB80F9C29}">
  <ds:schemaRefs/>
</ds:datastoreItem>
</file>

<file path=customXml/itemProps42.xml><?xml version="1.0" encoding="utf-8"?>
<ds:datastoreItem xmlns:ds="http://schemas.openxmlformats.org/officeDocument/2006/customXml" ds:itemID="{7247FCEC-248A-4776-B3A8-548653798545}">
  <ds:schemaRefs/>
</ds:datastoreItem>
</file>

<file path=customXml/itemProps43.xml><?xml version="1.0" encoding="utf-8"?>
<ds:datastoreItem xmlns:ds="http://schemas.openxmlformats.org/officeDocument/2006/customXml" ds:itemID="{E557492C-1EC6-4835-B4E0-535E719C3293}">
  <ds:schemaRefs/>
</ds:datastoreItem>
</file>

<file path=customXml/itemProps44.xml><?xml version="1.0" encoding="utf-8"?>
<ds:datastoreItem xmlns:ds="http://schemas.openxmlformats.org/officeDocument/2006/customXml" ds:itemID="{4B3AD951-228F-4EB5-BB16-262C9D24BD55}">
  <ds:schemaRefs/>
</ds:datastoreItem>
</file>

<file path=customXml/itemProps45.xml><?xml version="1.0" encoding="utf-8"?>
<ds:datastoreItem xmlns:ds="http://schemas.openxmlformats.org/officeDocument/2006/customXml" ds:itemID="{AEC3D4D2-1961-45B6-8AB2-BCB079373514}">
  <ds:schemaRefs/>
</ds:datastoreItem>
</file>

<file path=customXml/itemProps46.xml><?xml version="1.0" encoding="utf-8"?>
<ds:datastoreItem xmlns:ds="http://schemas.openxmlformats.org/officeDocument/2006/customXml" ds:itemID="{CE63AED8-10A4-4CCC-9546-421952E837EF}">
  <ds:schemaRefs/>
</ds:datastoreItem>
</file>

<file path=customXml/itemProps47.xml><?xml version="1.0" encoding="utf-8"?>
<ds:datastoreItem xmlns:ds="http://schemas.openxmlformats.org/officeDocument/2006/customXml" ds:itemID="{200126FF-C2A6-4705-8AEF-FB52CF4165E8}">
  <ds:schemaRefs/>
</ds:datastoreItem>
</file>

<file path=customXml/itemProps48.xml><?xml version="1.0" encoding="utf-8"?>
<ds:datastoreItem xmlns:ds="http://schemas.openxmlformats.org/officeDocument/2006/customXml" ds:itemID="{4E18D247-F254-4B3F-AF0C-5E7B4F4B62E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2024-10-30T03:28:42Z</dcterms:modified>
</cp:coreProperties>
</file>