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8195" windowHeight="115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2" i="1" l="1"/>
  <c r="E21" i="1"/>
  <c r="C6" i="1" l="1"/>
  <c r="E7" i="1" l="1"/>
  <c r="E20" i="1" l="1"/>
  <c r="E19" i="1"/>
  <c r="E18" i="1"/>
  <c r="E17" i="1"/>
  <c r="E14" i="1"/>
  <c r="E13" i="1"/>
  <c r="E12" i="1"/>
  <c r="C11" i="1"/>
  <c r="C16" i="1" s="1"/>
  <c r="E10" i="1"/>
  <c r="E9" i="1"/>
  <c r="E8" i="1"/>
  <c r="E6" i="1"/>
  <c r="E5" i="1"/>
  <c r="E4" i="1"/>
  <c r="E15" i="1" l="1"/>
  <c r="G14" i="1"/>
  <c r="E11" i="1"/>
  <c r="E16" i="1" s="1"/>
</calcChain>
</file>

<file path=xl/sharedStrings.xml><?xml version="1.0" encoding="utf-8"?>
<sst xmlns="http://schemas.openxmlformats.org/spreadsheetml/2006/main" count="55" uniqueCount="43">
  <si>
    <t>name</t>
  </si>
  <si>
    <t>symbol</t>
  </si>
  <si>
    <t xml:space="preserve">fundamental value </t>
  </si>
  <si>
    <t>datasheet link</t>
  </si>
  <si>
    <t>data sheet</t>
  </si>
  <si>
    <t>conversion to
 fundamental units 
found here =&gt;</t>
  </si>
  <si>
    <t>fundament units</t>
  </si>
  <si>
    <t>rpm</t>
  </si>
  <si>
    <t>except I prefer revolution rather than radians</t>
  </si>
  <si>
    <t>functionPeriod</t>
  </si>
  <si>
    <t>second</t>
  </si>
  <si>
    <t>functionRampTime</t>
  </si>
  <si>
    <t>functionMagnitude</t>
  </si>
  <si>
    <t>milli-Newton-meter</t>
  </si>
  <si>
    <t>inertiaRotor</t>
  </si>
  <si>
    <t>gram cm^2</t>
  </si>
  <si>
    <t>inertiaExtra</t>
  </si>
  <si>
    <r>
      <t xml:space="preserve">datasheet unit
</t>
    </r>
    <r>
      <rPr>
        <sz val="11"/>
        <color rgb="FF92D050"/>
        <rFont val="Calibri"/>
        <family val="2"/>
        <scheme val="minor"/>
      </rPr>
      <t>chosen unit</t>
    </r>
  </si>
  <si>
    <r>
      <t xml:space="preserve">datsheet value
</t>
    </r>
    <r>
      <rPr>
        <sz val="11"/>
        <color rgb="FF92D050"/>
        <rFont val="Calibri"/>
        <family val="2"/>
        <scheme val="minor"/>
      </rPr>
      <t>chosen value</t>
    </r>
  </si>
  <si>
    <t>mechanicalTimeConstant</t>
  </si>
  <si>
    <t>milli-second</t>
  </si>
  <si>
    <t>motorViscousFrictionConstant</t>
  </si>
  <si>
    <t>milli-amp</t>
  </si>
  <si>
    <t>torqueConstant</t>
  </si>
  <si>
    <t>milli Newton meter/
amp</t>
  </si>
  <si>
    <t>inertiaTotal</t>
  </si>
  <si>
    <t>terminalInductance</t>
  </si>
  <si>
    <t>milli Henry</t>
  </si>
  <si>
    <t>terminalResistance</t>
  </si>
  <si>
    <t>ohm</t>
  </si>
  <si>
    <t>volt</t>
  </si>
  <si>
    <t>dataSheetVoltage</t>
  </si>
  <si>
    <t>amp</t>
  </si>
  <si>
    <t>stallCurrent</t>
  </si>
  <si>
    <t>fundamental unit</t>
  </si>
  <si>
    <t>torqueConstantCheck</t>
  </si>
  <si>
    <t>speedNoLoad</t>
  </si>
  <si>
    <t>stallTorque</t>
  </si>
  <si>
    <t>noLoadCurrent</t>
  </si>
  <si>
    <t>functionBaseVale</t>
  </si>
  <si>
    <t>timeIncrement</t>
  </si>
  <si>
    <t>timeSpan</t>
  </si>
  <si>
    <r>
      <rPr>
        <sz val="11"/>
        <color rgb="FFFF0000"/>
        <rFont val="Calibri"/>
        <family val="2"/>
        <scheme val="minor"/>
      </rPr>
      <t>.0004</t>
    </r>
    <r>
      <rPr>
        <sz val="11"/>
        <color theme="1"/>
        <rFont val="Calibri"/>
        <family val="2"/>
        <scheme val="minor"/>
      </rPr>
      <t xml:space="preserve"> is too high for RK4
.</t>
    </r>
    <r>
      <rPr>
        <sz val="11"/>
        <color rgb="FF92D050"/>
        <rFont val="Calibri"/>
        <family val="2"/>
        <scheme val="minor"/>
      </rPr>
      <t>0003</t>
    </r>
    <r>
      <rPr>
        <sz val="11"/>
        <color theme="1"/>
        <rFont val="Calibri"/>
        <family val="2"/>
        <scheme val="minor"/>
      </rPr>
      <t xml:space="preserve"> works with RK4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</si>
</sst>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7</xdr:row>
      <xdr:rowOff>47625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14500" y="13049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/>
                            <a:ea typeface="Cambria Math"/>
                          </a:rPr>
                          <m:t>𝜔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𝑛𝑜</m:t>
                        </m:r>
                        <m:r>
                          <a:rPr lang="en-US" sz="1100" b="0" i="1">
                            <a:latin typeface="Cambria Math"/>
                          </a:rPr>
                          <m:t> </m:t>
                        </m:r>
                        <m:r>
                          <a:rPr lang="en-US" sz="1100" b="0" i="1">
                            <a:latin typeface="Cambria Math"/>
                          </a:rPr>
                          <m:t>𝑙𝑜𝑎𝑑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14500" y="13049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𝜔_(</a:t>
              </a:r>
              <a:r>
                <a:rPr lang="en-US" sz="1100" b="0" i="0">
                  <a:latin typeface="Cambria Math"/>
                </a:rPr>
                <a:t>𝑛𝑜 𝑙𝑜𝑎𝑑)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76200</xdr:colOff>
      <xdr:row>7</xdr:row>
      <xdr:rowOff>28575</xdr:rowOff>
    </xdr:from>
    <xdr:ext cx="914400" cy="4126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000750" y="1514475"/>
              <a:ext cx="914400" cy="412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/>
                          </a:rPr>
                          <m:t>𝑟𝑒𝑣𝑜𝑙𝑢𝑡𝑖𝑜𝑛</m:t>
                        </m:r>
                      </m:num>
                      <m:den>
                        <m:r>
                          <a:rPr lang="en-US" sz="1100" b="0" i="1">
                            <a:latin typeface="Cambria Math"/>
                          </a:rPr>
                          <m:t>𝑠𝑒𝑐𝑜𝑛𝑑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000750" y="1514475"/>
              <a:ext cx="914400" cy="4126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𝑟𝑒𝑣𝑜𝑙𝑢𝑡𝑖𝑜𝑛/𝑠𝑒𝑐𝑜𝑛𝑑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3</xdr:row>
      <xdr:rowOff>76200</xdr:rowOff>
    </xdr:from>
    <xdr:ext cx="1009650" cy="2749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714500" y="1562100"/>
              <a:ext cx="1009650" cy="274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𝑓𝑢𝑛𝑐𝑡𝑖𝑜𝑛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𝑝𝑒𝑟𝑖𝑜𝑑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714500" y="1562100"/>
              <a:ext cx="1009650" cy="274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𝑓𝑢𝑛𝑐𝑡𝑖𝑜𝑛〗_𝑝𝑒𝑟𝑖𝑜𝑑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4</xdr:row>
      <xdr:rowOff>85725</xdr:rowOff>
    </xdr:from>
    <xdr:ext cx="1295400" cy="2749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714500" y="2066925"/>
              <a:ext cx="1295400" cy="274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𝑓𝑢𝑛𝑐𝑡𝑖𝑜𝑛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𝑟𝑎𝑚𝑝</m:t>
                        </m:r>
                        <m:r>
                          <a:rPr lang="en-US" sz="1100" b="0" i="1">
                            <a:latin typeface="Cambria Math"/>
                          </a:rPr>
                          <m:t> </m:t>
                        </m:r>
                        <m:r>
                          <a:rPr lang="en-US" sz="1100" b="0" i="1">
                            <a:latin typeface="Cambria Math"/>
                          </a:rPr>
                          <m:t>𝑡𝑖𝑚𝑒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714500" y="2066925"/>
              <a:ext cx="1295400" cy="274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𝑓𝑢𝑛𝑐𝑡𝑖𝑜𝑛〗_(𝑟𝑎𝑚𝑝 𝑡𝑖𝑚𝑒)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66675</xdr:colOff>
      <xdr:row>5</xdr:row>
      <xdr:rowOff>85725</xdr:rowOff>
    </xdr:from>
    <xdr:ext cx="1447800" cy="2756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743075" y="2562225"/>
              <a:ext cx="1447800" cy="2756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𝑓𝑢𝑛𝑐𝑡𝑖𝑜𝑛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𝑚𝑎𝑔𝑛𝑖𝑡𝑢𝑑𝑒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743075" y="2562225"/>
              <a:ext cx="1447800" cy="2756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𝑓𝑢𝑛𝑐𝑡𝑖𝑜𝑛〗_𝑚𝑎𝑔𝑛𝑖𝑡𝑢𝑑𝑒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66675</xdr:colOff>
      <xdr:row>5</xdr:row>
      <xdr:rowOff>28575</xdr:rowOff>
    </xdr:from>
    <xdr:ext cx="1562100" cy="456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715125" y="2505075"/>
              <a:ext cx="1562100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𝑚𝑒𝑡𝑒𝑟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1000 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𝑔𝑟𝑎𝑚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𝑠𝑒𝑐𝑜𝑛𝑑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715125" y="2505075"/>
              <a:ext cx="1562100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((</a:t>
              </a:r>
              <a:r>
                <a:rPr lang="en-US" sz="1100" b="0" i="0">
                  <a:latin typeface="Cambria Math"/>
                </a:rPr>
                <a:t>𝑚𝑒𝑡𝑒𝑟)^2 (1000 𝑔𝑟𝑎𝑚))/(𝑠𝑒𝑐𝑜𝑛𝑑)^2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8</xdr:row>
      <xdr:rowOff>104775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924050" y="35718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/>
                            <a:ea typeface="Cambria Math"/>
                          </a:rPr>
                          <m:t>𝜏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𝑠𝑡𝑎𝑙𝑙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924050" y="357187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i="0">
                  <a:latin typeface="Cambria Math"/>
                  <a:ea typeface="Cambria Math"/>
                </a:rPr>
                <a:t>𝜏_</a:t>
              </a:r>
              <a:r>
                <a:rPr lang="en-US" sz="1100" b="0" i="0">
                  <a:latin typeface="Cambria Math"/>
                </a:rPr>
                <a:t>𝑠𝑡𝑎𝑙𝑙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76200</xdr:colOff>
      <xdr:row>8</xdr:row>
      <xdr:rowOff>57150</xdr:rowOff>
    </xdr:from>
    <xdr:ext cx="1562100" cy="456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724650" y="3524250"/>
              <a:ext cx="1562100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𝑚𝑒𝑡𝑒𝑟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1000 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𝑔𝑟𝑎𝑚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𝑠𝑒𝑐𝑜𝑛𝑑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724650" y="3524250"/>
              <a:ext cx="1562100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((</a:t>
              </a:r>
              <a:r>
                <a:rPr lang="en-US" sz="1100" b="0" i="0">
                  <a:latin typeface="Cambria Math"/>
                </a:rPr>
                <a:t>𝑚𝑒𝑡𝑒𝑟)^2 (1000 𝑔𝑟𝑎𝑚))/(𝑠𝑒𝑐𝑜𝑛𝑑)^2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295275</xdr:colOff>
      <xdr:row>9</xdr:row>
      <xdr:rowOff>123825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971675" y="40862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𝐽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𝑟𝑜𝑡𝑜𝑟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971675" y="40862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𝐽_𝑟𝑜𝑡𝑜𝑟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66674</xdr:colOff>
      <xdr:row>9</xdr:row>
      <xdr:rowOff>114300</xdr:rowOff>
    </xdr:from>
    <xdr:ext cx="1695451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6715124" y="4076700"/>
              <a:ext cx="1695451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𝑚𝑎𝑡𝑒𝑟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sz="110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1000 </m:t>
                        </m:r>
                        <m:r>
                          <a:rPr lang="en-US" sz="1100" b="0" i="1">
                            <a:latin typeface="Cambria Math"/>
                          </a:rPr>
                          <m:t>𝑔𝑟𝑎𝑚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715124" y="4076700"/>
              <a:ext cx="1695451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𝑚𝑎𝑡𝑒𝑟)^2 </a:t>
              </a:r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1000 𝑔𝑟𝑎𝑚)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276225</xdr:colOff>
      <xdr:row>10</xdr:row>
      <xdr:rowOff>114300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952625" y="45720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𝐽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𝑒𝑥𝑡𝑟𝑎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952625" y="45720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𝐽_𝑒𝑥𝑡𝑟𝑎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47624</xdr:colOff>
      <xdr:row>10</xdr:row>
      <xdr:rowOff>66675</xdr:rowOff>
    </xdr:from>
    <xdr:ext cx="1695451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6696074" y="4524375"/>
              <a:ext cx="1695451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𝑚𝑎𝑡𝑒𝑟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sz="110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1000 </m:t>
                        </m:r>
                        <m:r>
                          <a:rPr lang="en-US" sz="1100" b="0" i="1">
                            <a:latin typeface="Cambria Math"/>
                          </a:rPr>
                          <m:t>𝑔𝑟𝑎𝑚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696074" y="4524375"/>
              <a:ext cx="1695451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𝑚𝑎𝑡𝑒𝑟)^2 </a:t>
              </a:r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1000 𝑔𝑟𝑎𝑚)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295275</xdr:colOff>
      <xdr:row>11</xdr:row>
      <xdr:rowOff>133350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971675" y="508635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𝑡𝑖𝑚𝑒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971675" y="508635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𝑘_𝑡𝑖𝑚𝑒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47625</xdr:colOff>
      <xdr:row>14</xdr:row>
      <xdr:rowOff>561975</xdr:rowOff>
    </xdr:from>
    <xdr:ext cx="1393138" cy="3812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xmlns="" id="{EFC3B150-6949-C334-200C-D969246A7F39}"/>
                </a:ext>
              </a:extLst>
            </xdr:cNvPr>
            <xdr:cNvSpPr txBox="1"/>
          </xdr:nvSpPr>
          <xdr:spPr>
            <a:xfrm>
              <a:off x="1933575" y="7000875"/>
              <a:ext cx="1393138" cy="3812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λ</m:t>
                    </m:r>
                    <m:r>
                      <a:rPr lang="en-US" sz="1100" b="0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𝑖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𝑛𝑜</m:t>
                                </m:r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𝑙𝑜𝑎𝑑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𝑡𝑜𝑟𝑞𝑢𝑒</m:t>
                                </m:r>
                              </m:sub>
                            </m:sSub>
                          </m:e>
                        </m:d>
                      </m:num>
                      <m:den>
                        <m:d>
                          <m:dPr>
                            <m:ctrlPr>
                              <a:rPr lang="en-US" sz="1100" b="0" i="1">
                                <a:solidFill>
                                  <a:sysClr val="windowText" lastClr="00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  <a:ea typeface="Cambria Math"/>
                                  </a:rPr>
                                  <m:t>𝜔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𝑛𝑜</m:t>
                                </m:r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ysClr val="windowText" lastClr="000000"/>
                                    </a:solidFill>
                                    <a:latin typeface="Cambria Math"/>
                                  </a:rPr>
                                  <m:t>𝑙𝑜𝑎𝑑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xmlns="" xmlns:a14="http://schemas.microsoft.com/office/drawing/2010/main" id="{EFC3B150-6949-C334-200C-D969246A7F39}"/>
                </a:ext>
              </a:extLst>
            </xdr:cNvPr>
            <xdr:cNvSpPr txBox="1"/>
          </xdr:nvSpPr>
          <xdr:spPr>
            <a:xfrm>
              <a:off x="1933575" y="7000875"/>
              <a:ext cx="1393138" cy="3812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λ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/>
                </a:rPr>
                <a:t>=(𝑖_(𝑛𝑜 𝑙𝑜𝑎𝑑) )(𝑘_𝑡𝑜𝑟𝑞𝑢𝑒 )/((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/>
                  <a:ea typeface="Cambria Math"/>
                </a:rPr>
                <a:t>𝜔_(</a:t>
              </a:r>
              <a:r>
                <a:rPr lang="en-US" sz="1100" b="0" i="0">
                  <a:solidFill>
                    <a:sysClr val="windowText" lastClr="000000"/>
                  </a:solidFill>
                  <a:latin typeface="Cambria Math"/>
                </a:rPr>
                <a:t>𝑛𝑜 𝑙𝑜𝑎𝑑) ) 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285750</xdr:colOff>
      <xdr:row>12</xdr:row>
      <xdr:rowOff>76200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2171700" y="55245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𝑖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𝑏𝑜</m:t>
                        </m:r>
                        <m:r>
                          <a:rPr lang="en-US" sz="1100" b="0" i="1">
                            <a:latin typeface="Cambria Math"/>
                          </a:rPr>
                          <m:t> </m:t>
                        </m:r>
                        <m:r>
                          <a:rPr lang="en-US" sz="1100" b="0" i="1">
                            <a:latin typeface="Cambria Math"/>
                          </a:rPr>
                          <m:t>𝑙𝑜𝑎𝑑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2171700" y="55245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𝑖_(𝑏𝑜 𝑙𝑜𝑎𝑑)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409575</xdr:colOff>
      <xdr:row>12</xdr:row>
      <xdr:rowOff>95250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7267575" y="554355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𝑎𝑚𝑝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7267575" y="554355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𝑎𝑚𝑝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66675</xdr:colOff>
      <xdr:row>14</xdr:row>
      <xdr:rowOff>171450</xdr:rowOff>
    </xdr:from>
    <xdr:to>
      <xdr:col>8</xdr:col>
      <xdr:colOff>160131</xdr:colOff>
      <xdr:row>14</xdr:row>
      <xdr:rowOff>1333731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DD4C6FE5-1E6B-1DDB-151C-BD0B0DB16C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059" t="21188" r="55633" b="67959"/>
        <a:stretch/>
      </xdr:blipFill>
      <xdr:spPr>
        <a:xfrm>
          <a:off x="8886825" y="6715125"/>
          <a:ext cx="4179681" cy="1162281"/>
        </a:xfrm>
        <a:prstGeom prst="rect">
          <a:avLst/>
        </a:prstGeom>
      </xdr:spPr>
    </xdr:pic>
    <xdr:clientData/>
  </xdr:twoCellAnchor>
  <xdr:oneCellAnchor>
    <xdr:from>
      <xdr:col>1</xdr:col>
      <xdr:colOff>295275</xdr:colOff>
      <xdr:row>13</xdr:row>
      <xdr:rowOff>85725</xdr:rowOff>
    </xdr:from>
    <xdr:ext cx="914400" cy="2749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2181225" y="6029325"/>
              <a:ext cx="914400" cy="274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𝑘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𝑡𝑜𝑟𝑞𝑢𝑒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2181225" y="6029325"/>
              <a:ext cx="914400" cy="274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𝑘_𝑡𝑜𝑟𝑞𝑢𝑒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76200</xdr:colOff>
      <xdr:row>13</xdr:row>
      <xdr:rowOff>9525</xdr:rowOff>
    </xdr:from>
    <xdr:ext cx="1666876" cy="4724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7134225" y="5953125"/>
              <a:ext cx="1666876" cy="472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𝑚𝑒𝑡𝑒𝑟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1000 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𝑔𝑟𝑎𝑚</m:t>
                            </m:r>
                          </m:e>
                        </m:d>
                      </m:num>
                      <m:den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𝑎𝑚𝑝</m:t>
                            </m:r>
                          </m:e>
                        </m:d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𝑠𝑒𝑐𝑜𝑛𝑑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7134225" y="5953125"/>
              <a:ext cx="1666876" cy="472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((</a:t>
              </a:r>
              <a:r>
                <a:rPr lang="en-US" sz="1100" b="0" i="0">
                  <a:latin typeface="Cambria Math"/>
                </a:rPr>
                <a:t>𝑚𝑒𝑡𝑒𝑟)^2 (1000 𝑔𝑟𝑎𝑚))/((𝑎𝑚𝑝) (𝑠𝑒𝑐𝑜𝑛𝑑)^2 )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57149</xdr:colOff>
      <xdr:row>14</xdr:row>
      <xdr:rowOff>628650</xdr:rowOff>
    </xdr:from>
    <xdr:ext cx="1590675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7115174" y="7067550"/>
              <a:ext cx="159067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𝑚𝑒𝑡𝑒𝑟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1000 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𝑔𝑟𝑎𝑚</m:t>
                            </m:r>
                          </m:e>
                        </m:d>
                      </m:num>
                      <m:den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𝑠𝑒𝑐𝑜𝑛𝑑</m:t>
                            </m:r>
                          </m:e>
                        </m:d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𝑟𝑒𝑣𝑜𝑙𝑢𝑡𝑖𝑜𝑛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7115174" y="7067550"/>
              <a:ext cx="159067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((</a:t>
              </a:r>
              <a:r>
                <a:rPr lang="en-US" sz="1100" b="0" i="0">
                  <a:latin typeface="Cambria Math"/>
                </a:rPr>
                <a:t>𝑚𝑒𝑡𝑒𝑟)^2 (1000 𝑔𝑟𝑎𝑚))/(𝑠𝑒𝑐𝑜𝑛𝑑)(𝑟𝑒𝑣𝑜𝑙𝑢𝑡𝑖𝑜𝑛)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15</xdr:row>
      <xdr:rowOff>123825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143125" y="81153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𝐽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𝑡𝑜𝑡𝑎𝑙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143125" y="81153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𝐽_𝑡𝑜𝑡𝑎𝑙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28574</xdr:colOff>
      <xdr:row>15</xdr:row>
      <xdr:rowOff>161925</xdr:rowOff>
    </xdr:from>
    <xdr:ext cx="1695451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7086599" y="8153400"/>
              <a:ext cx="1695451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𝑚𝑎𝑡𝑒𝑟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sz="110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/>
                          </a:rPr>
                          <m:t>1000 </m:t>
                        </m:r>
                        <m:r>
                          <a:rPr lang="en-US" sz="1100" b="0" i="1">
                            <a:latin typeface="Cambria Math"/>
                          </a:rPr>
                          <m:t>𝑔𝑟𝑎𝑚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7086599" y="8153400"/>
              <a:ext cx="1695451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𝑚𝑎𝑡𝑒𝑟)^2 </a:t>
              </a:r>
              <a:r>
                <a:rPr lang="en-US" sz="1100" i="0">
                  <a:latin typeface="Cambria Math"/>
                </a:rPr>
                <a:t>(</a:t>
              </a:r>
              <a:r>
                <a:rPr lang="en-US" sz="1100" b="0" i="0">
                  <a:latin typeface="Cambria Math"/>
                </a:rPr>
                <a:t>1000 𝑔𝑟𝑎𝑚)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16</xdr:row>
      <xdr:rowOff>95250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2143125" y="85820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𝑡𝑒𝑟𝑚𝑖𝑛𝑎𝑙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2143125" y="85820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𝐿_𝑡𝑒𝑟𝑚𝑖𝑛𝑎𝑙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76199</xdr:colOff>
      <xdr:row>16</xdr:row>
      <xdr:rowOff>19050</xdr:rowOff>
    </xdr:from>
    <xdr:ext cx="1609725" cy="4724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7134224" y="8505825"/>
              <a:ext cx="1609725" cy="472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𝑚𝑒𝑡𝑒𝑟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1000 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𝑔𝑟𝑎𝑚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𝑎𝑚𝑝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𝑠𝑒𝑐𝑜𝑛𝑑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7134224" y="8505825"/>
              <a:ext cx="1609725" cy="472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((</a:t>
              </a:r>
              <a:r>
                <a:rPr lang="en-US" sz="1100" b="0" i="0">
                  <a:latin typeface="Cambria Math"/>
                </a:rPr>
                <a:t>𝑚𝑒𝑡𝑒𝑟)^2 (1000 𝑔𝑟𝑎𝑚))/((𝑎𝑚𝑝)^2 (𝑠𝑒𝑐𝑜𝑛𝑑)^2 )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285750</xdr:colOff>
      <xdr:row>17</xdr:row>
      <xdr:rowOff>95250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2171700" y="90773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l-GR" sz="1100" i="1">
                            <a:latin typeface="Cambria Math"/>
                          </a:rPr>
                          <m:t>Ω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𝑡𝑒𝑟𝑚𝑖𝑛𝑎𝑙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2171700" y="90773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l-GR" sz="1100" i="0">
                  <a:latin typeface="Cambria Math"/>
                </a:rPr>
                <a:t>Ω</a:t>
              </a:r>
              <a:r>
                <a:rPr lang="en-US" sz="110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𝑡𝑒𝑟𝑚𝑖𝑛𝑎𝑙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19050</xdr:colOff>
      <xdr:row>17</xdr:row>
      <xdr:rowOff>28575</xdr:rowOff>
    </xdr:from>
    <xdr:ext cx="1695450" cy="4724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7077075" y="9010650"/>
              <a:ext cx="1695450" cy="472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𝑚𝑒𝑡𝑒𝑟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1000 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𝑔𝑟𝑎𝑚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𝑎𝑚𝑝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𝑠𝑒𝑐𝑜𝑛𝑑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7077075" y="9010650"/>
              <a:ext cx="1695450" cy="472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((</a:t>
              </a:r>
              <a:r>
                <a:rPr lang="en-US" sz="1100" b="0" i="0">
                  <a:latin typeface="Cambria Math"/>
                </a:rPr>
                <a:t>𝑚𝑒𝑡𝑒𝑟)^2 (1000 𝑔𝑟𝑎𝑚))/((𝑎𝑚𝑝)^2 (𝑠𝑒𝑐𝑜𝑛𝑑)^3 )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257174</xdr:colOff>
      <xdr:row>18</xdr:row>
      <xdr:rowOff>85725</xdr:rowOff>
    </xdr:from>
    <xdr:ext cx="1209675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2143124" y="9667875"/>
              <a:ext cx="12096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𝑣𝑜𝑙𝑡𝑎𝑔𝑒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𝑑𝑎𝑡𝑎𝑠h𝑒𝑒𝑡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2143124" y="9667875"/>
              <a:ext cx="120967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𝑣𝑜𝑙𝑡𝑎𝑔𝑒〗_𝑑𝑎𝑡𝑎𝑠ℎ𝑒𝑒𝑡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47625</xdr:colOff>
      <xdr:row>18</xdr:row>
      <xdr:rowOff>9525</xdr:rowOff>
    </xdr:from>
    <xdr:ext cx="1695450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7105650" y="9591675"/>
              <a:ext cx="1695450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𝑚𝑒𝑡𝑒𝑟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1000 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𝑔𝑟𝑎𝑚</m:t>
                            </m:r>
                          </m:e>
                        </m:d>
                      </m:num>
                      <m:den>
                        <m:d>
                          <m:d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𝑎𝑚𝑝</m:t>
                            </m:r>
                          </m:e>
                        </m:d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𝑠𝑒𝑐𝑜𝑛𝑑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3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7105650" y="9591675"/>
              <a:ext cx="1695450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/>
                </a:rPr>
                <a:t>((</a:t>
              </a:r>
              <a:r>
                <a:rPr lang="en-US" sz="1100" b="0" i="0">
                  <a:latin typeface="Cambria Math"/>
                </a:rPr>
                <a:t>𝑚𝑒𝑡𝑒𝑟)^2 (1000 𝑔𝑟𝑎𝑚))/((𝑎𝑚𝑝) (𝑠𝑒𝑐𝑜𝑛𝑑)^3 )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276225</xdr:colOff>
      <xdr:row>19</xdr:row>
      <xdr:rowOff>133350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2162175" y="10210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𝑖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𝑠𝑡𝑎𝑙𝑙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2162175" y="10210800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𝑖_𝑠𝑡𝑎𝑙𝑙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333375</xdr:colOff>
      <xdr:row>19</xdr:row>
      <xdr:rowOff>142875</xdr:rowOff>
    </xdr:from>
    <xdr:ext cx="91440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7391400" y="102203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𝑎𝑚𝑝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7391400" y="102203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𝑎𝑚𝑝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25853</xdr:colOff>
      <xdr:row>6</xdr:row>
      <xdr:rowOff>93888</xdr:rowOff>
    </xdr:from>
    <xdr:ext cx="1389290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917246" y="3141888"/>
              <a:ext cx="138929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𝑓𝑢𝑛𝑐𝑡𝑖𝑜𝑛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𝑏𝑎𝑠𝑒</m:t>
                        </m:r>
                        <m:r>
                          <a:rPr lang="en-US" sz="1100" b="0" i="1">
                            <a:latin typeface="Cambria Math"/>
                          </a:rPr>
                          <m:t> </m:t>
                        </m:r>
                        <m:r>
                          <a:rPr lang="en-US" sz="1100" b="0" i="1">
                            <a:latin typeface="Cambria Math"/>
                          </a:rPr>
                          <m:t>𝑣𝑎𝑙𝑢𝑒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917246" y="3141888"/>
              <a:ext cx="138929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𝑓𝑢𝑛𝑐𝑡𝑖𝑜𝑛〗_(𝑏𝑎𝑠𝑒 𝑣𝑎𝑙𝑢𝑒)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87841</xdr:colOff>
      <xdr:row>6</xdr:row>
      <xdr:rowOff>49742</xdr:rowOff>
    </xdr:from>
    <xdr:ext cx="1562100" cy="4560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7146924" y="3140075"/>
              <a:ext cx="1562100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𝑚𝑒𝑡𝑒𝑟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1000 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𝑔𝑟𝑎𝑚</m:t>
                            </m:r>
                          </m:e>
                        </m:d>
                      </m:num>
                      <m:den>
                        <m:sSup>
                          <m:sSupPr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𝑠𝑒𝑐𝑜𝑛𝑑</m:t>
                                </m:r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7146924" y="3140075"/>
              <a:ext cx="1562100" cy="4560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i="0">
                  <a:latin typeface="Cambria Math"/>
                </a:rPr>
                <a:t>((</a:t>
              </a:r>
              <a:r>
                <a:rPr lang="en-US" sz="1100" b="0" i="0">
                  <a:latin typeface="Cambria Math"/>
                </a:rPr>
                <a:t>𝑚𝑒𝑡𝑒𝑟)^2 (1000 𝑔𝑟𝑎𝑚))/(𝑠𝑒𝑐𝑜𝑛𝑑)^2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304800</xdr:colOff>
      <xdr:row>20</xdr:row>
      <xdr:rowOff>66675</xdr:rowOff>
    </xdr:from>
    <xdr:ext cx="914400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TextBox 22"/>
            <xdr:cNvSpPr txBox="1"/>
          </xdr:nvSpPr>
          <xdr:spPr>
            <a:xfrm>
              <a:off x="2193925" y="110839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𝑡𝑖𝑚𝑒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𝑖𝑛𝑐𝑟𝑒𝑚𝑒𝑛𝑡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3" name="TextBox 22"/>
            <xdr:cNvSpPr txBox="1"/>
          </xdr:nvSpPr>
          <xdr:spPr>
            <a:xfrm>
              <a:off x="2193925" y="11083925"/>
              <a:ext cx="91440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𝑡𝑖𝑚𝑒〗_𝑖𝑛𝑐𝑟𝑒𝑚𝑒𝑛𝑡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288925</xdr:colOff>
      <xdr:row>21</xdr:row>
      <xdr:rowOff>82550</xdr:rowOff>
    </xdr:from>
    <xdr:ext cx="914400" cy="2749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/>
            <xdr:cNvSpPr txBox="1"/>
          </xdr:nvSpPr>
          <xdr:spPr>
            <a:xfrm>
              <a:off x="2178050" y="11591925"/>
              <a:ext cx="914400" cy="274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𝑡𝑖𝑚𝑒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𝑠𝑝𝑎𝑛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2" name="TextBox 31"/>
            <xdr:cNvSpPr txBox="1"/>
          </xdr:nvSpPr>
          <xdr:spPr>
            <a:xfrm>
              <a:off x="2178050" y="11591925"/>
              <a:ext cx="914400" cy="274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r>
                <a:rPr lang="en-US" sz="1100" i="0">
                  <a:latin typeface="Cambria Math"/>
                </a:rPr>
                <a:t>〖</a:t>
              </a:r>
              <a:r>
                <a:rPr lang="en-US" sz="1100" b="0" i="0">
                  <a:latin typeface="Cambria Math"/>
                </a:rPr>
                <a:t>𝑡𝑖𝑚𝑒〗_𝑠𝑝𝑎𝑛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knowledgedoor.com/2/calculators/convert_to_base_metric_units.html" TargetMode="External"/><Relationship Id="rId1" Type="http://schemas.openxmlformats.org/officeDocument/2006/relationships/hyperlink" Target="EN-22-122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2"/>
  <sheetViews>
    <sheetView tabSelected="1" topLeftCell="A10" zoomScale="60" zoomScaleNormal="60" workbookViewId="0">
      <selection activeCell="G25" sqref="G25"/>
    </sheetView>
  </sheetViews>
  <sheetFormatPr defaultRowHeight="39" customHeight="1" x14ac:dyDescent="0.25"/>
  <cols>
    <col min="1" max="1" width="28.28515625" style="1" bestFit="1" customWidth="1"/>
    <col min="2" max="2" width="22.28515625" customWidth="1"/>
    <col min="3" max="3" width="17.5703125" customWidth="1"/>
    <col min="4" max="4" width="19.28515625" style="1" bestFit="1" customWidth="1"/>
    <col min="5" max="5" width="18.42578125" style="1" bestFit="1" customWidth="1"/>
    <col min="6" max="6" width="26.42578125" customWidth="1"/>
    <col min="7" max="7" width="52.140625" customWidth="1"/>
    <col min="17" max="17" width="13.85546875" style="1" bestFit="1" customWidth="1"/>
    <col min="18" max="18" width="20.5703125" style="1" bestFit="1" customWidth="1"/>
    <col min="19" max="19" width="16.7109375" style="1" customWidth="1"/>
    <col min="20" max="20" width="9.140625" style="1"/>
    <col min="21" max="21" width="12" bestFit="1" customWidth="1"/>
    <col min="23" max="23" width="15.42578125" bestFit="1" customWidth="1"/>
    <col min="25" max="25" width="15" style="1" bestFit="1" customWidth="1"/>
    <col min="26" max="26" width="21.85546875" style="1" bestFit="1" customWidth="1"/>
    <col min="27" max="27" width="28" style="1" bestFit="1" customWidth="1"/>
    <col min="28" max="28" width="14" style="1" bestFit="1" customWidth="1"/>
    <col min="68" max="68" width="15" bestFit="1" customWidth="1"/>
    <col min="69" max="70" width="14" bestFit="1" customWidth="1"/>
  </cols>
  <sheetData>
    <row r="1" spans="1:24" ht="47.25" customHeight="1" x14ac:dyDescent="0.25">
      <c r="A1" s="1" t="s">
        <v>3</v>
      </c>
      <c r="B1" s="2" t="s">
        <v>4</v>
      </c>
      <c r="Q1" s="3"/>
      <c r="R1" s="3"/>
      <c r="S1" s="3"/>
      <c r="T1" s="3"/>
    </row>
    <row r="2" spans="1:24" ht="39" customHeight="1" x14ac:dyDescent="0.25">
      <c r="A2" s="3" t="s">
        <v>5</v>
      </c>
      <c r="B2" s="2" t="s">
        <v>6</v>
      </c>
      <c r="C2" s="4" t="s">
        <v>8</v>
      </c>
      <c r="U2" s="1"/>
      <c r="V2" s="1"/>
      <c r="W2" s="1"/>
      <c r="X2" s="1"/>
    </row>
    <row r="3" spans="1:24" ht="39" customHeight="1" x14ac:dyDescent="0.25">
      <c r="A3" s="1" t="s">
        <v>0</v>
      </c>
      <c r="B3" s="1" t="s">
        <v>1</v>
      </c>
      <c r="C3" s="5" t="s">
        <v>18</v>
      </c>
      <c r="D3" s="3" t="s">
        <v>17</v>
      </c>
      <c r="E3" s="1" t="s">
        <v>2</v>
      </c>
      <c r="F3" s="1" t="s">
        <v>34</v>
      </c>
    </row>
    <row r="4" spans="1:24" ht="39" customHeight="1" x14ac:dyDescent="0.25">
      <c r="A4" s="11" t="s">
        <v>9</v>
      </c>
      <c r="B4" s="11"/>
      <c r="C4" s="6">
        <v>2</v>
      </c>
      <c r="D4" s="6" t="s">
        <v>10</v>
      </c>
      <c r="E4" s="11">
        <f>C4</f>
        <v>2</v>
      </c>
      <c r="F4" s="11" t="s">
        <v>10</v>
      </c>
    </row>
    <row r="5" spans="1:24" ht="39" customHeight="1" x14ac:dyDescent="0.25">
      <c r="A5" s="11" t="s">
        <v>11</v>
      </c>
      <c r="B5" s="11"/>
      <c r="C5" s="6">
        <v>0.125</v>
      </c>
      <c r="D5" s="6" t="s">
        <v>10</v>
      </c>
      <c r="E5" s="11">
        <f>C5</f>
        <v>0.125</v>
      </c>
      <c r="F5" s="11" t="s">
        <v>10</v>
      </c>
    </row>
    <row r="6" spans="1:24" ht="39" customHeight="1" x14ac:dyDescent="0.25">
      <c r="A6" s="11" t="s">
        <v>12</v>
      </c>
      <c r="B6" s="11"/>
      <c r="C6" s="6">
        <f>277+0</f>
        <v>277</v>
      </c>
      <c r="D6" s="6" t="s">
        <v>13</v>
      </c>
      <c r="E6" s="11">
        <f>C6/1000</f>
        <v>0.27700000000000002</v>
      </c>
      <c r="F6" s="11"/>
    </row>
    <row r="7" spans="1:24" ht="39" customHeight="1" x14ac:dyDescent="0.25">
      <c r="A7" s="11" t="s">
        <v>39</v>
      </c>
      <c r="B7" s="11"/>
      <c r="C7" s="6">
        <v>0</v>
      </c>
      <c r="D7" s="6" t="s">
        <v>13</v>
      </c>
      <c r="E7" s="11">
        <f>C7/1000</f>
        <v>0</v>
      </c>
      <c r="F7" s="11"/>
    </row>
    <row r="8" spans="1:24" ht="39" customHeight="1" x14ac:dyDescent="0.25">
      <c r="A8" s="1" t="s">
        <v>36</v>
      </c>
      <c r="C8" s="1">
        <v>8920</v>
      </c>
      <c r="D8" s="1" t="s">
        <v>7</v>
      </c>
      <c r="E8" s="1">
        <f>C8/60</f>
        <v>148.66666666666666</v>
      </c>
    </row>
    <row r="9" spans="1:24" ht="39" customHeight="1" x14ac:dyDescent="0.25">
      <c r="A9" s="1" t="s">
        <v>37</v>
      </c>
      <c r="C9" s="1">
        <v>287</v>
      </c>
      <c r="D9" s="1" t="s">
        <v>13</v>
      </c>
      <c r="E9" s="1">
        <f>C9/1000</f>
        <v>0.28699999999999998</v>
      </c>
    </row>
    <row r="10" spans="1:24" ht="39" customHeight="1" x14ac:dyDescent="0.25">
      <c r="A10" s="1" t="s">
        <v>14</v>
      </c>
      <c r="C10" s="1">
        <v>14.9</v>
      </c>
      <c r="D10" s="1" t="s">
        <v>15</v>
      </c>
      <c r="E10" s="1">
        <f>C10/10000000</f>
        <v>1.4900000000000001E-6</v>
      </c>
    </row>
    <row r="11" spans="1:24" ht="39" customHeight="1" x14ac:dyDescent="0.25">
      <c r="A11" s="1" t="s">
        <v>16</v>
      </c>
      <c r="C11" s="7">
        <f>C10*50</f>
        <v>745</v>
      </c>
      <c r="D11" s="7" t="s">
        <v>15</v>
      </c>
      <c r="E11" s="1">
        <f>C11/10000000</f>
        <v>7.4499999999999995E-5</v>
      </c>
    </row>
    <row r="12" spans="1:24" ht="39" customHeight="1" x14ac:dyDescent="0.25">
      <c r="A12" s="1" t="s">
        <v>19</v>
      </c>
      <c r="C12" s="1">
        <v>4.8899999999999997</v>
      </c>
      <c r="D12" s="1" t="s">
        <v>20</v>
      </c>
      <c r="E12" s="1">
        <f>C12/1000</f>
        <v>4.8899999999999994E-3</v>
      </c>
      <c r="F12" s="1" t="s">
        <v>10</v>
      </c>
    </row>
    <row r="13" spans="1:24" ht="39" customHeight="1" x14ac:dyDescent="0.25">
      <c r="A13" s="1" t="s">
        <v>38</v>
      </c>
      <c r="C13" s="1">
        <v>53</v>
      </c>
      <c r="D13" s="1" t="s">
        <v>22</v>
      </c>
      <c r="E13" s="1">
        <f>C13/1000</f>
        <v>5.2999999999999999E-2</v>
      </c>
      <c r="F13" s="1"/>
    </row>
    <row r="14" spans="1:24" ht="39" customHeight="1" x14ac:dyDescent="0.25">
      <c r="A14" s="8" t="s">
        <v>23</v>
      </c>
      <c r="B14" s="9"/>
      <c r="C14" s="8">
        <v>25.6</v>
      </c>
      <c r="D14" s="10" t="s">
        <v>24</v>
      </c>
      <c r="E14" s="8">
        <f>C14/1000</f>
        <v>2.5600000000000001E-2</v>
      </c>
      <c r="F14" s="8"/>
      <c r="G14" s="1">
        <f>E9/(E20-E13)</f>
        <v>2.574683771418319E-2</v>
      </c>
      <c r="H14" s="1" t="s">
        <v>35</v>
      </c>
    </row>
    <row r="15" spans="1:24" ht="122.25" customHeight="1" x14ac:dyDescent="0.25">
      <c r="A15" s="8" t="s">
        <v>21</v>
      </c>
      <c r="B15" s="9"/>
      <c r="C15" s="9"/>
      <c r="D15" s="8"/>
      <c r="E15" s="8">
        <f>E13/E8*E14</f>
        <v>9.1264573991031397E-6</v>
      </c>
      <c r="F15" s="9"/>
    </row>
    <row r="16" spans="1:24" ht="39" customHeight="1" x14ac:dyDescent="0.25">
      <c r="A16" s="1" t="s">
        <v>25</v>
      </c>
      <c r="C16" s="1">
        <f>C10+C11</f>
        <v>759.9</v>
      </c>
      <c r="D16" s="7" t="s">
        <v>15</v>
      </c>
      <c r="E16" s="1">
        <f>E10+E11</f>
        <v>7.5989999999999996E-5</v>
      </c>
    </row>
    <row r="17" spans="1:7" ht="39" customHeight="1" x14ac:dyDescent="0.25">
      <c r="A17" s="1" t="s">
        <v>26</v>
      </c>
      <c r="C17" s="1">
        <v>0.27800000000000002</v>
      </c>
      <c r="D17" s="1" t="s">
        <v>27</v>
      </c>
      <c r="E17" s="1">
        <f>C17/1000</f>
        <v>2.7800000000000004E-4</v>
      </c>
    </row>
    <row r="18" spans="1:7" ht="39" customHeight="1" x14ac:dyDescent="0.25">
      <c r="A18" s="1" t="s">
        <v>28</v>
      </c>
      <c r="C18" s="1">
        <v>2.14</v>
      </c>
      <c r="D18" s="1" t="s">
        <v>29</v>
      </c>
      <c r="E18" s="1">
        <f>C18</f>
        <v>2.14</v>
      </c>
    </row>
    <row r="19" spans="1:7" ht="39" customHeight="1" x14ac:dyDescent="0.25">
      <c r="A19" s="1" t="s">
        <v>31</v>
      </c>
      <c r="C19" s="1">
        <v>24</v>
      </c>
      <c r="D19" s="1" t="s">
        <v>30</v>
      </c>
      <c r="E19" s="1">
        <f>C19</f>
        <v>24</v>
      </c>
    </row>
    <row r="20" spans="1:7" ht="39" customHeight="1" x14ac:dyDescent="0.25">
      <c r="A20" s="1" t="s">
        <v>33</v>
      </c>
      <c r="C20" s="1">
        <v>11.2</v>
      </c>
      <c r="D20" s="1" t="s">
        <v>32</v>
      </c>
      <c r="E20" s="1">
        <f>C20</f>
        <v>11.2</v>
      </c>
    </row>
    <row r="21" spans="1:7" ht="39" customHeight="1" x14ac:dyDescent="0.25">
      <c r="A21" s="1" t="s">
        <v>40</v>
      </c>
      <c r="C21" s="1">
        <v>2.9999999999999997E-4</v>
      </c>
      <c r="D21" s="1" t="s">
        <v>10</v>
      </c>
      <c r="E21" s="1">
        <f>C21</f>
        <v>2.9999999999999997E-4</v>
      </c>
      <c r="F21" s="1" t="s">
        <v>10</v>
      </c>
      <c r="G21" s="3" t="s">
        <v>42</v>
      </c>
    </row>
    <row r="22" spans="1:7" ht="39" customHeight="1" x14ac:dyDescent="0.25">
      <c r="A22" s="1" t="s">
        <v>41</v>
      </c>
      <c r="C22" s="1">
        <v>2.5</v>
      </c>
      <c r="D22" s="1" t="s">
        <v>10</v>
      </c>
      <c r="E22" s="1">
        <f>C22</f>
        <v>2.5</v>
      </c>
      <c r="F22" s="1" t="s">
        <v>10</v>
      </c>
    </row>
  </sheetData>
  <hyperlinks>
    <hyperlink ref="B1" r:id="rId1"/>
    <hyperlink ref="B2" r:id="rId2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Westley</dc:creator>
  <cp:lastModifiedBy>Todd Westley</cp:lastModifiedBy>
  <dcterms:created xsi:type="dcterms:W3CDTF">2023-08-20T16:49:17Z</dcterms:created>
  <dcterms:modified xsi:type="dcterms:W3CDTF">2023-09-15T12:41:35Z</dcterms:modified>
</cp:coreProperties>
</file>