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a7bbfe01de0dba/My Programming Journey/Projects for CV/tourism analysis/data ย้อนหลัง/จำนวนนักท่องเที่ยวต่างชาติ/"/>
    </mc:Choice>
  </mc:AlternateContent>
  <xr:revisionPtr revIDLastSave="269" documentId="8_{141D8285-F18B-42E2-93FE-421FA25EC97C}" xr6:coauthVersionLast="47" xr6:coauthVersionMax="47" xr10:uidLastSave="{2AA4E4DF-D4E0-4A15-9076-B3800D3617E1}"/>
  <bookViews>
    <workbookView xWindow="-120" yWindow="-120" windowWidth="38640" windowHeight="21120" activeTab="1" xr2:uid="{A6D55156-1178-40AB-A4DA-F4A0AEF7416E}"/>
  </bookViews>
  <sheets>
    <sheet name="Sheet1 (2)" sheetId="3" r:id="rId1"/>
    <sheet name="Sheet1 (3)" sheetId="10" r:id="rId2"/>
    <sheet name="2021" sheetId="7" r:id="rId3"/>
    <sheet name="2020" sheetId="8" r:id="rId4"/>
    <sheet name="2019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10" l="1"/>
  <c r="D116" i="10"/>
  <c r="E116" i="10"/>
  <c r="F116" i="10"/>
  <c r="G116" i="10"/>
  <c r="H116" i="10"/>
  <c r="I116" i="10"/>
  <c r="J116" i="10"/>
  <c r="K116" i="10"/>
  <c r="L116" i="10"/>
  <c r="M116" i="10"/>
  <c r="N116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C73" i="10"/>
  <c r="D73" i="10"/>
  <c r="E73" i="10"/>
  <c r="F73" i="10"/>
  <c r="G73" i="10"/>
  <c r="H73" i="10"/>
  <c r="I73" i="10"/>
  <c r="J73" i="10"/>
  <c r="K73" i="10"/>
  <c r="K40" i="10" s="1"/>
  <c r="L73" i="10"/>
  <c r="M73" i="10"/>
  <c r="N73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G40" i="10"/>
  <c r="H40" i="10"/>
  <c r="J40" i="10"/>
  <c r="C41" i="10"/>
  <c r="C40" i="10" s="1"/>
  <c r="D41" i="10"/>
  <c r="D40" i="10" s="1"/>
  <c r="E41" i="10"/>
  <c r="E40" i="10" s="1"/>
  <c r="F41" i="10"/>
  <c r="F40" i="10" s="1"/>
  <c r="G41" i="10"/>
  <c r="H41" i="10"/>
  <c r="I41" i="10"/>
  <c r="I40" i="10" s="1"/>
  <c r="J41" i="10"/>
  <c r="K41" i="10"/>
  <c r="L41" i="10"/>
  <c r="M41" i="10"/>
  <c r="N41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G6" i="10"/>
  <c r="H6" i="10"/>
  <c r="I6" i="10"/>
  <c r="J6" i="10"/>
  <c r="C7" i="10"/>
  <c r="C6" i="10" s="1"/>
  <c r="D7" i="10"/>
  <c r="D6" i="10" s="1"/>
  <c r="E7" i="10"/>
  <c r="E6" i="10" s="1"/>
  <c r="F7" i="10"/>
  <c r="F6" i="10" s="1"/>
  <c r="G7" i="10"/>
  <c r="H7" i="10"/>
  <c r="I7" i="10"/>
  <c r="J7" i="10"/>
  <c r="K7" i="10"/>
  <c r="L7" i="10"/>
  <c r="M7" i="10"/>
  <c r="N7" i="10"/>
  <c r="B116" i="10"/>
  <c r="B109" i="10"/>
  <c r="B96" i="10"/>
  <c r="B85" i="10"/>
  <c r="B73" i="10"/>
  <c r="B57" i="10"/>
  <c r="B49" i="10"/>
  <c r="B41" i="10"/>
  <c r="B40" i="10"/>
  <c r="B36" i="10"/>
  <c r="B26" i="10"/>
  <c r="B17" i="10"/>
  <c r="B7" i="10"/>
  <c r="B6" i="10" s="1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01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B102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B103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B104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B106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B107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B108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B110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B111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B112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B113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B114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B115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AB115" i="10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AB114" i="10"/>
  <c r="AA114" i="10"/>
  <c r="Z114" i="10"/>
  <c r="Y114" i="10"/>
  <c r="X114" i="10"/>
  <c r="W114" i="10"/>
  <c r="V114" i="10"/>
  <c r="U114" i="10"/>
  <c r="T114" i="10"/>
  <c r="S114" i="10"/>
  <c r="S109" i="10" s="1"/>
  <c r="R114" i="10"/>
  <c r="Q114" i="10"/>
  <c r="P114" i="10"/>
  <c r="AB113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AB112" i="10"/>
  <c r="AA112" i="10"/>
  <c r="Z112" i="10"/>
  <c r="Y112" i="10"/>
  <c r="X112" i="10"/>
  <c r="X109" i="10" s="1"/>
  <c r="W112" i="10"/>
  <c r="W109" i="10" s="1"/>
  <c r="V112" i="10"/>
  <c r="U112" i="10"/>
  <c r="T112" i="10"/>
  <c r="S112" i="10"/>
  <c r="R112" i="10"/>
  <c r="Q112" i="10"/>
  <c r="P112" i="10"/>
  <c r="AB111" i="10"/>
  <c r="AA111" i="10"/>
  <c r="Z111" i="10"/>
  <c r="Y111" i="10"/>
  <c r="X111" i="10"/>
  <c r="W111" i="10"/>
  <c r="V111" i="10"/>
  <c r="U111" i="10"/>
  <c r="T111" i="10"/>
  <c r="S111" i="10"/>
  <c r="R111" i="10"/>
  <c r="R109" i="10" s="1"/>
  <c r="Q111" i="10"/>
  <c r="Q109" i="10" s="1"/>
  <c r="P111" i="10"/>
  <c r="P109" i="10" s="1"/>
  <c r="AB110" i="10"/>
  <c r="AB109" i="10" s="1"/>
  <c r="AA110" i="10"/>
  <c r="AA109" i="10" s="1"/>
  <c r="Z110" i="10"/>
  <c r="Z109" i="10" s="1"/>
  <c r="Y110" i="10"/>
  <c r="Y109" i="10" s="1"/>
  <c r="X110" i="10"/>
  <c r="W110" i="10"/>
  <c r="V110" i="10"/>
  <c r="U110" i="10"/>
  <c r="T110" i="10"/>
  <c r="S110" i="10"/>
  <c r="R110" i="10"/>
  <c r="Q110" i="10"/>
  <c r="P110" i="10"/>
  <c r="V109" i="10"/>
  <c r="U109" i="10"/>
  <c r="T109" i="10"/>
  <c r="AB108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AB107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AB106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AB105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AB104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AB103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AB102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AB101" i="10"/>
  <c r="AA101" i="10"/>
  <c r="Z101" i="10"/>
  <c r="Y101" i="10"/>
  <c r="X101" i="10"/>
  <c r="W101" i="10"/>
  <c r="V101" i="10"/>
  <c r="U101" i="10"/>
  <c r="U96" i="10" s="1"/>
  <c r="T101" i="10"/>
  <c r="S101" i="10"/>
  <c r="R101" i="10"/>
  <c r="Q101" i="10"/>
  <c r="P101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P96" i="10" s="1"/>
  <c r="AB99" i="10"/>
  <c r="AA99" i="10"/>
  <c r="Z99" i="10"/>
  <c r="Y99" i="10"/>
  <c r="X99" i="10"/>
  <c r="W99" i="10"/>
  <c r="V99" i="10"/>
  <c r="U99" i="10"/>
  <c r="T99" i="10"/>
  <c r="S99" i="10"/>
  <c r="R99" i="10"/>
  <c r="Q99" i="10"/>
  <c r="P99" i="10"/>
  <c r="AB98" i="10"/>
  <c r="AA98" i="10"/>
  <c r="Z98" i="10"/>
  <c r="Y98" i="10"/>
  <c r="X98" i="10"/>
  <c r="W98" i="10"/>
  <c r="V98" i="10"/>
  <c r="U98" i="10"/>
  <c r="T98" i="10"/>
  <c r="T96" i="10" s="1"/>
  <c r="S98" i="10"/>
  <c r="R98" i="10"/>
  <c r="R96" i="10" s="1"/>
  <c r="Q98" i="10"/>
  <c r="Q96" i="10" s="1"/>
  <c r="P98" i="10"/>
  <c r="AB97" i="10"/>
  <c r="AB96" i="10" s="1"/>
  <c r="AA97" i="10"/>
  <c r="AA96" i="10" s="1"/>
  <c r="Z97" i="10"/>
  <c r="Z96" i="10" s="1"/>
  <c r="Y97" i="10"/>
  <c r="Y96" i="10" s="1"/>
  <c r="X97" i="10"/>
  <c r="W97" i="10"/>
  <c r="V97" i="10"/>
  <c r="U97" i="10"/>
  <c r="T97" i="10"/>
  <c r="S97" i="10"/>
  <c r="S96" i="10" s="1"/>
  <c r="R97" i="10"/>
  <c r="Q97" i="10"/>
  <c r="P97" i="10"/>
  <c r="X96" i="10"/>
  <c r="W96" i="10"/>
  <c r="V96" i="10"/>
  <c r="AB95" i="10"/>
  <c r="AA95" i="10"/>
  <c r="Z95" i="10"/>
  <c r="Y95" i="10"/>
  <c r="X95" i="10"/>
  <c r="W95" i="10"/>
  <c r="V95" i="10"/>
  <c r="U95" i="10"/>
  <c r="T95" i="10"/>
  <c r="S95" i="10"/>
  <c r="R95" i="10"/>
  <c r="Q95" i="10"/>
  <c r="P95" i="10"/>
  <c r="AB94" i="10"/>
  <c r="AA94" i="10"/>
  <c r="Z94" i="10"/>
  <c r="Y94" i="10"/>
  <c r="X94" i="10"/>
  <c r="W94" i="10"/>
  <c r="V94" i="10"/>
  <c r="U94" i="10"/>
  <c r="T94" i="10"/>
  <c r="S94" i="10"/>
  <c r="R94" i="10"/>
  <c r="Q94" i="10"/>
  <c r="P94" i="10"/>
  <c r="AB93" i="10"/>
  <c r="AA93" i="10"/>
  <c r="Z93" i="10"/>
  <c r="Y93" i="10"/>
  <c r="X93" i="10"/>
  <c r="W93" i="10"/>
  <c r="V93" i="10"/>
  <c r="U93" i="10"/>
  <c r="T93" i="10"/>
  <c r="S93" i="10"/>
  <c r="R93" i="10"/>
  <c r="Q93" i="10"/>
  <c r="P93" i="10"/>
  <c r="AB92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AB91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AB90" i="10"/>
  <c r="AA90" i="10"/>
  <c r="Z90" i="10"/>
  <c r="Y90" i="10"/>
  <c r="X90" i="10"/>
  <c r="W90" i="10"/>
  <c r="V90" i="10"/>
  <c r="U90" i="10"/>
  <c r="T90" i="10"/>
  <c r="S90" i="10"/>
  <c r="S85" i="10" s="1"/>
  <c r="R90" i="10"/>
  <c r="Q90" i="10"/>
  <c r="P90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AB88" i="10"/>
  <c r="AA88" i="10"/>
  <c r="Z88" i="10"/>
  <c r="Y88" i="10"/>
  <c r="X88" i="10"/>
  <c r="W88" i="10"/>
  <c r="V88" i="10"/>
  <c r="V85" i="10" s="1"/>
  <c r="U88" i="10"/>
  <c r="T88" i="10"/>
  <c r="S88" i="10"/>
  <c r="R88" i="10"/>
  <c r="Q88" i="10"/>
  <c r="P88" i="10"/>
  <c r="AB87" i="10"/>
  <c r="AA87" i="10"/>
  <c r="Z87" i="10"/>
  <c r="Y87" i="10"/>
  <c r="X87" i="10"/>
  <c r="W87" i="10"/>
  <c r="V87" i="10"/>
  <c r="U87" i="10"/>
  <c r="T87" i="10"/>
  <c r="S87" i="10"/>
  <c r="R87" i="10"/>
  <c r="R85" i="10" s="1"/>
  <c r="Q87" i="10"/>
  <c r="P87" i="10"/>
  <c r="P85" i="10" s="1"/>
  <c r="AB86" i="10"/>
  <c r="AB85" i="10" s="1"/>
  <c r="AA86" i="10"/>
  <c r="AA85" i="10" s="1"/>
  <c r="Z86" i="10"/>
  <c r="Z85" i="10" s="1"/>
  <c r="Y86" i="10"/>
  <c r="Y85" i="10" s="1"/>
  <c r="X86" i="10"/>
  <c r="X85" i="10" s="1"/>
  <c r="W86" i="10"/>
  <c r="W85" i="10" s="1"/>
  <c r="V86" i="10"/>
  <c r="U86" i="10"/>
  <c r="T86" i="10"/>
  <c r="S86" i="10"/>
  <c r="R86" i="10"/>
  <c r="Q86" i="10"/>
  <c r="Q85" i="10" s="1"/>
  <c r="P86" i="10"/>
  <c r="U85" i="10"/>
  <c r="T85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AB80" i="10"/>
  <c r="AA80" i="10"/>
  <c r="Z80" i="10"/>
  <c r="Y80" i="10"/>
  <c r="X80" i="10"/>
  <c r="W80" i="10"/>
  <c r="W73" i="10" s="1"/>
  <c r="V80" i="10"/>
  <c r="U80" i="10"/>
  <c r="T80" i="10"/>
  <c r="S80" i="10"/>
  <c r="R80" i="10"/>
  <c r="Q80" i="10"/>
  <c r="P80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AB78" i="10"/>
  <c r="AA78" i="10"/>
  <c r="AA73" i="10" s="1"/>
  <c r="Z78" i="10"/>
  <c r="Y78" i="10"/>
  <c r="X78" i="10"/>
  <c r="W78" i="10"/>
  <c r="V78" i="10"/>
  <c r="U78" i="10"/>
  <c r="T78" i="10"/>
  <c r="S78" i="10"/>
  <c r="R78" i="10"/>
  <c r="Q78" i="10"/>
  <c r="P78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AB75" i="10"/>
  <c r="AA75" i="10"/>
  <c r="Z75" i="10"/>
  <c r="Y75" i="10"/>
  <c r="X75" i="10"/>
  <c r="X73" i="10" s="1"/>
  <c r="W75" i="10"/>
  <c r="V75" i="10"/>
  <c r="V73" i="10" s="1"/>
  <c r="U75" i="10"/>
  <c r="U73" i="10" s="1"/>
  <c r="T75" i="10"/>
  <c r="S75" i="10"/>
  <c r="R75" i="10"/>
  <c r="Q75" i="10"/>
  <c r="P75" i="10"/>
  <c r="AB74" i="10"/>
  <c r="AA74" i="10"/>
  <c r="Z74" i="10"/>
  <c r="Y74" i="10"/>
  <c r="Y73" i="10" s="1"/>
  <c r="X74" i="10"/>
  <c r="W74" i="10"/>
  <c r="V74" i="10"/>
  <c r="U74" i="10"/>
  <c r="T74" i="10"/>
  <c r="T73" i="10" s="1"/>
  <c r="S74" i="10"/>
  <c r="S73" i="10" s="1"/>
  <c r="R74" i="10"/>
  <c r="R73" i="10" s="1"/>
  <c r="Q74" i="10"/>
  <c r="Q73" i="10" s="1"/>
  <c r="P74" i="10"/>
  <c r="P73" i="10" s="1"/>
  <c r="AB73" i="10"/>
  <c r="Z73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AB64" i="10"/>
  <c r="AA64" i="10"/>
  <c r="Z64" i="10"/>
  <c r="Y64" i="10"/>
  <c r="X64" i="10"/>
  <c r="W64" i="10"/>
  <c r="W57" i="10" s="1"/>
  <c r="V64" i="10"/>
  <c r="U64" i="10"/>
  <c r="T64" i="10"/>
  <c r="S64" i="10"/>
  <c r="R64" i="10"/>
  <c r="Q64" i="10"/>
  <c r="P64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AB62" i="10"/>
  <c r="AA62" i="10"/>
  <c r="AA57" i="10" s="1"/>
  <c r="Z62" i="10"/>
  <c r="Y62" i="10"/>
  <c r="X62" i="10"/>
  <c r="W62" i="10"/>
  <c r="V62" i="10"/>
  <c r="U62" i="10"/>
  <c r="T62" i="10"/>
  <c r="S62" i="10"/>
  <c r="R62" i="10"/>
  <c r="Q62" i="10"/>
  <c r="P62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AB59" i="10"/>
  <c r="AA59" i="10"/>
  <c r="Z59" i="10"/>
  <c r="Y59" i="10"/>
  <c r="X59" i="10"/>
  <c r="X57" i="10" s="1"/>
  <c r="W59" i="10"/>
  <c r="V59" i="10"/>
  <c r="V57" i="10" s="1"/>
  <c r="U59" i="10"/>
  <c r="U57" i="10" s="1"/>
  <c r="T59" i="10"/>
  <c r="S59" i="10"/>
  <c r="R59" i="10"/>
  <c r="Q59" i="10"/>
  <c r="P59" i="10"/>
  <c r="AB58" i="10"/>
  <c r="AA58" i="10"/>
  <c r="Z58" i="10"/>
  <c r="Y58" i="10"/>
  <c r="Y57" i="10" s="1"/>
  <c r="X58" i="10"/>
  <c r="W58" i="10"/>
  <c r="V58" i="10"/>
  <c r="U58" i="10"/>
  <c r="T58" i="10"/>
  <c r="T57" i="10" s="1"/>
  <c r="S58" i="10"/>
  <c r="S57" i="10" s="1"/>
  <c r="R58" i="10"/>
  <c r="R57" i="10" s="1"/>
  <c r="Q58" i="10"/>
  <c r="Q57" i="10" s="1"/>
  <c r="P58" i="10"/>
  <c r="P57" i="10" s="1"/>
  <c r="AB57" i="10"/>
  <c r="Z57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AB54" i="10"/>
  <c r="AA54" i="10"/>
  <c r="AA49" i="10" s="1"/>
  <c r="Z54" i="10"/>
  <c r="Y54" i="10"/>
  <c r="X54" i="10"/>
  <c r="W54" i="10"/>
  <c r="V54" i="10"/>
  <c r="U54" i="10"/>
  <c r="T54" i="10"/>
  <c r="S54" i="10"/>
  <c r="R54" i="10"/>
  <c r="Q54" i="10"/>
  <c r="P54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AB51" i="10"/>
  <c r="AA51" i="10"/>
  <c r="Z51" i="10"/>
  <c r="Y51" i="10"/>
  <c r="X51" i="10"/>
  <c r="W51" i="10"/>
  <c r="W49" i="10" s="1"/>
  <c r="V51" i="10"/>
  <c r="V49" i="10" s="1"/>
  <c r="U51" i="10"/>
  <c r="U49" i="10" s="1"/>
  <c r="T51" i="10"/>
  <c r="S51" i="10"/>
  <c r="R51" i="10"/>
  <c r="Q51" i="10"/>
  <c r="P51" i="10"/>
  <c r="AB50" i="10"/>
  <c r="AA50" i="10"/>
  <c r="Z50" i="10"/>
  <c r="Y50" i="10"/>
  <c r="Y49" i="10" s="1"/>
  <c r="X50" i="10"/>
  <c r="X49" i="10" s="1"/>
  <c r="W50" i="10"/>
  <c r="V50" i="10"/>
  <c r="U50" i="10"/>
  <c r="T50" i="10"/>
  <c r="T49" i="10" s="1"/>
  <c r="S50" i="10"/>
  <c r="S49" i="10" s="1"/>
  <c r="R50" i="10"/>
  <c r="R49" i="10" s="1"/>
  <c r="Q50" i="10"/>
  <c r="Q49" i="10" s="1"/>
  <c r="P50" i="10"/>
  <c r="P49" i="10" s="1"/>
  <c r="AB49" i="10"/>
  <c r="Z49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AB46" i="10"/>
  <c r="AA46" i="10"/>
  <c r="AA41" i="10" s="1"/>
  <c r="Z46" i="10"/>
  <c r="Y46" i="10"/>
  <c r="X46" i="10"/>
  <c r="W46" i="10"/>
  <c r="V46" i="10"/>
  <c r="U46" i="10"/>
  <c r="T46" i="10"/>
  <c r="S46" i="10"/>
  <c r="R46" i="10"/>
  <c r="Q46" i="10"/>
  <c r="P46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AB43" i="10"/>
  <c r="AA43" i="10"/>
  <c r="Z43" i="10"/>
  <c r="Y43" i="10"/>
  <c r="X43" i="10"/>
  <c r="W43" i="10"/>
  <c r="W41" i="10" s="1"/>
  <c r="V43" i="10"/>
  <c r="V41" i="10" s="1"/>
  <c r="V40" i="10" s="1"/>
  <c r="U43" i="10"/>
  <c r="T43" i="10"/>
  <c r="S43" i="10"/>
  <c r="R43" i="10"/>
  <c r="Q43" i="10"/>
  <c r="P43" i="10"/>
  <c r="AB42" i="10"/>
  <c r="AA42" i="10"/>
  <c r="Z42" i="10"/>
  <c r="Y42" i="10"/>
  <c r="Y41" i="10" s="1"/>
  <c r="X42" i="10"/>
  <c r="X41" i="10" s="1"/>
  <c r="W42" i="10"/>
  <c r="V42" i="10"/>
  <c r="U42" i="10"/>
  <c r="U41" i="10" s="1"/>
  <c r="T42" i="10"/>
  <c r="T41" i="10" s="1"/>
  <c r="S42" i="10"/>
  <c r="S41" i="10" s="1"/>
  <c r="R42" i="10"/>
  <c r="R41" i="10" s="1"/>
  <c r="Q42" i="10"/>
  <c r="Q41" i="10" s="1"/>
  <c r="P42" i="10"/>
  <c r="P41" i="10" s="1"/>
  <c r="P40" i="10" s="1"/>
  <c r="AB41" i="10"/>
  <c r="AB40" i="10" s="1"/>
  <c r="Z41" i="10"/>
  <c r="Z40" i="10" s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AB38" i="10"/>
  <c r="AA38" i="10"/>
  <c r="Z38" i="10"/>
  <c r="Y38" i="10"/>
  <c r="X38" i="10"/>
  <c r="X36" i="10" s="1"/>
  <c r="W38" i="10"/>
  <c r="W36" i="10" s="1"/>
  <c r="V38" i="10"/>
  <c r="U38" i="10"/>
  <c r="T38" i="10"/>
  <c r="S38" i="10"/>
  <c r="R38" i="10"/>
  <c r="Q38" i="10"/>
  <c r="P38" i="10"/>
  <c r="AB37" i="10"/>
  <c r="AA37" i="10"/>
  <c r="AA36" i="10" s="1"/>
  <c r="Z37" i="10"/>
  <c r="Z36" i="10" s="1"/>
  <c r="Y37" i="10"/>
  <c r="X37" i="10"/>
  <c r="W37" i="10"/>
  <c r="V37" i="10"/>
  <c r="V36" i="10" s="1"/>
  <c r="U37" i="10"/>
  <c r="U36" i="10" s="1"/>
  <c r="T37" i="10"/>
  <c r="T36" i="10" s="1"/>
  <c r="S37" i="10"/>
  <c r="S36" i="10" s="1"/>
  <c r="R37" i="10"/>
  <c r="R36" i="10" s="1"/>
  <c r="Q37" i="10"/>
  <c r="Q36" i="10" s="1"/>
  <c r="P37" i="10"/>
  <c r="AB36" i="10"/>
  <c r="Y36" i="10"/>
  <c r="P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Q26" i="10" s="1"/>
  <c r="P31" i="10"/>
  <c r="AB30" i="10"/>
  <c r="AA30" i="10"/>
  <c r="AA26" i="10" s="1"/>
  <c r="Z30" i="10"/>
  <c r="Y30" i="10"/>
  <c r="X30" i="10"/>
  <c r="W30" i="10"/>
  <c r="V30" i="10"/>
  <c r="U30" i="10"/>
  <c r="T30" i="10"/>
  <c r="S30" i="10"/>
  <c r="R30" i="10"/>
  <c r="Q30" i="10"/>
  <c r="P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AB28" i="10"/>
  <c r="AB26" i="10" s="1"/>
  <c r="AA28" i="10"/>
  <c r="Z28" i="10"/>
  <c r="Y28" i="10"/>
  <c r="X28" i="10"/>
  <c r="W28" i="10"/>
  <c r="V28" i="10"/>
  <c r="U28" i="10"/>
  <c r="T28" i="10"/>
  <c r="S28" i="10"/>
  <c r="R28" i="10"/>
  <c r="Q28" i="10"/>
  <c r="P28" i="10"/>
  <c r="AB27" i="10"/>
  <c r="AA27" i="10"/>
  <c r="Z27" i="10"/>
  <c r="Z26" i="10" s="1"/>
  <c r="Y27" i="10"/>
  <c r="Y26" i="10" s="1"/>
  <c r="X27" i="10"/>
  <c r="X26" i="10" s="1"/>
  <c r="W27" i="10"/>
  <c r="W26" i="10" s="1"/>
  <c r="V27" i="10"/>
  <c r="V26" i="10" s="1"/>
  <c r="U27" i="10"/>
  <c r="U26" i="10" s="1"/>
  <c r="T27" i="10"/>
  <c r="S27" i="10"/>
  <c r="R27" i="10"/>
  <c r="Q27" i="10"/>
  <c r="P27" i="10"/>
  <c r="T26" i="10"/>
  <c r="S26" i="10"/>
  <c r="R26" i="10"/>
  <c r="P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AB22" i="10"/>
  <c r="AA22" i="10"/>
  <c r="AA17" i="10" s="1"/>
  <c r="Z22" i="10"/>
  <c r="Y22" i="10"/>
  <c r="X22" i="10"/>
  <c r="W22" i="10"/>
  <c r="V22" i="10"/>
  <c r="U22" i="10"/>
  <c r="T22" i="10"/>
  <c r="S22" i="10"/>
  <c r="R22" i="10"/>
  <c r="Q22" i="10"/>
  <c r="P22" i="10"/>
  <c r="AB21" i="10"/>
  <c r="AA21" i="10"/>
  <c r="Z21" i="10"/>
  <c r="Y21" i="10"/>
  <c r="X21" i="10"/>
  <c r="W21" i="10"/>
  <c r="V21" i="10"/>
  <c r="U21" i="10"/>
  <c r="U17" i="10" s="1"/>
  <c r="T21" i="10"/>
  <c r="S21" i="10"/>
  <c r="R21" i="10"/>
  <c r="Q21" i="10"/>
  <c r="P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B19" i="10"/>
  <c r="AA19" i="10"/>
  <c r="Z19" i="10"/>
  <c r="Z17" i="10" s="1"/>
  <c r="Y19" i="10"/>
  <c r="Y17" i="10" s="1"/>
  <c r="X19" i="10"/>
  <c r="W19" i="10"/>
  <c r="W17" i="10" s="1"/>
  <c r="V19" i="10"/>
  <c r="U19" i="10"/>
  <c r="T19" i="10"/>
  <c r="S19" i="10"/>
  <c r="R19" i="10"/>
  <c r="Q19" i="10"/>
  <c r="P19" i="10"/>
  <c r="AB18" i="10"/>
  <c r="AA18" i="10"/>
  <c r="Z18" i="10"/>
  <c r="Y18" i="10"/>
  <c r="X18" i="10"/>
  <c r="X17" i="10" s="1"/>
  <c r="W18" i="10"/>
  <c r="V18" i="10"/>
  <c r="V17" i="10" s="1"/>
  <c r="U18" i="10"/>
  <c r="T18" i="10"/>
  <c r="T17" i="10" s="1"/>
  <c r="S18" i="10"/>
  <c r="S17" i="10" s="1"/>
  <c r="R18" i="10"/>
  <c r="R17" i="10" s="1"/>
  <c r="Q18" i="10"/>
  <c r="Q17" i="10" s="1"/>
  <c r="P18" i="10"/>
  <c r="P17" i="10" s="1"/>
  <c r="AB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AB11" i="10"/>
  <c r="AA11" i="10"/>
  <c r="Z11" i="10"/>
  <c r="Y11" i="10"/>
  <c r="Y7" i="10" s="1"/>
  <c r="Y6" i="10" s="1"/>
  <c r="X11" i="10"/>
  <c r="W11" i="10"/>
  <c r="V11" i="10"/>
  <c r="U11" i="10"/>
  <c r="T11" i="10"/>
  <c r="S11" i="10"/>
  <c r="R11" i="10"/>
  <c r="Q11" i="10"/>
  <c r="P11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AB9" i="10"/>
  <c r="AB7" i="10" s="1"/>
  <c r="AB6" i="10" s="1"/>
  <c r="AA9" i="10"/>
  <c r="AA7" i="10" s="1"/>
  <c r="AA6" i="10" s="1"/>
  <c r="Z9" i="10"/>
  <c r="Y9" i="10"/>
  <c r="X9" i="10"/>
  <c r="W9" i="10"/>
  <c r="V9" i="10"/>
  <c r="U9" i="10"/>
  <c r="T9" i="10"/>
  <c r="S9" i="10"/>
  <c r="R9" i="10"/>
  <c r="Q9" i="10"/>
  <c r="P9" i="10"/>
  <c r="AB8" i="10"/>
  <c r="AA8" i="10"/>
  <c r="Z8" i="10"/>
  <c r="Z7" i="10" s="1"/>
  <c r="Z6" i="10" s="1"/>
  <c r="Y8" i="10"/>
  <c r="X8" i="10"/>
  <c r="X7" i="10" s="1"/>
  <c r="W8" i="10"/>
  <c r="W7" i="10" s="1"/>
  <c r="W6" i="10" s="1"/>
  <c r="V8" i="10"/>
  <c r="V7" i="10" s="1"/>
  <c r="U8" i="10"/>
  <c r="U7" i="10" s="1"/>
  <c r="U6" i="10" s="1"/>
  <c r="T8" i="10"/>
  <c r="T7" i="10" s="1"/>
  <c r="T6" i="10" s="1"/>
  <c r="S8" i="10"/>
  <c r="S7" i="10" s="1"/>
  <c r="S6" i="10" s="1"/>
  <c r="R8" i="10"/>
  <c r="R7" i="10" s="1"/>
  <c r="R6" i="10" s="1"/>
  <c r="Q8" i="10"/>
  <c r="P8" i="10"/>
  <c r="Q7" i="10"/>
  <c r="Q6" i="10" s="1"/>
  <c r="P7" i="10"/>
  <c r="N40" i="10" l="1"/>
  <c r="M40" i="10"/>
  <c r="L40" i="10"/>
  <c r="N6" i="10"/>
  <c r="M6" i="10"/>
  <c r="L6" i="10"/>
  <c r="K6" i="10"/>
  <c r="V116" i="10"/>
  <c r="W40" i="10"/>
  <c r="R40" i="10"/>
  <c r="S40" i="10"/>
  <c r="S116" i="10" s="1"/>
  <c r="AA40" i="10"/>
  <c r="T40" i="10"/>
  <c r="T116" i="10" s="1"/>
  <c r="U40" i="10"/>
  <c r="U116" i="10" s="1"/>
  <c r="Q40" i="10"/>
  <c r="Q116" i="10" s="1"/>
  <c r="Z116" i="10"/>
  <c r="V6" i="10"/>
  <c r="X40" i="10"/>
  <c r="X116" i="10" s="1"/>
  <c r="AA116" i="10"/>
  <c r="W116" i="10"/>
  <c r="X6" i="10"/>
  <c r="AB116" i="10"/>
  <c r="R116" i="10"/>
  <c r="Y40" i="10"/>
  <c r="Y116" i="10" s="1"/>
  <c r="P6" i="10"/>
  <c r="P116" i="10" s="1"/>
  <c r="Q116" i="3"/>
  <c r="R116" i="3"/>
  <c r="S116" i="3"/>
  <c r="T116" i="3"/>
  <c r="U116" i="3"/>
  <c r="V116" i="3"/>
  <c r="W116" i="3"/>
  <c r="X116" i="3"/>
  <c r="Y116" i="3"/>
  <c r="Z116" i="3"/>
  <c r="AA116" i="3"/>
  <c r="AB116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Q96" i="3"/>
  <c r="R96" i="3"/>
  <c r="S96" i="3"/>
  <c r="T96" i="3"/>
  <c r="U96" i="3"/>
  <c r="V96" i="3"/>
  <c r="W96" i="3"/>
  <c r="X96" i="3"/>
  <c r="Y96" i="3"/>
  <c r="Z96" i="3"/>
  <c r="AA96" i="3"/>
  <c r="AB96" i="3"/>
  <c r="Q85" i="3"/>
  <c r="R85" i="3"/>
  <c r="S85" i="3"/>
  <c r="T85" i="3"/>
  <c r="U85" i="3"/>
  <c r="V85" i="3"/>
  <c r="W85" i="3"/>
  <c r="X85" i="3"/>
  <c r="Y85" i="3"/>
  <c r="Z85" i="3"/>
  <c r="AA85" i="3"/>
  <c r="AB85" i="3"/>
  <c r="Q73" i="3"/>
  <c r="R73" i="3"/>
  <c r="S73" i="3"/>
  <c r="T73" i="3"/>
  <c r="U73" i="3"/>
  <c r="V73" i="3"/>
  <c r="W73" i="3"/>
  <c r="X73" i="3"/>
  <c r="Y73" i="3"/>
  <c r="Z73" i="3"/>
  <c r="AA73" i="3"/>
  <c r="AB73" i="3"/>
  <c r="Q57" i="3"/>
  <c r="R57" i="3"/>
  <c r="S57" i="3"/>
  <c r="T57" i="3"/>
  <c r="U57" i="3"/>
  <c r="V57" i="3"/>
  <c r="W57" i="3"/>
  <c r="X57" i="3"/>
  <c r="Y57" i="3"/>
  <c r="Z57" i="3"/>
  <c r="AA57" i="3"/>
  <c r="AB57" i="3"/>
  <c r="Q49" i="3"/>
  <c r="R49" i="3"/>
  <c r="S49" i="3"/>
  <c r="T49" i="3"/>
  <c r="U49" i="3"/>
  <c r="V49" i="3"/>
  <c r="W49" i="3"/>
  <c r="X49" i="3"/>
  <c r="Y49" i="3"/>
  <c r="Z49" i="3"/>
  <c r="AA49" i="3"/>
  <c r="AB49" i="3"/>
  <c r="U40" i="3"/>
  <c r="V40" i="3"/>
  <c r="W40" i="3"/>
  <c r="X40" i="3"/>
  <c r="Q41" i="3"/>
  <c r="Q40" i="3" s="1"/>
  <c r="R41" i="3"/>
  <c r="R40" i="3" s="1"/>
  <c r="S41" i="3"/>
  <c r="S40" i="3" s="1"/>
  <c r="T41" i="3"/>
  <c r="T40" i="3" s="1"/>
  <c r="U41" i="3"/>
  <c r="V41" i="3"/>
  <c r="W41" i="3"/>
  <c r="X41" i="3"/>
  <c r="Y41" i="3"/>
  <c r="Z41" i="3"/>
  <c r="AA41" i="3"/>
  <c r="AB41" i="3"/>
  <c r="Q36" i="3"/>
  <c r="R36" i="3"/>
  <c r="S36" i="3"/>
  <c r="T36" i="3"/>
  <c r="U36" i="3"/>
  <c r="V36" i="3"/>
  <c r="W36" i="3"/>
  <c r="X36" i="3"/>
  <c r="Y36" i="3"/>
  <c r="Z36" i="3"/>
  <c r="AA36" i="3"/>
  <c r="AB36" i="3"/>
  <c r="Q26" i="3"/>
  <c r="R26" i="3"/>
  <c r="S26" i="3"/>
  <c r="T26" i="3"/>
  <c r="U26" i="3"/>
  <c r="V26" i="3"/>
  <c r="W26" i="3"/>
  <c r="X26" i="3"/>
  <c r="Y26" i="3"/>
  <c r="Z26" i="3"/>
  <c r="AA26" i="3"/>
  <c r="AB26" i="3"/>
  <c r="Q17" i="3"/>
  <c r="R17" i="3"/>
  <c r="S17" i="3"/>
  <c r="T17" i="3"/>
  <c r="U17" i="3"/>
  <c r="V17" i="3"/>
  <c r="W17" i="3"/>
  <c r="X17" i="3"/>
  <c r="Y17" i="3"/>
  <c r="Z17" i="3"/>
  <c r="AA17" i="3"/>
  <c r="AB17" i="3"/>
  <c r="U6" i="3"/>
  <c r="V6" i="3"/>
  <c r="W6" i="3"/>
  <c r="X6" i="3"/>
  <c r="Q7" i="3"/>
  <c r="Q6" i="3" s="1"/>
  <c r="R7" i="3"/>
  <c r="R6" i="3" s="1"/>
  <c r="S7" i="3"/>
  <c r="S6" i="3" s="1"/>
  <c r="T7" i="3"/>
  <c r="T6" i="3" s="1"/>
  <c r="U7" i="3"/>
  <c r="V7" i="3"/>
  <c r="W7" i="3"/>
  <c r="X7" i="3"/>
  <c r="Y7" i="3"/>
  <c r="Z7" i="3"/>
  <c r="AA7" i="3"/>
  <c r="AB7" i="3"/>
  <c r="P116" i="3"/>
  <c r="P109" i="3"/>
  <c r="P96" i="3"/>
  <c r="P85" i="3"/>
  <c r="P73" i="3"/>
  <c r="P57" i="3"/>
  <c r="P40" i="3" s="1"/>
  <c r="P49" i="3"/>
  <c r="P41" i="3"/>
  <c r="P36" i="3"/>
  <c r="P26" i="3"/>
  <c r="P17" i="3"/>
  <c r="P7" i="3"/>
  <c r="P8" i="3"/>
  <c r="P9" i="3"/>
  <c r="P10" i="3"/>
  <c r="P11" i="3"/>
  <c r="P12" i="3"/>
  <c r="P13" i="3"/>
  <c r="P14" i="3"/>
  <c r="P15" i="3"/>
  <c r="P16" i="3"/>
  <c r="P18" i="3"/>
  <c r="P19" i="3"/>
  <c r="P20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B8" i="3"/>
  <c r="AA8" i="3"/>
  <c r="Z8" i="3"/>
  <c r="Y8" i="3"/>
  <c r="X8" i="3"/>
  <c r="W8" i="3"/>
  <c r="V8" i="3"/>
  <c r="U8" i="3"/>
  <c r="T8" i="3"/>
  <c r="S8" i="3"/>
  <c r="R8" i="3"/>
  <c r="Q8" i="3"/>
  <c r="AB40" i="3" l="1"/>
  <c r="AA40" i="3"/>
  <c r="Z40" i="3"/>
  <c r="Y40" i="3"/>
  <c r="AB6" i="3"/>
  <c r="AA6" i="3"/>
  <c r="Z6" i="3"/>
  <c r="Y6" i="3"/>
  <c r="P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C96" i="3"/>
  <c r="D96" i="3"/>
  <c r="E96" i="3"/>
  <c r="F96" i="3"/>
  <c r="G96" i="3"/>
  <c r="H96" i="3"/>
  <c r="I96" i="3"/>
  <c r="J96" i="3"/>
  <c r="K96" i="3"/>
  <c r="L96" i="3"/>
  <c r="M96" i="3"/>
  <c r="N96" i="3"/>
  <c r="C85" i="3"/>
  <c r="D85" i="3"/>
  <c r="E85" i="3"/>
  <c r="F85" i="3"/>
  <c r="G85" i="3"/>
  <c r="H85" i="3"/>
  <c r="I85" i="3"/>
  <c r="J85" i="3"/>
  <c r="K85" i="3"/>
  <c r="L85" i="3"/>
  <c r="M85" i="3"/>
  <c r="N85" i="3"/>
  <c r="C73" i="3"/>
  <c r="D73" i="3"/>
  <c r="E73" i="3"/>
  <c r="F73" i="3"/>
  <c r="G73" i="3"/>
  <c r="H73" i="3"/>
  <c r="I73" i="3"/>
  <c r="J73" i="3"/>
  <c r="K73" i="3"/>
  <c r="L73" i="3"/>
  <c r="M73" i="3"/>
  <c r="M40" i="3" s="1"/>
  <c r="N73" i="3"/>
  <c r="C57" i="3"/>
  <c r="D57" i="3"/>
  <c r="E57" i="3"/>
  <c r="F57" i="3"/>
  <c r="G57" i="3"/>
  <c r="H57" i="3"/>
  <c r="I57" i="3"/>
  <c r="J57" i="3"/>
  <c r="K57" i="3"/>
  <c r="L57" i="3"/>
  <c r="M57" i="3"/>
  <c r="N57" i="3"/>
  <c r="C49" i="3"/>
  <c r="D49" i="3"/>
  <c r="E49" i="3"/>
  <c r="F49" i="3"/>
  <c r="G49" i="3"/>
  <c r="H49" i="3"/>
  <c r="I49" i="3"/>
  <c r="J49" i="3"/>
  <c r="K49" i="3"/>
  <c r="L49" i="3"/>
  <c r="M49" i="3"/>
  <c r="N49" i="3"/>
  <c r="C41" i="3"/>
  <c r="D41" i="3"/>
  <c r="D40" i="3" s="1"/>
  <c r="E41" i="3"/>
  <c r="F41" i="3"/>
  <c r="G41" i="3"/>
  <c r="H41" i="3"/>
  <c r="I41" i="3"/>
  <c r="J41" i="3"/>
  <c r="K41" i="3"/>
  <c r="L41" i="3"/>
  <c r="M41" i="3"/>
  <c r="N41" i="3"/>
  <c r="C36" i="3"/>
  <c r="D36" i="3"/>
  <c r="E36" i="3"/>
  <c r="F36" i="3"/>
  <c r="G36" i="3"/>
  <c r="H36" i="3"/>
  <c r="I36" i="3"/>
  <c r="J36" i="3"/>
  <c r="J6" i="3" s="1"/>
  <c r="K36" i="3"/>
  <c r="L36" i="3"/>
  <c r="L6" i="3" s="1"/>
  <c r="M36" i="3"/>
  <c r="M6" i="3" s="1"/>
  <c r="N36" i="3"/>
  <c r="C26" i="3"/>
  <c r="D26" i="3"/>
  <c r="E26" i="3"/>
  <c r="F26" i="3"/>
  <c r="G26" i="3"/>
  <c r="H26" i="3"/>
  <c r="I26" i="3"/>
  <c r="J26" i="3"/>
  <c r="K26" i="3"/>
  <c r="L26" i="3"/>
  <c r="M26" i="3"/>
  <c r="N26" i="3"/>
  <c r="C17" i="3"/>
  <c r="D17" i="3"/>
  <c r="E17" i="3"/>
  <c r="F17" i="3"/>
  <c r="G17" i="3"/>
  <c r="H17" i="3"/>
  <c r="I17" i="3"/>
  <c r="J17" i="3"/>
  <c r="K17" i="3"/>
  <c r="L17" i="3"/>
  <c r="M17" i="3"/>
  <c r="N17" i="3"/>
  <c r="C7" i="3"/>
  <c r="C6" i="3" s="1"/>
  <c r="D7" i="3"/>
  <c r="D6" i="3" s="1"/>
  <c r="E7" i="3"/>
  <c r="F7" i="3"/>
  <c r="F6" i="3" s="1"/>
  <c r="G7" i="3"/>
  <c r="H7" i="3"/>
  <c r="I7" i="3"/>
  <c r="J7" i="3"/>
  <c r="K7" i="3"/>
  <c r="L7" i="3"/>
  <c r="M7" i="3"/>
  <c r="N7" i="3"/>
  <c r="B116" i="3"/>
  <c r="B109" i="3"/>
  <c r="B96" i="3"/>
  <c r="B85" i="3"/>
  <c r="B40" i="3"/>
  <c r="B73" i="3"/>
  <c r="B57" i="3"/>
  <c r="B49" i="3"/>
  <c r="B41" i="3"/>
  <c r="B6" i="3"/>
  <c r="B36" i="3"/>
  <c r="B26" i="3"/>
  <c r="F40" i="3" l="1"/>
  <c r="L40" i="3"/>
  <c r="K40" i="3"/>
  <c r="J40" i="3"/>
  <c r="N40" i="3"/>
  <c r="C40" i="3"/>
  <c r="H40" i="3"/>
  <c r="I40" i="3"/>
  <c r="G40" i="3"/>
  <c r="E40" i="3"/>
  <c r="N6" i="3"/>
  <c r="H6" i="3"/>
  <c r="I6" i="3"/>
  <c r="G6" i="3"/>
  <c r="K6" i="3"/>
  <c r="E6" i="3"/>
  <c r="B17" i="3"/>
  <c r="B7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N8" i="3"/>
  <c r="M8" i="3"/>
  <c r="L8" i="3"/>
  <c r="K8" i="3"/>
  <c r="J8" i="3"/>
  <c r="I8" i="3"/>
  <c r="H8" i="3"/>
  <c r="G8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<sst xmlns="http://schemas.openxmlformats.org/spreadsheetml/2006/main" count="1174" uniqueCount="157">
  <si>
    <t>จำนวนนักท่องเที่ยว ปี 2566P</t>
  </si>
  <si>
    <t>จำนวนนักท่องเที่ยว ปี 2565P</t>
  </si>
  <si>
    <t>Country of</t>
  </si>
  <si>
    <t>%CHANG</t>
  </si>
  <si>
    <t>Nationality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</si>
  <si>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</si>
  <si>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</si>
  <si>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</si>
  <si>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</si>
  <si>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</si>
  <si>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</si>
  <si>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</si>
  <si>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</si>
  <si>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</si>
  <si>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</si>
  <si>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</si>
  <si>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</si>
  <si>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YTD</t>
  </si>
  <si>
    <t>Asia and the Pacific</t>
  </si>
  <si>
    <t>South-East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</si>
  <si>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</si>
  <si>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</si>
  <si>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</si>
  <si>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</si>
  <si>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</si>
  <si>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</si>
  <si>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</si>
  <si>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</si>
  <si>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</si>
  <si>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North-East Asia</t>
  </si>
  <si>
    <t>China</t>
  </si>
  <si>
    <t>Hong Kong (China)</t>
  </si>
  <si>
    <t>Japan</t>
  </si>
  <si>
    <t>Korea (Dem. People's Republic of)</t>
  </si>
  <si>
    <t>Korea (Republic of)</t>
  </si>
  <si>
    <t>Macao (China)</t>
  </si>
  <si>
    <t>Mongolia</t>
  </si>
  <si>
    <t>Taiwan Province of China</t>
  </si>
  <si>
    <t>South Asia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</si>
  <si>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</si>
  <si>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</si>
  <si>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</si>
  <si>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</si>
  <si>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</si>
  <si>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</si>
  <si>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</si>
  <si>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</si>
  <si>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Other in Asia</t>
  </si>
  <si>
    <t>Oceania</t>
  </si>
  <si>
    <t>Australia</t>
  </si>
  <si>
    <t>New Zealand</t>
  </si>
  <si>
    <t>Other in Oceania</t>
  </si>
  <si>
    <t>Europe</t>
  </si>
  <si>
    <t>Northern Europe</t>
  </si>
  <si>
    <t>Denmark</t>
  </si>
  <si>
    <t>Finland</t>
  </si>
  <si>
    <t>Iceland</t>
  </si>
  <si>
    <t>Ireland</t>
  </si>
  <si>
    <t>Norway</t>
  </si>
  <si>
    <t>Sweden</t>
  </si>
  <si>
    <t>United Kingdom</t>
  </si>
  <si>
    <t>Western Europe</t>
  </si>
  <si>
    <t>Austria</t>
  </si>
  <si>
    <t>Belgiun</t>
  </si>
  <si>
    <t>France</t>
  </si>
  <si>
    <t>Germany</t>
  </si>
  <si>
    <t>Luxembourg</t>
  </si>
  <si>
    <t>Netherlands</t>
  </si>
  <si>
    <t>Switzerland</t>
  </si>
  <si>
    <t>Central/Eastern Europe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</si>
  <si>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</si>
  <si>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</si>
  <si>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</si>
  <si>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</si>
  <si>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</si>
  <si>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</si>
  <si>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</si>
  <si>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</si>
  <si>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</si>
  <si>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</si>
  <si>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</si>
  <si>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</si>
  <si>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</si>
  <si>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</si>
  <si>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</si>
  <si>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Southern/Medit. Europe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</si>
  <si>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</si>
  <si>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</si>
  <si>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</si>
  <si>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</si>
  <si>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</si>
  <si>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</si>
  <si>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</si>
  <si>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</si>
  <si>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</si>
  <si>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</si>
  <si>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Other in Europe</t>
  </si>
  <si>
    <t>America</t>
  </si>
  <si>
    <t>Canada</t>
  </si>
  <si>
    <t>Mexico</t>
  </si>
  <si>
    <t>United State of America</t>
  </si>
  <si>
    <t>Argentina</t>
  </si>
  <si>
    <t>Brazil</t>
  </si>
  <si>
    <t>Chile</t>
  </si>
  <si>
    <t>Colombia</t>
  </si>
  <si>
    <t>Peru</t>
  </si>
  <si>
    <t>Uruguay</t>
  </si>
  <si>
    <t>Other in America</t>
  </si>
  <si>
    <t>Middle East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</si>
  <si>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</si>
  <si>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</si>
  <si>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</si>
  <si>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</si>
  <si>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</si>
  <si>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</si>
  <si>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</si>
  <si>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</si>
  <si>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</si>
  <si>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</si>
  <si>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</si>
  <si>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Other in Middle East</t>
  </si>
  <si>
    <t>Africa</t>
  </si>
  <si>
    <t>Morocco</t>
  </si>
  <si>
    <t>South  Africa</t>
  </si>
  <si>
    <t>Ethiopia</t>
  </si>
  <si>
    <t>Kenya</t>
  </si>
  <si>
    <t>Mauritius</t>
  </si>
  <si>
    <t>Other in Africa</t>
  </si>
  <si>
    <t>Grand Total</t>
  </si>
  <si>
    <t>หมายเหตุ 1) P หมายถึง ข้อมูลเบื้องต้น ที่อาจมีการปรับปรุงให้สมบูรณ์ขึ้นภายหลัง</t>
  </si>
  <si>
    <t>-</t>
  </si>
  <si>
    <t xml:space="preserve">ที่มา: กองเศรษฐกิจการท่องเที่ยวและกีฬา (ณ วันที่ 19 มกราคม 2566P) </t>
  </si>
  <si>
    <t>YTD (Jan-Dec)</t>
  </si>
  <si>
    <t xml:space="preserve">  Other in Oceania</t>
  </si>
  <si>
    <t xml:space="preserve">  Other in America</t>
  </si>
  <si>
    <t xml:space="preserve"> Other in Middle East</t>
  </si>
  <si>
    <t xml:space="preserve"> Other in Africa</t>
  </si>
  <si>
    <t xml:space="preserve">                    2) กองเศรษฐกิจการท่องเที่ยวและกีฬา ได้ปรับปรุงการจัดกลุ่มประเทศจำแนกตามภูมิภาค ให้สอดตล้องกับองค์การการท่องเที่ยวโลก (UNWTO) ตั้งแต่เดือนมกราคม 2566</t>
  </si>
  <si>
    <t>%การเปลี่ยนแปลง</t>
  </si>
  <si>
    <t xml:space="preserve">                    3) เดือนมีนาคม 2566 มีการเพิ่มเติมจำนวนนักท่องเที่ยวที่เดินทางเข้าประเทศไทยโดยใช้บัตรผ่านแดน (Border Pass) เนื่องจากที่ผ่านมาในเดือนมีนาคม 2566 มีการปรับปรุงข้อมูล</t>
  </si>
  <si>
    <t>จำนวนและรายได้ของนักท่องเที่ยว มกราคม  2565P</t>
  </si>
  <si>
    <t>2021P</t>
  </si>
  <si>
    <t>East  Asia</t>
  </si>
  <si>
    <t>ASEAN</t>
  </si>
  <si>
    <t>Others</t>
  </si>
  <si>
    <t>East  Europe</t>
  </si>
  <si>
    <t>The  Americas</t>
  </si>
  <si>
    <t>South  Asia</t>
  </si>
  <si>
    <t>Middle  East</t>
  </si>
  <si>
    <t>Grand  Total</t>
  </si>
  <si>
    <t>Europe asdasdsa</t>
  </si>
  <si>
    <t>Oceania asdsad</t>
  </si>
  <si>
    <t>Africa asdsdsda</t>
  </si>
  <si>
    <t>จำนวนและรายได้ของนักท่องเที่ยว มกราคม  2564P</t>
  </si>
  <si>
    <t>2020P</t>
  </si>
  <si>
    <t>จำนวนและรายได้ของนักท่องเที่ยว เดือนมกราคม 2563P</t>
  </si>
  <si>
    <t>2019R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</si>
</sst>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\+#,##0.00;\-#,##0.00"/>
    <numFmt numFmtId="165" formatCode="_-* #,##0_-;\-* #,##0_-;_-* &quot;-&quot;??_-;_-@_-"/>
    <numFmt numFmtId="166" formatCode="_(* #,##0_);_(* \(#,##0\);_(* &quot;-&quot;??_);_(@_)"/>
    <numFmt numFmtId="172" formatCode="_-* #,##0.00_-;\-* #,##0.00_-;_-* &quot;-&quot;??_-;_-@_-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4" tint="-0.249977111117893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  <charset val="222"/>
    </font>
    <font>
      <b/>
      <sz val="10"/>
      <color theme="1"/>
      <name val="Arial"/>
      <family val="2"/>
      <charset val="222"/>
    </font>
    <font>
      <b/>
      <sz val="9"/>
      <name val="Arial"/>
      <family val="2"/>
      <charset val="222"/>
    </font>
    <font>
      <b/>
      <sz val="10"/>
      <color rgb="FFFF0000"/>
      <name val="Arial"/>
      <family val="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i/>
      <sz val="9"/>
      <name val="Arial"/>
      <family val="2"/>
    </font>
    <font>
      <i/>
      <sz val="10"/>
      <color rgb="FFFF0000"/>
      <name val="Arial"/>
      <family val="2"/>
    </font>
    <font>
      <i/>
      <sz val="10"/>
      <color theme="4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1"/>
      <name val="Calibri"/>
      <family val="2"/>
      <charset val="22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9">
    <xf numFmtId="0" fontId="0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35" fillId="8" borderId="42" applyNumberFormat="0" applyAlignment="0" applyProtection="0"/>
    <xf numFmtId="0" fontId="1" fillId="0" borderId="0"/>
    <xf numFmtId="172" fontId="1" fillId="0" borderId="0" applyFont="0" applyFill="0" applyBorder="0" applyAlignment="0" applyProtection="0"/>
  </cellStyleXfs>
  <cellXfs count="211">
    <xf numFmtId="0" fontId="0" fillId="0" borderId="0" xfId="0"/>
    <xf numFmtId="0" fontId="2" fillId="2" borderId="0" xfId="2" applyFill="1"/>
    <xf numFmtId="0" fontId="0" fillId="2" borderId="0" xfId="0" applyFill="1"/>
    <xf numFmtId="0" fontId="4" fillId="0" borderId="0" xfId="0" applyFont="1"/>
    <xf numFmtId="0" fontId="5" fillId="2" borderId="0" xfId="2" applyFont="1" applyFill="1" applyAlignment="1">
      <alignment vertical="center"/>
    </xf>
    <xf numFmtId="0" fontId="6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/>
    </xf>
    <xf numFmtId="0" fontId="6" fillId="0" borderId="6" xfId="2" applyFont="1" applyBorder="1" applyAlignment="1">
      <alignment vertical="center"/>
    </xf>
    <xf numFmtId="0" fontId="7" fillId="0" borderId="7" xfId="2" applyFont="1" applyBorder="1" applyAlignment="1">
      <alignment horizontal="center"/>
    </xf>
    <xf numFmtId="0" fontId="8" fillId="0" borderId="6" xfId="2" applyFont="1" applyBorder="1" applyAlignment="1">
      <alignment vertical="center"/>
    </xf>
    <xf numFmtId="0" fontId="8" fillId="0" borderId="7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11" fillId="3" borderId="11" xfId="3" applyFont="1" applyFill="1" applyBorder="1"/>
    <xf numFmtId="3" fontId="12" fillId="3" borderId="12" xfId="2" applyNumberFormat="1" applyFont="1" applyFill="1" applyBorder="1" applyAlignment="1">
      <alignment horizontal="right"/>
    </xf>
    <xf numFmtId="0" fontId="13" fillId="3" borderId="11" xfId="3" applyFont="1" applyFill="1" applyBorder="1"/>
    <xf numFmtId="164" fontId="9" fillId="3" borderId="13" xfId="4" applyNumberFormat="1" applyFont="1" applyFill="1" applyBorder="1" applyAlignment="1">
      <alignment horizontal="right" vertical="center"/>
    </xf>
    <xf numFmtId="164" fontId="9" fillId="3" borderId="14" xfId="4" applyNumberFormat="1" applyFont="1" applyFill="1" applyBorder="1" applyAlignment="1">
      <alignment horizontal="right" vertical="center"/>
    </xf>
    <xf numFmtId="164" fontId="9" fillId="3" borderId="15" xfId="2" applyNumberFormat="1" applyFont="1" applyFill="1" applyBorder="1" applyAlignment="1">
      <alignment horizontal="right"/>
    </xf>
    <xf numFmtId="40" fontId="9" fillId="3" borderId="15" xfId="2" applyNumberFormat="1" applyFont="1" applyFill="1" applyBorder="1" applyAlignment="1">
      <alignment horizontal="right"/>
    </xf>
    <xf numFmtId="0" fontId="15" fillId="0" borderId="8" xfId="3" applyFont="1" applyBorder="1" applyAlignment="1">
      <alignment horizontal="left" indent="1"/>
    </xf>
    <xf numFmtId="3" fontId="16" fillId="2" borderId="16" xfId="2" applyNumberFormat="1" applyFont="1" applyFill="1" applyBorder="1" applyAlignment="1">
      <alignment horizontal="right"/>
    </xf>
    <xf numFmtId="0" fontId="17" fillId="0" borderId="8" xfId="3" applyFont="1" applyBorder="1" applyAlignment="1">
      <alignment horizontal="left" indent="1"/>
    </xf>
    <xf numFmtId="164" fontId="10" fillId="0" borderId="9" xfId="4" applyNumberFormat="1" applyFont="1" applyFill="1" applyBorder="1" applyAlignment="1">
      <alignment horizontal="right" vertical="center"/>
    </xf>
    <xf numFmtId="164" fontId="10" fillId="0" borderId="9" xfId="2" applyNumberFormat="1" applyFont="1" applyBorder="1" applyAlignment="1">
      <alignment horizontal="right"/>
    </xf>
    <xf numFmtId="40" fontId="10" fillId="0" borderId="9" xfId="2" applyNumberFormat="1" applyFont="1" applyBorder="1" applyAlignment="1">
      <alignment horizontal="right"/>
    </xf>
    <xf numFmtId="0" fontId="19" fillId="3" borderId="17" xfId="3" applyFont="1" applyFill="1" applyBorder="1" applyAlignment="1">
      <alignment horizontal="left" vertical="center" indent="3"/>
    </xf>
    <xf numFmtId="3" fontId="20" fillId="3" borderId="18" xfId="2" applyNumberFormat="1" applyFont="1" applyFill="1" applyBorder="1" applyAlignment="1">
      <alignment horizontal="right"/>
    </xf>
    <xf numFmtId="0" fontId="21" fillId="3" borderId="17" xfId="3" applyFont="1" applyFill="1" applyBorder="1" applyAlignment="1">
      <alignment horizontal="left" vertical="center" indent="3"/>
    </xf>
    <xf numFmtId="3" fontId="22" fillId="3" borderId="18" xfId="2" applyNumberFormat="1" applyFont="1" applyFill="1" applyBorder="1" applyAlignment="1">
      <alignment horizontal="right"/>
    </xf>
    <xf numFmtId="164" fontId="10" fillId="3" borderId="0" xfId="4" applyNumberFormat="1" applyFont="1" applyFill="1" applyBorder="1" applyAlignment="1">
      <alignment horizontal="right" vertical="center"/>
    </xf>
    <xf numFmtId="164" fontId="10" fillId="3" borderId="0" xfId="2" applyNumberFormat="1" applyFont="1" applyFill="1" applyAlignment="1">
      <alignment horizontal="right"/>
    </xf>
    <xf numFmtId="40" fontId="10" fillId="3" borderId="0" xfId="2" applyNumberFormat="1" applyFont="1" applyFill="1" applyAlignment="1">
      <alignment horizontal="right"/>
    </xf>
    <xf numFmtId="0" fontId="19" fillId="0" borderId="17" xfId="3" applyFont="1" applyBorder="1" applyAlignment="1">
      <alignment horizontal="left" vertical="center" indent="3"/>
    </xf>
    <xf numFmtId="0" fontId="21" fillId="0" borderId="17" xfId="3" applyFont="1" applyBorder="1" applyAlignment="1">
      <alignment horizontal="left" vertical="center" indent="3"/>
    </xf>
    <xf numFmtId="164" fontId="10" fillId="0" borderId="0" xfId="4" applyNumberFormat="1" applyFont="1" applyFill="1" applyBorder="1" applyAlignment="1">
      <alignment horizontal="right" vertical="center"/>
    </xf>
    <xf numFmtId="164" fontId="10" fillId="0" borderId="0" xfId="2" applyNumberFormat="1" applyFont="1" applyAlignment="1">
      <alignment horizontal="right"/>
    </xf>
    <xf numFmtId="40" fontId="10" fillId="0" borderId="0" xfId="2" applyNumberFormat="1" applyFont="1" applyAlignment="1">
      <alignment horizontal="right"/>
    </xf>
    <xf numFmtId="0" fontId="15" fillId="0" borderId="19" xfId="3" applyFont="1" applyBorder="1" applyAlignment="1">
      <alignment horizontal="left" indent="1"/>
    </xf>
    <xf numFmtId="0" fontId="17" fillId="0" borderId="19" xfId="3" applyFont="1" applyBorder="1" applyAlignment="1">
      <alignment horizontal="left" indent="1"/>
    </xf>
    <xf numFmtId="164" fontId="10" fillId="0" borderId="21" xfId="4" applyNumberFormat="1" applyFont="1" applyFill="1" applyBorder="1" applyAlignment="1">
      <alignment horizontal="right" vertical="center"/>
    </xf>
    <xf numFmtId="164" fontId="10" fillId="0" borderId="21" xfId="2" applyNumberFormat="1" applyFont="1" applyBorder="1" applyAlignment="1">
      <alignment horizontal="right"/>
    </xf>
    <xf numFmtId="40" fontId="10" fillId="0" borderId="21" xfId="2" applyNumberFormat="1" applyFont="1" applyBorder="1" applyAlignment="1">
      <alignment horizontal="right"/>
    </xf>
    <xf numFmtId="164" fontId="10" fillId="0" borderId="0" xfId="4" applyNumberFormat="1" applyFont="1" applyFill="1" applyBorder="1" applyAlignment="1">
      <alignment horizontal="center" vertical="center"/>
    </xf>
    <xf numFmtId="0" fontId="15" fillId="3" borderId="19" xfId="3" applyFont="1" applyFill="1" applyBorder="1" applyAlignment="1">
      <alignment horizontal="left" indent="1"/>
    </xf>
    <xf numFmtId="0" fontId="17" fillId="3" borderId="19" xfId="3" applyFont="1" applyFill="1" applyBorder="1" applyAlignment="1">
      <alignment horizontal="left" indent="1"/>
    </xf>
    <xf numFmtId="164" fontId="10" fillId="3" borderId="21" xfId="4" applyNumberFormat="1" applyFont="1" applyFill="1" applyBorder="1" applyAlignment="1">
      <alignment horizontal="right" vertical="center"/>
    </xf>
    <xf numFmtId="164" fontId="10" fillId="3" borderId="21" xfId="2" applyNumberFormat="1" applyFont="1" applyFill="1" applyBorder="1" applyAlignment="1">
      <alignment horizontal="right"/>
    </xf>
    <xf numFmtId="40" fontId="10" fillId="3" borderId="21" xfId="2" applyNumberFormat="1" applyFont="1" applyFill="1" applyBorder="1" applyAlignment="1">
      <alignment horizontal="right"/>
    </xf>
    <xf numFmtId="0" fontId="15" fillId="4" borderId="8" xfId="3" applyFont="1" applyFill="1" applyBorder="1" applyAlignment="1">
      <alignment horizontal="left" indent="1"/>
    </xf>
    <xf numFmtId="0" fontId="17" fillId="4" borderId="8" xfId="3" applyFont="1" applyFill="1" applyBorder="1" applyAlignment="1">
      <alignment horizontal="left" indent="1"/>
    </xf>
    <xf numFmtId="164" fontId="10" fillId="4" borderId="0" xfId="4" applyNumberFormat="1" applyFont="1" applyFill="1" applyBorder="1" applyAlignment="1">
      <alignment horizontal="right" vertical="center"/>
    </xf>
    <xf numFmtId="164" fontId="10" fillId="4" borderId="0" xfId="2" applyNumberFormat="1" applyFont="1" applyFill="1" applyAlignment="1">
      <alignment horizontal="right"/>
    </xf>
    <xf numFmtId="40" fontId="10" fillId="4" borderId="0" xfId="2" applyNumberFormat="1" applyFont="1" applyFill="1" applyAlignment="1">
      <alignment horizontal="right"/>
    </xf>
    <xf numFmtId="0" fontId="19" fillId="4" borderId="17" xfId="3" applyFont="1" applyFill="1" applyBorder="1" applyAlignment="1">
      <alignment horizontal="left" vertical="center" indent="2"/>
    </xf>
    <xf numFmtId="0" fontId="21" fillId="4" borderId="17" xfId="3" applyFont="1" applyFill="1" applyBorder="1" applyAlignment="1">
      <alignment horizontal="left" vertical="center" indent="2"/>
    </xf>
    <xf numFmtId="0" fontId="11" fillId="3" borderId="22" xfId="3" applyFont="1" applyFill="1" applyBorder="1"/>
    <xf numFmtId="0" fontId="13" fillId="3" borderId="22" xfId="3" applyFont="1" applyFill="1" applyBorder="1"/>
    <xf numFmtId="164" fontId="9" fillId="3" borderId="15" xfId="4" applyNumberFormat="1" applyFont="1" applyFill="1" applyBorder="1" applyAlignment="1">
      <alignment horizontal="right" vertical="center"/>
    </xf>
    <xf numFmtId="0" fontId="15" fillId="5" borderId="8" xfId="3" applyFont="1" applyFill="1" applyBorder="1" applyAlignment="1">
      <alignment horizontal="left" indent="1"/>
    </xf>
    <xf numFmtId="164" fontId="10" fillId="4" borderId="9" xfId="2" applyNumberFormat="1" applyFont="1" applyFill="1" applyBorder="1" applyAlignment="1">
      <alignment horizontal="right"/>
    </xf>
    <xf numFmtId="40" fontId="10" fillId="4" borderId="9" xfId="2" applyNumberFormat="1" applyFont="1" applyFill="1" applyBorder="1" applyAlignment="1">
      <alignment horizontal="right"/>
    </xf>
    <xf numFmtId="164" fontId="10" fillId="3" borderId="14" xfId="2" applyNumberFormat="1" applyFont="1" applyFill="1" applyBorder="1" applyAlignment="1">
      <alignment horizontal="right"/>
    </xf>
    <xf numFmtId="40" fontId="10" fillId="3" borderId="14" xfId="2" applyNumberFormat="1" applyFont="1" applyFill="1" applyBorder="1" applyAlignment="1">
      <alignment horizontal="right"/>
    </xf>
    <xf numFmtId="164" fontId="10" fillId="4" borderId="21" xfId="4" applyNumberFormat="1" applyFont="1" applyFill="1" applyBorder="1" applyAlignment="1">
      <alignment horizontal="right" vertical="center"/>
    </xf>
    <xf numFmtId="164" fontId="10" fillId="4" borderId="21" xfId="2" applyNumberFormat="1" applyFont="1" applyFill="1" applyBorder="1" applyAlignment="1">
      <alignment horizontal="right"/>
    </xf>
    <xf numFmtId="40" fontId="10" fillId="4" borderId="21" xfId="2" applyNumberFormat="1" applyFont="1" applyFill="1" applyBorder="1" applyAlignment="1">
      <alignment horizontal="right"/>
    </xf>
    <xf numFmtId="3" fontId="24" fillId="0" borderId="24" xfId="5" applyNumberFormat="1" applyFont="1" applyBorder="1" applyAlignment="1">
      <alignment vertical="center"/>
    </xf>
    <xf numFmtId="165" fontId="25" fillId="0" borderId="25" xfId="1" applyNumberFormat="1" applyFont="1" applyBorder="1" applyAlignment="1">
      <alignment vertical="center"/>
    </xf>
    <xf numFmtId="3" fontId="26" fillId="0" borderId="24" xfId="5" applyNumberFormat="1" applyFont="1" applyBorder="1" applyAlignment="1">
      <alignment vertical="center"/>
    </xf>
    <xf numFmtId="164" fontId="9" fillId="0" borderId="7" xfId="4" applyNumberFormat="1" applyFont="1" applyFill="1" applyBorder="1" applyAlignment="1">
      <alignment horizontal="right" vertical="center"/>
    </xf>
    <xf numFmtId="164" fontId="10" fillId="0" borderId="7" xfId="2" applyNumberFormat="1" applyFont="1" applyBorder="1" applyAlignment="1">
      <alignment horizontal="right"/>
    </xf>
    <xf numFmtId="40" fontId="10" fillId="0" borderId="7" xfId="2" applyNumberFormat="1" applyFont="1" applyBorder="1" applyAlignment="1">
      <alignment horizontal="right"/>
    </xf>
    <xf numFmtId="0" fontId="2" fillId="0" borderId="0" xfId="2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2" applyFill="1" applyAlignment="1">
      <alignment vertical="center"/>
    </xf>
    <xf numFmtId="0" fontId="29" fillId="2" borderId="0" xfId="2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2"/>
    <xf numFmtId="3" fontId="0" fillId="2" borderId="0" xfId="0" applyNumberFormat="1" applyFill="1"/>
    <xf numFmtId="165" fontId="2" fillId="0" borderId="0" xfId="2" applyNumberFormat="1"/>
    <xf numFmtId="0" fontId="9" fillId="0" borderId="26" xfId="2" applyFont="1" applyBorder="1" applyAlignment="1">
      <alignment vertical="center"/>
    </xf>
    <xf numFmtId="0" fontId="9" fillId="0" borderId="27" xfId="2" applyFont="1" applyBorder="1" applyAlignment="1">
      <alignment vertical="center"/>
    </xf>
    <xf numFmtId="0" fontId="14" fillId="3" borderId="28" xfId="3" applyFont="1" applyFill="1" applyBorder="1"/>
    <xf numFmtId="0" fontId="18" fillId="0" borderId="16" xfId="3" applyFont="1" applyBorder="1" applyAlignment="1">
      <alignment horizontal="left" indent="1"/>
    </xf>
    <xf numFmtId="0" fontId="23" fillId="3" borderId="18" xfId="3" applyFont="1" applyFill="1" applyBorder="1" applyAlignment="1">
      <alignment horizontal="left" vertical="center" indent="3"/>
    </xf>
    <xf numFmtId="0" fontId="23" fillId="0" borderId="18" xfId="3" applyFont="1" applyBorder="1" applyAlignment="1">
      <alignment horizontal="left" vertical="center" indent="3"/>
    </xf>
    <xf numFmtId="0" fontId="18" fillId="0" borderId="20" xfId="3" applyFont="1" applyBorder="1" applyAlignment="1">
      <alignment horizontal="left" indent="1"/>
    </xf>
    <xf numFmtId="0" fontId="18" fillId="3" borderId="20" xfId="3" applyFont="1" applyFill="1" applyBorder="1" applyAlignment="1">
      <alignment horizontal="left" indent="1"/>
    </xf>
    <xf numFmtId="0" fontId="18" fillId="4" borderId="18" xfId="3" applyFont="1" applyFill="1" applyBorder="1" applyAlignment="1">
      <alignment horizontal="left" indent="1"/>
    </xf>
    <xf numFmtId="0" fontId="23" fillId="4" borderId="18" xfId="3" applyFont="1" applyFill="1" applyBorder="1" applyAlignment="1">
      <alignment horizontal="left" vertical="center" indent="2"/>
    </xf>
    <xf numFmtId="0" fontId="14" fillId="3" borderId="23" xfId="3" applyFont="1" applyFill="1" applyBorder="1"/>
    <xf numFmtId="3" fontId="27" fillId="0" borderId="25" xfId="5" applyNumberFormat="1" applyFont="1" applyBorder="1" applyAlignment="1">
      <alignment vertical="center"/>
    </xf>
    <xf numFmtId="4" fontId="1" fillId="2" borderId="0" xfId="2" applyNumberFormat="1" applyFont="1" applyFill="1" applyAlignment="1">
      <alignment vertical="center"/>
    </xf>
    <xf numFmtId="4" fontId="28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vertical="center"/>
    </xf>
    <xf numFmtId="165" fontId="0" fillId="2" borderId="0" xfId="0" applyNumberFormat="1" applyFill="1"/>
    <xf numFmtId="0" fontId="4" fillId="2" borderId="0" xfId="0" applyFont="1" applyFill="1"/>
    <xf numFmtId="0" fontId="2" fillId="2" borderId="0" xfId="2" applyFill="1" applyAlignment="1">
      <alignment horizontal="left" vertical="center"/>
    </xf>
    <xf numFmtId="0" fontId="21" fillId="6" borderId="17" xfId="3" applyFont="1" applyFill="1" applyBorder="1" applyAlignment="1">
      <alignment horizontal="left" vertical="center" indent="3"/>
    </xf>
    <xf numFmtId="0" fontId="21" fillId="6" borderId="17" xfId="3" applyFont="1" applyFill="1" applyBorder="1" applyAlignment="1">
      <alignment horizontal="left" vertical="center" indent="2"/>
    </xf>
    <xf numFmtId="0" fontId="17" fillId="6" borderId="8" xfId="3" applyFont="1" applyFill="1" applyBorder="1" applyAlignment="1">
      <alignment horizontal="left" indent="1"/>
    </xf>
    <xf numFmtId="3" fontId="20" fillId="7" borderId="31" xfId="0" applyNumberFormat="1" applyFont="1" applyFill="1" applyBorder="1" applyAlignment="1">
      <alignment horizontal="right"/>
    </xf>
    <xf numFmtId="3" fontId="20" fillId="2" borderId="31" xfId="0" applyNumberFormat="1" applyFont="1" applyFill="1" applyBorder="1" applyAlignment="1">
      <alignment horizontal="right"/>
    </xf>
    <xf numFmtId="3" fontId="20" fillId="7" borderId="32" xfId="0" applyNumberFormat="1" applyFont="1" applyFill="1" applyBorder="1" applyAlignment="1">
      <alignment horizontal="right"/>
    </xf>
    <xf numFmtId="0" fontId="6" fillId="0" borderId="33" xfId="0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6" fillId="0" borderId="34" xfId="0" applyFont="1" applyBorder="1" applyAlignment="1">
      <alignment vertical="center"/>
    </xf>
    <xf numFmtId="0" fontId="31" fillId="0" borderId="35" xfId="0" applyFont="1" applyBorder="1" applyAlignment="1">
      <alignment horizontal="center"/>
    </xf>
    <xf numFmtId="0" fontId="32" fillId="0" borderId="36" xfId="0" applyFont="1" applyBorder="1"/>
    <xf numFmtId="3" fontId="7" fillId="0" borderId="16" xfId="0" applyNumberFormat="1" applyFont="1" applyBorder="1" applyAlignment="1">
      <alignment horizontal="right"/>
    </xf>
    <xf numFmtId="0" fontId="33" fillId="2" borderId="37" xfId="0" applyFont="1" applyFill="1" applyBorder="1"/>
    <xf numFmtId="3" fontId="16" fillId="2" borderId="18" xfId="0" applyNumberFormat="1" applyFont="1" applyFill="1" applyBorder="1" applyAlignment="1">
      <alignment horizontal="right"/>
    </xf>
    <xf numFmtId="0" fontId="19" fillId="7" borderId="30" xfId="0" applyFont="1" applyFill="1" applyBorder="1" applyAlignment="1">
      <alignment horizontal="left" indent="1"/>
    </xf>
    <xf numFmtId="0" fontId="19" fillId="2" borderId="30" xfId="0" applyFont="1" applyFill="1" applyBorder="1" applyAlignment="1">
      <alignment horizontal="left" indent="1"/>
    </xf>
    <xf numFmtId="3" fontId="20" fillId="2" borderId="32" xfId="0" applyNumberFormat="1" applyFont="1" applyFill="1" applyBorder="1" applyAlignment="1">
      <alignment horizontal="right"/>
    </xf>
    <xf numFmtId="0" fontId="19" fillId="2" borderId="30" xfId="0" applyFont="1" applyFill="1" applyBorder="1" applyAlignment="1">
      <alignment horizontal="left"/>
    </xf>
    <xf numFmtId="0" fontId="19" fillId="7" borderId="30" xfId="0" applyFont="1" applyFill="1" applyBorder="1" applyAlignment="1">
      <alignment horizontal="left"/>
    </xf>
    <xf numFmtId="0" fontId="19" fillId="7" borderId="29" xfId="0" applyFont="1" applyFill="1" applyBorder="1" applyAlignment="1">
      <alignment horizontal="left"/>
    </xf>
    <xf numFmtId="0" fontId="32" fillId="2" borderId="38" xfId="0" applyFont="1" applyFill="1" applyBorder="1" applyAlignment="1">
      <alignment horizontal="left"/>
    </xf>
    <xf numFmtId="3" fontId="7" fillId="2" borderId="20" xfId="0" applyNumberFormat="1" applyFont="1" applyFill="1" applyBorder="1" applyAlignment="1">
      <alignment horizontal="right"/>
    </xf>
    <xf numFmtId="0" fontId="19" fillId="7" borderId="39" xfId="0" applyFont="1" applyFill="1" applyBorder="1" applyAlignment="1">
      <alignment horizontal="left"/>
    </xf>
    <xf numFmtId="3" fontId="20" fillId="7" borderId="40" xfId="0" applyNumberFormat="1" applyFont="1" applyFill="1" applyBorder="1" applyAlignment="1">
      <alignment horizontal="right"/>
    </xf>
    <xf numFmtId="0" fontId="19" fillId="2" borderId="29" xfId="0" applyFont="1" applyFill="1" applyBorder="1" applyAlignment="1">
      <alignment horizontal="left"/>
    </xf>
    <xf numFmtId="0" fontId="19" fillId="7" borderId="30" xfId="0" applyFont="1" applyFill="1" applyBorder="1"/>
    <xf numFmtId="0" fontId="32" fillId="2" borderId="41" xfId="0" applyFont="1" applyFill="1" applyBorder="1" applyAlignment="1">
      <alignment horizontal="left"/>
    </xf>
    <xf numFmtId="3" fontId="7" fillId="2" borderId="25" xfId="0" applyNumberFormat="1" applyFont="1" applyFill="1" applyBorder="1" applyAlignment="1">
      <alignment horizontal="right"/>
    </xf>
    <xf numFmtId="0" fontId="34" fillId="7" borderId="0" xfId="0" applyFont="1" applyFill="1" applyAlignment="1">
      <alignment vertical="center"/>
    </xf>
    <xf numFmtId="0" fontId="34" fillId="7" borderId="0" xfId="0" applyFont="1" applyFill="1" applyAlignment="1">
      <alignment horizontal="left" vertical="center"/>
    </xf>
    <xf numFmtId="0" fontId="2" fillId="2" borderId="0" xfId="2" applyFill="1" applyAlignment="1">
      <alignment horizontal="left" vertical="center"/>
    </xf>
    <xf numFmtId="0" fontId="5" fillId="2" borderId="0" xfId="2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0" borderId="2" xfId="2" applyFont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4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0" borderId="3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30" fillId="2" borderId="0" xfId="0" applyFont="1" applyFill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1" fontId="34" fillId="7" borderId="0" xfId="0" applyNumberFormat="1" applyFont="1" applyFill="1" applyAlignment="1">
      <alignment vertical="center"/>
    </xf>
    <xf numFmtId="1" fontId="0" fillId="0" borderId="0" xfId="0" applyNumberFormat="1"/>
    <xf numFmtId="1" fontId="34" fillId="7" borderId="0" xfId="0" applyNumberFormat="1" applyFont="1" applyFill="1" applyAlignment="1">
      <alignment horizontal="left" vertical="center"/>
    </xf>
    <xf numFmtId="166" fontId="0" fillId="0" borderId="0" xfId="1" applyNumberFormat="1" applyFont="1"/>
    <xf numFmtId="0" fontId="36" fillId="0" borderId="0" xfId="7" applyFont="1" applyAlignment="1">
      <alignment horizontal="center"/>
    </xf>
    <xf numFmtId="0" fontId="1" fillId="0" borderId="0" xfId="7"/>
    <xf numFmtId="0" fontId="1" fillId="2" borderId="0" xfId="7" applyFill="1"/>
    <xf numFmtId="0" fontId="6" fillId="0" borderId="33" xfId="7" applyFont="1" applyBorder="1" applyAlignment="1">
      <alignment vertical="center"/>
    </xf>
    <xf numFmtId="0" fontId="6" fillId="0" borderId="34" xfId="7" applyFont="1" applyBorder="1" applyAlignment="1">
      <alignment vertical="center"/>
    </xf>
    <xf numFmtId="0" fontId="31" fillId="0" borderId="35" xfId="7" applyFont="1" applyBorder="1" applyAlignment="1">
      <alignment horizontal="center"/>
    </xf>
    <xf numFmtId="0" fontId="32" fillId="0" borderId="36" xfId="7" applyFont="1" applyBorder="1"/>
    <xf numFmtId="3" fontId="7" fillId="0" borderId="16" xfId="7" applyNumberFormat="1" applyFont="1" applyBorder="1" applyAlignment="1">
      <alignment horizontal="right"/>
    </xf>
    <xf numFmtId="0" fontId="33" fillId="2" borderId="37" xfId="7" applyFont="1" applyFill="1" applyBorder="1"/>
    <xf numFmtId="3" fontId="16" fillId="2" borderId="18" xfId="7" applyNumberFormat="1" applyFont="1" applyFill="1" applyBorder="1" applyAlignment="1">
      <alignment horizontal="right"/>
    </xf>
    <xf numFmtId="0" fontId="19" fillId="3" borderId="30" xfId="7" applyFont="1" applyFill="1" applyBorder="1" applyAlignment="1">
      <alignment horizontal="left" indent="1"/>
    </xf>
    <xf numFmtId="3" fontId="20" fillId="3" borderId="32" xfId="7" applyNumberFormat="1" applyFont="1" applyFill="1" applyBorder="1" applyAlignment="1">
      <alignment horizontal="right"/>
    </xf>
    <xf numFmtId="0" fontId="19" fillId="2" borderId="30" xfId="7" applyFont="1" applyFill="1" applyBorder="1" applyAlignment="1">
      <alignment horizontal="left" indent="1"/>
    </xf>
    <xf numFmtId="3" fontId="20" fillId="2" borderId="32" xfId="7" applyNumberFormat="1" applyFont="1" applyFill="1" applyBorder="1" applyAlignment="1">
      <alignment horizontal="right"/>
    </xf>
    <xf numFmtId="0" fontId="19" fillId="2" borderId="30" xfId="7" applyFont="1" applyFill="1" applyBorder="1" applyAlignment="1">
      <alignment horizontal="left"/>
    </xf>
    <xf numFmtId="0" fontId="19" fillId="3" borderId="30" xfId="7" applyFont="1" applyFill="1" applyBorder="1" applyAlignment="1">
      <alignment horizontal="left"/>
    </xf>
    <xf numFmtId="0" fontId="19" fillId="3" borderId="29" xfId="7" applyFont="1" applyFill="1" applyBorder="1" applyAlignment="1">
      <alignment horizontal="left"/>
    </xf>
    <xf numFmtId="3" fontId="20" fillId="3" borderId="31" xfId="7" applyNumberFormat="1" applyFont="1" applyFill="1" applyBorder="1" applyAlignment="1">
      <alignment horizontal="right"/>
    </xf>
    <xf numFmtId="0" fontId="32" fillId="2" borderId="38" xfId="7" applyFont="1" applyFill="1" applyBorder="1" applyAlignment="1">
      <alignment horizontal="left"/>
    </xf>
    <xf numFmtId="3" fontId="7" fillId="2" borderId="20" xfId="7" applyNumberFormat="1" applyFont="1" applyFill="1" applyBorder="1" applyAlignment="1">
      <alignment horizontal="right"/>
    </xf>
    <xf numFmtId="0" fontId="19" fillId="3" borderId="39" xfId="7" applyFont="1" applyFill="1" applyBorder="1" applyAlignment="1">
      <alignment horizontal="left"/>
    </xf>
    <xf numFmtId="3" fontId="20" fillId="3" borderId="40" xfId="7" applyNumberFormat="1" applyFont="1" applyFill="1" applyBorder="1" applyAlignment="1">
      <alignment horizontal="right"/>
    </xf>
    <xf numFmtId="0" fontId="19" fillId="0" borderId="30" xfId="7" applyFont="1" applyBorder="1" applyAlignment="1">
      <alignment horizontal="left"/>
    </xf>
    <xf numFmtId="3" fontId="20" fillId="0" borderId="32" xfId="7" applyNumberFormat="1" applyFont="1" applyBorder="1" applyAlignment="1">
      <alignment horizontal="right"/>
    </xf>
    <xf numFmtId="0" fontId="19" fillId="0" borderId="29" xfId="7" applyFont="1" applyBorder="1" applyAlignment="1">
      <alignment horizontal="left"/>
    </xf>
    <xf numFmtId="3" fontId="20" fillId="0" borderId="31" xfId="7" applyNumberFormat="1" applyFont="1" applyBorder="1" applyAlignment="1">
      <alignment horizontal="right"/>
    </xf>
    <xf numFmtId="0" fontId="32" fillId="0" borderId="38" xfId="7" applyFont="1" applyBorder="1" applyAlignment="1">
      <alignment horizontal="left"/>
    </xf>
    <xf numFmtId="3" fontId="7" fillId="0" borderId="20" xfId="7" applyNumberFormat="1" applyFont="1" applyBorder="1" applyAlignment="1">
      <alignment horizontal="right"/>
    </xf>
    <xf numFmtId="0" fontId="19" fillId="3" borderId="30" xfId="7" applyFont="1" applyFill="1" applyBorder="1"/>
    <xf numFmtId="0" fontId="32" fillId="0" borderId="41" xfId="7" applyFont="1" applyBorder="1" applyAlignment="1">
      <alignment horizontal="left"/>
    </xf>
    <xf numFmtId="3" fontId="7" fillId="0" borderId="25" xfId="7" applyNumberFormat="1" applyFont="1" applyBorder="1" applyAlignment="1">
      <alignment horizontal="right"/>
    </xf>
    <xf numFmtId="0" fontId="7" fillId="0" borderId="3" xfId="7" applyFont="1" applyBorder="1" applyAlignment="1"/>
    <xf numFmtId="3" fontId="20" fillId="3" borderId="32" xfId="0" applyNumberFormat="1" applyFont="1" applyFill="1" applyBorder="1" applyAlignment="1">
      <alignment horizontal="right"/>
    </xf>
    <xf numFmtId="3" fontId="20" fillId="3" borderId="31" xfId="0" applyNumberFormat="1" applyFont="1" applyFill="1" applyBorder="1" applyAlignment="1">
      <alignment horizontal="right"/>
    </xf>
    <xf numFmtId="3" fontId="20" fillId="3" borderId="40" xfId="0" applyNumberFormat="1" applyFont="1" applyFill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7" fillId="0" borderId="20" xfId="0" applyNumberFormat="1" applyFont="1" applyBorder="1" applyAlignment="1">
      <alignment horizontal="right"/>
    </xf>
    <xf numFmtId="3" fontId="7" fillId="0" borderId="25" xfId="0" applyNumberFormat="1" applyFont="1" applyBorder="1" applyAlignment="1">
      <alignment horizontal="right"/>
    </xf>
    <xf numFmtId="0" fontId="31" fillId="0" borderId="25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3" fontId="20" fillId="3" borderId="43" xfId="0" applyNumberFormat="1" applyFont="1" applyFill="1" applyBorder="1" applyAlignment="1">
      <alignment horizontal="right"/>
    </xf>
    <xf numFmtId="3" fontId="20" fillId="3" borderId="44" xfId="0" applyNumberFormat="1" applyFont="1" applyFill="1" applyBorder="1" applyAlignment="1">
      <alignment horizontal="right"/>
    </xf>
    <xf numFmtId="3" fontId="20" fillId="0" borderId="43" xfId="0" applyNumberFormat="1" applyFont="1" applyBorder="1" applyAlignment="1">
      <alignment horizontal="right"/>
    </xf>
    <xf numFmtId="3" fontId="7" fillId="3" borderId="20" xfId="0" applyNumberFormat="1" applyFont="1" applyFill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7" fillId="0" borderId="2" xfId="0" applyNumberFormat="1" applyFont="1" applyBorder="1" applyAlignment="1">
      <alignment horizontal="center"/>
    </xf>
    <xf numFmtId="3" fontId="16" fillId="2" borderId="18" xfId="0" applyNumberFormat="1" applyFont="1" applyFill="1" applyBorder="1" applyAlignment="1">
      <alignment horizontal="center"/>
    </xf>
    <xf numFmtId="3" fontId="20" fillId="3" borderId="32" xfId="0" applyNumberFormat="1" applyFont="1" applyFill="1" applyBorder="1" applyAlignment="1">
      <alignment horizontal="center"/>
    </xf>
    <xf numFmtId="3" fontId="20" fillId="2" borderId="32" xfId="0" applyNumberFormat="1" applyFont="1" applyFill="1" applyBorder="1" applyAlignment="1">
      <alignment horizontal="center"/>
    </xf>
    <xf numFmtId="3" fontId="20" fillId="3" borderId="43" xfId="0" applyNumberFormat="1" applyFont="1" applyFill="1" applyBorder="1" applyAlignment="1">
      <alignment horizontal="center"/>
    </xf>
    <xf numFmtId="3" fontId="7" fillId="2" borderId="20" xfId="0" applyNumberFormat="1" applyFont="1" applyFill="1" applyBorder="1" applyAlignment="1">
      <alignment horizontal="center"/>
    </xf>
    <xf numFmtId="3" fontId="20" fillId="3" borderId="44" xfId="0" applyNumberFormat="1" applyFont="1" applyFill="1" applyBorder="1" applyAlignment="1">
      <alignment horizontal="center"/>
    </xf>
    <xf numFmtId="3" fontId="20" fillId="0" borderId="32" xfId="0" applyNumberFormat="1" applyFont="1" applyBorder="1" applyAlignment="1">
      <alignment horizontal="center"/>
    </xf>
    <xf numFmtId="3" fontId="20" fillId="0" borderId="43" xfId="0" applyNumberFormat="1" applyFont="1" applyBorder="1" applyAlignment="1">
      <alignment horizontal="center"/>
    </xf>
    <xf numFmtId="3" fontId="7" fillId="3" borderId="20" xfId="0" applyNumberFormat="1" applyFont="1" applyFill="1" applyBorder="1" applyAlignment="1">
      <alignment horizontal="center"/>
    </xf>
    <xf numFmtId="3" fontId="20" fillId="0" borderId="44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25" xfId="0" applyNumberFormat="1" applyFont="1" applyBorder="1" applyAlignment="1">
      <alignment horizontal="center"/>
    </xf>
    <xf numFmtId="3" fontId="35" fillId="0" borderId="45" xfId="6" applyNumberFormat="1" applyFill="1" applyBorder="1" applyAlignment="1">
      <alignment horizontal="right"/>
    </xf>
    <xf numFmtId="3" fontId="20" fillId="7" borderId="43" xfId="0" applyNumberFormat="1" applyFont="1" applyFill="1" applyBorder="1" applyAlignment="1">
      <alignment horizontal="right"/>
    </xf>
    <xf numFmtId="3" fontId="20" fillId="7" borderId="44" xfId="0" applyNumberFormat="1" applyFont="1" applyFill="1" applyBorder="1" applyAlignment="1">
      <alignment horizontal="right"/>
    </xf>
    <xf numFmtId="3" fontId="7" fillId="7" borderId="20" xfId="0" applyNumberFormat="1" applyFont="1" applyFill="1" applyBorder="1" applyAlignment="1">
      <alignment horizontal="right"/>
    </xf>
    <xf numFmtId="166" fontId="1" fillId="0" borderId="0" xfId="1" applyNumberFormat="1" applyFont="1"/>
  </cellXfs>
  <cellStyles count="9">
    <cellStyle name="Comma" xfId="1" builtinId="3"/>
    <cellStyle name="Comma 2" xfId="4" xr:uid="{A5AC9180-D438-4220-B405-F34BA6B0412A}"/>
    <cellStyle name="Comma 3" xfId="8" xr:uid="{A434BDCB-C550-4987-BF1F-6B206A7863C4}"/>
    <cellStyle name="Input" xfId="6" builtinId="20"/>
    <cellStyle name="Normal" xfId="0" builtinId="0"/>
    <cellStyle name="Normal 2" xfId="2" xr:uid="{6E3DFE60-25CF-4E3B-9C51-BAB77CEA4FFA}"/>
    <cellStyle name="Normal 3" xfId="7" xr:uid="{B0A30587-D038-4C9D-B0BA-A73F2241953A}"/>
    <cellStyle name="ปกติ 2" xfId="5" xr:uid="{8A2DD38C-8104-455A-A9DF-39A40A7A3209}"/>
    <cellStyle name="ปกติ 3 2" xfId="3" xr:uid="{86301617-4F43-4F8B-8A56-A818B1510E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1D1D-CB8F-4A25-B81D-269A489295CA}">
  <dimension ref="A1:AP124"/>
  <sheetViews>
    <sheetView zoomScaleNormal="100" workbookViewId="0">
      <selection activeCell="B8" sqref="B8"/>
    </sheetView>
  </sheetViews>
  <sheetFormatPr defaultColWidth="8.85546875" defaultRowHeight="15"/>
  <cols>
    <col min="1" max="1" width="33.28515625" style="79" customWidth="1"/>
    <col min="2" max="2" width="13.140625" style="79" customWidth="1"/>
    <col min="3" max="3" width="12" style="79" customWidth="1"/>
    <col min="4" max="4" width="13.140625" customWidth="1"/>
    <col min="5" max="5" width="12.28515625" customWidth="1"/>
    <col min="6" max="6" width="11.42578125" customWidth="1"/>
    <col min="7" max="7" width="12.28515625" customWidth="1"/>
    <col min="8" max="8" width="11.7109375" customWidth="1"/>
    <col min="9" max="9" width="11.140625" customWidth="1"/>
    <col min="10" max="11" width="13" customWidth="1"/>
    <col min="12" max="12" width="10.42578125" customWidth="1"/>
    <col min="13" max="13" width="12" customWidth="1"/>
    <col min="14" max="14" width="15.42578125" bestFit="1" customWidth="1"/>
    <col min="15" max="15" width="27.7109375" style="79" customWidth="1"/>
    <col min="16" max="16" width="13.140625" style="79" customWidth="1"/>
    <col min="17" max="17" width="12" style="79" customWidth="1"/>
    <col min="18" max="18" width="9.85546875" bestFit="1" customWidth="1"/>
    <col min="19" max="21" width="8.85546875" customWidth="1"/>
    <col min="22" max="22" width="10.28515625" customWidth="1"/>
    <col min="23" max="23" width="10.85546875" customWidth="1"/>
    <col min="24" max="26" width="10.42578125" bestFit="1" customWidth="1"/>
    <col min="27" max="27" width="10.140625" customWidth="1"/>
    <col min="28" max="28" width="16.28515625" customWidth="1"/>
    <col min="29" max="29" width="32.85546875" customWidth="1"/>
    <col min="30" max="35" width="8.85546875" style="3" customWidth="1"/>
    <col min="36" max="36" width="10.140625" style="3" customWidth="1"/>
    <col min="37" max="37" width="8.85546875" style="3"/>
    <col min="38" max="41" width="8.85546875" style="3" customWidth="1"/>
    <col min="42" max="42" width="10.140625" style="3" bestFit="1" customWidth="1"/>
  </cols>
  <sheetData>
    <row r="1" spans="1:4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</row>
    <row r="2" spans="1:42" ht="31.7" customHeight="1">
      <c r="A2" s="131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 t="s">
        <v>1</v>
      </c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2" t="s">
        <v>138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</row>
    <row r="3" spans="1:42" ht="14.85" customHeight="1" thickBot="1">
      <c r="A3" s="4"/>
      <c r="B3" s="4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80"/>
      <c r="O3" s="4"/>
      <c r="P3" s="4"/>
      <c r="Q3" s="4"/>
      <c r="R3" s="2"/>
      <c r="S3" s="2"/>
      <c r="T3" s="2"/>
      <c r="U3" s="2"/>
      <c r="V3" s="2"/>
      <c r="W3" s="2"/>
      <c r="X3" s="2"/>
      <c r="Y3" s="2"/>
      <c r="Z3" s="2"/>
      <c r="AA3" s="2"/>
      <c r="AB3" s="80"/>
      <c r="AC3" s="2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</row>
    <row r="4" spans="1:42">
      <c r="A4" s="5" t="s">
        <v>2</v>
      </c>
      <c r="B4" s="133">
        <v>2021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6" t="s">
        <v>2</v>
      </c>
      <c r="P4" s="136">
        <v>2020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82" t="s">
        <v>2</v>
      </c>
      <c r="AD4" s="138" t="s">
        <v>3</v>
      </c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40"/>
    </row>
    <row r="5" spans="1:42" ht="15.75" thickBot="1">
      <c r="A5" s="7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132</v>
      </c>
      <c r="O5" s="9" t="s">
        <v>4</v>
      </c>
      <c r="P5" s="10" t="s">
        <v>5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10" t="s">
        <v>11</v>
      </c>
      <c r="W5" s="10" t="s">
        <v>12</v>
      </c>
      <c r="X5" s="10" t="s">
        <v>13</v>
      </c>
      <c r="Y5" s="10" t="s">
        <v>14</v>
      </c>
      <c r="Z5" s="10" t="s">
        <v>15</v>
      </c>
      <c r="AA5" s="10" t="s">
        <v>16</v>
      </c>
      <c r="AB5" s="10" t="s">
        <v>132</v>
      </c>
      <c r="AC5" s="83" t="s">
        <v>4</v>
      </c>
      <c r="AD5" s="11" t="s">
        <v>5</v>
      </c>
      <c r="AE5" s="11" t="s">
        <v>6</v>
      </c>
      <c r="AF5" s="11" t="s">
        <v>7</v>
      </c>
      <c r="AG5" s="11" t="s">
        <v>8</v>
      </c>
      <c r="AH5" s="11" t="s">
        <v>9</v>
      </c>
      <c r="AI5" s="11" t="s">
        <v>10</v>
      </c>
      <c r="AJ5" s="11" t="s">
        <v>11</v>
      </c>
      <c r="AK5" s="12" t="s">
        <v>12</v>
      </c>
      <c r="AL5" s="12" t="s">
        <v>13</v>
      </c>
      <c r="AM5" s="12" t="s">
        <v>14</v>
      </c>
      <c r="AN5" s="12" t="s">
        <v>15</v>
      </c>
      <c r="AO5" s="12" t="s">
        <v>16</v>
      </c>
      <c r="AP5" s="13" t="s">
        <v>17</v>
      </c>
    </row>
    <row r="6" spans="1:42" ht="15.75" thickBot="1">
      <c r="A6" s="14" t="s">
        <v>18</v>
      </c>
      <c r="B6" s="15">
        <f>B7+B17+B26+B35+B36</f>
        <v>2178.2032010871617</v>
      </c>
      <c r="C6" s="15">
        <f t="shared" ref="C6:N6" si="0">C7+C17+C26+C35+C36</f>
        <v>1667.6524008153715</v>
      </c>
      <c r="D6" s="15">
        <f t="shared" si="0"/>
        <v>2502.3343588388511</v>
      </c>
      <c r="E6" s="15">
        <f t="shared" si="0"/>
        <v>3081.3506757011814</v>
      </c>
      <c r="F6" s="15">
        <f t="shared" si="0"/>
        <v>2232</v>
      </c>
      <c r="G6" s="15">
        <f t="shared" si="0"/>
        <v>2429.9113283756747</v>
      </c>
      <c r="H6" s="15">
        <f t="shared" si="0"/>
        <v>4479.6748707108072</v>
      </c>
      <c r="I6" s="15">
        <f t="shared" si="0"/>
        <v>3507.7866350836134</v>
      </c>
      <c r="J6" s="15">
        <f t="shared" si="0"/>
        <v>3287.0129289192555</v>
      </c>
      <c r="K6" s="15">
        <f t="shared" si="0"/>
        <v>3659.2586161337817</v>
      </c>
      <c r="L6" s="15">
        <f t="shared" si="0"/>
        <v>21142.804782756408</v>
      </c>
      <c r="M6" s="15">
        <f t="shared" si="0"/>
        <v>47657.019667056738</v>
      </c>
      <c r="N6" s="15">
        <f t="shared" si="0"/>
        <v>97825.009465478841</v>
      </c>
      <c r="O6" s="16" t="s">
        <v>18</v>
      </c>
      <c r="P6" s="15">
        <f>P7+P17+P26+P35+P36</f>
        <v>2661362.01425956</v>
      </c>
      <c r="Q6" s="15">
        <f t="shared" ref="Q6:AB6" si="1">Q7+Q17+Q26+Q35+Q36</f>
        <v>1118537.4168019327</v>
      </c>
      <c r="R6" s="15">
        <f t="shared" si="1"/>
        <v>421073.13022347214</v>
      </c>
      <c r="S6" s="15">
        <f t="shared" si="1"/>
        <v>0</v>
      </c>
      <c r="T6" s="15">
        <f t="shared" si="1"/>
        <v>0</v>
      </c>
      <c r="U6" s="15">
        <f t="shared" si="1"/>
        <v>0</v>
      </c>
      <c r="V6" s="15">
        <f t="shared" si="1"/>
        <v>0</v>
      </c>
      <c r="W6" s="15">
        <f t="shared" si="1"/>
        <v>0</v>
      </c>
      <c r="X6" s="15">
        <f t="shared" si="1"/>
        <v>0</v>
      </c>
      <c r="Y6" s="15">
        <f t="shared" si="1"/>
        <v>843.63269600996568</v>
      </c>
      <c r="Z6" s="15">
        <f t="shared" si="1"/>
        <v>1711.6163791476349</v>
      </c>
      <c r="AA6" s="15">
        <f t="shared" si="1"/>
        <v>2240.5868219395261</v>
      </c>
      <c r="AB6" s="15">
        <f t="shared" si="1"/>
        <v>4205768.3971820623</v>
      </c>
      <c r="AC6" s="84" t="s">
        <v>18</v>
      </c>
      <c r="AD6" s="17">
        <v>5088.3900000000003</v>
      </c>
      <c r="AE6" s="18">
        <v>3445.41</v>
      </c>
      <c r="AF6" s="18">
        <v>1840.74</v>
      </c>
      <c r="AG6" s="18">
        <v>1092.1199999999999</v>
      </c>
      <c r="AH6" s="18">
        <v>367.07</v>
      </c>
      <c r="AI6" s="18">
        <v>219.75</v>
      </c>
      <c r="AJ6" s="18">
        <v>130.29</v>
      </c>
      <c r="AK6" s="19">
        <v>119.15</v>
      </c>
      <c r="AL6" s="19">
        <v>73.09</v>
      </c>
      <c r="AM6" s="20">
        <v>51.899003437331757</v>
      </c>
      <c r="AN6" s="20">
        <v>59.012623088110551</v>
      </c>
      <c r="AO6" s="20">
        <v>53.163134121637015</v>
      </c>
      <c r="AP6" s="20">
        <v>170.03388244539238</v>
      </c>
    </row>
    <row r="7" spans="1:42" ht="15.75" thickTop="1">
      <c r="A7" s="21" t="s">
        <v>19</v>
      </c>
      <c r="B7" s="22">
        <f>SUM(B8:B16)</f>
        <v>513</v>
      </c>
      <c r="C7" s="22">
        <f t="shared" ref="C7:N7" si="2">SUM(C8:C16)</f>
        <v>369</v>
      </c>
      <c r="D7" s="22">
        <f t="shared" si="2"/>
        <v>698</v>
      </c>
      <c r="E7" s="22">
        <f t="shared" si="2"/>
        <v>1042</v>
      </c>
      <c r="F7" s="22">
        <f t="shared" si="2"/>
        <v>949</v>
      </c>
      <c r="G7" s="22">
        <f t="shared" si="2"/>
        <v>1185</v>
      </c>
      <c r="H7" s="22">
        <f t="shared" si="2"/>
        <v>1328</v>
      </c>
      <c r="I7" s="22">
        <f t="shared" si="2"/>
        <v>974</v>
      </c>
      <c r="J7" s="22">
        <f t="shared" si="2"/>
        <v>1026</v>
      </c>
      <c r="K7" s="22">
        <f t="shared" si="2"/>
        <v>1322</v>
      </c>
      <c r="L7" s="22">
        <f t="shared" si="2"/>
        <v>6869</v>
      </c>
      <c r="M7" s="22">
        <f t="shared" si="2"/>
        <v>16545</v>
      </c>
      <c r="N7" s="22">
        <f t="shared" si="2"/>
        <v>32820</v>
      </c>
      <c r="O7" s="23" t="s">
        <v>19</v>
      </c>
      <c r="P7" s="22">
        <f>SUM(P8:P16)</f>
        <v>836788</v>
      </c>
      <c r="Q7" s="22">
        <f t="shared" ref="Q7:AB7" si="3">SUM(Q8:Q16)</f>
        <v>543313</v>
      </c>
      <c r="R7" s="22">
        <f t="shared" si="3"/>
        <v>271479</v>
      </c>
      <c r="S7" s="22">
        <f t="shared" si="3"/>
        <v>0</v>
      </c>
      <c r="T7" s="22">
        <f t="shared" si="3"/>
        <v>0</v>
      </c>
      <c r="U7" s="22">
        <f t="shared" si="3"/>
        <v>0</v>
      </c>
      <c r="V7" s="22">
        <f t="shared" si="3"/>
        <v>0</v>
      </c>
      <c r="W7" s="22">
        <f t="shared" si="3"/>
        <v>0</v>
      </c>
      <c r="X7" s="22">
        <f t="shared" si="3"/>
        <v>0</v>
      </c>
      <c r="Y7" s="22">
        <f t="shared" si="3"/>
        <v>252</v>
      </c>
      <c r="Z7" s="22">
        <f t="shared" si="3"/>
        <v>376</v>
      </c>
      <c r="AA7" s="22">
        <f t="shared" si="3"/>
        <v>385</v>
      </c>
      <c r="AB7" s="22">
        <f t="shared" si="3"/>
        <v>1652593</v>
      </c>
      <c r="AC7" s="85" t="s">
        <v>19</v>
      </c>
      <c r="AD7" s="24">
        <v>6917.62</v>
      </c>
      <c r="AE7" s="24">
        <v>4009.53</v>
      </c>
      <c r="AF7" s="24">
        <v>2251.6799999999998</v>
      </c>
      <c r="AG7" s="24">
        <v>1326.64</v>
      </c>
      <c r="AH7" s="24">
        <v>337.35</v>
      </c>
      <c r="AI7" s="24">
        <v>168.66</v>
      </c>
      <c r="AJ7" s="24">
        <v>61.91</v>
      </c>
      <c r="AK7" s="25">
        <v>63.11</v>
      </c>
      <c r="AL7" s="25">
        <v>25.99</v>
      </c>
      <c r="AM7" s="26">
        <v>11.896763753099979</v>
      </c>
      <c r="AN7" s="26">
        <v>28.129804458537521</v>
      </c>
      <c r="AO7" s="26">
        <v>22.722754158474025</v>
      </c>
      <c r="AP7" s="26">
        <v>114.0732474914347</v>
      </c>
    </row>
    <row r="8" spans="1:42">
      <c r="A8" s="27" t="s">
        <v>20</v>
      </c>
      <c r="B8" s="28">
        <f>VLOOKUP($A8,'2021'!$B$5:$O$117,2,FALSE)</f>
        <v>0</v>
      </c>
      <c r="C8" s="28">
        <f>VLOOKUP($A8,'2021'!$B$5:$O$117,3,FALSE)</f>
        <v>3</v>
      </c>
      <c r="D8" s="28">
        <f>VLOOKUP($A8,'2021'!$B$5:$O$117,4,FALSE)</f>
        <v>0</v>
      </c>
      <c r="E8" s="28">
        <f>VLOOKUP($A8,'2021'!$B$5:$O$117,5,FALSE)</f>
        <v>1</v>
      </c>
      <c r="F8" s="28">
        <f>VLOOKUP($A8,'2021'!$B$5:$O$117,6,FALSE)</f>
        <v>0</v>
      </c>
      <c r="G8" s="28">
        <f>VLOOKUP($A8,'2021'!$B$5:$O$117,7,FALSE)</f>
        <v>0</v>
      </c>
      <c r="H8" s="28">
        <f>VLOOKUP($A8,'2021'!$B$5:$O$117,8,FALSE)</f>
        <v>1</v>
      </c>
      <c r="I8" s="28">
        <f>VLOOKUP($A8,'2021'!$B$5:$O$117,9,FALSE)</f>
        <v>1</v>
      </c>
      <c r="J8" s="28">
        <f>VLOOKUP($A8,'2021'!$B$5:$O$117,10,FALSE)</f>
        <v>0</v>
      </c>
      <c r="K8" s="28">
        <f>VLOOKUP($A8,'2021'!$B$5:$O$117,11,FALSE)</f>
        <v>4</v>
      </c>
      <c r="L8" s="28">
        <f>VLOOKUP($A8,'2021'!$B$5:$O$117,12,FALSE)</f>
        <v>5</v>
      </c>
      <c r="M8" s="28">
        <f>VLOOKUP($A8,'2021'!$B$5:$O$117,13,FALSE)</f>
        <v>11</v>
      </c>
      <c r="N8" s="28">
        <f>VLOOKUP($A8,'2021'!$B$5:$O$117,14,FALSE)</f>
        <v>26</v>
      </c>
      <c r="O8" s="29" t="s">
        <v>20</v>
      </c>
      <c r="P8" s="30">
        <f>VLOOKUP($O8,'2020'!$B$5:$O$117,2,FALSE)</f>
        <v>908</v>
      </c>
      <c r="Q8" s="30">
        <f>VLOOKUP($O8,'2020'!$B$5:$O$117,3,FALSE)</f>
        <v>540</v>
      </c>
      <c r="R8" s="30">
        <f>VLOOKUP($O8,'2020'!$B$5:$O$117,4,FALSE)</f>
        <v>126</v>
      </c>
      <c r="S8" s="30">
        <f>VLOOKUP($O8,'2020'!$B$5:$O$117,5,FALSE)</f>
        <v>0</v>
      </c>
      <c r="T8" s="30">
        <f>VLOOKUP($O8,'2020'!$B$5:$O$117,6,FALSE)</f>
        <v>0</v>
      </c>
      <c r="U8" s="30">
        <f>VLOOKUP($O8,'2020'!$B$5:$O$117,7,FALSE)</f>
        <v>0</v>
      </c>
      <c r="V8" s="30">
        <f>VLOOKUP($O8,'2020'!$B$5:$O$117,8,FALSE)</f>
        <v>0</v>
      </c>
      <c r="W8" s="30">
        <f>VLOOKUP($O8,'2020'!$B$5:$O$117,9,FALSE)</f>
        <v>0</v>
      </c>
      <c r="X8" s="30">
        <f>VLOOKUP($O8,'2020'!$B$5:$O$117,10,FALSE)</f>
        <v>0</v>
      </c>
      <c r="Y8" s="30">
        <f>VLOOKUP($O8,'2020'!$B$5:$O$117,11,FALSE)</f>
        <v>0</v>
      </c>
      <c r="Z8" s="30">
        <f>VLOOKUP($O8,'2020'!$B$5:$O$117,12,FALSE)</f>
        <v>0</v>
      </c>
      <c r="AA8" s="30">
        <f>VLOOKUP($O8,'2020'!$B$5:$O$117,13,FALSE)</f>
        <v>2</v>
      </c>
      <c r="AB8" s="30">
        <f>VLOOKUP($O8,'2020'!$B$5:$O$117,14,FALSE)</f>
        <v>1576</v>
      </c>
      <c r="AC8" s="86" t="s">
        <v>20</v>
      </c>
      <c r="AD8" s="31">
        <v>24833.33</v>
      </c>
      <c r="AE8" s="31">
        <v>28166.67</v>
      </c>
      <c r="AF8" s="31">
        <v>1296.3</v>
      </c>
      <c r="AG8" s="31">
        <v>3496.15</v>
      </c>
      <c r="AH8" s="31">
        <v>569.80999999999995</v>
      </c>
      <c r="AI8" s="31">
        <v>253.87</v>
      </c>
      <c r="AJ8" s="31">
        <v>123.51</v>
      </c>
      <c r="AK8" s="32">
        <v>175</v>
      </c>
      <c r="AL8" s="32">
        <v>43.19</v>
      </c>
      <c r="AM8" s="33">
        <v>51.617873651771959</v>
      </c>
      <c r="AN8" s="33">
        <v>43.029087261785357</v>
      </c>
      <c r="AO8" s="33">
        <v>43.903772553307817</v>
      </c>
      <c r="AP8" s="33">
        <v>143.94200897480152</v>
      </c>
    </row>
    <row r="9" spans="1:42">
      <c r="A9" s="34" t="s">
        <v>21</v>
      </c>
      <c r="B9" s="28">
        <f>VLOOKUP($A9,'2021'!$B$5:$O$117,2,FALSE)</f>
        <v>157</v>
      </c>
      <c r="C9" s="28">
        <f>VLOOKUP($A9,'2021'!$B$5:$O$117,3,FALSE)</f>
        <v>150</v>
      </c>
      <c r="D9" s="28">
        <f>VLOOKUP($A9,'2021'!$B$5:$O$117,4,FALSE)</f>
        <v>136</v>
      </c>
      <c r="E9" s="28">
        <f>VLOOKUP($A9,'2021'!$B$5:$O$117,5,FALSE)</f>
        <v>79</v>
      </c>
      <c r="F9" s="28">
        <f>VLOOKUP($A9,'2021'!$B$5:$O$117,6,FALSE)</f>
        <v>70</v>
      </c>
      <c r="G9" s="28">
        <f>VLOOKUP($A9,'2021'!$B$5:$O$117,7,FALSE)</f>
        <v>165</v>
      </c>
      <c r="H9" s="28">
        <f>VLOOKUP($A9,'2021'!$B$5:$O$117,8,FALSE)</f>
        <v>141</v>
      </c>
      <c r="I9" s="28">
        <f>VLOOKUP($A9,'2021'!$B$5:$O$117,9,FALSE)</f>
        <v>128</v>
      </c>
      <c r="J9" s="28">
        <f>VLOOKUP($A9,'2021'!$B$5:$O$117,10,FALSE)</f>
        <v>179</v>
      </c>
      <c r="K9" s="28">
        <f>VLOOKUP($A9,'2021'!$B$5:$O$117,11,FALSE)</f>
        <v>241</v>
      </c>
      <c r="L9" s="28">
        <f>VLOOKUP($A9,'2021'!$B$5:$O$117,12,FALSE)</f>
        <v>1132</v>
      </c>
      <c r="M9" s="28">
        <f>VLOOKUP($A9,'2021'!$B$5:$O$117,13,FALSE)</f>
        <v>2336</v>
      </c>
      <c r="N9" s="28">
        <f>VLOOKUP($A9,'2021'!$B$5:$O$117,14,FALSE)</f>
        <v>4914</v>
      </c>
      <c r="O9" s="35" t="s">
        <v>21</v>
      </c>
      <c r="P9" s="30">
        <f>VLOOKUP($O9,'2020'!$B$5:$O$117,2,FALSE)</f>
        <v>76127</v>
      </c>
      <c r="Q9" s="30">
        <f>VLOOKUP($O9,'2020'!$B$5:$O$117,3,FALSE)</f>
        <v>59416</v>
      </c>
      <c r="R9" s="30">
        <f>VLOOKUP($O9,'2020'!$B$5:$O$117,4,FALSE)</f>
        <v>29476</v>
      </c>
      <c r="S9" s="30">
        <f>VLOOKUP($O9,'2020'!$B$5:$O$117,5,FALSE)</f>
        <v>0</v>
      </c>
      <c r="T9" s="30">
        <f>VLOOKUP($O9,'2020'!$B$5:$O$117,6,FALSE)</f>
        <v>0</v>
      </c>
      <c r="U9" s="30">
        <f>VLOOKUP($O9,'2020'!$B$5:$O$117,7,FALSE)</f>
        <v>0</v>
      </c>
      <c r="V9" s="30">
        <f>VLOOKUP($O9,'2020'!$B$5:$O$117,8,FALSE)</f>
        <v>0</v>
      </c>
      <c r="W9" s="30">
        <f>VLOOKUP($O9,'2020'!$B$5:$O$117,9,FALSE)</f>
        <v>0</v>
      </c>
      <c r="X9" s="30">
        <f>VLOOKUP($O9,'2020'!$B$5:$O$117,10,FALSE)</f>
        <v>0</v>
      </c>
      <c r="Y9" s="30">
        <f>VLOOKUP($O9,'2020'!$B$5:$O$117,11,FALSE)</f>
        <v>231</v>
      </c>
      <c r="Z9" s="30">
        <f>VLOOKUP($O9,'2020'!$B$5:$O$117,12,FALSE)</f>
        <v>257</v>
      </c>
      <c r="AA9" s="30">
        <f>VLOOKUP($O9,'2020'!$B$5:$O$117,13,FALSE)</f>
        <v>211</v>
      </c>
      <c r="AB9" s="30">
        <f>VLOOKUP($O9,'2020'!$B$5:$O$117,14,FALSE)</f>
        <v>165718</v>
      </c>
      <c r="AC9" s="87" t="s">
        <v>21</v>
      </c>
      <c r="AD9" s="36">
        <v>8126.87</v>
      </c>
      <c r="AE9" s="36">
        <v>2431.25</v>
      </c>
      <c r="AF9" s="36">
        <v>1660.82</v>
      </c>
      <c r="AG9" s="36">
        <v>814.65</v>
      </c>
      <c r="AH9" s="36">
        <v>121.41</v>
      </c>
      <c r="AI9" s="36">
        <v>12.89</v>
      </c>
      <c r="AJ9" s="36">
        <v>-26.13</v>
      </c>
      <c r="AK9" s="37">
        <v>-10.63</v>
      </c>
      <c r="AL9" s="37">
        <v>-22.66</v>
      </c>
      <c r="AM9" s="38">
        <v>-17.888816039200801</v>
      </c>
      <c r="AN9" s="38">
        <v>-24.609222493746113</v>
      </c>
      <c r="AO9" s="38">
        <v>-24.896028931080046</v>
      </c>
      <c r="AP9" s="38">
        <v>25.760921788852958</v>
      </c>
    </row>
    <row r="10" spans="1:42">
      <c r="A10" s="27" t="s">
        <v>22</v>
      </c>
      <c r="B10" s="28">
        <f>VLOOKUP($A10,'2021'!$B$5:$O$117,2,FALSE)</f>
        <v>111</v>
      </c>
      <c r="C10" s="28">
        <f>VLOOKUP($A10,'2021'!$B$5:$O$117,3,FALSE)</f>
        <v>11</v>
      </c>
      <c r="D10" s="28">
        <f>VLOOKUP($A10,'2021'!$B$5:$O$117,4,FALSE)</f>
        <v>45</v>
      </c>
      <c r="E10" s="28">
        <f>VLOOKUP($A10,'2021'!$B$5:$O$117,5,FALSE)</f>
        <v>92</v>
      </c>
      <c r="F10" s="28">
        <f>VLOOKUP($A10,'2021'!$B$5:$O$117,6,FALSE)</f>
        <v>62</v>
      </c>
      <c r="G10" s="28">
        <f>VLOOKUP($A10,'2021'!$B$5:$O$117,7,FALSE)</f>
        <v>73</v>
      </c>
      <c r="H10" s="28">
        <f>VLOOKUP($A10,'2021'!$B$5:$O$117,8,FALSE)</f>
        <v>113</v>
      </c>
      <c r="I10" s="28">
        <f>VLOOKUP($A10,'2021'!$B$5:$O$117,9,FALSE)</f>
        <v>125</v>
      </c>
      <c r="J10" s="28">
        <f>VLOOKUP($A10,'2021'!$B$5:$O$117,10,FALSE)</f>
        <v>158</v>
      </c>
      <c r="K10" s="28">
        <f>VLOOKUP($A10,'2021'!$B$5:$O$117,11,FALSE)</f>
        <v>138</v>
      </c>
      <c r="L10" s="28">
        <f>VLOOKUP($A10,'2021'!$B$5:$O$117,12,FALSE)</f>
        <v>666</v>
      </c>
      <c r="M10" s="28">
        <f>VLOOKUP($A10,'2021'!$B$5:$O$117,13,FALSE)</f>
        <v>983</v>
      </c>
      <c r="N10" s="28">
        <f>VLOOKUP($A10,'2021'!$B$5:$O$117,14,FALSE)</f>
        <v>2577</v>
      </c>
      <c r="O10" s="29" t="s">
        <v>22</v>
      </c>
      <c r="P10" s="30">
        <f>VLOOKUP($O10,'2020'!$B$5:$O$117,2,FALSE)</f>
        <v>55644</v>
      </c>
      <c r="Q10" s="30">
        <f>VLOOKUP($O10,'2020'!$B$5:$O$117,3,FALSE)</f>
        <v>32187</v>
      </c>
      <c r="R10" s="30">
        <f>VLOOKUP($O10,'2020'!$B$5:$O$117,4,FALSE)</f>
        <v>11191</v>
      </c>
      <c r="S10" s="30">
        <f>VLOOKUP($O10,'2020'!$B$5:$O$117,5,FALSE)</f>
        <v>0</v>
      </c>
      <c r="T10" s="30">
        <f>VLOOKUP($O10,'2020'!$B$5:$O$117,6,FALSE)</f>
        <v>0</v>
      </c>
      <c r="U10" s="30">
        <f>VLOOKUP($O10,'2020'!$B$5:$O$117,7,FALSE)</f>
        <v>0</v>
      </c>
      <c r="V10" s="30">
        <f>VLOOKUP($O10,'2020'!$B$5:$O$117,8,FALSE)</f>
        <v>0</v>
      </c>
      <c r="W10" s="30">
        <f>VLOOKUP($O10,'2020'!$B$5:$O$117,9,FALSE)</f>
        <v>0</v>
      </c>
      <c r="X10" s="30">
        <f>VLOOKUP($O10,'2020'!$B$5:$O$117,10,FALSE)</f>
        <v>0</v>
      </c>
      <c r="Y10" s="30">
        <f>VLOOKUP($O10,'2020'!$B$5:$O$117,11,FALSE)</f>
        <v>0</v>
      </c>
      <c r="Z10" s="30">
        <f>VLOOKUP($O10,'2020'!$B$5:$O$117,12,FALSE)</f>
        <v>6</v>
      </c>
      <c r="AA10" s="30">
        <f>VLOOKUP($O10,'2020'!$B$5:$O$117,13,FALSE)</f>
        <v>5</v>
      </c>
      <c r="AB10" s="30">
        <f>VLOOKUP($O10,'2020'!$B$5:$O$117,14,FALSE)</f>
        <v>99033</v>
      </c>
      <c r="AC10" s="86" t="s">
        <v>22</v>
      </c>
      <c r="AD10" s="31">
        <v>14002.48</v>
      </c>
      <c r="AE10" s="31">
        <v>9063.09</v>
      </c>
      <c r="AF10" s="31">
        <v>3537.22</v>
      </c>
      <c r="AG10" s="31">
        <v>1932.16</v>
      </c>
      <c r="AH10" s="31">
        <v>589.08000000000004</v>
      </c>
      <c r="AI10" s="31">
        <v>444.43</v>
      </c>
      <c r="AJ10" s="31">
        <v>299.56</v>
      </c>
      <c r="AK10" s="32">
        <v>155.9</v>
      </c>
      <c r="AL10" s="32">
        <v>116.53</v>
      </c>
      <c r="AM10" s="33">
        <v>84.103353867214238</v>
      </c>
      <c r="AN10" s="33">
        <v>59.734078212290498</v>
      </c>
      <c r="AO10" s="33">
        <v>60</v>
      </c>
      <c r="AP10" s="33">
        <v>228.85776299153818</v>
      </c>
    </row>
    <row r="11" spans="1:42">
      <c r="A11" s="34" t="s">
        <v>23</v>
      </c>
      <c r="B11" s="28">
        <f>VLOOKUP($A11,'2021'!$B$5:$O$117,2,FALSE)</f>
        <v>12</v>
      </c>
      <c r="C11" s="28">
        <f>VLOOKUP($A11,'2021'!$B$5:$O$117,3,FALSE)</f>
        <v>13</v>
      </c>
      <c r="D11" s="28">
        <f>VLOOKUP($A11,'2021'!$B$5:$O$117,4,FALSE)</f>
        <v>27</v>
      </c>
      <c r="E11" s="28">
        <f>VLOOKUP($A11,'2021'!$B$5:$O$117,5,FALSE)</f>
        <v>19</v>
      </c>
      <c r="F11" s="28">
        <f>VLOOKUP($A11,'2021'!$B$5:$O$117,6,FALSE)</f>
        <v>6</v>
      </c>
      <c r="G11" s="28">
        <f>VLOOKUP($A11,'2021'!$B$5:$O$117,7,FALSE)</f>
        <v>13</v>
      </c>
      <c r="H11" s="28">
        <f>VLOOKUP($A11,'2021'!$B$5:$O$117,8,FALSE)</f>
        <v>31</v>
      </c>
      <c r="I11" s="28">
        <f>VLOOKUP($A11,'2021'!$B$5:$O$117,9,FALSE)</f>
        <v>14</v>
      </c>
      <c r="J11" s="28">
        <f>VLOOKUP($A11,'2021'!$B$5:$O$117,10,FALSE)</f>
        <v>17</v>
      </c>
      <c r="K11" s="28">
        <f>VLOOKUP($A11,'2021'!$B$5:$O$117,11,FALSE)</f>
        <v>31</v>
      </c>
      <c r="L11" s="28">
        <f>VLOOKUP($A11,'2021'!$B$5:$O$117,12,FALSE)</f>
        <v>195</v>
      </c>
      <c r="M11" s="28">
        <f>VLOOKUP($A11,'2021'!$B$5:$O$117,13,FALSE)</f>
        <v>355</v>
      </c>
      <c r="N11" s="28">
        <f>VLOOKUP($A11,'2021'!$B$5:$O$117,14,FALSE)</f>
        <v>733</v>
      </c>
      <c r="O11" s="35" t="s">
        <v>23</v>
      </c>
      <c r="P11" s="30">
        <f>VLOOKUP($O11,'2020'!$B$5:$O$117,2,FALSE)</f>
        <v>158785</v>
      </c>
      <c r="Q11" s="30">
        <f>VLOOKUP($O11,'2020'!$B$5:$O$117,3,FALSE)</f>
        <v>136089</v>
      </c>
      <c r="R11" s="30">
        <f>VLOOKUP($O11,'2020'!$B$5:$O$117,4,FALSE)</f>
        <v>86025</v>
      </c>
      <c r="S11" s="30">
        <f>VLOOKUP($O11,'2020'!$B$5:$O$117,5,FALSE)</f>
        <v>0</v>
      </c>
      <c r="T11" s="30">
        <f>VLOOKUP($O11,'2020'!$B$5:$O$117,6,FALSE)</f>
        <v>0</v>
      </c>
      <c r="U11" s="30">
        <f>VLOOKUP($O11,'2020'!$B$5:$O$117,7,FALSE)</f>
        <v>0</v>
      </c>
      <c r="V11" s="30">
        <f>VLOOKUP($O11,'2020'!$B$5:$O$117,8,FALSE)</f>
        <v>0</v>
      </c>
      <c r="W11" s="30">
        <f>VLOOKUP($O11,'2020'!$B$5:$O$117,9,FALSE)</f>
        <v>0</v>
      </c>
      <c r="X11" s="30">
        <f>VLOOKUP($O11,'2020'!$B$5:$O$117,10,FALSE)</f>
        <v>0</v>
      </c>
      <c r="Y11" s="30">
        <f>VLOOKUP($O11,'2020'!$B$5:$O$117,11,FALSE)</f>
        <v>1</v>
      </c>
      <c r="Z11" s="30">
        <f>VLOOKUP($O11,'2020'!$B$5:$O$117,12,FALSE)</f>
        <v>7</v>
      </c>
      <c r="AA11" s="30">
        <f>VLOOKUP($O11,'2020'!$B$5:$O$117,13,FALSE)</f>
        <v>10</v>
      </c>
      <c r="AB11" s="30">
        <f>VLOOKUP($O11,'2020'!$B$5:$O$117,14,FALSE)</f>
        <v>380917</v>
      </c>
      <c r="AC11" s="87" t="s">
        <v>23</v>
      </c>
      <c r="AD11" s="36">
        <v>11955.51</v>
      </c>
      <c r="AE11" s="36">
        <v>6196.85</v>
      </c>
      <c r="AF11" s="36">
        <v>3585.22</v>
      </c>
      <c r="AG11" s="36">
        <v>3417.87</v>
      </c>
      <c r="AH11" s="36">
        <v>403.93</v>
      </c>
      <c r="AI11" s="36">
        <v>157.72</v>
      </c>
      <c r="AJ11" s="36">
        <v>32.42</v>
      </c>
      <c r="AK11" s="37">
        <v>18.38</v>
      </c>
      <c r="AL11" s="37">
        <v>11.96</v>
      </c>
      <c r="AM11" s="38">
        <v>6.4701957866105566</v>
      </c>
      <c r="AN11" s="38">
        <v>2.0755505629718645</v>
      </c>
      <c r="AO11" s="38">
        <v>14.034726952587814</v>
      </c>
      <c r="AP11" s="38">
        <v>88.705397001323846</v>
      </c>
    </row>
    <row r="12" spans="1:42">
      <c r="A12" s="27" t="s">
        <v>24</v>
      </c>
      <c r="B12" s="28">
        <f>VLOOKUP($A12,'2021'!$B$5:$O$117,2,FALSE)</f>
        <v>71</v>
      </c>
      <c r="C12" s="28">
        <f>VLOOKUP($A12,'2021'!$B$5:$O$117,3,FALSE)</f>
        <v>11</v>
      </c>
      <c r="D12" s="28">
        <f>VLOOKUP($A12,'2021'!$B$5:$O$117,4,FALSE)</f>
        <v>112</v>
      </c>
      <c r="E12" s="28">
        <f>VLOOKUP($A12,'2021'!$B$5:$O$117,5,FALSE)</f>
        <v>190</v>
      </c>
      <c r="F12" s="28">
        <f>VLOOKUP($A12,'2021'!$B$5:$O$117,6,FALSE)</f>
        <v>217</v>
      </c>
      <c r="G12" s="28">
        <f>VLOOKUP($A12,'2021'!$B$5:$O$117,7,FALSE)</f>
        <v>228</v>
      </c>
      <c r="H12" s="28">
        <f>VLOOKUP($A12,'2021'!$B$5:$O$117,8,FALSE)</f>
        <v>154</v>
      </c>
      <c r="I12" s="28">
        <f>VLOOKUP($A12,'2021'!$B$5:$O$117,9,FALSE)</f>
        <v>246</v>
      </c>
      <c r="J12" s="28">
        <f>VLOOKUP($A12,'2021'!$B$5:$O$117,10,FALSE)</f>
        <v>245</v>
      </c>
      <c r="K12" s="28">
        <f>VLOOKUP($A12,'2021'!$B$5:$O$117,11,FALSE)</f>
        <v>81</v>
      </c>
      <c r="L12" s="28">
        <f>VLOOKUP($A12,'2021'!$B$5:$O$117,12,FALSE)</f>
        <v>1506</v>
      </c>
      <c r="M12" s="28">
        <f>VLOOKUP($A12,'2021'!$B$5:$O$117,13,FALSE)</f>
        <v>2450</v>
      </c>
      <c r="N12" s="28">
        <f>VLOOKUP($A12,'2021'!$B$5:$O$117,14,FALSE)</f>
        <v>5511</v>
      </c>
      <c r="O12" s="29" t="s">
        <v>24</v>
      </c>
      <c r="P12" s="30">
        <f>VLOOKUP($O12,'2020'!$B$5:$O$117,2,FALSE)</f>
        <v>328488</v>
      </c>
      <c r="Q12" s="30">
        <f>VLOOKUP($O12,'2020'!$B$5:$O$117,3,FALSE)</f>
        <v>196099</v>
      </c>
      <c r="R12" s="30">
        <f>VLOOKUP($O12,'2020'!$B$5:$O$117,4,FALSE)</f>
        <v>94813</v>
      </c>
      <c r="S12" s="30">
        <f>VLOOKUP($O12,'2020'!$B$5:$O$117,5,FALSE)</f>
        <v>0</v>
      </c>
      <c r="T12" s="30">
        <f>VLOOKUP($O12,'2020'!$B$5:$O$117,6,FALSE)</f>
        <v>0</v>
      </c>
      <c r="U12" s="30">
        <f>VLOOKUP($O12,'2020'!$B$5:$O$117,7,FALSE)</f>
        <v>0</v>
      </c>
      <c r="V12" s="30">
        <f>VLOOKUP($O12,'2020'!$B$5:$O$117,8,FALSE)</f>
        <v>0</v>
      </c>
      <c r="W12" s="30">
        <f>VLOOKUP($O12,'2020'!$B$5:$O$117,9,FALSE)</f>
        <v>0</v>
      </c>
      <c r="X12" s="30">
        <f>VLOOKUP($O12,'2020'!$B$5:$O$117,10,FALSE)</f>
        <v>0</v>
      </c>
      <c r="Y12" s="30">
        <f>VLOOKUP($O12,'2020'!$B$5:$O$117,11,FALSE)</f>
        <v>2</v>
      </c>
      <c r="Z12" s="30">
        <f>VLOOKUP($O12,'2020'!$B$5:$O$117,12,FALSE)</f>
        <v>14</v>
      </c>
      <c r="AA12" s="30">
        <f>VLOOKUP($O12,'2020'!$B$5:$O$117,13,FALSE)</f>
        <v>35</v>
      </c>
      <c r="AB12" s="30">
        <f>VLOOKUP($O12,'2020'!$B$5:$O$117,14,FALSE)</f>
        <v>619451</v>
      </c>
      <c r="AC12" s="86" t="s">
        <v>24</v>
      </c>
      <c r="AD12" s="31">
        <v>6133.7</v>
      </c>
      <c r="AE12" s="31">
        <v>5878.21</v>
      </c>
      <c r="AF12" s="31">
        <v>3842.24</v>
      </c>
      <c r="AG12" s="31">
        <v>2760.56</v>
      </c>
      <c r="AH12" s="31">
        <v>494.5</v>
      </c>
      <c r="AI12" s="31">
        <v>223.71</v>
      </c>
      <c r="AJ12" s="31">
        <v>65.89</v>
      </c>
      <c r="AK12" s="32">
        <v>96.04</v>
      </c>
      <c r="AL12" s="32">
        <v>24.41</v>
      </c>
      <c r="AM12" s="33">
        <v>7.8333240481098381</v>
      </c>
      <c r="AN12" s="33">
        <v>58.747773114166023</v>
      </c>
      <c r="AO12" s="33">
        <v>37.397437056230103</v>
      </c>
      <c r="AP12" s="33">
        <v>137.30960795678959</v>
      </c>
    </row>
    <row r="13" spans="1:42">
      <c r="A13" s="34" t="s">
        <v>25</v>
      </c>
      <c r="B13" s="28">
        <f>VLOOKUP($A13,'2021'!$B$5:$O$117,2,FALSE)</f>
        <v>9</v>
      </c>
      <c r="C13" s="28">
        <f>VLOOKUP($A13,'2021'!$B$5:$O$117,3,FALSE)</f>
        <v>16</v>
      </c>
      <c r="D13" s="28">
        <f>VLOOKUP($A13,'2021'!$B$5:$O$117,4,FALSE)</f>
        <v>124</v>
      </c>
      <c r="E13" s="28">
        <f>VLOOKUP($A13,'2021'!$B$5:$O$117,5,FALSE)</f>
        <v>418</v>
      </c>
      <c r="F13" s="28">
        <f>VLOOKUP($A13,'2021'!$B$5:$O$117,6,FALSE)</f>
        <v>344</v>
      </c>
      <c r="G13" s="28">
        <f>VLOOKUP($A13,'2021'!$B$5:$O$117,7,FALSE)</f>
        <v>430</v>
      </c>
      <c r="H13" s="28">
        <f>VLOOKUP($A13,'2021'!$B$5:$O$117,8,FALSE)</f>
        <v>377</v>
      </c>
      <c r="I13" s="28">
        <f>VLOOKUP($A13,'2021'!$B$5:$O$117,9,FALSE)</f>
        <v>93</v>
      </c>
      <c r="J13" s="28">
        <f>VLOOKUP($A13,'2021'!$B$5:$O$117,10,FALSE)</f>
        <v>125</v>
      </c>
      <c r="K13" s="28">
        <f>VLOOKUP($A13,'2021'!$B$5:$O$117,11,FALSE)</f>
        <v>378</v>
      </c>
      <c r="L13" s="28">
        <f>VLOOKUP($A13,'2021'!$B$5:$O$117,12,FALSE)</f>
        <v>1356</v>
      </c>
      <c r="M13" s="28">
        <f>VLOOKUP($A13,'2021'!$B$5:$O$117,13,FALSE)</f>
        <v>3586</v>
      </c>
      <c r="N13" s="28">
        <f>VLOOKUP($A13,'2021'!$B$5:$O$117,14,FALSE)</f>
        <v>7256</v>
      </c>
      <c r="O13" s="35" t="s">
        <v>25</v>
      </c>
      <c r="P13" s="30">
        <f>VLOOKUP($O13,'2020'!$B$5:$O$117,2,FALSE)</f>
        <v>28461</v>
      </c>
      <c r="Q13" s="30">
        <f>VLOOKUP($O13,'2020'!$B$5:$O$117,3,FALSE)</f>
        <v>18007</v>
      </c>
      <c r="R13" s="30">
        <f>VLOOKUP($O13,'2020'!$B$5:$O$117,4,FALSE)</f>
        <v>8237</v>
      </c>
      <c r="S13" s="30">
        <f>VLOOKUP($O13,'2020'!$B$5:$O$117,5,FALSE)</f>
        <v>0</v>
      </c>
      <c r="T13" s="30">
        <f>VLOOKUP($O13,'2020'!$B$5:$O$117,6,FALSE)</f>
        <v>0</v>
      </c>
      <c r="U13" s="30">
        <f>VLOOKUP($O13,'2020'!$B$5:$O$117,7,FALSE)</f>
        <v>0</v>
      </c>
      <c r="V13" s="30">
        <f>VLOOKUP($O13,'2020'!$B$5:$O$117,8,FALSE)</f>
        <v>0</v>
      </c>
      <c r="W13" s="30">
        <f>VLOOKUP($O13,'2020'!$B$5:$O$117,9,FALSE)</f>
        <v>0</v>
      </c>
      <c r="X13" s="30">
        <f>VLOOKUP($O13,'2020'!$B$5:$O$117,10,FALSE)</f>
        <v>0</v>
      </c>
      <c r="Y13" s="30">
        <f>VLOOKUP($O13,'2020'!$B$5:$O$117,11,FALSE)</f>
        <v>0</v>
      </c>
      <c r="Z13" s="30">
        <f>VLOOKUP($O13,'2020'!$B$5:$O$117,12,FALSE)</f>
        <v>1</v>
      </c>
      <c r="AA13" s="30">
        <f>VLOOKUP($O13,'2020'!$B$5:$O$117,13,FALSE)</f>
        <v>3</v>
      </c>
      <c r="AB13" s="30">
        <f>VLOOKUP($O13,'2020'!$B$5:$O$117,14,FALSE)</f>
        <v>54709</v>
      </c>
      <c r="AC13" s="87" t="s">
        <v>25</v>
      </c>
      <c r="AD13" s="36">
        <v>2024.59</v>
      </c>
      <c r="AE13" s="36">
        <v>1201.8599999999999</v>
      </c>
      <c r="AF13" s="36">
        <v>714.16</v>
      </c>
      <c r="AG13" s="36">
        <v>551.41999999999996</v>
      </c>
      <c r="AH13" s="36">
        <v>198.03</v>
      </c>
      <c r="AI13" s="36">
        <v>97.13</v>
      </c>
      <c r="AJ13" s="36">
        <v>37.4</v>
      </c>
      <c r="AK13" s="37">
        <v>30.34</v>
      </c>
      <c r="AL13" s="37">
        <v>32.229999999999997</v>
      </c>
      <c r="AM13" s="38">
        <v>27.142699562451739</v>
      </c>
      <c r="AN13" s="38">
        <v>14.681328997217285</v>
      </c>
      <c r="AO13" s="38">
        <v>12.483205081226334</v>
      </c>
      <c r="AP13" s="38">
        <v>85.978058275333254</v>
      </c>
    </row>
    <row r="14" spans="1:42">
      <c r="A14" s="27" t="s">
        <v>26</v>
      </c>
      <c r="B14" s="28">
        <f>VLOOKUP($A14,'2021'!$B$5:$O$117,2,FALSE)</f>
        <v>51</v>
      </c>
      <c r="C14" s="28">
        <f>VLOOKUP($A14,'2021'!$B$5:$O$117,3,FALSE)</f>
        <v>45</v>
      </c>
      <c r="D14" s="28">
        <f>VLOOKUP($A14,'2021'!$B$5:$O$117,4,FALSE)</f>
        <v>78</v>
      </c>
      <c r="E14" s="28">
        <f>VLOOKUP($A14,'2021'!$B$5:$O$117,5,FALSE)</f>
        <v>83</v>
      </c>
      <c r="F14" s="28">
        <f>VLOOKUP($A14,'2021'!$B$5:$O$117,6,FALSE)</f>
        <v>86</v>
      </c>
      <c r="G14" s="28">
        <f>VLOOKUP($A14,'2021'!$B$5:$O$117,7,FALSE)</f>
        <v>156</v>
      </c>
      <c r="H14" s="28">
        <f>VLOOKUP($A14,'2021'!$B$5:$O$117,8,FALSE)</f>
        <v>330</v>
      </c>
      <c r="I14" s="28">
        <f>VLOOKUP($A14,'2021'!$B$5:$O$117,9,FALSE)</f>
        <v>205</v>
      </c>
      <c r="J14" s="28">
        <f>VLOOKUP($A14,'2021'!$B$5:$O$117,10,FALSE)</f>
        <v>149</v>
      </c>
      <c r="K14" s="28">
        <f>VLOOKUP($A14,'2021'!$B$5:$O$117,11,FALSE)</f>
        <v>253</v>
      </c>
      <c r="L14" s="28">
        <f>VLOOKUP($A14,'2021'!$B$5:$O$117,12,FALSE)</f>
        <v>787</v>
      </c>
      <c r="M14" s="28">
        <f>VLOOKUP($A14,'2021'!$B$5:$O$117,13,FALSE)</f>
        <v>1855</v>
      </c>
      <c r="N14" s="28">
        <f>VLOOKUP($A14,'2021'!$B$5:$O$117,14,FALSE)</f>
        <v>4078</v>
      </c>
      <c r="O14" s="29" t="s">
        <v>26</v>
      </c>
      <c r="P14" s="30">
        <f>VLOOKUP($O14,'2020'!$B$5:$O$117,2,FALSE)</f>
        <v>37753</v>
      </c>
      <c r="Q14" s="30">
        <f>VLOOKUP($O14,'2020'!$B$5:$O$117,3,FALSE)</f>
        <v>24514</v>
      </c>
      <c r="R14" s="30">
        <f>VLOOKUP($O14,'2020'!$B$5:$O$117,4,FALSE)</f>
        <v>9488</v>
      </c>
      <c r="S14" s="30">
        <f>VLOOKUP($O14,'2020'!$B$5:$O$117,5,FALSE)</f>
        <v>0</v>
      </c>
      <c r="T14" s="30">
        <f>VLOOKUP($O14,'2020'!$B$5:$O$117,6,FALSE)</f>
        <v>0</v>
      </c>
      <c r="U14" s="30">
        <f>VLOOKUP($O14,'2020'!$B$5:$O$117,7,FALSE)</f>
        <v>0</v>
      </c>
      <c r="V14" s="30">
        <f>VLOOKUP($O14,'2020'!$B$5:$O$117,8,FALSE)</f>
        <v>0</v>
      </c>
      <c r="W14" s="30">
        <f>VLOOKUP($O14,'2020'!$B$5:$O$117,9,FALSE)</f>
        <v>0</v>
      </c>
      <c r="X14" s="30">
        <f>VLOOKUP($O14,'2020'!$B$5:$O$117,10,FALSE)</f>
        <v>0</v>
      </c>
      <c r="Y14" s="30">
        <f>VLOOKUP($O14,'2020'!$B$5:$O$117,11,FALSE)</f>
        <v>2</v>
      </c>
      <c r="Z14" s="30">
        <f>VLOOKUP($O14,'2020'!$B$5:$O$117,12,FALSE)</f>
        <v>11</v>
      </c>
      <c r="AA14" s="30">
        <f>VLOOKUP($O14,'2020'!$B$5:$O$117,13,FALSE)</f>
        <v>28</v>
      </c>
      <c r="AB14" s="30">
        <f>VLOOKUP($O14,'2020'!$B$5:$O$117,14,FALSE)</f>
        <v>71796</v>
      </c>
      <c r="AC14" s="86" t="s">
        <v>26</v>
      </c>
      <c r="AD14" s="31">
        <v>5077.3599999999997</v>
      </c>
      <c r="AE14" s="31">
        <v>2363.33</v>
      </c>
      <c r="AF14" s="31">
        <v>1437.81</v>
      </c>
      <c r="AG14" s="31">
        <v>845.83</v>
      </c>
      <c r="AH14" s="31">
        <v>456.82</v>
      </c>
      <c r="AI14" s="31">
        <v>338.19</v>
      </c>
      <c r="AJ14" s="31">
        <v>201.58</v>
      </c>
      <c r="AK14" s="32">
        <v>140.62</v>
      </c>
      <c r="AL14" s="32">
        <v>92.11</v>
      </c>
      <c r="AM14" s="33">
        <v>51.009933163472546</v>
      </c>
      <c r="AN14" s="33">
        <v>40.015445009331359</v>
      </c>
      <c r="AO14" s="33">
        <v>35.391561670581773</v>
      </c>
      <c r="AP14" s="33">
        <v>172.97804343966385</v>
      </c>
    </row>
    <row r="15" spans="1:42">
      <c r="A15" s="34" t="s">
        <v>27</v>
      </c>
      <c r="B15" s="28">
        <f>VLOOKUP($A15,'2021'!$B$5:$O$117,2,FALSE)</f>
        <v>73</v>
      </c>
      <c r="C15" s="28">
        <f>VLOOKUP($A15,'2021'!$B$5:$O$117,3,FALSE)</f>
        <v>74</v>
      </c>
      <c r="D15" s="28">
        <f>VLOOKUP($A15,'2021'!$B$5:$O$117,4,FALSE)</f>
        <v>73</v>
      </c>
      <c r="E15" s="28">
        <f>VLOOKUP($A15,'2021'!$B$5:$O$117,5,FALSE)</f>
        <v>89</v>
      </c>
      <c r="F15" s="28">
        <f>VLOOKUP($A15,'2021'!$B$5:$O$117,6,FALSE)</f>
        <v>78</v>
      </c>
      <c r="G15" s="28">
        <f>VLOOKUP($A15,'2021'!$B$5:$O$117,7,FALSE)</f>
        <v>50</v>
      </c>
      <c r="H15" s="28">
        <f>VLOOKUP($A15,'2021'!$B$5:$O$117,8,FALSE)</f>
        <v>120</v>
      </c>
      <c r="I15" s="28">
        <f>VLOOKUP($A15,'2021'!$B$5:$O$117,9,FALSE)</f>
        <v>98</v>
      </c>
      <c r="J15" s="28">
        <f>VLOOKUP($A15,'2021'!$B$5:$O$117,10,FALSE)</f>
        <v>99</v>
      </c>
      <c r="K15" s="28">
        <f>VLOOKUP($A15,'2021'!$B$5:$O$117,11,FALSE)</f>
        <v>139</v>
      </c>
      <c r="L15" s="28">
        <f>VLOOKUP($A15,'2021'!$B$5:$O$117,12,FALSE)</f>
        <v>983</v>
      </c>
      <c r="M15" s="28">
        <f>VLOOKUP($A15,'2021'!$B$5:$O$117,13,FALSE)</f>
        <v>4055</v>
      </c>
      <c r="N15" s="28">
        <f>VLOOKUP($A15,'2021'!$B$5:$O$117,14,FALSE)</f>
        <v>5931</v>
      </c>
      <c r="O15" s="35" t="s">
        <v>27</v>
      </c>
      <c r="P15" s="30">
        <f>VLOOKUP($O15,'2020'!$B$5:$O$117,2,FALSE)</f>
        <v>79071</v>
      </c>
      <c r="Q15" s="30">
        <f>VLOOKUP($O15,'2020'!$B$5:$O$117,3,FALSE)</f>
        <v>32929</v>
      </c>
      <c r="R15" s="30">
        <f>VLOOKUP($O15,'2020'!$B$5:$O$117,4,FALSE)</f>
        <v>14741</v>
      </c>
      <c r="S15" s="30">
        <f>VLOOKUP($O15,'2020'!$B$5:$O$117,5,FALSE)</f>
        <v>0</v>
      </c>
      <c r="T15" s="30">
        <f>VLOOKUP($O15,'2020'!$B$5:$O$117,6,FALSE)</f>
        <v>0</v>
      </c>
      <c r="U15" s="30">
        <f>VLOOKUP($O15,'2020'!$B$5:$O$117,7,FALSE)</f>
        <v>0</v>
      </c>
      <c r="V15" s="30">
        <f>VLOOKUP($O15,'2020'!$B$5:$O$117,8,FALSE)</f>
        <v>0</v>
      </c>
      <c r="W15" s="30">
        <f>VLOOKUP($O15,'2020'!$B$5:$O$117,9,FALSE)</f>
        <v>0</v>
      </c>
      <c r="X15" s="30">
        <f>VLOOKUP($O15,'2020'!$B$5:$O$117,10,FALSE)</f>
        <v>0</v>
      </c>
      <c r="Y15" s="30">
        <f>VLOOKUP($O15,'2020'!$B$5:$O$117,11,FALSE)</f>
        <v>9</v>
      </c>
      <c r="Z15" s="30">
        <f>VLOOKUP($O15,'2020'!$B$5:$O$117,12,FALSE)</f>
        <v>64</v>
      </c>
      <c r="AA15" s="30">
        <f>VLOOKUP($O15,'2020'!$B$5:$O$117,13,FALSE)</f>
        <v>65</v>
      </c>
      <c r="AB15" s="30">
        <f>VLOOKUP($O15,'2020'!$B$5:$O$117,14,FALSE)</f>
        <v>126879</v>
      </c>
      <c r="AC15" s="87" t="s">
        <v>27</v>
      </c>
      <c r="AD15" s="36">
        <v>7852.36</v>
      </c>
      <c r="AE15" s="36">
        <v>2051.9299999999998</v>
      </c>
      <c r="AF15" s="36">
        <v>981.31</v>
      </c>
      <c r="AG15" s="36">
        <v>254.92</v>
      </c>
      <c r="AH15" s="36">
        <v>111.8</v>
      </c>
      <c r="AI15" s="36">
        <v>93.56</v>
      </c>
      <c r="AJ15" s="36">
        <v>34.130000000000003</v>
      </c>
      <c r="AK15" s="37">
        <v>31.42</v>
      </c>
      <c r="AL15" s="37">
        <v>25.8</v>
      </c>
      <c r="AM15" s="38">
        <v>16.044886599159117</v>
      </c>
      <c r="AN15" s="38">
        <v>8.759733036707452</v>
      </c>
      <c r="AO15" s="38">
        <v>-2.0884829217465377</v>
      </c>
      <c r="AP15" s="38">
        <v>68.383513420052481</v>
      </c>
    </row>
    <row r="16" spans="1:42">
      <c r="A16" s="27" t="s">
        <v>28</v>
      </c>
      <c r="B16" s="28">
        <f>VLOOKUP($A16,'2021'!$B$5:$O$117,2,FALSE)</f>
        <v>29</v>
      </c>
      <c r="C16" s="28">
        <f>VLOOKUP($A16,'2021'!$B$5:$O$117,3,FALSE)</f>
        <v>46</v>
      </c>
      <c r="D16" s="28">
        <f>VLOOKUP($A16,'2021'!$B$5:$O$117,4,FALSE)</f>
        <v>103</v>
      </c>
      <c r="E16" s="28">
        <f>VLOOKUP($A16,'2021'!$B$5:$O$117,5,FALSE)</f>
        <v>71</v>
      </c>
      <c r="F16" s="28">
        <f>VLOOKUP($A16,'2021'!$B$5:$O$117,6,FALSE)</f>
        <v>86</v>
      </c>
      <c r="G16" s="28">
        <f>VLOOKUP($A16,'2021'!$B$5:$O$117,7,FALSE)</f>
        <v>70</v>
      </c>
      <c r="H16" s="28">
        <f>VLOOKUP($A16,'2021'!$B$5:$O$117,8,FALSE)</f>
        <v>61</v>
      </c>
      <c r="I16" s="28">
        <f>VLOOKUP($A16,'2021'!$B$5:$O$117,9,FALSE)</f>
        <v>64</v>
      </c>
      <c r="J16" s="28">
        <f>VLOOKUP($A16,'2021'!$B$5:$O$117,10,FALSE)</f>
        <v>54</v>
      </c>
      <c r="K16" s="28">
        <f>VLOOKUP($A16,'2021'!$B$5:$O$117,11,FALSE)</f>
        <v>57</v>
      </c>
      <c r="L16" s="28">
        <f>VLOOKUP($A16,'2021'!$B$5:$O$117,12,FALSE)</f>
        <v>239</v>
      </c>
      <c r="M16" s="28">
        <f>VLOOKUP($A16,'2021'!$B$5:$O$117,13,FALSE)</f>
        <v>914</v>
      </c>
      <c r="N16" s="28">
        <f>VLOOKUP($A16,'2021'!$B$5:$O$117,14,FALSE)</f>
        <v>1794</v>
      </c>
      <c r="O16" s="29" t="s">
        <v>28</v>
      </c>
      <c r="P16" s="30">
        <f>VLOOKUP($O16,'2020'!$B$5:$O$117,2,FALSE)</f>
        <v>71551</v>
      </c>
      <c r="Q16" s="30">
        <f>VLOOKUP($O16,'2020'!$B$5:$O$117,3,FALSE)</f>
        <v>43532</v>
      </c>
      <c r="R16" s="30">
        <f>VLOOKUP($O16,'2020'!$B$5:$O$117,4,FALSE)</f>
        <v>17382</v>
      </c>
      <c r="S16" s="30">
        <f>VLOOKUP($O16,'2020'!$B$5:$O$117,5,FALSE)</f>
        <v>0</v>
      </c>
      <c r="T16" s="30">
        <f>VLOOKUP($O16,'2020'!$B$5:$O$117,6,FALSE)</f>
        <v>0</v>
      </c>
      <c r="U16" s="30">
        <f>VLOOKUP($O16,'2020'!$B$5:$O$117,7,FALSE)</f>
        <v>0</v>
      </c>
      <c r="V16" s="30">
        <f>VLOOKUP($O16,'2020'!$B$5:$O$117,8,FALSE)</f>
        <v>0</v>
      </c>
      <c r="W16" s="30">
        <f>VLOOKUP($O16,'2020'!$B$5:$O$117,9,FALSE)</f>
        <v>0</v>
      </c>
      <c r="X16" s="30">
        <f>VLOOKUP($O16,'2020'!$B$5:$O$117,10,FALSE)</f>
        <v>0</v>
      </c>
      <c r="Y16" s="30">
        <f>VLOOKUP($O16,'2020'!$B$5:$O$117,11,FALSE)</f>
        <v>7</v>
      </c>
      <c r="Z16" s="30">
        <f>VLOOKUP($O16,'2020'!$B$5:$O$117,12,FALSE)</f>
        <v>16</v>
      </c>
      <c r="AA16" s="30">
        <f>VLOOKUP($O16,'2020'!$B$5:$O$117,13,FALSE)</f>
        <v>26</v>
      </c>
      <c r="AB16" s="30">
        <f>VLOOKUP($O16,'2020'!$B$5:$O$117,14,FALSE)</f>
        <v>132514</v>
      </c>
      <c r="AC16" s="86" t="s">
        <v>28</v>
      </c>
      <c r="AD16" s="31">
        <v>17608.71</v>
      </c>
      <c r="AE16" s="31">
        <v>4436.76</v>
      </c>
      <c r="AF16" s="31">
        <v>2843.89</v>
      </c>
      <c r="AG16" s="31">
        <v>1540.97</v>
      </c>
      <c r="AH16" s="31">
        <v>392.27</v>
      </c>
      <c r="AI16" s="31">
        <v>172.55</v>
      </c>
      <c r="AJ16" s="31">
        <v>101.83</v>
      </c>
      <c r="AK16" s="32">
        <v>54.52</v>
      </c>
      <c r="AL16" s="32">
        <v>30.64</v>
      </c>
      <c r="AM16" s="33">
        <v>-0.56934070932808989</v>
      </c>
      <c r="AN16" s="33">
        <v>6.9778456837280372</v>
      </c>
      <c r="AO16" s="33">
        <v>15.525602862972004</v>
      </c>
      <c r="AP16" s="33">
        <v>125.30793022500539</v>
      </c>
    </row>
    <row r="17" spans="1:42">
      <c r="A17" s="39" t="s">
        <v>29</v>
      </c>
      <c r="B17" s="28">
        <f>SUM(B18:B25)</f>
        <v>1235.4470337309424</v>
      </c>
      <c r="C17" s="28">
        <f t="shared" ref="C17:N17" si="4">SUM(C18:C25)</f>
        <v>980.77881349237703</v>
      </c>
      <c r="D17" s="28">
        <f t="shared" si="4"/>
        <v>1413.6129236116599</v>
      </c>
      <c r="E17" s="28">
        <f t="shared" si="4"/>
        <v>1536.7511651789241</v>
      </c>
      <c r="F17" s="28">
        <f t="shared" si="4"/>
        <v>1163.6682202385655</v>
      </c>
      <c r="G17" s="28">
        <f t="shared" si="4"/>
        <v>1000.529978671301</v>
      </c>
      <c r="H17" s="28">
        <f t="shared" si="4"/>
        <v>2281.5023303578482</v>
      </c>
      <c r="I17" s="28">
        <f t="shared" si="4"/>
        <v>2021.6682202385655</v>
      </c>
      <c r="J17" s="28">
        <f t="shared" si="4"/>
        <v>1833.3640887905838</v>
      </c>
      <c r="K17" s="28">
        <f t="shared" si="4"/>
        <v>1506.866419148432</v>
      </c>
      <c r="L17" s="28">
        <f t="shared" si="4"/>
        <v>9848.2910972430673</v>
      </c>
      <c r="M17" s="28">
        <f t="shared" si="4"/>
        <v>15711.007504542224</v>
      </c>
      <c r="N17" s="28">
        <f t="shared" si="4"/>
        <v>40533.487795244488</v>
      </c>
      <c r="O17" s="40" t="s">
        <v>29</v>
      </c>
      <c r="P17" s="28">
        <f>SUM(P18:P25)</f>
        <v>1555835.9539458095</v>
      </c>
      <c r="Q17" s="28">
        <f t="shared" ref="Q17:AB17" si="5">SUM(Q18:Q25)</f>
        <v>421153.77762856468</v>
      </c>
      <c r="R17" s="28">
        <f t="shared" si="5"/>
        <v>106176.4666245359</v>
      </c>
      <c r="S17" s="28">
        <f t="shared" si="5"/>
        <v>0</v>
      </c>
      <c r="T17" s="28">
        <f t="shared" si="5"/>
        <v>0</v>
      </c>
      <c r="U17" s="28">
        <f t="shared" si="5"/>
        <v>0</v>
      </c>
      <c r="V17" s="28">
        <f t="shared" si="5"/>
        <v>0</v>
      </c>
      <c r="W17" s="28">
        <f t="shared" si="5"/>
        <v>0</v>
      </c>
      <c r="X17" s="28">
        <f t="shared" si="5"/>
        <v>0</v>
      </c>
      <c r="Y17" s="28">
        <f t="shared" si="5"/>
        <v>546.91705505964137</v>
      </c>
      <c r="Z17" s="28">
        <f t="shared" si="5"/>
        <v>1206.8894067461883</v>
      </c>
      <c r="AA17" s="28">
        <f t="shared" si="5"/>
        <v>1543.7235168654711</v>
      </c>
      <c r="AB17" s="28">
        <f t="shared" si="5"/>
        <v>2086463.7281775812</v>
      </c>
      <c r="AC17" s="88" t="s">
        <v>29</v>
      </c>
      <c r="AD17" s="41">
        <v>4507.67</v>
      </c>
      <c r="AE17" s="41">
        <v>4395.9799999999996</v>
      </c>
      <c r="AF17" s="41">
        <v>3340.93</v>
      </c>
      <c r="AG17" s="41">
        <v>1848.7</v>
      </c>
      <c r="AH17" s="41">
        <v>1095.02</v>
      </c>
      <c r="AI17" s="41">
        <v>837.55</v>
      </c>
      <c r="AJ17" s="41">
        <v>540.70000000000005</v>
      </c>
      <c r="AK17" s="42">
        <v>430.27</v>
      </c>
      <c r="AL17" s="42">
        <v>342.45</v>
      </c>
      <c r="AM17" s="43">
        <v>233.37014317186697</v>
      </c>
      <c r="AN17" s="43">
        <v>188.66891503402587</v>
      </c>
      <c r="AO17" s="43">
        <v>160.31963345289924</v>
      </c>
      <c r="AP17" s="43">
        <v>466.44527585394934</v>
      </c>
    </row>
    <row r="18" spans="1:42">
      <c r="A18" s="27" t="s">
        <v>30</v>
      </c>
      <c r="B18" s="28">
        <f>VLOOKUP($A18,'2021'!$B$5:$O$117,2,FALSE)</f>
        <v>572</v>
      </c>
      <c r="C18" s="28">
        <f>VLOOKUP($A18,'2021'!$B$5:$O$117,3,FALSE)</f>
        <v>359</v>
      </c>
      <c r="D18" s="28">
        <f>VLOOKUP($A18,'2021'!$B$5:$O$117,4,FALSE)</f>
        <v>589</v>
      </c>
      <c r="E18" s="28">
        <f>VLOOKUP($A18,'2021'!$B$5:$O$117,5,FALSE)</f>
        <v>643</v>
      </c>
      <c r="F18" s="28">
        <f>VLOOKUP($A18,'2021'!$B$5:$O$117,6,FALSE)</f>
        <v>505</v>
      </c>
      <c r="G18" s="28">
        <f>VLOOKUP($A18,'2021'!$B$5:$O$117,7,FALSE)</f>
        <v>323</v>
      </c>
      <c r="H18" s="28">
        <f>VLOOKUP($A18,'2021'!$B$5:$O$117,8,FALSE)</f>
        <v>1032</v>
      </c>
      <c r="I18" s="28">
        <f>VLOOKUP($A18,'2021'!$B$5:$O$117,9,FALSE)</f>
        <v>976</v>
      </c>
      <c r="J18" s="28">
        <f>VLOOKUP($A18,'2021'!$B$5:$O$117,10,FALSE)</f>
        <v>697</v>
      </c>
      <c r="K18" s="28">
        <f>VLOOKUP($A18,'2021'!$B$5:$O$117,11,FALSE)</f>
        <v>504</v>
      </c>
      <c r="L18" s="28">
        <f>VLOOKUP($A18,'2021'!$B$5:$O$117,12,FALSE)</f>
        <v>2328</v>
      </c>
      <c r="M18" s="28">
        <f>VLOOKUP($A18,'2021'!$B$5:$O$117,13,FALSE)</f>
        <v>4515</v>
      </c>
      <c r="N18" s="28">
        <f>VLOOKUP($A18,'2021'!$B$5:$O$117,14,FALSE)</f>
        <v>13043</v>
      </c>
      <c r="O18" s="29" t="s">
        <v>30</v>
      </c>
      <c r="P18" s="30">
        <f>VLOOKUP($O18,'2020'!$B$5:$O$117,2,FALSE)</f>
        <v>1030148</v>
      </c>
      <c r="Q18" s="30">
        <f>VLOOKUP($O18,'2020'!$B$5:$O$117,3,FALSE)</f>
        <v>160564</v>
      </c>
      <c r="R18" s="30">
        <f>VLOOKUP($O18,'2020'!$B$5:$O$117,4,FALSE)</f>
        <v>56852</v>
      </c>
      <c r="S18" s="30">
        <f>VLOOKUP($O18,'2020'!$B$5:$O$117,5,FALSE)</f>
        <v>0</v>
      </c>
      <c r="T18" s="30">
        <f>VLOOKUP($O18,'2020'!$B$5:$O$117,6,FALSE)</f>
        <v>0</v>
      </c>
      <c r="U18" s="30">
        <f>VLOOKUP($O18,'2020'!$B$5:$O$117,7,FALSE)</f>
        <v>0</v>
      </c>
      <c r="V18" s="30">
        <f>VLOOKUP($O18,'2020'!$B$5:$O$117,8,FALSE)</f>
        <v>0</v>
      </c>
      <c r="W18" s="30">
        <f>VLOOKUP($O18,'2020'!$B$5:$O$117,9,FALSE)</f>
        <v>0</v>
      </c>
      <c r="X18" s="30">
        <f>VLOOKUP($O18,'2020'!$B$5:$O$117,10,FALSE)</f>
        <v>0</v>
      </c>
      <c r="Y18" s="30">
        <f>VLOOKUP($O18,'2020'!$B$5:$O$117,11,FALSE)</f>
        <v>471</v>
      </c>
      <c r="Z18" s="30">
        <f>VLOOKUP($O18,'2020'!$B$5:$O$117,12,FALSE)</f>
        <v>914</v>
      </c>
      <c r="AA18" s="30">
        <f>VLOOKUP($O18,'2020'!$B$5:$O$117,13,FALSE)</f>
        <v>961</v>
      </c>
      <c r="AB18" s="30">
        <f>VLOOKUP($O18,'2020'!$B$5:$O$117,14,FALSE)</f>
        <v>1249910</v>
      </c>
      <c r="AC18" s="86" t="s">
        <v>30</v>
      </c>
      <c r="AD18" s="31">
        <v>3356.57</v>
      </c>
      <c r="AE18" s="31">
        <v>3779.76</v>
      </c>
      <c r="AF18" s="31">
        <v>5480.74</v>
      </c>
      <c r="AG18" s="31">
        <v>4017.01</v>
      </c>
      <c r="AH18" s="31">
        <v>1938.17</v>
      </c>
      <c r="AI18" s="31">
        <v>1542.73</v>
      </c>
      <c r="AJ18" s="31">
        <v>1505.22</v>
      </c>
      <c r="AK18" s="32">
        <v>1176.45</v>
      </c>
      <c r="AL18" s="32">
        <v>842.11</v>
      </c>
      <c r="AM18" s="33">
        <v>779.38601787007974</v>
      </c>
      <c r="AN18" s="33">
        <v>781.38742116925175</v>
      </c>
      <c r="AO18" s="33">
        <v>686.65275366601406</v>
      </c>
      <c r="AP18" s="33">
        <v>1261.6727123664853</v>
      </c>
    </row>
    <row r="19" spans="1:42">
      <c r="A19" s="34" t="s">
        <v>31</v>
      </c>
      <c r="B19" s="28">
        <f>VLOOKUP($A19,'2021'!$B$5:$O$117,2,FALSE)</f>
        <v>74</v>
      </c>
      <c r="C19" s="28">
        <f>VLOOKUP($A19,'2021'!$B$5:$O$117,3,FALSE)</f>
        <v>115</v>
      </c>
      <c r="D19" s="28">
        <f>VLOOKUP($A19,'2021'!$B$5:$O$117,4,FALSE)</f>
        <v>144</v>
      </c>
      <c r="E19" s="28">
        <f>VLOOKUP($A19,'2021'!$B$5:$O$117,5,FALSE)</f>
        <v>110</v>
      </c>
      <c r="F19" s="28">
        <f>VLOOKUP($A19,'2021'!$B$5:$O$117,6,FALSE)</f>
        <v>70</v>
      </c>
      <c r="G19" s="28">
        <f>VLOOKUP($A19,'2021'!$B$5:$O$117,7,FALSE)</f>
        <v>101</v>
      </c>
      <c r="H19" s="28">
        <f>VLOOKUP($A19,'2021'!$B$5:$O$117,8,FALSE)</f>
        <v>120</v>
      </c>
      <c r="I19" s="28">
        <f>VLOOKUP($A19,'2021'!$B$5:$O$117,9,FALSE)</f>
        <v>94</v>
      </c>
      <c r="J19" s="28">
        <f>VLOOKUP($A19,'2021'!$B$5:$O$117,10,FALSE)</f>
        <v>46</v>
      </c>
      <c r="K19" s="28">
        <f>VLOOKUP($A19,'2021'!$B$5:$O$117,11,FALSE)</f>
        <v>76</v>
      </c>
      <c r="L19" s="28">
        <f>VLOOKUP($A19,'2021'!$B$5:$O$117,12,FALSE)</f>
        <v>271</v>
      </c>
      <c r="M19" s="28">
        <f>VLOOKUP($A19,'2021'!$B$5:$O$117,13,FALSE)</f>
        <v>436</v>
      </c>
      <c r="N19" s="28">
        <f>VLOOKUP($A19,'2021'!$B$5:$O$117,14,FALSE)</f>
        <v>1657</v>
      </c>
      <c r="O19" s="35" t="s">
        <v>31</v>
      </c>
      <c r="P19" s="30">
        <f>VLOOKUP($O19,'2020'!$B$5:$O$117,2,FALSE)</f>
        <v>77653</v>
      </c>
      <c r="Q19" s="30">
        <f>VLOOKUP($O19,'2020'!$B$5:$O$117,3,FALSE)</f>
        <v>36403</v>
      </c>
      <c r="R19" s="30">
        <f>VLOOKUP($O19,'2020'!$B$5:$O$117,4,FALSE)</f>
        <v>10037</v>
      </c>
      <c r="S19" s="30">
        <f>VLOOKUP($O19,'2020'!$B$5:$O$117,5,FALSE)</f>
        <v>0</v>
      </c>
      <c r="T19" s="30">
        <f>VLOOKUP($O19,'2020'!$B$5:$O$117,6,FALSE)</f>
        <v>0</v>
      </c>
      <c r="U19" s="30">
        <f>VLOOKUP($O19,'2020'!$B$5:$O$117,7,FALSE)</f>
        <v>0</v>
      </c>
      <c r="V19" s="30">
        <f>VLOOKUP($O19,'2020'!$B$5:$O$117,8,FALSE)</f>
        <v>0</v>
      </c>
      <c r="W19" s="30">
        <f>VLOOKUP($O19,'2020'!$B$5:$O$117,9,FALSE)</f>
        <v>0</v>
      </c>
      <c r="X19" s="30">
        <f>VLOOKUP($O19,'2020'!$B$5:$O$117,10,FALSE)</f>
        <v>0</v>
      </c>
      <c r="Y19" s="30">
        <f>VLOOKUP($O19,'2020'!$B$5:$O$117,11,FALSE)</f>
        <v>16</v>
      </c>
      <c r="Z19" s="30">
        <f>VLOOKUP($O19,'2020'!$B$5:$O$117,12,FALSE)</f>
        <v>52</v>
      </c>
      <c r="AA19" s="30">
        <f>VLOOKUP($O19,'2020'!$B$5:$O$117,13,FALSE)</f>
        <v>72</v>
      </c>
      <c r="AB19" s="30">
        <f>VLOOKUP($O19,'2020'!$B$5:$O$117,14,FALSE)</f>
        <v>124233</v>
      </c>
      <c r="AC19" s="87" t="s">
        <v>31</v>
      </c>
      <c r="AD19" s="36">
        <v>21339.43</v>
      </c>
      <c r="AE19" s="36">
        <v>5518.07</v>
      </c>
      <c r="AF19" s="36">
        <v>3298.65</v>
      </c>
      <c r="AG19" s="36">
        <v>3236.46</v>
      </c>
      <c r="AH19" s="36">
        <v>1868.83</v>
      </c>
      <c r="AI19" s="36">
        <v>1670.05</v>
      </c>
      <c r="AJ19" s="36">
        <v>1438.2</v>
      </c>
      <c r="AK19" s="37">
        <v>1248.1500000000001</v>
      </c>
      <c r="AL19" s="37">
        <v>552.75</v>
      </c>
      <c r="AM19" s="38">
        <v>122.40697361852465</v>
      </c>
      <c r="AN19" s="38">
        <v>46.619837465070376</v>
      </c>
      <c r="AO19" s="38">
        <v>24.636743543564545</v>
      </c>
      <c r="AP19" s="38">
        <v>410.49015116811728</v>
      </c>
    </row>
    <row r="20" spans="1:42">
      <c r="A20" s="27" t="s">
        <v>32</v>
      </c>
      <c r="B20" s="28">
        <f>VLOOKUP($A20,'2021'!$B$5:$O$117,2,FALSE)</f>
        <v>193</v>
      </c>
      <c r="C20" s="28">
        <f>VLOOKUP($A20,'2021'!$B$5:$O$117,3,FALSE)</f>
        <v>223</v>
      </c>
      <c r="D20" s="28">
        <f>VLOOKUP($A20,'2021'!$B$5:$O$117,4,FALSE)</f>
        <v>212</v>
      </c>
      <c r="E20" s="28">
        <f>VLOOKUP($A20,'2021'!$B$5:$O$117,5,FALSE)</f>
        <v>304</v>
      </c>
      <c r="F20" s="28">
        <f>VLOOKUP($A20,'2021'!$B$5:$O$117,6,FALSE)</f>
        <v>211</v>
      </c>
      <c r="G20" s="28">
        <f>VLOOKUP($A20,'2021'!$B$5:$O$117,7,FALSE)</f>
        <v>274</v>
      </c>
      <c r="H20" s="28">
        <f>VLOOKUP($A20,'2021'!$B$5:$O$117,8,FALSE)</f>
        <v>611</v>
      </c>
      <c r="I20" s="28">
        <f>VLOOKUP($A20,'2021'!$B$5:$O$117,9,FALSE)</f>
        <v>560</v>
      </c>
      <c r="J20" s="28">
        <f>VLOOKUP($A20,'2021'!$B$5:$O$117,10,FALSE)</f>
        <v>673</v>
      </c>
      <c r="K20" s="28">
        <f>VLOOKUP($A20,'2021'!$B$5:$O$117,11,FALSE)</f>
        <v>306</v>
      </c>
      <c r="L20" s="28">
        <f>VLOOKUP($A20,'2021'!$B$5:$O$117,12,FALSE)</f>
        <v>2238</v>
      </c>
      <c r="M20" s="28">
        <f>VLOOKUP($A20,'2021'!$B$5:$O$117,13,FALSE)</f>
        <v>3656</v>
      </c>
      <c r="N20" s="28">
        <f>VLOOKUP($A20,'2021'!$B$5:$O$117,14,FALSE)</f>
        <v>9461</v>
      </c>
      <c r="O20" s="29" t="s">
        <v>32</v>
      </c>
      <c r="P20" s="30">
        <f>VLOOKUP($O20,'2020'!$B$5:$O$117,2,FALSE)</f>
        <v>157597</v>
      </c>
      <c r="Q20" s="30">
        <f>VLOOKUP($O20,'2020'!$B$5:$O$117,3,FALSE)</f>
        <v>136045</v>
      </c>
      <c r="R20" s="30">
        <f>VLOOKUP($O20,'2020'!$B$5:$O$117,4,FALSE)</f>
        <v>26456</v>
      </c>
      <c r="S20" s="30">
        <f>VLOOKUP($O20,'2020'!$B$5:$O$117,5,FALSE)</f>
        <v>0</v>
      </c>
      <c r="T20" s="30">
        <f>VLOOKUP($O20,'2020'!$B$5:$O$117,6,FALSE)</f>
        <v>0</v>
      </c>
      <c r="U20" s="30">
        <f>VLOOKUP($O20,'2020'!$B$5:$O$117,7,FALSE)</f>
        <v>0</v>
      </c>
      <c r="V20" s="30">
        <f>VLOOKUP($O20,'2020'!$B$5:$O$117,8,FALSE)</f>
        <v>0</v>
      </c>
      <c r="W20" s="30">
        <f>VLOOKUP($O20,'2020'!$B$5:$O$117,9,FALSE)</f>
        <v>0</v>
      </c>
      <c r="X20" s="30">
        <f>VLOOKUP($O20,'2020'!$B$5:$O$117,10,FALSE)</f>
        <v>0</v>
      </c>
      <c r="Y20" s="30">
        <f>VLOOKUP($O20,'2020'!$B$5:$O$117,11,FALSE)</f>
        <v>35</v>
      </c>
      <c r="Z20" s="30">
        <f>VLOOKUP($O20,'2020'!$B$5:$O$117,12,FALSE)</f>
        <v>87</v>
      </c>
      <c r="AA20" s="30">
        <f>VLOOKUP($O20,'2020'!$B$5:$O$117,13,FALSE)</f>
        <v>111</v>
      </c>
      <c r="AB20" s="30">
        <f>VLOOKUP($O20,'2020'!$B$5:$O$117,14,FALSE)</f>
        <v>320331</v>
      </c>
      <c r="AC20" s="86" t="s">
        <v>32</v>
      </c>
      <c r="AD20" s="31">
        <v>1873.42</v>
      </c>
      <c r="AE20" s="31">
        <v>2977.15</v>
      </c>
      <c r="AF20" s="31">
        <v>1193.6099999999999</v>
      </c>
      <c r="AG20" s="31">
        <v>305.43</v>
      </c>
      <c r="AH20" s="31">
        <v>355.19</v>
      </c>
      <c r="AI20" s="31">
        <v>231.82</v>
      </c>
      <c r="AJ20" s="31">
        <v>134.37</v>
      </c>
      <c r="AK20" s="32">
        <v>161.13</v>
      </c>
      <c r="AL20" s="32">
        <v>123.84</v>
      </c>
      <c r="AM20" s="33">
        <v>57.336324809428554</v>
      </c>
      <c r="AN20" s="33">
        <v>90.126416739319964</v>
      </c>
      <c r="AO20" s="33">
        <v>59.194608319020233</v>
      </c>
      <c r="AP20" s="33">
        <v>179.44871021217858</v>
      </c>
    </row>
    <row r="21" spans="1:42">
      <c r="A21" s="34" t="s">
        <v>33</v>
      </c>
      <c r="B21" s="28">
        <f>VLOOKUP($A21,'2021'!$B$5:$O$117,2,FALSE)</f>
        <v>0</v>
      </c>
      <c r="C21" s="28">
        <f>VLOOKUP($A21,'2021'!$B$5:$O$117,3,FALSE)</f>
        <v>0</v>
      </c>
      <c r="D21" s="28">
        <f>VLOOKUP($A21,'2021'!$B$5:$O$117,4,FALSE)</f>
        <v>0</v>
      </c>
      <c r="E21" s="28">
        <f>VLOOKUP($A21,'2021'!$B$5:$O$117,5,FALSE)</f>
        <v>0</v>
      </c>
      <c r="F21" s="28">
        <f>VLOOKUP($A21,'2021'!$B$5:$O$117,6,FALSE)</f>
        <v>0</v>
      </c>
      <c r="G21" s="28">
        <f>VLOOKUP($A21,'2021'!$B$5:$O$117,7,FALSE)</f>
        <v>0</v>
      </c>
      <c r="H21" s="28">
        <f>VLOOKUP($A21,'2021'!$B$5:$O$117,8,FALSE)</f>
        <v>0</v>
      </c>
      <c r="I21" s="28">
        <f>VLOOKUP($A21,'2021'!$B$5:$O$117,9,FALSE)</f>
        <v>0</v>
      </c>
      <c r="J21" s="28">
        <f>VLOOKUP($A21,'2021'!$B$5:$O$117,10,FALSE)</f>
        <v>0</v>
      </c>
      <c r="K21" s="28">
        <f>VLOOKUP($A21,'2021'!$B$5:$O$117,11,FALSE)</f>
        <v>0</v>
      </c>
      <c r="L21" s="28">
        <f>VLOOKUP($A21,'2021'!$B$5:$O$117,12,FALSE)</f>
        <v>0</v>
      </c>
      <c r="M21" s="28">
        <f>VLOOKUP($A21,'2021'!$B$5:$O$117,13,FALSE)</f>
        <v>0</v>
      </c>
      <c r="N21" s="28">
        <f>VLOOKUP($A21,'2021'!$B$5:$O$117,14,FALSE)</f>
        <v>0</v>
      </c>
      <c r="O21" s="100" t="s">
        <v>33</v>
      </c>
      <c r="P21" s="30">
        <f>VLOOKUP($O21,'2020'!$B$5:$O$117,2,FALSE)</f>
        <v>0</v>
      </c>
      <c r="Q21" s="30">
        <f>VLOOKUP($O21,'2020'!$B$5:$O$117,3,FALSE)</f>
        <v>0</v>
      </c>
      <c r="R21" s="30">
        <f>VLOOKUP($O21,'2020'!$B$5:$O$117,4,FALSE)</f>
        <v>0</v>
      </c>
      <c r="S21" s="30">
        <f>VLOOKUP($O21,'2020'!$B$5:$O$117,5,FALSE)</f>
        <v>0</v>
      </c>
      <c r="T21" s="30">
        <f>VLOOKUP($O21,'2020'!$B$5:$O$117,6,FALSE)</f>
        <v>0</v>
      </c>
      <c r="U21" s="30">
        <f>VLOOKUP($O21,'2020'!$B$5:$O$117,7,FALSE)</f>
        <v>0</v>
      </c>
      <c r="V21" s="30">
        <f>VLOOKUP($O21,'2020'!$B$5:$O$117,8,FALSE)</f>
        <v>0</v>
      </c>
      <c r="W21" s="30">
        <f>VLOOKUP($O21,'2020'!$B$5:$O$117,9,FALSE)</f>
        <v>0</v>
      </c>
      <c r="X21" s="30">
        <f>VLOOKUP($O21,'2020'!$B$5:$O$117,10,FALSE)</f>
        <v>0</v>
      </c>
      <c r="Y21" s="30">
        <f>VLOOKUP($O21,'2020'!$B$5:$O$117,11,FALSE)</f>
        <v>0</v>
      </c>
      <c r="Z21" s="30">
        <f>VLOOKUP($O21,'2020'!$B$5:$O$117,12,FALSE)</f>
        <v>0</v>
      </c>
      <c r="AA21" s="30">
        <f>VLOOKUP($O21,'2020'!$B$5:$O$117,13,FALSE)</f>
        <v>0</v>
      </c>
      <c r="AB21" s="30">
        <f>VLOOKUP($O21,'2020'!$B$5:$O$117,14,FALSE)</f>
        <v>0</v>
      </c>
      <c r="AC21" s="87" t="s">
        <v>33</v>
      </c>
      <c r="AD21" s="44" t="s">
        <v>130</v>
      </c>
      <c r="AE21" s="44" t="s">
        <v>130</v>
      </c>
      <c r="AF21" s="44" t="s">
        <v>130</v>
      </c>
      <c r="AG21" s="44" t="s">
        <v>130</v>
      </c>
      <c r="AH21" s="44" t="s">
        <v>130</v>
      </c>
      <c r="AI21" s="44" t="s">
        <v>130</v>
      </c>
      <c r="AJ21" s="36">
        <v>-100</v>
      </c>
      <c r="AK21" s="37" t="s">
        <v>130</v>
      </c>
      <c r="AL21" s="37" t="s">
        <v>130</v>
      </c>
      <c r="AM21" s="38" t="e">
        <v>#DIV/0!</v>
      </c>
      <c r="AN21" s="38" t="e">
        <v>#DIV/0!</v>
      </c>
      <c r="AO21" s="38">
        <v>0</v>
      </c>
      <c r="AP21" s="38">
        <v>150</v>
      </c>
    </row>
    <row r="22" spans="1:42">
      <c r="A22" s="27" t="s">
        <v>34</v>
      </c>
      <c r="B22" s="28">
        <f>VLOOKUP($A22,'2021'!$B$5:$O$117,2,FALSE)</f>
        <v>314</v>
      </c>
      <c r="C22" s="28">
        <f>VLOOKUP($A22,'2021'!$B$5:$O$117,3,FALSE)</f>
        <v>241</v>
      </c>
      <c r="D22" s="28">
        <f>VLOOKUP($A22,'2021'!$B$5:$O$117,4,FALSE)</f>
        <v>388</v>
      </c>
      <c r="E22" s="28">
        <f>VLOOKUP($A22,'2021'!$B$5:$O$117,5,FALSE)</f>
        <v>373</v>
      </c>
      <c r="F22" s="28">
        <f>VLOOKUP($A22,'2021'!$B$5:$O$117,6,FALSE)</f>
        <v>322</v>
      </c>
      <c r="G22" s="28">
        <f>VLOOKUP($A22,'2021'!$B$5:$O$117,7,FALSE)</f>
        <v>267</v>
      </c>
      <c r="H22" s="28">
        <f>VLOOKUP($A22,'2021'!$B$5:$O$117,8,FALSE)</f>
        <v>365</v>
      </c>
      <c r="I22" s="28">
        <f>VLOOKUP($A22,'2021'!$B$5:$O$117,9,FALSE)</f>
        <v>264</v>
      </c>
      <c r="J22" s="28">
        <f>VLOOKUP($A22,'2021'!$B$5:$O$117,10,FALSE)</f>
        <v>311</v>
      </c>
      <c r="K22" s="28">
        <f>VLOOKUP($A22,'2021'!$B$5:$O$117,11,FALSE)</f>
        <v>492</v>
      </c>
      <c r="L22" s="28">
        <f>VLOOKUP($A22,'2021'!$B$5:$O$117,12,FALSE)</f>
        <v>4171</v>
      </c>
      <c r="M22" s="28">
        <f>VLOOKUP($A22,'2021'!$B$5:$O$117,13,FALSE)</f>
        <v>4569</v>
      </c>
      <c r="N22" s="28">
        <f>VLOOKUP($A22,'2021'!$B$5:$O$117,14,FALSE)</f>
        <v>12077</v>
      </c>
      <c r="O22" s="29" t="s">
        <v>34</v>
      </c>
      <c r="P22" s="30">
        <f>VLOOKUP($O22,'2020'!$B$5:$O$117,2,FALSE)</f>
        <v>200808</v>
      </c>
      <c r="Q22" s="30">
        <f>VLOOKUP($O22,'2020'!$B$5:$O$117,3,FALSE)</f>
        <v>50549</v>
      </c>
      <c r="R22" s="30">
        <f>VLOOKUP($O22,'2020'!$B$5:$O$117,4,FALSE)</f>
        <v>8451</v>
      </c>
      <c r="S22" s="30">
        <f>VLOOKUP($O22,'2020'!$B$5:$O$117,5,FALSE)</f>
        <v>0</v>
      </c>
      <c r="T22" s="30">
        <f>VLOOKUP($O22,'2020'!$B$5:$O$117,6,FALSE)</f>
        <v>0</v>
      </c>
      <c r="U22" s="30">
        <f>VLOOKUP($O22,'2020'!$B$5:$O$117,7,FALSE)</f>
        <v>0</v>
      </c>
      <c r="V22" s="30">
        <f>VLOOKUP($O22,'2020'!$B$5:$O$117,8,FALSE)</f>
        <v>0</v>
      </c>
      <c r="W22" s="30">
        <f>VLOOKUP($O22,'2020'!$B$5:$O$117,9,FALSE)</f>
        <v>0</v>
      </c>
      <c r="X22" s="30">
        <f>VLOOKUP($O22,'2020'!$B$5:$O$117,10,FALSE)</f>
        <v>0</v>
      </c>
      <c r="Y22" s="30">
        <f>VLOOKUP($O22,'2020'!$B$5:$O$117,11,FALSE)</f>
        <v>10</v>
      </c>
      <c r="Z22" s="30">
        <f>VLOOKUP($O22,'2020'!$B$5:$O$117,12,FALSE)</f>
        <v>96</v>
      </c>
      <c r="AA22" s="30">
        <f>VLOOKUP($O22,'2020'!$B$5:$O$117,13,FALSE)</f>
        <v>314</v>
      </c>
      <c r="AB22" s="30">
        <f>VLOOKUP($O22,'2020'!$B$5:$O$117,14,FALSE)</f>
        <v>260228</v>
      </c>
      <c r="AC22" s="86" t="s">
        <v>34</v>
      </c>
      <c r="AD22" s="31">
        <v>8726.15</v>
      </c>
      <c r="AE22" s="31">
        <v>7277.69</v>
      </c>
      <c r="AF22" s="31">
        <v>3312.58</v>
      </c>
      <c r="AG22" s="31">
        <v>1063.27</v>
      </c>
      <c r="AH22" s="31">
        <v>557</v>
      </c>
      <c r="AI22" s="31">
        <v>385.5</v>
      </c>
      <c r="AJ22" s="31">
        <v>158.1</v>
      </c>
      <c r="AK22" s="32">
        <v>123.88</v>
      </c>
      <c r="AL22" s="32">
        <v>131.01</v>
      </c>
      <c r="AM22" s="33">
        <v>77.600321360796755</v>
      </c>
      <c r="AN22" s="33">
        <v>61.472136902150062</v>
      </c>
      <c r="AO22" s="33">
        <v>46.833745795566863</v>
      </c>
      <c r="AP22" s="33">
        <v>212.22283871089081</v>
      </c>
    </row>
    <row r="23" spans="1:42">
      <c r="A23" s="34" t="s">
        <v>35</v>
      </c>
      <c r="B23" s="28">
        <f>VLOOKUP($A23,'2021'!$B$5:$O$117,2,FALSE)</f>
        <v>2.3919740895805357</v>
      </c>
      <c r="C23" s="28">
        <f>VLOOKUP($A23,'2021'!$B$5:$O$117,3,FALSE)</f>
        <v>0.95678963583221421</v>
      </c>
      <c r="D23" s="28">
        <f>VLOOKUP($A23,'2021'!$B$5:$O$117,4,FALSE)</f>
        <v>1.6743818627063749</v>
      </c>
      <c r="E23" s="28">
        <f>VLOOKUP($A23,'2021'!$B$5:$O$117,5,FALSE)</f>
        <v>1.0763883403112411</v>
      </c>
      <c r="F23" s="28">
        <f>VLOOKUP($A23,'2021'!$B$5:$O$117,6,FALSE)</f>
        <v>1.4351844537483214</v>
      </c>
      <c r="G23" s="28">
        <f>VLOOKUP($A23,'2021'!$B$5:$O$117,7,FALSE)</f>
        <v>2.0331779761434552</v>
      </c>
      <c r="H23" s="28">
        <f>VLOOKUP($A23,'2021'!$B$5:$O$117,8,FALSE)</f>
        <v>2.1527766806224822</v>
      </c>
      <c r="I23" s="28">
        <f>VLOOKUP($A23,'2021'!$B$5:$O$117,9,FALSE)</f>
        <v>1.4351844537483214</v>
      </c>
      <c r="J23" s="28">
        <f>VLOOKUP($A23,'2021'!$B$5:$O$117,10,FALSE)</f>
        <v>2.7507702030176158</v>
      </c>
      <c r="K23" s="28">
        <f>VLOOKUP($A23,'2021'!$B$5:$O$117,11,FALSE)</f>
        <v>4.9035468836400975</v>
      </c>
      <c r="L23" s="28">
        <f>VLOOKUP($A23,'2021'!$B$5:$O$117,12,FALSE)</f>
        <v>63.626510782842246</v>
      </c>
      <c r="M23" s="28">
        <f>VLOOKUP($A23,'2021'!$B$5:$O$117,13,FALSE)</f>
        <v>237.88182320878425</v>
      </c>
      <c r="N23" s="28">
        <f>VLOOKUP($A23,'2021'!$B$5:$O$117,14,FALSE)</f>
        <v>322.31850857097714</v>
      </c>
      <c r="O23" s="100" t="s">
        <v>35</v>
      </c>
      <c r="P23" s="30">
        <f>VLOOKUP($O23,'2020'!$B$5:$O$117,2,FALSE)</f>
        <v>1137.8620744134607</v>
      </c>
      <c r="Q23" s="30">
        <f>VLOOKUP($O23,'2020'!$B$5:$O$117,3,FALSE)</f>
        <v>282.13334386602418</v>
      </c>
      <c r="R23" s="30">
        <f>VLOOKUP($O23,'2020'!$B$5:$O$117,4,FALSE)</f>
        <v>97.472944150406818</v>
      </c>
      <c r="S23" s="30">
        <f>VLOOKUP($O23,'2020'!$B$5:$O$117,5,FALSE)</f>
        <v>0</v>
      </c>
      <c r="T23" s="30">
        <f>VLOOKUP($O23,'2020'!$B$5:$O$117,6,FALSE)</f>
        <v>0</v>
      </c>
      <c r="U23" s="30">
        <f>VLOOKUP($O23,'2020'!$B$5:$O$117,7,FALSE)</f>
        <v>0</v>
      </c>
      <c r="V23" s="30">
        <f>VLOOKUP($O23,'2020'!$B$5:$O$117,8,FALSE)</f>
        <v>0</v>
      </c>
      <c r="W23" s="30">
        <f>VLOOKUP($O23,'2020'!$B$5:$O$117,9,FALSE)</f>
        <v>0</v>
      </c>
      <c r="X23" s="30">
        <f>VLOOKUP($O23,'2020'!$B$5:$O$117,10,FALSE)</f>
        <v>0</v>
      </c>
      <c r="Y23" s="30">
        <f>VLOOKUP($O23,'2020'!$B$5:$O$117,11,FALSE)</f>
        <v>0.35879611343708034</v>
      </c>
      <c r="Z23" s="30">
        <f>VLOOKUP($O23,'2020'!$B$5:$O$117,12,FALSE)</f>
        <v>0.47839481791610711</v>
      </c>
      <c r="AA23" s="30">
        <f>VLOOKUP($O23,'2020'!$B$5:$O$117,13,FALSE)</f>
        <v>1.1959870447902679</v>
      </c>
      <c r="AB23" s="30">
        <f>VLOOKUP($O23,'2020'!$B$5:$O$117,14,FALSE)</f>
        <v>1519.5015404060352</v>
      </c>
      <c r="AC23" s="87" t="s">
        <v>35</v>
      </c>
      <c r="AD23" s="36">
        <v>42550</v>
      </c>
      <c r="AE23" s="36">
        <v>5816.67</v>
      </c>
      <c r="AF23" s="36">
        <v>8676</v>
      </c>
      <c r="AG23" s="36">
        <v>7962.79</v>
      </c>
      <c r="AH23" s="36">
        <v>4898.59</v>
      </c>
      <c r="AI23" s="36">
        <v>5044.4399999999996</v>
      </c>
      <c r="AJ23" s="36">
        <v>4657.3599999999997</v>
      </c>
      <c r="AK23" s="37">
        <v>3816.04</v>
      </c>
      <c r="AL23" s="37">
        <v>1644.15</v>
      </c>
      <c r="AM23" s="38">
        <v>1133.8095238095239</v>
      </c>
      <c r="AN23" s="38">
        <v>1057.2815533980583</v>
      </c>
      <c r="AO23" s="38">
        <v>913.79310344827582</v>
      </c>
      <c r="AP23" s="38">
        <v>2600.9247027741085</v>
      </c>
    </row>
    <row r="24" spans="1:42">
      <c r="A24" s="27" t="s">
        <v>36</v>
      </c>
      <c r="B24" s="28">
        <f>VLOOKUP($A24,'2021'!$B$5:$O$117,2,FALSE)</f>
        <v>17.055059641361876</v>
      </c>
      <c r="C24" s="28">
        <f>VLOOKUP($A24,'2021'!$B$5:$O$117,3,FALSE)</f>
        <v>6.8220238565447504</v>
      </c>
      <c r="D24" s="28">
        <f>VLOOKUP($A24,'2021'!$B$5:$O$117,4,FALSE)</f>
        <v>11.938541748953313</v>
      </c>
      <c r="E24" s="28">
        <f>VLOOKUP($A24,'2021'!$B$5:$O$117,5,FALSE)</f>
        <v>7.6747768386128445</v>
      </c>
      <c r="F24" s="28">
        <f>VLOOKUP($A24,'2021'!$B$5:$O$117,6,FALSE)</f>
        <v>10.233035784817126</v>
      </c>
      <c r="G24" s="28">
        <f>VLOOKUP($A24,'2021'!$B$5:$O$117,7,FALSE)</f>
        <v>14.496800695157594</v>
      </c>
      <c r="H24" s="28">
        <f>VLOOKUP($A24,'2021'!$B$5:$O$117,8,FALSE)</f>
        <v>15.349553677225689</v>
      </c>
      <c r="I24" s="28">
        <f>VLOOKUP($A24,'2021'!$B$5:$O$117,9,FALSE)</f>
        <v>10.233035784817126</v>
      </c>
      <c r="J24" s="28">
        <f>VLOOKUP($A24,'2021'!$B$5:$O$117,10,FALSE)</f>
        <v>19.613318587566159</v>
      </c>
      <c r="K24" s="28">
        <f>VLOOKUP($A24,'2021'!$B$5:$O$117,11,FALSE)</f>
        <v>34.962872264791848</v>
      </c>
      <c r="L24" s="28">
        <f>VLOOKUP($A24,'2021'!$B$5:$O$117,12,FALSE)</f>
        <v>453.66458646022591</v>
      </c>
      <c r="M24" s="28">
        <f>VLOOKUP($A24,'2021'!$B$5:$O$117,13,FALSE)</f>
        <v>1696.1256813334385</v>
      </c>
      <c r="N24" s="28">
        <f>VLOOKUP($A24,'2021'!$B$5:$O$117,14,FALSE)</f>
        <v>2298.1692866735129</v>
      </c>
      <c r="O24" s="100" t="s">
        <v>36</v>
      </c>
      <c r="P24" s="30">
        <f>VLOOKUP($O24,'2020'!$B$5:$O$117,2,FALSE)</f>
        <v>8113.0918713958445</v>
      </c>
      <c r="Q24" s="30">
        <f>VLOOKUP($O24,'2020'!$B$5:$O$117,3,FALSE)</f>
        <v>2011.6442846986333</v>
      </c>
      <c r="R24" s="30">
        <f>VLOOKUP($O24,'2020'!$B$5:$O$117,4,FALSE)</f>
        <v>694.99368038549642</v>
      </c>
      <c r="S24" s="30">
        <f>VLOOKUP($O24,'2020'!$B$5:$O$117,5,FALSE)</f>
        <v>0</v>
      </c>
      <c r="T24" s="30">
        <f>VLOOKUP($O24,'2020'!$B$5:$O$117,6,FALSE)</f>
        <v>0</v>
      </c>
      <c r="U24" s="30">
        <f>VLOOKUP($O24,'2020'!$B$5:$O$117,7,FALSE)</f>
        <v>0</v>
      </c>
      <c r="V24" s="30">
        <f>VLOOKUP($O24,'2020'!$B$5:$O$117,8,FALSE)</f>
        <v>0</v>
      </c>
      <c r="W24" s="30">
        <f>VLOOKUP($O24,'2020'!$B$5:$O$117,9,FALSE)</f>
        <v>0</v>
      </c>
      <c r="X24" s="30">
        <f>VLOOKUP($O24,'2020'!$B$5:$O$117,10,FALSE)</f>
        <v>0</v>
      </c>
      <c r="Y24" s="30">
        <f>VLOOKUP($O24,'2020'!$B$5:$O$117,11,FALSE)</f>
        <v>2.5582589462042815</v>
      </c>
      <c r="Z24" s="30">
        <f>VLOOKUP($O24,'2020'!$B$5:$O$117,12,FALSE)</f>
        <v>3.4110119282723752</v>
      </c>
      <c r="AA24" s="30">
        <f>VLOOKUP($O24,'2020'!$B$5:$O$117,13,FALSE)</f>
        <v>8.5275298206809378</v>
      </c>
      <c r="AB24" s="30">
        <f>VLOOKUP($O24,'2020'!$B$5:$O$117,14,FALSE)</f>
        <v>10834.226637175132</v>
      </c>
      <c r="AC24" s="86" t="s">
        <v>36</v>
      </c>
      <c r="AD24" s="31">
        <v>184.65</v>
      </c>
      <c r="AE24" s="31">
        <v>223.08</v>
      </c>
      <c r="AF24" s="31">
        <v>111.89</v>
      </c>
      <c r="AG24" s="31">
        <v>247.47</v>
      </c>
      <c r="AH24" s="31">
        <v>196.96</v>
      </c>
      <c r="AI24" s="31">
        <v>119.38</v>
      </c>
      <c r="AJ24" s="31">
        <v>146.36000000000001</v>
      </c>
      <c r="AK24" s="32">
        <v>44.53</v>
      </c>
      <c r="AL24" s="32">
        <v>71.95</v>
      </c>
      <c r="AM24" s="33">
        <v>34.678899082568812</v>
      </c>
      <c r="AN24" s="33">
        <v>101.95876288659792</v>
      </c>
      <c r="AO24" s="33">
        <v>49.01673026122689</v>
      </c>
      <c r="AP24" s="33">
        <v>112.00555812876331</v>
      </c>
    </row>
    <row r="25" spans="1:42">
      <c r="A25" s="34" t="s">
        <v>37</v>
      </c>
      <c r="B25" s="28">
        <f>VLOOKUP($A25,'2021'!$B$5:$O$117,2,FALSE)</f>
        <v>63</v>
      </c>
      <c r="C25" s="28">
        <f>VLOOKUP($A25,'2021'!$B$5:$O$117,3,FALSE)</f>
        <v>35</v>
      </c>
      <c r="D25" s="28">
        <f>VLOOKUP($A25,'2021'!$B$5:$O$117,4,FALSE)</f>
        <v>67</v>
      </c>
      <c r="E25" s="28">
        <f>VLOOKUP($A25,'2021'!$B$5:$O$117,5,FALSE)</f>
        <v>98</v>
      </c>
      <c r="F25" s="28">
        <f>VLOOKUP($A25,'2021'!$B$5:$O$117,6,FALSE)</f>
        <v>44</v>
      </c>
      <c r="G25" s="28">
        <f>VLOOKUP($A25,'2021'!$B$5:$O$117,7,FALSE)</f>
        <v>19</v>
      </c>
      <c r="H25" s="28">
        <f>VLOOKUP($A25,'2021'!$B$5:$O$117,8,FALSE)</f>
        <v>136</v>
      </c>
      <c r="I25" s="28">
        <f>VLOOKUP($A25,'2021'!$B$5:$O$117,9,FALSE)</f>
        <v>116</v>
      </c>
      <c r="J25" s="28">
        <f>VLOOKUP($A25,'2021'!$B$5:$O$117,10,FALSE)</f>
        <v>84</v>
      </c>
      <c r="K25" s="28">
        <f>VLOOKUP($A25,'2021'!$B$5:$O$117,11,FALSE)</f>
        <v>89</v>
      </c>
      <c r="L25" s="28">
        <f>VLOOKUP($A25,'2021'!$B$5:$O$117,12,FALSE)</f>
        <v>323</v>
      </c>
      <c r="M25" s="28">
        <f>VLOOKUP($A25,'2021'!$B$5:$O$117,13,FALSE)</f>
        <v>601</v>
      </c>
      <c r="N25" s="28">
        <f>VLOOKUP($A25,'2021'!$B$5:$O$117,14,FALSE)</f>
        <v>1675</v>
      </c>
      <c r="O25" s="35" t="s">
        <v>37</v>
      </c>
      <c r="P25" s="30">
        <f>VLOOKUP($O25,'2020'!$B$5:$O$117,2,FALSE)</f>
        <v>80379</v>
      </c>
      <c r="Q25" s="30">
        <f>VLOOKUP($O25,'2020'!$B$5:$O$117,3,FALSE)</f>
        <v>35299</v>
      </c>
      <c r="R25" s="30">
        <f>VLOOKUP($O25,'2020'!$B$5:$O$117,4,FALSE)</f>
        <v>3588</v>
      </c>
      <c r="S25" s="30">
        <f>VLOOKUP($O25,'2020'!$B$5:$O$117,5,FALSE)</f>
        <v>0</v>
      </c>
      <c r="T25" s="30">
        <f>VLOOKUP($O25,'2020'!$B$5:$O$117,6,FALSE)</f>
        <v>0</v>
      </c>
      <c r="U25" s="30">
        <f>VLOOKUP($O25,'2020'!$B$5:$O$117,7,FALSE)</f>
        <v>0</v>
      </c>
      <c r="V25" s="30">
        <f>VLOOKUP($O25,'2020'!$B$5:$O$117,8,FALSE)</f>
        <v>0</v>
      </c>
      <c r="W25" s="30">
        <f>VLOOKUP($O25,'2020'!$B$5:$O$117,9,FALSE)</f>
        <v>0</v>
      </c>
      <c r="X25" s="30">
        <f>VLOOKUP($O25,'2020'!$B$5:$O$117,10,FALSE)</f>
        <v>0</v>
      </c>
      <c r="Y25" s="30">
        <f>VLOOKUP($O25,'2020'!$B$5:$O$117,11,FALSE)</f>
        <v>12</v>
      </c>
      <c r="Z25" s="30">
        <f>VLOOKUP($O25,'2020'!$B$5:$O$117,12,FALSE)</f>
        <v>54</v>
      </c>
      <c r="AA25" s="30">
        <f>VLOOKUP($O25,'2020'!$B$5:$O$117,13,FALSE)</f>
        <v>76</v>
      </c>
      <c r="AB25" s="30">
        <f>VLOOKUP($O25,'2020'!$B$5:$O$117,14,FALSE)</f>
        <v>119408</v>
      </c>
      <c r="AC25" s="87" t="s">
        <v>37</v>
      </c>
      <c r="AD25" s="36">
        <v>29359.52</v>
      </c>
      <c r="AE25" s="36">
        <v>11214.47</v>
      </c>
      <c r="AF25" s="36">
        <v>6486.86</v>
      </c>
      <c r="AG25" s="36">
        <v>5596.88</v>
      </c>
      <c r="AH25" s="36">
        <v>2780.99</v>
      </c>
      <c r="AI25" s="36">
        <v>2481.62</v>
      </c>
      <c r="AJ25" s="36">
        <v>1143.3599999999999</v>
      </c>
      <c r="AK25" s="37">
        <v>849.72</v>
      </c>
      <c r="AL25" s="37">
        <v>711.17</v>
      </c>
      <c r="AM25" s="38">
        <v>439.875</v>
      </c>
      <c r="AN25" s="38">
        <v>222.47855377308196</v>
      </c>
      <c r="AO25" s="38">
        <v>146.99305437912926</v>
      </c>
      <c r="AP25" s="38">
        <v>708.2025542356813</v>
      </c>
    </row>
    <row r="26" spans="1:42">
      <c r="A26" s="45" t="s">
        <v>38</v>
      </c>
      <c r="B26" s="28">
        <f>SUM(B27:B34)</f>
        <v>179.20320108716166</v>
      </c>
      <c r="C26" s="28">
        <f t="shared" ref="C26:N26" si="6">SUM(C27:C34)</f>
        <v>177.65240081537127</v>
      </c>
      <c r="D26" s="28">
        <f t="shared" si="6"/>
        <v>231.33435883885093</v>
      </c>
      <c r="E26" s="28">
        <f t="shared" si="6"/>
        <v>263.35067570118156</v>
      </c>
      <c r="F26" s="28">
        <f t="shared" si="6"/>
        <v>96</v>
      </c>
      <c r="G26" s="28">
        <f t="shared" si="6"/>
        <v>85.911328375674756</v>
      </c>
      <c r="H26" s="28">
        <f t="shared" si="6"/>
        <v>440.67487071080745</v>
      </c>
      <c r="I26" s="28">
        <f t="shared" si="6"/>
        <v>217.78663508361328</v>
      </c>
      <c r="J26" s="28">
        <f t="shared" si="6"/>
        <v>193.01292891925559</v>
      </c>
      <c r="K26" s="28">
        <f t="shared" si="6"/>
        <v>506.25861613378129</v>
      </c>
      <c r="L26" s="28">
        <f t="shared" si="6"/>
        <v>2600.8047827564078</v>
      </c>
      <c r="M26" s="28">
        <f t="shared" si="6"/>
        <v>8554.0196670567348</v>
      </c>
      <c r="N26" s="28">
        <f t="shared" si="6"/>
        <v>13546.009465478843</v>
      </c>
      <c r="O26" s="46" t="s">
        <v>38</v>
      </c>
      <c r="P26" s="28">
        <f>SUM(P27:P34)</f>
        <v>197945.01425955986</v>
      </c>
      <c r="Q26" s="28">
        <f t="shared" ref="Q26:AB26" si="7">SUM(Q27:Q34)</f>
        <v>106479.41680193273</v>
      </c>
      <c r="R26" s="28">
        <f t="shared" si="7"/>
        <v>21889.130223472122</v>
      </c>
      <c r="S26" s="28">
        <f t="shared" si="7"/>
        <v>0</v>
      </c>
      <c r="T26" s="28">
        <f t="shared" si="7"/>
        <v>0</v>
      </c>
      <c r="U26" s="28">
        <f t="shared" si="7"/>
        <v>0</v>
      </c>
      <c r="V26" s="28">
        <f t="shared" si="7"/>
        <v>0</v>
      </c>
      <c r="W26" s="28">
        <f t="shared" si="7"/>
        <v>0</v>
      </c>
      <c r="X26" s="28">
        <f t="shared" si="7"/>
        <v>0</v>
      </c>
      <c r="Y26" s="28">
        <f t="shared" si="7"/>
        <v>30.632696009965649</v>
      </c>
      <c r="Z26" s="28">
        <f t="shared" si="7"/>
        <v>31.616379147635048</v>
      </c>
      <c r="AA26" s="28">
        <f t="shared" si="7"/>
        <v>93.586821939526629</v>
      </c>
      <c r="AB26" s="28">
        <f t="shared" si="7"/>
        <v>326469.39718206186</v>
      </c>
      <c r="AC26" s="89" t="s">
        <v>38</v>
      </c>
      <c r="AD26" s="47">
        <v>5728.39</v>
      </c>
      <c r="AE26" s="47">
        <v>2314.62</v>
      </c>
      <c r="AF26" s="47">
        <v>638.17999999999995</v>
      </c>
      <c r="AG26" s="47">
        <v>404.81</v>
      </c>
      <c r="AH26" s="47">
        <v>93.34</v>
      </c>
      <c r="AI26" s="47">
        <v>44.72</v>
      </c>
      <c r="AJ26" s="47">
        <v>28.65</v>
      </c>
      <c r="AK26" s="48">
        <v>21.49</v>
      </c>
      <c r="AL26" s="48">
        <v>25.53</v>
      </c>
      <c r="AM26" s="49">
        <v>18.96053119417574</v>
      </c>
      <c r="AN26" s="49">
        <v>7.9042627910746122</v>
      </c>
      <c r="AO26" s="49">
        <v>16.662348038263048</v>
      </c>
      <c r="AP26" s="49">
        <v>69.656839569591654</v>
      </c>
    </row>
    <row r="27" spans="1:42">
      <c r="A27" s="34" t="s">
        <v>39</v>
      </c>
      <c r="B27" s="28">
        <f>VLOOKUP($A27,'2021'!$B$5:$O$117,2,FALSE)</f>
        <v>25</v>
      </c>
      <c r="C27" s="28">
        <f>VLOOKUP($A27,'2021'!$B$5:$O$117,3,FALSE)</f>
        <v>39</v>
      </c>
      <c r="D27" s="28">
        <f>VLOOKUP($A27,'2021'!$B$5:$O$117,4,FALSE)</f>
        <v>56</v>
      </c>
      <c r="E27" s="28">
        <f>VLOOKUP($A27,'2021'!$B$5:$O$117,5,FALSE)</f>
        <v>49</v>
      </c>
      <c r="F27" s="28">
        <f>VLOOKUP($A27,'2021'!$B$5:$O$117,6,FALSE)</f>
        <v>27</v>
      </c>
      <c r="G27" s="28">
        <f>VLOOKUP($A27,'2021'!$B$5:$O$117,7,FALSE)</f>
        <v>7</v>
      </c>
      <c r="H27" s="28">
        <f>VLOOKUP($A27,'2021'!$B$5:$O$117,8,FALSE)</f>
        <v>8</v>
      </c>
      <c r="I27" s="28">
        <f>VLOOKUP($A27,'2021'!$B$5:$O$117,9,FALSE)</f>
        <v>8</v>
      </c>
      <c r="J27" s="28">
        <f>VLOOKUP($A27,'2021'!$B$5:$O$117,10,FALSE)</f>
        <v>10</v>
      </c>
      <c r="K27" s="28">
        <f>VLOOKUP($A27,'2021'!$B$5:$O$117,11,FALSE)</f>
        <v>63</v>
      </c>
      <c r="L27" s="28">
        <f>VLOOKUP($A27,'2021'!$B$5:$O$117,12,FALSE)</f>
        <v>373</v>
      </c>
      <c r="M27" s="28">
        <f>VLOOKUP($A27,'2021'!$B$5:$O$117,13,FALSE)</f>
        <v>1290</v>
      </c>
      <c r="N27" s="28">
        <f>VLOOKUP($A27,'2021'!$B$5:$O$117,14,FALSE)</f>
        <v>1955</v>
      </c>
      <c r="O27" s="35" t="s">
        <v>39</v>
      </c>
      <c r="P27" s="30">
        <f>VLOOKUP($O27,'2020'!$B$5:$O$117,2,FALSE)</f>
        <v>13540</v>
      </c>
      <c r="Q27" s="30">
        <f>VLOOKUP($O27,'2020'!$B$5:$O$117,3,FALSE)</f>
        <v>6478</v>
      </c>
      <c r="R27" s="30">
        <f>VLOOKUP($O27,'2020'!$B$5:$O$117,4,FALSE)</f>
        <v>1785</v>
      </c>
      <c r="S27" s="30">
        <f>VLOOKUP($O27,'2020'!$B$5:$O$117,5,FALSE)</f>
        <v>0</v>
      </c>
      <c r="T27" s="30">
        <f>VLOOKUP($O27,'2020'!$B$5:$O$117,6,FALSE)</f>
        <v>0</v>
      </c>
      <c r="U27" s="30">
        <f>VLOOKUP($O27,'2020'!$B$5:$O$117,7,FALSE)</f>
        <v>0</v>
      </c>
      <c r="V27" s="30">
        <f>VLOOKUP($O27,'2020'!$B$5:$O$117,8,FALSE)</f>
        <v>0</v>
      </c>
      <c r="W27" s="30">
        <f>VLOOKUP($O27,'2020'!$B$5:$O$117,9,FALSE)</f>
        <v>0</v>
      </c>
      <c r="X27" s="30">
        <f>VLOOKUP($O27,'2020'!$B$5:$O$117,10,FALSE)</f>
        <v>0</v>
      </c>
      <c r="Y27" s="30">
        <f>VLOOKUP($O27,'2020'!$B$5:$O$117,11,FALSE)</f>
        <v>2</v>
      </c>
      <c r="Z27" s="30">
        <f>VLOOKUP($O27,'2020'!$B$5:$O$117,12,FALSE)</f>
        <v>1</v>
      </c>
      <c r="AA27" s="30">
        <f>VLOOKUP($O27,'2020'!$B$5:$O$117,13,FALSE)</f>
        <v>11</v>
      </c>
      <c r="AB27" s="30">
        <f>VLOOKUP($O27,'2020'!$B$5:$O$117,14,FALSE)</f>
        <v>21817</v>
      </c>
      <c r="AC27" s="87" t="s">
        <v>39</v>
      </c>
      <c r="AD27" s="36">
        <v>2399.77</v>
      </c>
      <c r="AE27" s="36">
        <v>542.11</v>
      </c>
      <c r="AF27" s="36">
        <v>200.36</v>
      </c>
      <c r="AG27" s="36">
        <v>370.6</v>
      </c>
      <c r="AH27" s="36">
        <v>73.540000000000006</v>
      </c>
      <c r="AI27" s="36">
        <v>78.680000000000007</v>
      </c>
      <c r="AJ27" s="36">
        <v>49.85</v>
      </c>
      <c r="AK27" s="37">
        <v>40.51</v>
      </c>
      <c r="AL27" s="37">
        <v>21.65</v>
      </c>
      <c r="AM27" s="38">
        <v>40.902459358065862</v>
      </c>
      <c r="AN27" s="38">
        <v>22.623178348369187</v>
      </c>
      <c r="AO27" s="38">
        <v>20.749209438092922</v>
      </c>
      <c r="AP27" s="38">
        <v>78.61659978666124</v>
      </c>
    </row>
    <row r="28" spans="1:42">
      <c r="A28" s="27" t="s">
        <v>40</v>
      </c>
      <c r="B28" s="28">
        <f>VLOOKUP($A28,'2021'!$B$5:$O$117,2,FALSE)</f>
        <v>4.4491651642235635</v>
      </c>
      <c r="C28" s="28">
        <f>VLOOKUP($A28,'2021'!$B$5:$O$117,3,FALSE)</f>
        <v>6.5026260092498234</v>
      </c>
      <c r="D28" s="28">
        <f>VLOOKUP($A28,'2021'!$B$5:$O$117,4,FALSE)</f>
        <v>8.2138433801050397</v>
      </c>
      <c r="E28" s="28">
        <f>VLOOKUP($A28,'2021'!$B$5:$O$117,5,FALSE)</f>
        <v>7.1871129575919097</v>
      </c>
      <c r="F28" s="28">
        <f>VLOOKUP($A28,'2021'!$B$5:$O$117,6,FALSE)</f>
        <v>8.5560868542760833</v>
      </c>
      <c r="G28" s="28">
        <f>VLOOKUP($A28,'2021'!$B$5:$O$117,7,FALSE)</f>
        <v>7.5293564317629533</v>
      </c>
      <c r="H28" s="28">
        <f>VLOOKUP($A28,'2021'!$B$5:$O$117,8,FALSE)</f>
        <v>9.925060750960256</v>
      </c>
      <c r="I28" s="28">
        <f>VLOOKUP($A28,'2021'!$B$5:$O$117,9,FALSE)</f>
        <v>6.5026260092498234</v>
      </c>
      <c r="J28" s="28">
        <f>VLOOKUP($A28,'2021'!$B$5:$O$117,10,FALSE)</f>
        <v>4.7914086383946071</v>
      </c>
      <c r="K28" s="28">
        <f>VLOOKUP($A28,'2021'!$B$5:$O$117,11,FALSE)</f>
        <v>17.112173708552167</v>
      </c>
      <c r="L28" s="28">
        <f>VLOOKUP($A28,'2021'!$B$5:$O$117,12,FALSE)</f>
        <v>133.47495492670691</v>
      </c>
      <c r="M28" s="28">
        <f>VLOOKUP($A28,'2021'!$B$5:$O$117,13,FALSE)</f>
        <v>338.47879595516184</v>
      </c>
      <c r="N28" s="28">
        <f>VLOOKUP($A28,'2021'!$B$5:$O$117,14,FALSE)</f>
        <v>552.72321078623497</v>
      </c>
      <c r="O28" s="100" t="s">
        <v>40</v>
      </c>
      <c r="P28" s="30">
        <f>VLOOKUP($O28,'2020'!$B$5:$O$117,2,FALSE)</f>
        <v>1741.6770400564396</v>
      </c>
      <c r="Q28" s="30">
        <f>VLOOKUP($O28,'2020'!$B$5:$O$117,3,FALSE)</f>
        <v>635.88837500979855</v>
      </c>
      <c r="R28" s="30">
        <f>VLOOKUP($O28,'2020'!$B$5:$O$117,4,FALSE)</f>
        <v>278.58618797522928</v>
      </c>
      <c r="S28" s="30">
        <f>VLOOKUP($O28,'2020'!$B$5:$O$117,5,FALSE)</f>
        <v>0</v>
      </c>
      <c r="T28" s="30">
        <f>VLOOKUP($O28,'2020'!$B$5:$O$117,6,FALSE)</f>
        <v>0</v>
      </c>
      <c r="U28" s="30">
        <f>VLOOKUP($O28,'2020'!$B$5:$O$117,7,FALSE)</f>
        <v>0</v>
      </c>
      <c r="V28" s="30">
        <f>VLOOKUP($O28,'2020'!$B$5:$O$117,8,FALSE)</f>
        <v>0</v>
      </c>
      <c r="W28" s="30">
        <f>VLOOKUP($O28,'2020'!$B$5:$O$117,9,FALSE)</f>
        <v>0</v>
      </c>
      <c r="X28" s="30">
        <f>VLOOKUP($O28,'2020'!$B$5:$O$117,10,FALSE)</f>
        <v>0</v>
      </c>
      <c r="Y28" s="30">
        <f>VLOOKUP($O28,'2020'!$B$5:$O$117,11,FALSE)</f>
        <v>1.3689738966841734</v>
      </c>
      <c r="Z28" s="30">
        <f>VLOOKUP($O28,'2020'!$B$5:$O$117,12,FALSE)</f>
        <v>0.68448694834208668</v>
      </c>
      <c r="AA28" s="30">
        <f>VLOOKUP($O28,'2020'!$B$5:$O$117,13,FALSE)</f>
        <v>2.7379477933683467</v>
      </c>
      <c r="AB28" s="30">
        <f>VLOOKUP($O28,'2020'!$B$5:$O$117,14,FALSE)</f>
        <v>2660.9430116798621</v>
      </c>
      <c r="AC28" s="86" t="s">
        <v>40</v>
      </c>
      <c r="AD28" s="31">
        <v>5013.51</v>
      </c>
      <c r="AE28" s="31">
        <v>4830.7700000000004</v>
      </c>
      <c r="AF28" s="31">
        <v>1227.93</v>
      </c>
      <c r="AG28" s="31">
        <v>481.9</v>
      </c>
      <c r="AH28" s="31">
        <v>165.74</v>
      </c>
      <c r="AI28" s="31">
        <v>89.85</v>
      </c>
      <c r="AJ28" s="31">
        <v>86.3</v>
      </c>
      <c r="AK28" s="32">
        <v>8.52</v>
      </c>
      <c r="AL28" s="32">
        <v>40.32</v>
      </c>
      <c r="AM28" s="33">
        <v>5.3934571175950481</v>
      </c>
      <c r="AN28" s="33">
        <v>8.7570621468926557</v>
      </c>
      <c r="AO28" s="33">
        <v>14.490674318507891</v>
      </c>
      <c r="AP28" s="33">
        <v>133.11956023820431</v>
      </c>
    </row>
    <row r="29" spans="1:42">
      <c r="A29" s="34" t="s">
        <v>41</v>
      </c>
      <c r="B29" s="28">
        <f>VLOOKUP($A29,'2021'!$B$5:$O$117,2,FALSE)</f>
        <v>78</v>
      </c>
      <c r="C29" s="28">
        <f>VLOOKUP($A29,'2021'!$B$5:$O$117,3,FALSE)</f>
        <v>46</v>
      </c>
      <c r="D29" s="28">
        <f>VLOOKUP($A29,'2021'!$B$5:$O$117,4,FALSE)</f>
        <v>64</v>
      </c>
      <c r="E29" s="28">
        <f>VLOOKUP($A29,'2021'!$B$5:$O$117,5,FALSE)</f>
        <v>103</v>
      </c>
      <c r="F29" s="28">
        <f>VLOOKUP($A29,'2021'!$B$5:$O$117,6,FALSE)</f>
        <v>18</v>
      </c>
      <c r="G29" s="28">
        <f>VLOOKUP($A29,'2021'!$B$5:$O$117,7,FALSE)</f>
        <v>21</v>
      </c>
      <c r="H29" s="28">
        <f>VLOOKUP($A29,'2021'!$B$5:$O$117,8,FALSE)</f>
        <v>217</v>
      </c>
      <c r="I29" s="28">
        <f>VLOOKUP($A29,'2021'!$B$5:$O$117,9,FALSE)</f>
        <v>112</v>
      </c>
      <c r="J29" s="28">
        <f>VLOOKUP($A29,'2021'!$B$5:$O$117,10,FALSE)</f>
        <v>99</v>
      </c>
      <c r="K29" s="28">
        <f>VLOOKUP($A29,'2021'!$B$5:$O$117,11,FALSE)</f>
        <v>195</v>
      </c>
      <c r="L29" s="28">
        <f>VLOOKUP($A29,'2021'!$B$5:$O$117,12,FALSE)</f>
        <v>1067</v>
      </c>
      <c r="M29" s="28">
        <f>VLOOKUP($A29,'2021'!$B$5:$O$117,13,FALSE)</f>
        <v>4524</v>
      </c>
      <c r="N29" s="28">
        <f>VLOOKUP($A29,'2021'!$B$5:$O$117,14,FALSE)</f>
        <v>6544</v>
      </c>
      <c r="O29" s="35" t="s">
        <v>41</v>
      </c>
      <c r="P29" s="30">
        <f>VLOOKUP($O29,'2020'!$B$5:$O$117,2,FALSE)</f>
        <v>159470</v>
      </c>
      <c r="Q29" s="30">
        <f>VLOOKUP($O29,'2020'!$B$5:$O$117,3,FALSE)</f>
        <v>86779</v>
      </c>
      <c r="R29" s="30">
        <f>VLOOKUP($O29,'2020'!$B$5:$O$117,4,FALSE)</f>
        <v>15456</v>
      </c>
      <c r="S29" s="30">
        <f>VLOOKUP($O29,'2020'!$B$5:$O$117,5,FALSE)</f>
        <v>0</v>
      </c>
      <c r="T29" s="30">
        <f>VLOOKUP($O29,'2020'!$B$5:$O$117,6,FALSE)</f>
        <v>0</v>
      </c>
      <c r="U29" s="30">
        <f>VLOOKUP($O29,'2020'!$B$5:$O$117,7,FALSE)</f>
        <v>0</v>
      </c>
      <c r="V29" s="30">
        <f>VLOOKUP($O29,'2020'!$B$5:$O$117,8,FALSE)</f>
        <v>0</v>
      </c>
      <c r="W29" s="30">
        <f>VLOOKUP($O29,'2020'!$B$5:$O$117,9,FALSE)</f>
        <v>0</v>
      </c>
      <c r="X29" s="30">
        <f>VLOOKUP($O29,'2020'!$B$5:$O$117,10,FALSE)</f>
        <v>0</v>
      </c>
      <c r="Y29" s="30">
        <f>VLOOKUP($O29,'2020'!$B$5:$O$117,11,FALSE)</f>
        <v>5</v>
      </c>
      <c r="Z29" s="30">
        <f>VLOOKUP($O29,'2020'!$B$5:$O$117,12,FALSE)</f>
        <v>20</v>
      </c>
      <c r="AA29" s="30">
        <f>VLOOKUP($O29,'2020'!$B$5:$O$117,13,FALSE)</f>
        <v>48</v>
      </c>
      <c r="AB29" s="30">
        <f>VLOOKUP($O29,'2020'!$B$5:$O$117,14,FALSE)</f>
        <v>261778</v>
      </c>
      <c r="AC29" s="87" t="s">
        <v>41</v>
      </c>
      <c r="AD29" s="36">
        <v>10595.24</v>
      </c>
      <c r="AE29" s="36">
        <v>5031.5200000000004</v>
      </c>
      <c r="AF29" s="36">
        <v>962.84</v>
      </c>
      <c r="AG29" s="36">
        <v>413.17</v>
      </c>
      <c r="AH29" s="36">
        <v>94.59</v>
      </c>
      <c r="AI29" s="36">
        <v>40.020000000000003</v>
      </c>
      <c r="AJ29" s="36">
        <v>22.83</v>
      </c>
      <c r="AK29" s="37">
        <v>17.329999999999998</v>
      </c>
      <c r="AL29" s="37">
        <v>24.07</v>
      </c>
      <c r="AM29" s="38">
        <v>13.91614343294847</v>
      </c>
      <c r="AN29" s="38">
        <v>3.228951913968908</v>
      </c>
      <c r="AO29" s="38">
        <v>14.767990203741338</v>
      </c>
      <c r="AP29" s="38">
        <v>66.130119832986665</v>
      </c>
    </row>
    <row r="30" spans="1:42">
      <c r="A30" s="27" t="s">
        <v>42</v>
      </c>
      <c r="B30" s="28">
        <f>VLOOKUP($A30,'2021'!$B$5:$O$117,2,FALSE)</f>
        <v>14.203201087161677</v>
      </c>
      <c r="C30" s="28">
        <f>VLOOKUP($A30,'2021'!$B$5:$O$117,3,FALSE)</f>
        <v>10.652400815371259</v>
      </c>
      <c r="D30" s="28">
        <f>VLOOKUP($A30,'2021'!$B$5:$O$117,4,FALSE)</f>
        <v>12.33435883885093</v>
      </c>
      <c r="E30" s="28">
        <f>VLOOKUP($A30,'2021'!$B$5:$O$117,5,FALSE)</f>
        <v>26.350675701181533</v>
      </c>
      <c r="F30" s="28">
        <f>VLOOKUP($A30,'2021'!$B$5:$O$117,6,FALSE)</f>
        <v>0</v>
      </c>
      <c r="G30" s="28">
        <f>VLOOKUP($A30,'2021'!$B$5:$O$117,7,FALSE)</f>
        <v>26.911328375674756</v>
      </c>
      <c r="H30" s="28">
        <f>VLOOKUP($A30,'2021'!$B$5:$O$117,8,FALSE)</f>
        <v>98.67487071080744</v>
      </c>
      <c r="I30" s="28">
        <f>VLOOKUP($A30,'2021'!$B$5:$O$117,9,FALSE)</f>
        <v>45.786635083613298</v>
      </c>
      <c r="J30" s="28">
        <f>VLOOKUP($A30,'2021'!$B$5:$O$117,10,FALSE)</f>
        <v>34.012928919255593</v>
      </c>
      <c r="K30" s="28">
        <f>VLOOKUP($A30,'2021'!$B$5:$O$117,11,FALSE)</f>
        <v>73.258616133781288</v>
      </c>
      <c r="L30" s="28">
        <f>VLOOKUP($A30,'2021'!$B$5:$O$117,12,FALSE)</f>
        <v>324.8047827564078</v>
      </c>
      <c r="M30" s="28">
        <f>VLOOKUP($A30,'2021'!$B$5:$O$117,13,FALSE)</f>
        <v>601.01966705673624</v>
      </c>
      <c r="N30" s="28">
        <f>VLOOKUP($A30,'2021'!$B$5:$O$117,14,FALSE)</f>
        <v>1268.0094654788418</v>
      </c>
      <c r="O30" s="100" t="s">
        <v>42</v>
      </c>
      <c r="P30" s="30">
        <f>VLOOKUP($O30,'2020'!$B$5:$O$117,2,FALSE)</f>
        <v>3391.0142595598504</v>
      </c>
      <c r="Q30" s="30">
        <f>VLOOKUP($O30,'2020'!$B$5:$O$117,3,FALSE)</f>
        <v>1125.4168019327319</v>
      </c>
      <c r="R30" s="30">
        <f>VLOOKUP($O30,'2020'!$B$5:$O$117,4,FALSE)</f>
        <v>169.13022347212259</v>
      </c>
      <c r="S30" s="30">
        <f>VLOOKUP($O30,'2020'!$B$5:$O$117,5,FALSE)</f>
        <v>0</v>
      </c>
      <c r="T30" s="30">
        <f>VLOOKUP($O30,'2020'!$B$5:$O$117,6,FALSE)</f>
        <v>0</v>
      </c>
      <c r="U30" s="30">
        <f>VLOOKUP($O30,'2020'!$B$5:$O$117,7,FALSE)</f>
        <v>0</v>
      </c>
      <c r="V30" s="30">
        <f>VLOOKUP($O30,'2020'!$B$5:$O$117,8,FALSE)</f>
        <v>0</v>
      </c>
      <c r="W30" s="30">
        <f>VLOOKUP($O30,'2020'!$B$5:$O$117,9,FALSE)</f>
        <v>0</v>
      </c>
      <c r="X30" s="30">
        <f>VLOOKUP($O30,'2020'!$B$5:$O$117,10,FALSE)</f>
        <v>0</v>
      </c>
      <c r="Y30" s="30">
        <f>VLOOKUP($O30,'2020'!$B$5:$O$117,11,FALSE)</f>
        <v>16.632696009965649</v>
      </c>
      <c r="Z30" s="30">
        <f>VLOOKUP($O30,'2020'!$B$5:$O$117,12,FALSE)</f>
        <v>2.6163791476350458</v>
      </c>
      <c r="AA30" s="30">
        <f>VLOOKUP($O30,'2020'!$B$5:$O$117,13,FALSE)</f>
        <v>11.586821939526631</v>
      </c>
      <c r="AB30" s="30">
        <f>VLOOKUP($O30,'2020'!$B$5:$O$117,14,FALSE)</f>
        <v>4716.3971820618317</v>
      </c>
      <c r="AC30" s="86" t="s">
        <v>42</v>
      </c>
      <c r="AD30" s="31">
        <v>828.63</v>
      </c>
      <c r="AE30" s="31">
        <v>690.73</v>
      </c>
      <c r="AF30" s="31">
        <v>192.37</v>
      </c>
      <c r="AG30" s="31">
        <v>290.69</v>
      </c>
      <c r="AH30" s="31">
        <v>170.46</v>
      </c>
      <c r="AI30" s="31">
        <v>137.51</v>
      </c>
      <c r="AJ30" s="31">
        <v>245.91</v>
      </c>
      <c r="AK30" s="32">
        <v>176.66</v>
      </c>
      <c r="AL30" s="32">
        <v>75.349999999999994</v>
      </c>
      <c r="AM30" s="33">
        <v>140.17660044150111</v>
      </c>
      <c r="AN30" s="33">
        <v>126.4669163545568</v>
      </c>
      <c r="AO30" s="33">
        <v>86.374045801526719</v>
      </c>
      <c r="AP30" s="33">
        <v>160.44538706256628</v>
      </c>
    </row>
    <row r="31" spans="1:42">
      <c r="A31" s="34" t="s">
        <v>43</v>
      </c>
      <c r="B31" s="28">
        <f>VLOOKUP($A31,'2021'!$B$5:$O$117,2,FALSE)</f>
        <v>8.5508348357764365</v>
      </c>
      <c r="C31" s="28">
        <f>VLOOKUP($A31,'2021'!$B$5:$O$117,3,FALSE)</f>
        <v>12.497373990750175</v>
      </c>
      <c r="D31" s="28">
        <f>VLOOKUP($A31,'2021'!$B$5:$O$117,4,FALSE)</f>
        <v>15.786156619894959</v>
      </c>
      <c r="E31" s="28">
        <f>VLOOKUP($A31,'2021'!$B$5:$O$117,5,FALSE)</f>
        <v>13.812887042408089</v>
      </c>
      <c r="F31" s="28">
        <f>VLOOKUP($A31,'2021'!$B$5:$O$117,6,FALSE)</f>
        <v>16.443913145723915</v>
      </c>
      <c r="G31" s="28">
        <f>VLOOKUP($A31,'2021'!$B$5:$O$117,7,FALSE)</f>
        <v>14.470643568237046</v>
      </c>
      <c r="H31" s="28">
        <f>VLOOKUP($A31,'2021'!$B$5:$O$117,8,FALSE)</f>
        <v>19.07493924903974</v>
      </c>
      <c r="I31" s="28">
        <f>VLOOKUP($A31,'2021'!$B$5:$O$117,9,FALSE)</f>
        <v>12.497373990750175</v>
      </c>
      <c r="J31" s="28">
        <f>VLOOKUP($A31,'2021'!$B$5:$O$117,10,FALSE)</f>
        <v>9.2085913616053929</v>
      </c>
      <c r="K31" s="28">
        <f>VLOOKUP($A31,'2021'!$B$5:$O$117,11,FALSE)</f>
        <v>32.88782629144783</v>
      </c>
      <c r="L31" s="28">
        <f>VLOOKUP($A31,'2021'!$B$5:$O$117,12,FALSE)</f>
        <v>256.52504507329309</v>
      </c>
      <c r="M31" s="28">
        <f>VLOOKUP($A31,'2021'!$B$5:$O$117,13,FALSE)</f>
        <v>650.5212040448381</v>
      </c>
      <c r="N31" s="28">
        <f>VLOOKUP($A31,'2021'!$B$5:$O$117,14,FALSE)</f>
        <v>1062.2767892137649</v>
      </c>
      <c r="O31" s="100" t="s">
        <v>43</v>
      </c>
      <c r="P31" s="30">
        <f>VLOOKUP($O31,'2020'!$B$5:$O$117,2,FALSE)</f>
        <v>3347.3229599435604</v>
      </c>
      <c r="Q31" s="30">
        <f>VLOOKUP($O31,'2020'!$B$5:$O$117,3,FALSE)</f>
        <v>1222.1116249902013</v>
      </c>
      <c r="R31" s="30">
        <f>VLOOKUP($O31,'2020'!$B$5:$O$117,4,FALSE)</f>
        <v>535.41381202477066</v>
      </c>
      <c r="S31" s="30">
        <f>VLOOKUP($O31,'2020'!$B$5:$O$117,5,FALSE)</f>
        <v>0</v>
      </c>
      <c r="T31" s="30">
        <f>VLOOKUP($O31,'2020'!$B$5:$O$117,6,FALSE)</f>
        <v>0</v>
      </c>
      <c r="U31" s="30">
        <f>VLOOKUP($O31,'2020'!$B$5:$O$117,7,FALSE)</f>
        <v>0</v>
      </c>
      <c r="V31" s="30">
        <f>VLOOKUP($O31,'2020'!$B$5:$O$117,8,FALSE)</f>
        <v>0</v>
      </c>
      <c r="W31" s="30">
        <f>VLOOKUP($O31,'2020'!$B$5:$O$117,9,FALSE)</f>
        <v>0</v>
      </c>
      <c r="X31" s="30">
        <f>VLOOKUP($O31,'2020'!$B$5:$O$117,10,FALSE)</f>
        <v>0</v>
      </c>
      <c r="Y31" s="30">
        <f>VLOOKUP($O31,'2020'!$B$5:$O$117,11,FALSE)</f>
        <v>2.6310261033158264</v>
      </c>
      <c r="Z31" s="30">
        <f>VLOOKUP($O31,'2020'!$B$5:$O$117,12,FALSE)</f>
        <v>1.3155130516579132</v>
      </c>
      <c r="AA31" s="30">
        <f>VLOOKUP($O31,'2020'!$B$5:$O$117,13,FALSE)</f>
        <v>5.2620522066316529</v>
      </c>
      <c r="AB31" s="30">
        <f>VLOOKUP($O31,'2020'!$B$5:$O$117,14,FALSE)</f>
        <v>5114.0569883201379</v>
      </c>
      <c r="AC31" s="87" t="s">
        <v>43</v>
      </c>
      <c r="AD31" s="36">
        <v>1052.3800000000001</v>
      </c>
      <c r="AE31" s="36">
        <v>363.59</v>
      </c>
      <c r="AF31" s="36">
        <v>117.36</v>
      </c>
      <c r="AG31" s="36">
        <v>287.72000000000003</v>
      </c>
      <c r="AH31" s="36">
        <v>21.93</v>
      </c>
      <c r="AI31" s="36">
        <v>131</v>
      </c>
      <c r="AJ31" s="36">
        <v>21.14</v>
      </c>
      <c r="AK31" s="37">
        <v>20.12</v>
      </c>
      <c r="AL31" s="37">
        <v>-3.51</v>
      </c>
      <c r="AM31" s="38">
        <v>33.465458663646658</v>
      </c>
      <c r="AN31" s="38">
        <v>44.925373134328353</v>
      </c>
      <c r="AO31" s="38">
        <v>6.3343717549325023</v>
      </c>
      <c r="AP31" s="38">
        <v>52.455011321654155</v>
      </c>
    </row>
    <row r="32" spans="1:42">
      <c r="A32" s="27" t="s">
        <v>44</v>
      </c>
      <c r="B32" s="28">
        <f>VLOOKUP($A32,'2021'!$B$5:$O$117,2,FALSE)</f>
        <v>5</v>
      </c>
      <c r="C32" s="28">
        <f>VLOOKUP($A32,'2021'!$B$5:$O$117,3,FALSE)</f>
        <v>19</v>
      </c>
      <c r="D32" s="28">
        <f>VLOOKUP($A32,'2021'!$B$5:$O$117,4,FALSE)</f>
        <v>12</v>
      </c>
      <c r="E32" s="28">
        <f>VLOOKUP($A32,'2021'!$B$5:$O$117,5,FALSE)</f>
        <v>7</v>
      </c>
      <c r="F32" s="28">
        <f>VLOOKUP($A32,'2021'!$B$5:$O$117,6,FALSE)</f>
        <v>1</v>
      </c>
      <c r="G32" s="28">
        <f>VLOOKUP($A32,'2021'!$B$5:$O$117,7,FALSE)</f>
        <v>1</v>
      </c>
      <c r="H32" s="28">
        <f>VLOOKUP($A32,'2021'!$B$5:$O$117,8,FALSE)</f>
        <v>8</v>
      </c>
      <c r="I32" s="28">
        <f>VLOOKUP($A32,'2021'!$B$5:$O$117,9,FALSE)</f>
        <v>2</v>
      </c>
      <c r="J32" s="28">
        <f>VLOOKUP($A32,'2021'!$B$5:$O$117,10,FALSE)</f>
        <v>4</v>
      </c>
      <c r="K32" s="28">
        <f>VLOOKUP($A32,'2021'!$B$5:$O$117,11,FALSE)</f>
        <v>14</v>
      </c>
      <c r="L32" s="28">
        <f>VLOOKUP($A32,'2021'!$B$5:$O$117,12,FALSE)</f>
        <v>97</v>
      </c>
      <c r="M32" s="28">
        <f>VLOOKUP($A32,'2021'!$B$5:$O$117,13,FALSE)</f>
        <v>236</v>
      </c>
      <c r="N32" s="28">
        <f>VLOOKUP($A32,'2021'!$B$5:$O$117,14,FALSE)</f>
        <v>406</v>
      </c>
      <c r="O32" s="29" t="s">
        <v>44</v>
      </c>
      <c r="P32" s="30">
        <f>VLOOKUP($O32,'2020'!$B$5:$O$117,2,FALSE)</f>
        <v>5727</v>
      </c>
      <c r="Q32" s="30">
        <f>VLOOKUP($O32,'2020'!$B$5:$O$117,3,FALSE)</f>
        <v>3183</v>
      </c>
      <c r="R32" s="30">
        <f>VLOOKUP($O32,'2020'!$B$5:$O$117,4,FALSE)</f>
        <v>900</v>
      </c>
      <c r="S32" s="30">
        <f>VLOOKUP($O32,'2020'!$B$5:$O$117,5,FALSE)</f>
        <v>0</v>
      </c>
      <c r="T32" s="30">
        <f>VLOOKUP($O32,'2020'!$B$5:$O$117,6,FALSE)</f>
        <v>0</v>
      </c>
      <c r="U32" s="30">
        <f>VLOOKUP($O32,'2020'!$B$5:$O$117,7,FALSE)</f>
        <v>0</v>
      </c>
      <c r="V32" s="30">
        <f>VLOOKUP($O32,'2020'!$B$5:$O$117,8,FALSE)</f>
        <v>0</v>
      </c>
      <c r="W32" s="30">
        <f>VLOOKUP($O32,'2020'!$B$5:$O$117,9,FALSE)</f>
        <v>0</v>
      </c>
      <c r="X32" s="30">
        <f>VLOOKUP($O32,'2020'!$B$5:$O$117,10,FALSE)</f>
        <v>0</v>
      </c>
      <c r="Y32" s="30">
        <f>VLOOKUP($O32,'2020'!$B$5:$O$117,11,FALSE)</f>
        <v>1</v>
      </c>
      <c r="Z32" s="30">
        <f>VLOOKUP($O32,'2020'!$B$5:$O$117,12,FALSE)</f>
        <v>0</v>
      </c>
      <c r="AA32" s="30">
        <f>VLOOKUP($O32,'2020'!$B$5:$O$117,13,FALSE)</f>
        <v>5</v>
      </c>
      <c r="AB32" s="30">
        <f>VLOOKUP($O32,'2020'!$B$5:$O$117,14,FALSE)</f>
        <v>9816</v>
      </c>
      <c r="AC32" s="86" t="s">
        <v>44</v>
      </c>
      <c r="AD32" s="31">
        <v>3814</v>
      </c>
      <c r="AE32" s="31">
        <v>1680</v>
      </c>
      <c r="AF32" s="31">
        <v>837.66</v>
      </c>
      <c r="AG32" s="31">
        <v>561.22</v>
      </c>
      <c r="AH32" s="31">
        <v>518.54999999999995</v>
      </c>
      <c r="AI32" s="31">
        <v>173.18</v>
      </c>
      <c r="AJ32" s="31">
        <v>63.35</v>
      </c>
      <c r="AK32" s="32">
        <v>33.090000000000003</v>
      </c>
      <c r="AL32" s="32">
        <v>58.79</v>
      </c>
      <c r="AM32" s="33">
        <v>80.920421860019175</v>
      </c>
      <c r="AN32" s="33">
        <v>174.13162705667276</v>
      </c>
      <c r="AO32" s="33">
        <v>53.382352941176471</v>
      </c>
      <c r="AP32" s="33">
        <v>149.76233148912959</v>
      </c>
    </row>
    <row r="33" spans="1:42">
      <c r="A33" s="34" t="s">
        <v>45</v>
      </c>
      <c r="B33" s="28">
        <f>VLOOKUP($A33,'2021'!$B$5:$O$117,2,FALSE)</f>
        <v>30</v>
      </c>
      <c r="C33" s="28">
        <f>VLOOKUP($A33,'2021'!$B$5:$O$117,3,FALSE)</f>
        <v>40</v>
      </c>
      <c r="D33" s="28">
        <f>VLOOKUP($A33,'2021'!$B$5:$O$117,4,FALSE)</f>
        <v>56</v>
      </c>
      <c r="E33" s="28">
        <f>VLOOKUP($A33,'2021'!$B$5:$O$117,5,FALSE)</f>
        <v>45</v>
      </c>
      <c r="F33" s="28">
        <f>VLOOKUP($A33,'2021'!$B$5:$O$117,6,FALSE)</f>
        <v>21</v>
      </c>
      <c r="G33" s="28">
        <f>VLOOKUP($A33,'2021'!$B$5:$O$117,7,FALSE)</f>
        <v>4</v>
      </c>
      <c r="H33" s="28">
        <f>VLOOKUP($A33,'2021'!$B$5:$O$117,8,FALSE)</f>
        <v>43</v>
      </c>
      <c r="I33" s="28">
        <f>VLOOKUP($A33,'2021'!$B$5:$O$117,9,FALSE)</f>
        <v>8</v>
      </c>
      <c r="J33" s="28">
        <f>VLOOKUP($A33,'2021'!$B$5:$O$117,10,FALSE)</f>
        <v>23</v>
      </c>
      <c r="K33" s="28">
        <f>VLOOKUP($A33,'2021'!$B$5:$O$117,11,FALSE)</f>
        <v>75</v>
      </c>
      <c r="L33" s="28">
        <f>VLOOKUP($A33,'2021'!$B$5:$O$117,12,FALSE)</f>
        <v>246</v>
      </c>
      <c r="M33" s="28">
        <f>VLOOKUP($A33,'2021'!$B$5:$O$117,13,FALSE)</f>
        <v>591</v>
      </c>
      <c r="N33" s="28">
        <f>VLOOKUP($A33,'2021'!$B$5:$O$117,14,FALSE)</f>
        <v>1182</v>
      </c>
      <c r="O33" s="35" t="s">
        <v>45</v>
      </c>
      <c r="P33" s="30">
        <f>VLOOKUP($O33,'2020'!$B$5:$O$117,2,FALSE)</f>
        <v>6263</v>
      </c>
      <c r="Q33" s="30">
        <f>VLOOKUP($O33,'2020'!$B$5:$O$117,3,FALSE)</f>
        <v>4402</v>
      </c>
      <c r="R33" s="30">
        <f>VLOOKUP($O33,'2020'!$B$5:$O$117,4,FALSE)</f>
        <v>1733</v>
      </c>
      <c r="S33" s="30">
        <f>VLOOKUP($O33,'2020'!$B$5:$O$117,5,FALSE)</f>
        <v>0</v>
      </c>
      <c r="T33" s="30">
        <f>VLOOKUP($O33,'2020'!$B$5:$O$117,6,FALSE)</f>
        <v>0</v>
      </c>
      <c r="U33" s="30">
        <f>VLOOKUP($O33,'2020'!$B$5:$O$117,7,FALSE)</f>
        <v>0</v>
      </c>
      <c r="V33" s="30">
        <f>VLOOKUP($O33,'2020'!$B$5:$O$117,8,FALSE)</f>
        <v>0</v>
      </c>
      <c r="W33" s="30">
        <f>VLOOKUP($O33,'2020'!$B$5:$O$117,9,FALSE)</f>
        <v>0</v>
      </c>
      <c r="X33" s="30">
        <f>VLOOKUP($O33,'2020'!$B$5:$O$117,10,FALSE)</f>
        <v>0</v>
      </c>
      <c r="Y33" s="30">
        <f>VLOOKUP($O33,'2020'!$B$5:$O$117,11,FALSE)</f>
        <v>1</v>
      </c>
      <c r="Z33" s="30">
        <f>VLOOKUP($O33,'2020'!$B$5:$O$117,12,FALSE)</f>
        <v>6</v>
      </c>
      <c r="AA33" s="30">
        <f>VLOOKUP($O33,'2020'!$B$5:$O$117,13,FALSE)</f>
        <v>7</v>
      </c>
      <c r="AB33" s="30">
        <f>VLOOKUP($O33,'2020'!$B$5:$O$117,14,FALSE)</f>
        <v>12412</v>
      </c>
      <c r="AC33" s="87" t="s">
        <v>45</v>
      </c>
      <c r="AD33" s="36">
        <v>1885.77</v>
      </c>
      <c r="AE33" s="36">
        <v>780.14</v>
      </c>
      <c r="AF33" s="36">
        <v>257.92</v>
      </c>
      <c r="AG33" s="36">
        <v>313.33</v>
      </c>
      <c r="AH33" s="36">
        <v>40.299999999999997</v>
      </c>
      <c r="AI33" s="36">
        <v>16.510000000000002</v>
      </c>
      <c r="AJ33" s="36">
        <v>15.95</v>
      </c>
      <c r="AK33" s="37">
        <v>0.43</v>
      </c>
      <c r="AL33" s="37">
        <v>-1.79</v>
      </c>
      <c r="AM33" s="38">
        <v>-2.4132730015082959</v>
      </c>
      <c r="AN33" s="38">
        <v>-15.394504258396271</v>
      </c>
      <c r="AO33" s="38">
        <v>-7.0983335453504646</v>
      </c>
      <c r="AP33" s="38">
        <v>37.128815527538158</v>
      </c>
    </row>
    <row r="34" spans="1:42">
      <c r="A34" s="27" t="s">
        <v>46</v>
      </c>
      <c r="B34" s="28">
        <f>VLOOKUP($A34,'2021'!$B$5:$O$117,2,FALSE)</f>
        <v>14</v>
      </c>
      <c r="C34" s="28">
        <f>VLOOKUP($A34,'2021'!$B$5:$O$117,3,FALSE)</f>
        <v>4</v>
      </c>
      <c r="D34" s="28">
        <f>VLOOKUP($A34,'2021'!$B$5:$O$117,4,FALSE)</f>
        <v>7</v>
      </c>
      <c r="E34" s="28">
        <f>VLOOKUP($A34,'2021'!$B$5:$O$117,5,FALSE)</f>
        <v>12</v>
      </c>
      <c r="F34" s="28">
        <f>VLOOKUP($A34,'2021'!$B$5:$O$117,6,FALSE)</f>
        <v>4</v>
      </c>
      <c r="G34" s="28">
        <f>VLOOKUP($A34,'2021'!$B$5:$O$117,7,FALSE)</f>
        <v>4</v>
      </c>
      <c r="H34" s="28">
        <f>VLOOKUP($A34,'2021'!$B$5:$O$117,8,FALSE)</f>
        <v>37</v>
      </c>
      <c r="I34" s="28">
        <f>VLOOKUP($A34,'2021'!$B$5:$O$117,9,FALSE)</f>
        <v>23</v>
      </c>
      <c r="J34" s="28">
        <f>VLOOKUP($A34,'2021'!$B$5:$O$117,10,FALSE)</f>
        <v>9</v>
      </c>
      <c r="K34" s="28">
        <f>VLOOKUP($A34,'2021'!$B$5:$O$117,11,FALSE)</f>
        <v>36</v>
      </c>
      <c r="L34" s="28">
        <f>VLOOKUP($A34,'2021'!$B$5:$O$117,12,FALSE)</f>
        <v>103</v>
      </c>
      <c r="M34" s="28">
        <f>VLOOKUP($A34,'2021'!$B$5:$O$117,13,FALSE)</f>
        <v>323</v>
      </c>
      <c r="N34" s="28">
        <f>VLOOKUP($A34,'2021'!$B$5:$O$117,14,FALSE)</f>
        <v>576</v>
      </c>
      <c r="O34" s="29" t="s">
        <v>46</v>
      </c>
      <c r="P34" s="30">
        <f>VLOOKUP($O34,'2020'!$B$5:$O$117,2,FALSE)</f>
        <v>4465</v>
      </c>
      <c r="Q34" s="30">
        <f>VLOOKUP($O34,'2020'!$B$5:$O$117,3,FALSE)</f>
        <v>2654</v>
      </c>
      <c r="R34" s="30">
        <f>VLOOKUP($O34,'2020'!$B$5:$O$117,4,FALSE)</f>
        <v>1032</v>
      </c>
      <c r="S34" s="30">
        <f>VLOOKUP($O34,'2020'!$B$5:$O$117,5,FALSE)</f>
        <v>0</v>
      </c>
      <c r="T34" s="30">
        <f>VLOOKUP($O34,'2020'!$B$5:$O$117,6,FALSE)</f>
        <v>0</v>
      </c>
      <c r="U34" s="30">
        <f>VLOOKUP($O34,'2020'!$B$5:$O$117,7,FALSE)</f>
        <v>0</v>
      </c>
      <c r="V34" s="30">
        <f>VLOOKUP($O34,'2020'!$B$5:$O$117,8,FALSE)</f>
        <v>0</v>
      </c>
      <c r="W34" s="30">
        <f>VLOOKUP($O34,'2020'!$B$5:$O$117,9,FALSE)</f>
        <v>0</v>
      </c>
      <c r="X34" s="30">
        <f>VLOOKUP($O34,'2020'!$B$5:$O$117,10,FALSE)</f>
        <v>0</v>
      </c>
      <c r="Y34" s="30">
        <f>VLOOKUP($O34,'2020'!$B$5:$O$117,11,FALSE)</f>
        <v>1</v>
      </c>
      <c r="Z34" s="30">
        <f>VLOOKUP($O34,'2020'!$B$5:$O$117,12,FALSE)</f>
        <v>0</v>
      </c>
      <c r="AA34" s="30">
        <f>VLOOKUP($O34,'2020'!$B$5:$O$117,13,FALSE)</f>
        <v>3</v>
      </c>
      <c r="AB34" s="30">
        <f>VLOOKUP($O34,'2020'!$B$5:$O$117,14,FALSE)</f>
        <v>8155</v>
      </c>
      <c r="AC34" s="86" t="s">
        <v>46</v>
      </c>
      <c r="AD34" s="31">
        <v>1726.19</v>
      </c>
      <c r="AE34" s="31">
        <v>936.48</v>
      </c>
      <c r="AF34" s="31">
        <v>474.63</v>
      </c>
      <c r="AG34" s="31">
        <v>344.87</v>
      </c>
      <c r="AH34" s="31">
        <v>164.24</v>
      </c>
      <c r="AI34" s="31">
        <v>115.65</v>
      </c>
      <c r="AJ34" s="31">
        <v>231.73</v>
      </c>
      <c r="AK34" s="32">
        <v>120.08</v>
      </c>
      <c r="AL34" s="32">
        <v>119.4</v>
      </c>
      <c r="AM34" s="33">
        <v>89.824348879466982</v>
      </c>
      <c r="AN34" s="33">
        <v>84.66696468484578</v>
      </c>
      <c r="AO34" s="33">
        <v>125.07970244420829</v>
      </c>
      <c r="AP34" s="33">
        <v>166.16145751531332</v>
      </c>
    </row>
    <row r="35" spans="1:42">
      <c r="A35" s="50" t="s">
        <v>47</v>
      </c>
      <c r="B35" s="28">
        <f>VLOOKUP($A35,'2021'!$B$5:$O$117,2,FALSE)</f>
        <v>0.5529662690575875</v>
      </c>
      <c r="C35" s="28">
        <f>VLOOKUP($A35,'2021'!$B$5:$O$117,3,FALSE)</f>
        <v>0.22118650762303499</v>
      </c>
      <c r="D35" s="28">
        <f>VLOOKUP($A35,'2021'!$B$5:$O$117,4,FALSE)</f>
        <v>0.38707638834031122</v>
      </c>
      <c r="E35" s="28">
        <f>VLOOKUP($A35,'2021'!$B$5:$O$117,5,FALSE)</f>
        <v>0.24883482107591437</v>
      </c>
      <c r="F35" s="28">
        <f>VLOOKUP($A35,'2021'!$B$5:$O$117,6,FALSE)</f>
        <v>0.33177976143455246</v>
      </c>
      <c r="G35" s="28">
        <f>VLOOKUP($A35,'2021'!$B$5:$O$117,7,FALSE)</f>
        <v>0.47002132869894936</v>
      </c>
      <c r="H35" s="28">
        <f>VLOOKUP($A35,'2021'!$B$5:$O$117,8,FALSE)</f>
        <v>0.49766964215182874</v>
      </c>
      <c r="I35" s="28">
        <f>VLOOKUP($A35,'2021'!$B$5:$O$117,9,FALSE)</f>
        <v>0.33177976143455246</v>
      </c>
      <c r="J35" s="28">
        <f>VLOOKUP($A35,'2021'!$B$5:$O$117,10,FALSE)</f>
        <v>0.63591120941622559</v>
      </c>
      <c r="K35" s="28">
        <f>VLOOKUP($A35,'2021'!$B$5:$O$117,11,FALSE)</f>
        <v>1.1335808515680543</v>
      </c>
      <c r="L35" s="28">
        <f>VLOOKUP($A35,'2021'!$B$5:$O$117,12,FALSE)</f>
        <v>14.708902756931828</v>
      </c>
      <c r="M35" s="28">
        <f>VLOOKUP($A35,'2021'!$B$5:$O$117,13,FALSE)</f>
        <v>54.992495457777075</v>
      </c>
      <c r="N35" s="28">
        <f>VLOOKUP($A35,'2021'!$B$5:$O$117,14,FALSE)</f>
        <v>74.512204755509913</v>
      </c>
      <c r="O35" s="51" t="s">
        <v>47</v>
      </c>
      <c r="P35" s="30">
        <f>VLOOKUP($O35,'2020'!$B$5:$O$117,2,FALSE)</f>
        <v>263.04605419069435</v>
      </c>
      <c r="Q35" s="30">
        <f>VLOOKUP($O35,'2020'!$B$5:$O$117,3,FALSE)</f>
        <v>65.222371435342438</v>
      </c>
      <c r="R35" s="30">
        <f>VLOOKUP($O35,'2020'!$B$5:$O$117,4,FALSE)</f>
        <v>22.533375464096689</v>
      </c>
      <c r="S35" s="30">
        <f>VLOOKUP($O35,'2020'!$B$5:$O$117,5,FALSE)</f>
        <v>0</v>
      </c>
      <c r="T35" s="30">
        <f>VLOOKUP($O35,'2020'!$B$5:$O$117,6,FALSE)</f>
        <v>0</v>
      </c>
      <c r="U35" s="30">
        <f>VLOOKUP($O35,'2020'!$B$5:$O$117,7,FALSE)</f>
        <v>0</v>
      </c>
      <c r="V35" s="30">
        <f>VLOOKUP($O35,'2020'!$B$5:$O$117,8,FALSE)</f>
        <v>0</v>
      </c>
      <c r="W35" s="30">
        <f>VLOOKUP($O35,'2020'!$B$5:$O$117,9,FALSE)</f>
        <v>0</v>
      </c>
      <c r="X35" s="30">
        <f>VLOOKUP($O35,'2020'!$B$5:$O$117,10,FALSE)</f>
        <v>0</v>
      </c>
      <c r="Y35" s="30">
        <f>VLOOKUP($O35,'2020'!$B$5:$O$117,11,FALSE)</f>
        <v>8.2944940358638114E-2</v>
      </c>
      <c r="Z35" s="30">
        <f>VLOOKUP($O35,'2020'!$B$5:$O$117,12,FALSE)</f>
        <v>0.11059325381151749</v>
      </c>
      <c r="AA35" s="30">
        <f>VLOOKUP($O35,'2020'!$B$5:$O$117,13,FALSE)</f>
        <v>0.27648313452879375</v>
      </c>
      <c r="AB35" s="30">
        <f>VLOOKUP($O35,'2020'!$B$5:$O$117,14,FALSE)</f>
        <v>351.27182241883241</v>
      </c>
      <c r="AC35" s="90" t="s">
        <v>47</v>
      </c>
      <c r="AD35" s="52">
        <v>2250</v>
      </c>
      <c r="AE35" s="52">
        <v>650</v>
      </c>
      <c r="AF35" s="52">
        <v>87.1</v>
      </c>
      <c r="AG35" s="52">
        <v>677.78</v>
      </c>
      <c r="AH35" s="52">
        <v>252.17</v>
      </c>
      <c r="AI35" s="52">
        <v>983.33</v>
      </c>
      <c r="AJ35" s="52">
        <v>54.55</v>
      </c>
      <c r="AK35" s="53">
        <v>170</v>
      </c>
      <c r="AL35" s="53">
        <v>72.73</v>
      </c>
      <c r="AM35" s="54">
        <v>86.842105263157904</v>
      </c>
      <c r="AN35" s="54">
        <v>28.205128205128204</v>
      </c>
      <c r="AO35" s="54">
        <v>92.857142857142861</v>
      </c>
      <c r="AP35" s="54">
        <v>145.42857142857142</v>
      </c>
    </row>
    <row r="36" spans="1:42">
      <c r="A36" s="45" t="s">
        <v>48</v>
      </c>
      <c r="B36" s="28">
        <f>SUM(B37:B39)</f>
        <v>250</v>
      </c>
      <c r="C36" s="28">
        <f t="shared" ref="C36:N36" si="8">SUM(C37:C39)</f>
        <v>140</v>
      </c>
      <c r="D36" s="28">
        <f t="shared" si="8"/>
        <v>159</v>
      </c>
      <c r="E36" s="28">
        <f t="shared" si="8"/>
        <v>239</v>
      </c>
      <c r="F36" s="28">
        <f t="shared" si="8"/>
        <v>23</v>
      </c>
      <c r="G36" s="28">
        <f t="shared" si="8"/>
        <v>158</v>
      </c>
      <c r="H36" s="28">
        <f t="shared" si="8"/>
        <v>429</v>
      </c>
      <c r="I36" s="28">
        <f t="shared" si="8"/>
        <v>294</v>
      </c>
      <c r="J36" s="28">
        <f t="shared" si="8"/>
        <v>234</v>
      </c>
      <c r="K36" s="28">
        <f t="shared" si="8"/>
        <v>323</v>
      </c>
      <c r="L36" s="28">
        <f t="shared" si="8"/>
        <v>1810</v>
      </c>
      <c r="M36" s="28">
        <f t="shared" si="8"/>
        <v>6792</v>
      </c>
      <c r="N36" s="28">
        <f t="shared" si="8"/>
        <v>10851</v>
      </c>
      <c r="O36" s="46" t="s">
        <v>48</v>
      </c>
      <c r="P36" s="28">
        <f>SUM(P37:P39)</f>
        <v>70530</v>
      </c>
      <c r="Q36" s="28">
        <f t="shared" ref="Q36:AB36" si="9">SUM(Q37:Q39)</f>
        <v>47526</v>
      </c>
      <c r="R36" s="28">
        <f t="shared" si="9"/>
        <v>21506</v>
      </c>
      <c r="S36" s="28">
        <f t="shared" si="9"/>
        <v>0</v>
      </c>
      <c r="T36" s="28">
        <f t="shared" si="9"/>
        <v>0</v>
      </c>
      <c r="U36" s="28">
        <f t="shared" si="9"/>
        <v>0</v>
      </c>
      <c r="V36" s="28">
        <f t="shared" si="9"/>
        <v>0</v>
      </c>
      <c r="W36" s="28">
        <f t="shared" si="9"/>
        <v>0</v>
      </c>
      <c r="X36" s="28">
        <f t="shared" si="9"/>
        <v>0</v>
      </c>
      <c r="Y36" s="28">
        <f t="shared" si="9"/>
        <v>14</v>
      </c>
      <c r="Z36" s="28">
        <f t="shared" si="9"/>
        <v>97</v>
      </c>
      <c r="AA36" s="28">
        <f t="shared" si="9"/>
        <v>218</v>
      </c>
      <c r="AB36" s="28">
        <f t="shared" si="9"/>
        <v>139891</v>
      </c>
      <c r="AC36" s="89" t="s">
        <v>48</v>
      </c>
      <c r="AD36" s="47">
        <v>1559.91</v>
      </c>
      <c r="AE36" s="47">
        <v>912.25</v>
      </c>
      <c r="AF36" s="47">
        <v>545.85</v>
      </c>
      <c r="AG36" s="47">
        <v>268.12</v>
      </c>
      <c r="AH36" s="47">
        <v>185.73</v>
      </c>
      <c r="AI36" s="47">
        <v>130.22999999999999</v>
      </c>
      <c r="AJ36" s="47">
        <v>80.040000000000006</v>
      </c>
      <c r="AK36" s="48">
        <v>70.17</v>
      </c>
      <c r="AL36" s="48">
        <v>57.28</v>
      </c>
      <c r="AM36" s="49">
        <v>39.622172508078549</v>
      </c>
      <c r="AN36" s="49">
        <v>36.136235161107969</v>
      </c>
      <c r="AO36" s="49">
        <v>22.418494194910284</v>
      </c>
      <c r="AP36" s="49">
        <v>111.585876492724</v>
      </c>
    </row>
    <row r="37" spans="1:42">
      <c r="A37" s="34" t="s">
        <v>49</v>
      </c>
      <c r="B37" s="28">
        <f>VLOOKUP($A37,'2021'!$B$5:$O$117,2,FALSE)</f>
        <v>201</v>
      </c>
      <c r="C37" s="28">
        <f>VLOOKUP($A37,'2021'!$B$5:$O$117,3,FALSE)</f>
        <v>116</v>
      </c>
      <c r="D37" s="28">
        <f>VLOOKUP($A37,'2021'!$B$5:$O$117,4,FALSE)</f>
        <v>130</v>
      </c>
      <c r="E37" s="28">
        <f>VLOOKUP($A37,'2021'!$B$5:$O$117,5,FALSE)</f>
        <v>179</v>
      </c>
      <c r="F37" s="28">
        <f>VLOOKUP($A37,'2021'!$B$5:$O$117,6,FALSE)</f>
        <v>4</v>
      </c>
      <c r="G37" s="28">
        <f>VLOOKUP($A37,'2021'!$B$5:$O$117,7,FALSE)</f>
        <v>111</v>
      </c>
      <c r="H37" s="28">
        <f>VLOOKUP($A37,'2021'!$B$5:$O$117,8,FALSE)</f>
        <v>343</v>
      </c>
      <c r="I37" s="28">
        <f>VLOOKUP($A37,'2021'!$B$5:$O$117,9,FALSE)</f>
        <v>241</v>
      </c>
      <c r="J37" s="28">
        <f>VLOOKUP($A37,'2021'!$B$5:$O$117,10,FALSE)</f>
        <v>180</v>
      </c>
      <c r="K37" s="28">
        <f>VLOOKUP($A37,'2021'!$B$5:$O$117,11,FALSE)</f>
        <v>253</v>
      </c>
      <c r="L37" s="28">
        <f>VLOOKUP($A37,'2021'!$B$5:$O$117,12,FALSE)</f>
        <v>1620</v>
      </c>
      <c r="M37" s="28">
        <f>VLOOKUP($A37,'2021'!$B$5:$O$117,13,FALSE)</f>
        <v>6199</v>
      </c>
      <c r="N37" s="28">
        <f>VLOOKUP($A37,'2021'!$B$5:$O$117,14,FALSE)</f>
        <v>9577</v>
      </c>
      <c r="O37" s="35" t="s">
        <v>49</v>
      </c>
      <c r="P37" s="30">
        <f>VLOOKUP($O37,'2020'!$B$5:$O$117,2,FALSE)</f>
        <v>62049</v>
      </c>
      <c r="Q37" s="30">
        <f>VLOOKUP($O37,'2020'!$B$5:$O$117,3,FALSE)</f>
        <v>42222</v>
      </c>
      <c r="R37" s="30">
        <f>VLOOKUP($O37,'2020'!$B$5:$O$117,4,FALSE)</f>
        <v>19078</v>
      </c>
      <c r="S37" s="30">
        <f>VLOOKUP($O37,'2020'!$B$5:$O$117,5,FALSE)</f>
        <v>0</v>
      </c>
      <c r="T37" s="30">
        <f>VLOOKUP($O37,'2020'!$B$5:$O$117,6,FALSE)</f>
        <v>0</v>
      </c>
      <c r="U37" s="30">
        <f>VLOOKUP($O37,'2020'!$B$5:$O$117,7,FALSE)</f>
        <v>0</v>
      </c>
      <c r="V37" s="30">
        <f>VLOOKUP($O37,'2020'!$B$5:$O$117,8,FALSE)</f>
        <v>0</v>
      </c>
      <c r="W37" s="30">
        <f>VLOOKUP($O37,'2020'!$B$5:$O$117,9,FALSE)</f>
        <v>0</v>
      </c>
      <c r="X37" s="30">
        <f>VLOOKUP($O37,'2020'!$B$5:$O$117,10,FALSE)</f>
        <v>0</v>
      </c>
      <c r="Y37" s="30">
        <f>VLOOKUP($O37,'2020'!$B$5:$O$117,11,FALSE)</f>
        <v>9</v>
      </c>
      <c r="Z37" s="30">
        <f>VLOOKUP($O37,'2020'!$B$5:$O$117,12,FALSE)</f>
        <v>76</v>
      </c>
      <c r="AA37" s="30">
        <f>VLOOKUP($O37,'2020'!$B$5:$O$117,13,FALSE)</f>
        <v>164</v>
      </c>
      <c r="AB37" s="30">
        <f>VLOOKUP($O37,'2020'!$B$5:$O$117,14,FALSE)</f>
        <v>123598</v>
      </c>
      <c r="AC37" s="87" t="s">
        <v>49</v>
      </c>
      <c r="AD37" s="36">
        <v>1515.87</v>
      </c>
      <c r="AE37" s="36">
        <v>873.6</v>
      </c>
      <c r="AF37" s="36">
        <v>533.44000000000005</v>
      </c>
      <c r="AG37" s="36">
        <v>251.44</v>
      </c>
      <c r="AH37" s="36">
        <v>176.84</v>
      </c>
      <c r="AI37" s="36">
        <v>122.36</v>
      </c>
      <c r="AJ37" s="36">
        <v>74.239999999999995</v>
      </c>
      <c r="AK37" s="37">
        <v>66.650000000000006</v>
      </c>
      <c r="AL37" s="37">
        <v>53.45</v>
      </c>
      <c r="AM37" s="38">
        <v>38.468705597353889</v>
      </c>
      <c r="AN37" s="38">
        <v>35.719483354557028</v>
      </c>
      <c r="AO37" s="38">
        <v>20.414772169703312</v>
      </c>
      <c r="AP37" s="38">
        <v>108.03122835355433</v>
      </c>
    </row>
    <row r="38" spans="1:42">
      <c r="A38" s="27" t="s">
        <v>50</v>
      </c>
      <c r="B38" s="28">
        <f>VLOOKUP($A38,'2021'!$B$5:$O$117,2,FALSE)</f>
        <v>36</v>
      </c>
      <c r="C38" s="28">
        <f>VLOOKUP($A38,'2021'!$B$5:$O$117,3,FALSE)</f>
        <v>21</v>
      </c>
      <c r="D38" s="28">
        <f>VLOOKUP($A38,'2021'!$B$5:$O$117,4,FALSE)</f>
        <v>27</v>
      </c>
      <c r="E38" s="28">
        <f>VLOOKUP($A38,'2021'!$B$5:$O$117,5,FALSE)</f>
        <v>57</v>
      </c>
      <c r="F38" s="28">
        <f>VLOOKUP($A38,'2021'!$B$5:$O$117,6,FALSE)</f>
        <v>0</v>
      </c>
      <c r="G38" s="28">
        <f>VLOOKUP($A38,'2021'!$B$5:$O$117,7,FALSE)</f>
        <v>37</v>
      </c>
      <c r="H38" s="28">
        <f>VLOOKUP($A38,'2021'!$B$5:$O$117,8,FALSE)</f>
        <v>82</v>
      </c>
      <c r="I38" s="28">
        <f>VLOOKUP($A38,'2021'!$B$5:$O$117,9,FALSE)</f>
        <v>51</v>
      </c>
      <c r="J38" s="28">
        <f>VLOOKUP($A38,'2021'!$B$5:$O$117,10,FALSE)</f>
        <v>45</v>
      </c>
      <c r="K38" s="28">
        <f>VLOOKUP($A38,'2021'!$B$5:$O$117,11,FALSE)</f>
        <v>56</v>
      </c>
      <c r="L38" s="28">
        <f>VLOOKUP($A38,'2021'!$B$5:$O$117,12,FALSE)</f>
        <v>170</v>
      </c>
      <c r="M38" s="28">
        <f>VLOOKUP($A38,'2021'!$B$5:$O$117,13,FALSE)</f>
        <v>569</v>
      </c>
      <c r="N38" s="28">
        <f>VLOOKUP($A38,'2021'!$B$5:$O$117,14,FALSE)</f>
        <v>1151</v>
      </c>
      <c r="O38" s="29" t="s">
        <v>50</v>
      </c>
      <c r="P38" s="30">
        <f>VLOOKUP($O38,'2020'!$B$5:$O$117,2,FALSE)</f>
        <v>8159</v>
      </c>
      <c r="Q38" s="30">
        <f>VLOOKUP($O38,'2020'!$B$5:$O$117,3,FALSE)</f>
        <v>5097</v>
      </c>
      <c r="R38" s="30">
        <f>VLOOKUP($O38,'2020'!$B$5:$O$117,4,FALSE)</f>
        <v>2360</v>
      </c>
      <c r="S38" s="30">
        <f>VLOOKUP($O38,'2020'!$B$5:$O$117,5,FALSE)</f>
        <v>0</v>
      </c>
      <c r="T38" s="30">
        <f>VLOOKUP($O38,'2020'!$B$5:$O$117,6,FALSE)</f>
        <v>0</v>
      </c>
      <c r="U38" s="30">
        <f>VLOOKUP($O38,'2020'!$B$5:$O$117,7,FALSE)</f>
        <v>0</v>
      </c>
      <c r="V38" s="30">
        <f>VLOOKUP($O38,'2020'!$B$5:$O$117,8,FALSE)</f>
        <v>0</v>
      </c>
      <c r="W38" s="30">
        <f>VLOOKUP($O38,'2020'!$B$5:$O$117,9,FALSE)</f>
        <v>0</v>
      </c>
      <c r="X38" s="30">
        <f>VLOOKUP($O38,'2020'!$B$5:$O$117,10,FALSE)</f>
        <v>0</v>
      </c>
      <c r="Y38" s="30">
        <f>VLOOKUP($O38,'2020'!$B$5:$O$117,11,FALSE)</f>
        <v>4</v>
      </c>
      <c r="Z38" s="30">
        <f>VLOOKUP($O38,'2020'!$B$5:$O$117,12,FALSE)</f>
        <v>19</v>
      </c>
      <c r="AA38" s="30">
        <f>VLOOKUP($O38,'2020'!$B$5:$O$117,13,FALSE)</f>
        <v>51</v>
      </c>
      <c r="AB38" s="30">
        <f>VLOOKUP($O38,'2020'!$B$5:$O$117,14,FALSE)</f>
        <v>15690</v>
      </c>
      <c r="AC38" s="86" t="s">
        <v>50</v>
      </c>
      <c r="AD38" s="31">
        <v>2245.15</v>
      </c>
      <c r="AE38" s="31">
        <v>1526.97</v>
      </c>
      <c r="AF38" s="31">
        <v>703.45</v>
      </c>
      <c r="AG38" s="31">
        <v>484.06</v>
      </c>
      <c r="AH38" s="31">
        <v>279.89999999999998</v>
      </c>
      <c r="AI38" s="31">
        <v>219.28</v>
      </c>
      <c r="AJ38" s="31">
        <v>135.58000000000001</v>
      </c>
      <c r="AK38" s="32">
        <v>98.47</v>
      </c>
      <c r="AL38" s="32">
        <v>91.65</v>
      </c>
      <c r="AM38" s="33">
        <v>50.129507870093647</v>
      </c>
      <c r="AN38" s="33">
        <v>40.586094617889295</v>
      </c>
      <c r="AO38" s="33">
        <v>39.388088519233627</v>
      </c>
      <c r="AP38" s="33">
        <v>145.36391681901279</v>
      </c>
    </row>
    <row r="39" spans="1:42">
      <c r="A39" s="55" t="s">
        <v>133</v>
      </c>
      <c r="B39" s="28">
        <f>VLOOKUP($A39,'2021'!$B$5:$O$117,2,FALSE)</f>
        <v>13</v>
      </c>
      <c r="C39" s="28">
        <f>VLOOKUP($A39,'2021'!$B$5:$O$117,3,FALSE)</f>
        <v>3</v>
      </c>
      <c r="D39" s="28">
        <f>VLOOKUP($A39,'2021'!$B$5:$O$117,4,FALSE)</f>
        <v>2</v>
      </c>
      <c r="E39" s="28">
        <f>VLOOKUP($A39,'2021'!$B$5:$O$117,5,FALSE)</f>
        <v>3</v>
      </c>
      <c r="F39" s="28">
        <f>VLOOKUP($A39,'2021'!$B$5:$O$117,6,FALSE)</f>
        <v>19</v>
      </c>
      <c r="G39" s="28">
        <f>VLOOKUP($A39,'2021'!$B$5:$O$117,7,FALSE)</f>
        <v>10</v>
      </c>
      <c r="H39" s="28">
        <f>VLOOKUP($A39,'2021'!$B$5:$O$117,8,FALSE)</f>
        <v>4</v>
      </c>
      <c r="I39" s="28">
        <f>VLOOKUP($A39,'2021'!$B$5:$O$117,9,FALSE)</f>
        <v>2</v>
      </c>
      <c r="J39" s="28">
        <f>VLOOKUP($A39,'2021'!$B$5:$O$117,10,FALSE)</f>
        <v>9</v>
      </c>
      <c r="K39" s="28">
        <f>VLOOKUP($A39,'2021'!$B$5:$O$117,11,FALSE)</f>
        <v>14</v>
      </c>
      <c r="L39" s="28">
        <f>VLOOKUP($A39,'2021'!$B$5:$O$117,12,FALSE)</f>
        <v>20</v>
      </c>
      <c r="M39" s="28">
        <f>VLOOKUP($A39,'2021'!$B$5:$O$117,13,FALSE)</f>
        <v>24</v>
      </c>
      <c r="N39" s="28">
        <f>VLOOKUP($A39,'2021'!$B$5:$O$117,14,FALSE)</f>
        <v>123</v>
      </c>
      <c r="O39" s="56" t="s">
        <v>51</v>
      </c>
      <c r="P39" s="30">
        <f>VLOOKUP($O39,'2020'!$B$5:$O$117,2,FALSE)</f>
        <v>322</v>
      </c>
      <c r="Q39" s="30">
        <f>VLOOKUP($O39,'2020'!$B$5:$O$117,3,FALSE)</f>
        <v>207</v>
      </c>
      <c r="R39" s="30">
        <f>VLOOKUP($O39,'2020'!$B$5:$O$117,4,FALSE)</f>
        <v>68</v>
      </c>
      <c r="S39" s="30">
        <f>VLOOKUP($O39,'2020'!$B$5:$O$117,5,FALSE)</f>
        <v>0</v>
      </c>
      <c r="T39" s="30">
        <f>VLOOKUP($O39,'2020'!$B$5:$O$117,6,FALSE)</f>
        <v>0</v>
      </c>
      <c r="U39" s="30">
        <f>VLOOKUP($O39,'2020'!$B$5:$O$117,7,FALSE)</f>
        <v>0</v>
      </c>
      <c r="V39" s="30">
        <f>VLOOKUP($O39,'2020'!$B$5:$O$117,8,FALSE)</f>
        <v>0</v>
      </c>
      <c r="W39" s="30">
        <f>VLOOKUP($O39,'2020'!$B$5:$O$117,9,FALSE)</f>
        <v>0</v>
      </c>
      <c r="X39" s="30">
        <f>VLOOKUP($O39,'2020'!$B$5:$O$117,10,FALSE)</f>
        <v>0</v>
      </c>
      <c r="Y39" s="30">
        <f>VLOOKUP($O39,'2020'!$B$5:$O$117,11,FALSE)</f>
        <v>1</v>
      </c>
      <c r="Z39" s="30">
        <f>VLOOKUP($O39,'2020'!$B$5:$O$117,12,FALSE)</f>
        <v>2</v>
      </c>
      <c r="AA39" s="30">
        <f>VLOOKUP($O39,'2020'!$B$5:$O$117,13,FALSE)</f>
        <v>3</v>
      </c>
      <c r="AB39" s="30">
        <f>VLOOKUP($O39,'2020'!$B$5:$O$117,14,FALSE)</f>
        <v>603</v>
      </c>
      <c r="AC39" s="91" t="s">
        <v>51</v>
      </c>
      <c r="AD39" s="52">
        <v>1277.27</v>
      </c>
      <c r="AE39" s="52">
        <v>682.35</v>
      </c>
      <c r="AF39" s="52">
        <v>411.48</v>
      </c>
      <c r="AG39" s="52">
        <v>318.82</v>
      </c>
      <c r="AH39" s="52">
        <v>173.29</v>
      </c>
      <c r="AI39" s="52">
        <v>82.07</v>
      </c>
      <c r="AJ39" s="52">
        <v>64.819999999999993</v>
      </c>
      <c r="AK39" s="53">
        <v>90.61</v>
      </c>
      <c r="AL39" s="53">
        <v>115.45</v>
      </c>
      <c r="AM39" s="54">
        <v>29.754601226993866</v>
      </c>
      <c r="AN39" s="54">
        <v>21.492537313432834</v>
      </c>
      <c r="AO39" s="54">
        <v>46.62756598240469</v>
      </c>
      <c r="AP39" s="54">
        <v>108.21477742083525</v>
      </c>
    </row>
    <row r="40" spans="1:42" ht="15.75" thickBot="1">
      <c r="A40" s="57" t="s">
        <v>52</v>
      </c>
      <c r="B40" s="28">
        <f>B41+B49+B57+B73+B84</f>
        <v>4130</v>
      </c>
      <c r="C40" s="28">
        <f t="shared" ref="C40:N40" si="10">C41+C49+C57+C73+C84</f>
        <v>2901.0000000000005</v>
      </c>
      <c r="D40" s="28">
        <f t="shared" si="10"/>
        <v>2998.9999999999995</v>
      </c>
      <c r="E40" s="28">
        <f t="shared" si="10"/>
        <v>3500</v>
      </c>
      <c r="F40" s="28">
        <f t="shared" si="10"/>
        <v>2170.9999999999995</v>
      </c>
      <c r="G40" s="28">
        <f t="shared" si="10"/>
        <v>1824.0000000000002</v>
      </c>
      <c r="H40" s="28">
        <f t="shared" si="10"/>
        <v>8898</v>
      </c>
      <c r="I40" s="28">
        <f t="shared" si="10"/>
        <v>8389</v>
      </c>
      <c r="J40" s="28">
        <f t="shared" si="10"/>
        <v>6552</v>
      </c>
      <c r="K40" s="28">
        <f t="shared" si="10"/>
        <v>12940.999999999998</v>
      </c>
      <c r="L40" s="28">
        <f t="shared" si="10"/>
        <v>55906</v>
      </c>
      <c r="M40" s="28">
        <f t="shared" si="10"/>
        <v>154775</v>
      </c>
      <c r="N40" s="28">
        <f t="shared" si="10"/>
        <v>264986</v>
      </c>
      <c r="O40" s="58" t="s">
        <v>52</v>
      </c>
      <c r="P40" s="28">
        <f>P41+P49+P57+P73+P84</f>
        <v>935515.00000000012</v>
      </c>
      <c r="Q40" s="28">
        <f t="shared" ref="Q40:AB40" si="11">Q41+Q49+Q57+Q73+Q84</f>
        <v>815348</v>
      </c>
      <c r="R40" s="28">
        <f t="shared" si="11"/>
        <v>353014.99999999994</v>
      </c>
      <c r="S40" s="28">
        <f t="shared" si="11"/>
        <v>0</v>
      </c>
      <c r="T40" s="28">
        <f t="shared" si="11"/>
        <v>0</v>
      </c>
      <c r="U40" s="28">
        <f t="shared" si="11"/>
        <v>0</v>
      </c>
      <c r="V40" s="28">
        <f t="shared" si="11"/>
        <v>0</v>
      </c>
      <c r="W40" s="28">
        <f t="shared" si="11"/>
        <v>0</v>
      </c>
      <c r="X40" s="28">
        <f t="shared" si="11"/>
        <v>0</v>
      </c>
      <c r="Y40" s="28">
        <f t="shared" si="11"/>
        <v>116</v>
      </c>
      <c r="Z40" s="28">
        <f t="shared" si="11"/>
        <v>988.99999999999989</v>
      </c>
      <c r="AA40" s="28">
        <f t="shared" si="11"/>
        <v>3364</v>
      </c>
      <c r="AB40" s="28">
        <f t="shared" si="11"/>
        <v>2108347</v>
      </c>
      <c r="AC40" s="92" t="s">
        <v>52</v>
      </c>
      <c r="AD40" s="59">
        <v>656.27</v>
      </c>
      <c r="AE40" s="59">
        <v>587.79999999999995</v>
      </c>
      <c r="AF40" s="59">
        <v>491.2</v>
      </c>
      <c r="AG40" s="59">
        <v>252.42</v>
      </c>
      <c r="AH40" s="59">
        <v>180.68</v>
      </c>
      <c r="AI40" s="59">
        <v>113.92</v>
      </c>
      <c r="AJ40" s="59">
        <v>86.74</v>
      </c>
      <c r="AK40" s="19">
        <v>74.58</v>
      </c>
      <c r="AL40" s="19">
        <v>56.41</v>
      </c>
      <c r="AM40" s="20">
        <v>45.543767565026535</v>
      </c>
      <c r="AN40" s="20">
        <v>44.228170778825309</v>
      </c>
      <c r="AO40" s="20">
        <v>30.89543166096486</v>
      </c>
      <c r="AP40" s="20">
        <v>125.75007307627648</v>
      </c>
    </row>
    <row r="41" spans="1:42" ht="15.75" thickTop="1">
      <c r="A41" s="21" t="s">
        <v>53</v>
      </c>
      <c r="B41" s="28">
        <f>SUM(B42:B48)</f>
        <v>1242.5003569015237</v>
      </c>
      <c r="C41" s="28">
        <f t="shared" ref="C41:N41" si="12">SUM(C42:C48)</f>
        <v>864.68645963205836</v>
      </c>
      <c r="D41" s="28">
        <f t="shared" si="12"/>
        <v>963.07333136640932</v>
      </c>
      <c r="E41" s="28">
        <f t="shared" si="12"/>
        <v>957.50035690152367</v>
      </c>
      <c r="F41" s="28">
        <f t="shared" si="12"/>
        <v>667.79225476106626</v>
      </c>
      <c r="G41" s="28">
        <f t="shared" si="12"/>
        <v>668.23010155038025</v>
      </c>
      <c r="H41" s="28">
        <f t="shared" si="12"/>
        <v>2829.2964566816727</v>
      </c>
      <c r="I41" s="28">
        <f t="shared" si="12"/>
        <v>2487.8146110725129</v>
      </c>
      <c r="J41" s="28">
        <f t="shared" si="12"/>
        <v>1489.5991757954146</v>
      </c>
      <c r="K41" s="28">
        <f t="shared" si="12"/>
        <v>3107.8771211847225</v>
      </c>
      <c r="L41" s="28">
        <f t="shared" si="12"/>
        <v>15523.266848131263</v>
      </c>
      <c r="M41" s="28">
        <f t="shared" si="12"/>
        <v>48108.332651254867</v>
      </c>
      <c r="N41" s="28">
        <f t="shared" si="12"/>
        <v>78909.969725233415</v>
      </c>
      <c r="O41" s="23" t="s">
        <v>53</v>
      </c>
      <c r="P41" s="28">
        <f>SUM(P42:P48)</f>
        <v>234789.381951252</v>
      </c>
      <c r="Q41" s="28">
        <f t="shared" ref="Q41:AB41" si="13">SUM(Q42:Q48)</f>
        <v>202876.65683204692</v>
      </c>
      <c r="R41" s="28">
        <f t="shared" si="13"/>
        <v>79954.471785744885</v>
      </c>
      <c r="S41" s="28">
        <f t="shared" si="13"/>
        <v>0</v>
      </c>
      <c r="T41" s="28">
        <f t="shared" si="13"/>
        <v>0</v>
      </c>
      <c r="U41" s="28">
        <f t="shared" si="13"/>
        <v>0</v>
      </c>
      <c r="V41" s="28">
        <f t="shared" si="13"/>
        <v>0</v>
      </c>
      <c r="W41" s="28">
        <f t="shared" si="13"/>
        <v>0</v>
      </c>
      <c r="X41" s="28">
        <f t="shared" si="13"/>
        <v>0</v>
      </c>
      <c r="Y41" s="28">
        <f t="shared" si="13"/>
        <v>42.386871734351061</v>
      </c>
      <c r="Z41" s="28">
        <f t="shared" si="13"/>
        <v>408.54748693740424</v>
      </c>
      <c r="AA41" s="28">
        <f t="shared" si="13"/>
        <v>1053.6169732847313</v>
      </c>
      <c r="AB41" s="28">
        <f t="shared" si="13"/>
        <v>519125.06190100027</v>
      </c>
      <c r="AC41" s="85" t="s">
        <v>53</v>
      </c>
      <c r="AD41" s="24">
        <v>560.38</v>
      </c>
      <c r="AE41" s="24">
        <v>496.72</v>
      </c>
      <c r="AF41" s="24">
        <v>330.08</v>
      </c>
      <c r="AG41" s="24">
        <v>124.57</v>
      </c>
      <c r="AH41" s="24">
        <v>110.59</v>
      </c>
      <c r="AI41" s="24">
        <v>74.069999999999993</v>
      </c>
      <c r="AJ41" s="24">
        <v>48.99</v>
      </c>
      <c r="AK41" s="25">
        <v>40.83</v>
      </c>
      <c r="AL41" s="25">
        <v>24.58</v>
      </c>
      <c r="AM41" s="26">
        <v>18.776913099870299</v>
      </c>
      <c r="AN41" s="26">
        <v>26.395786588056367</v>
      </c>
      <c r="AO41" s="26">
        <v>23.162784935579783</v>
      </c>
      <c r="AP41" s="26">
        <v>88.735496785185148</v>
      </c>
    </row>
    <row r="42" spans="1:42">
      <c r="A42" s="27" t="s">
        <v>54</v>
      </c>
      <c r="B42" s="28">
        <f>VLOOKUP($A42,'2021'!$B$5:$O$117,2,FALSE)</f>
        <v>108</v>
      </c>
      <c r="C42" s="28">
        <f>VLOOKUP($A42,'2021'!$B$5:$O$117,3,FALSE)</f>
        <v>52</v>
      </c>
      <c r="D42" s="28">
        <f>VLOOKUP($A42,'2021'!$B$5:$O$117,4,FALSE)</f>
        <v>62</v>
      </c>
      <c r="E42" s="28">
        <f>VLOOKUP($A42,'2021'!$B$5:$O$117,5,FALSE)</f>
        <v>70</v>
      </c>
      <c r="F42" s="28">
        <f>VLOOKUP($A42,'2021'!$B$5:$O$117,6,FALSE)</f>
        <v>45</v>
      </c>
      <c r="G42" s="28">
        <f>VLOOKUP($A42,'2021'!$B$5:$O$117,7,FALSE)</f>
        <v>45</v>
      </c>
      <c r="H42" s="28">
        <f>VLOOKUP($A42,'2021'!$B$5:$O$117,8,FALSE)</f>
        <v>184</v>
      </c>
      <c r="I42" s="28">
        <f>VLOOKUP($A42,'2021'!$B$5:$O$117,9,FALSE)</f>
        <v>143</v>
      </c>
      <c r="J42" s="28">
        <f>VLOOKUP($A42,'2021'!$B$5:$O$117,10,FALSE)</f>
        <v>157</v>
      </c>
      <c r="K42" s="28">
        <f>VLOOKUP($A42,'2021'!$B$5:$O$117,11,FALSE)</f>
        <v>448</v>
      </c>
      <c r="L42" s="28">
        <f>VLOOKUP($A42,'2021'!$B$5:$O$117,12,FALSE)</f>
        <v>2030</v>
      </c>
      <c r="M42" s="28">
        <f>VLOOKUP($A42,'2021'!$B$5:$O$117,13,FALSE)</f>
        <v>5136</v>
      </c>
      <c r="N42" s="28">
        <f>VLOOKUP($A42,'2021'!$B$5:$O$117,14,FALSE)</f>
        <v>8480</v>
      </c>
      <c r="O42" s="29" t="s">
        <v>54</v>
      </c>
      <c r="P42" s="30">
        <f>VLOOKUP($O42,'2020'!$B$5:$O$117,2,FALSE)</f>
        <v>28685</v>
      </c>
      <c r="Q42" s="30">
        <f>VLOOKUP($O42,'2020'!$B$5:$O$117,3,FALSE)</f>
        <v>29485</v>
      </c>
      <c r="R42" s="30">
        <f>VLOOKUP($O42,'2020'!$B$5:$O$117,4,FALSE)</f>
        <v>8519</v>
      </c>
      <c r="S42" s="30">
        <f>VLOOKUP($O42,'2020'!$B$5:$O$117,5,FALSE)</f>
        <v>0</v>
      </c>
      <c r="T42" s="30">
        <f>VLOOKUP($O42,'2020'!$B$5:$O$117,6,FALSE)</f>
        <v>0</v>
      </c>
      <c r="U42" s="30">
        <f>VLOOKUP($O42,'2020'!$B$5:$O$117,7,FALSE)</f>
        <v>0</v>
      </c>
      <c r="V42" s="30">
        <f>VLOOKUP($O42,'2020'!$B$5:$O$117,8,FALSE)</f>
        <v>0</v>
      </c>
      <c r="W42" s="30">
        <f>VLOOKUP($O42,'2020'!$B$5:$O$117,9,FALSE)</f>
        <v>0</v>
      </c>
      <c r="X42" s="30">
        <f>VLOOKUP($O42,'2020'!$B$5:$O$117,10,FALSE)</f>
        <v>0</v>
      </c>
      <c r="Y42" s="30">
        <f>VLOOKUP($O42,'2020'!$B$5:$O$117,11,FALSE)</f>
        <v>1</v>
      </c>
      <c r="Z42" s="30">
        <f>VLOOKUP($O42,'2020'!$B$5:$O$117,12,FALSE)</f>
        <v>50</v>
      </c>
      <c r="AA42" s="30">
        <f>VLOOKUP($O42,'2020'!$B$5:$O$117,13,FALSE)</f>
        <v>84</v>
      </c>
      <c r="AB42" s="30">
        <f>VLOOKUP($O42,'2020'!$B$5:$O$117,14,FALSE)</f>
        <v>66824</v>
      </c>
      <c r="AC42" s="86" t="s">
        <v>54</v>
      </c>
      <c r="AD42" s="31">
        <v>384.05</v>
      </c>
      <c r="AE42" s="31">
        <v>449.15</v>
      </c>
      <c r="AF42" s="31">
        <v>264.08</v>
      </c>
      <c r="AG42" s="31">
        <v>29.46</v>
      </c>
      <c r="AH42" s="31">
        <v>80.08</v>
      </c>
      <c r="AI42" s="31">
        <v>43.18</v>
      </c>
      <c r="AJ42" s="31">
        <v>15.21</v>
      </c>
      <c r="AK42" s="32">
        <v>14.04</v>
      </c>
      <c r="AL42" s="32">
        <v>16.940000000000001</v>
      </c>
      <c r="AM42" s="33">
        <v>8.7671624713958813</v>
      </c>
      <c r="AN42" s="33">
        <v>23.912328767123288</v>
      </c>
      <c r="AO42" s="33">
        <v>24.872829328188036</v>
      </c>
      <c r="AP42" s="33">
        <v>83.017249594968078</v>
      </c>
    </row>
    <row r="43" spans="1:42">
      <c r="A43" s="34" t="s">
        <v>55</v>
      </c>
      <c r="B43" s="28">
        <f>VLOOKUP($A43,'2021'!$B$5:$O$117,2,FALSE)</f>
        <v>147</v>
      </c>
      <c r="C43" s="28">
        <f>VLOOKUP($A43,'2021'!$B$5:$O$117,3,FALSE)</f>
        <v>69</v>
      </c>
      <c r="D43" s="28">
        <f>VLOOKUP($A43,'2021'!$B$5:$O$117,4,FALSE)</f>
        <v>71</v>
      </c>
      <c r="E43" s="28">
        <f>VLOOKUP($A43,'2021'!$B$5:$O$117,5,FALSE)</f>
        <v>80</v>
      </c>
      <c r="F43" s="28">
        <f>VLOOKUP($A43,'2021'!$B$5:$O$117,6,FALSE)</f>
        <v>30</v>
      </c>
      <c r="G43" s="28">
        <f>VLOOKUP($A43,'2021'!$B$5:$O$117,7,FALSE)</f>
        <v>24</v>
      </c>
      <c r="H43" s="28">
        <f>VLOOKUP($A43,'2021'!$B$5:$O$117,8,FALSE)</f>
        <v>60</v>
      </c>
      <c r="I43" s="28">
        <f>VLOOKUP($A43,'2021'!$B$5:$O$117,9,FALSE)</f>
        <v>84</v>
      </c>
      <c r="J43" s="28">
        <f>VLOOKUP($A43,'2021'!$B$5:$O$117,10,FALSE)</f>
        <v>88</v>
      </c>
      <c r="K43" s="28">
        <f>VLOOKUP($A43,'2021'!$B$5:$O$117,11,FALSE)</f>
        <v>149</v>
      </c>
      <c r="L43" s="28">
        <f>VLOOKUP($A43,'2021'!$B$5:$O$117,12,FALSE)</f>
        <v>1379</v>
      </c>
      <c r="M43" s="28">
        <f>VLOOKUP($A43,'2021'!$B$5:$O$117,13,FALSE)</f>
        <v>3958</v>
      </c>
      <c r="N43" s="28">
        <f>VLOOKUP($A43,'2021'!$B$5:$O$117,14,FALSE)</f>
        <v>6139</v>
      </c>
      <c r="O43" s="35" t="s">
        <v>55</v>
      </c>
      <c r="P43" s="30">
        <f>VLOOKUP($O43,'2020'!$B$5:$O$117,2,FALSE)</f>
        <v>27068</v>
      </c>
      <c r="Q43" s="30">
        <f>VLOOKUP($O43,'2020'!$B$5:$O$117,3,FALSE)</f>
        <v>22973</v>
      </c>
      <c r="R43" s="30">
        <f>VLOOKUP($O43,'2020'!$B$5:$O$117,4,FALSE)</f>
        <v>9406</v>
      </c>
      <c r="S43" s="30">
        <f>VLOOKUP($O43,'2020'!$B$5:$O$117,5,FALSE)</f>
        <v>0</v>
      </c>
      <c r="T43" s="30">
        <f>VLOOKUP($O43,'2020'!$B$5:$O$117,6,FALSE)</f>
        <v>0</v>
      </c>
      <c r="U43" s="30">
        <f>VLOOKUP($O43,'2020'!$B$5:$O$117,7,FALSE)</f>
        <v>0</v>
      </c>
      <c r="V43" s="30">
        <f>VLOOKUP($O43,'2020'!$B$5:$O$117,8,FALSE)</f>
        <v>0</v>
      </c>
      <c r="W43" s="30">
        <f>VLOOKUP($O43,'2020'!$B$5:$O$117,9,FALSE)</f>
        <v>0</v>
      </c>
      <c r="X43" s="30">
        <f>VLOOKUP($O43,'2020'!$B$5:$O$117,10,FALSE)</f>
        <v>0</v>
      </c>
      <c r="Y43" s="30">
        <f>VLOOKUP($O43,'2020'!$B$5:$O$117,11,FALSE)</f>
        <v>4</v>
      </c>
      <c r="Z43" s="30">
        <f>VLOOKUP($O43,'2020'!$B$5:$O$117,12,FALSE)</f>
        <v>55</v>
      </c>
      <c r="AA43" s="30">
        <f>VLOOKUP($O43,'2020'!$B$5:$O$117,13,FALSE)</f>
        <v>137</v>
      </c>
      <c r="AB43" s="30">
        <f>VLOOKUP($O43,'2020'!$B$5:$O$117,14,FALSE)</f>
        <v>59643</v>
      </c>
      <c r="AC43" s="87" t="s">
        <v>55</v>
      </c>
      <c r="AD43" s="36">
        <v>417.7</v>
      </c>
      <c r="AE43" s="36">
        <v>400.52</v>
      </c>
      <c r="AF43" s="36">
        <v>392.21</v>
      </c>
      <c r="AG43" s="36">
        <v>117.43</v>
      </c>
      <c r="AH43" s="36">
        <v>97.03</v>
      </c>
      <c r="AI43" s="36">
        <v>36.869999999999997</v>
      </c>
      <c r="AJ43" s="36">
        <v>66.510000000000005</v>
      </c>
      <c r="AK43" s="37">
        <v>19.57</v>
      </c>
      <c r="AL43" s="37">
        <v>0.43</v>
      </c>
      <c r="AM43" s="38">
        <v>22.111883482290633</v>
      </c>
      <c r="AN43" s="38">
        <v>28.639303154282697</v>
      </c>
      <c r="AO43" s="38">
        <v>24.708051628764597</v>
      </c>
      <c r="AP43" s="38">
        <v>102.38259668508287</v>
      </c>
    </row>
    <row r="44" spans="1:42">
      <c r="A44" s="27" t="s">
        <v>56</v>
      </c>
      <c r="B44" s="28">
        <f>VLOOKUP($A44,'2021'!$B$5:$O$117,2,FALSE)</f>
        <v>3.1058427158778352</v>
      </c>
      <c r="C44" s="28">
        <f>VLOOKUP($A44,'2021'!$B$5:$O$117,3,FALSE)</f>
        <v>2.8564684832161111</v>
      </c>
      <c r="D44" s="28">
        <f>VLOOKUP($A44,'2021'!$B$5:$O$117,4,FALSE)</f>
        <v>2.9471500223658289</v>
      </c>
      <c r="E44" s="28">
        <f>VLOOKUP($A44,'2021'!$B$5:$O$117,5,FALSE)</f>
        <v>3.1058427158778352</v>
      </c>
      <c r="F44" s="28">
        <f>VLOOKUP($A44,'2021'!$B$5:$O$117,6,FALSE)</f>
        <v>2.4710719418298104</v>
      </c>
      <c r="G44" s="28">
        <f>VLOOKUP($A44,'2021'!$B$5:$O$117,7,FALSE)</f>
        <v>1.5189157807577733</v>
      </c>
      <c r="H44" s="28">
        <f>VLOOKUP($A44,'2021'!$B$5:$O$117,8,FALSE)</f>
        <v>7.2771935167648545</v>
      </c>
      <c r="I44" s="28">
        <f>VLOOKUP($A44,'2021'!$B$5:$O$117,9,FALSE)</f>
        <v>6.4610596644173945</v>
      </c>
      <c r="J44" s="28">
        <f>VLOOKUP($A44,'2021'!$B$5:$O$117,10,FALSE)</f>
        <v>5.5315738881327867</v>
      </c>
      <c r="K44" s="28">
        <f>VLOOKUP($A44,'2021'!$B$5:$O$117,11,FALSE)</f>
        <v>10.519058541367267</v>
      </c>
      <c r="L44" s="28">
        <f>VLOOKUP($A44,'2021'!$B$5:$O$117,12,FALSE)</f>
        <v>35.456481807539667</v>
      </c>
      <c r="M44" s="28">
        <f>VLOOKUP($A44,'2021'!$B$5:$O$117,13,FALSE)</f>
        <v>99.931056142989036</v>
      </c>
      <c r="N44" s="28">
        <f>VLOOKUP($A44,'2021'!$B$5:$O$117,14,FALSE)</f>
        <v>181.18171522113619</v>
      </c>
      <c r="O44" s="100" t="s">
        <v>56</v>
      </c>
      <c r="P44" s="30">
        <f>VLOOKUP($O44,'2020'!$B$5:$O$117,2,FALSE)</f>
        <v>687.75146329624738</v>
      </c>
      <c r="Q44" s="30">
        <f>VLOOKUP($O44,'2020'!$B$5:$O$117,3,FALSE)</f>
        <v>443.75011182914415</v>
      </c>
      <c r="R44" s="30">
        <f>VLOOKUP($O44,'2020'!$B$5:$O$117,4,FALSE)</f>
        <v>167.35278050080422</v>
      </c>
      <c r="S44" s="30">
        <f>VLOOKUP($O44,'2020'!$B$5:$O$117,5,FALSE)</f>
        <v>0</v>
      </c>
      <c r="T44" s="30">
        <f>VLOOKUP($O44,'2020'!$B$5:$O$117,6,FALSE)</f>
        <v>0</v>
      </c>
      <c r="U44" s="30">
        <f>VLOOKUP($O44,'2020'!$B$5:$O$117,7,FALSE)</f>
        <v>0</v>
      </c>
      <c r="V44" s="30">
        <f>VLOOKUP($O44,'2020'!$B$5:$O$117,8,FALSE)</f>
        <v>0</v>
      </c>
      <c r="W44" s="30">
        <f>VLOOKUP($O44,'2020'!$B$5:$O$117,9,FALSE)</f>
        <v>0</v>
      </c>
      <c r="X44" s="30">
        <f>VLOOKUP($O44,'2020'!$B$5:$O$117,10,FALSE)</f>
        <v>0</v>
      </c>
      <c r="Y44" s="30">
        <f>VLOOKUP($O44,'2020'!$B$5:$O$117,11,FALSE)</f>
        <v>9.0681539149717813E-2</v>
      </c>
      <c r="Z44" s="30">
        <f>VLOOKUP($O44,'2020'!$B$5:$O$117,12,FALSE)</f>
        <v>0.36272615659887125</v>
      </c>
      <c r="AA44" s="30">
        <f>VLOOKUP($O44,'2020'!$B$5:$O$117,13,FALSE)</f>
        <v>1.6095973199074911</v>
      </c>
      <c r="AB44" s="30">
        <f>VLOOKUP($O44,'2020'!$B$5:$O$117,14,FALSE)</f>
        <v>1300.9173606418517</v>
      </c>
      <c r="AC44" s="86" t="s">
        <v>56</v>
      </c>
      <c r="AD44" s="31">
        <v>368.6</v>
      </c>
      <c r="AE44" s="31">
        <v>369.41</v>
      </c>
      <c r="AF44" s="31">
        <v>225.23</v>
      </c>
      <c r="AG44" s="31">
        <v>96.26</v>
      </c>
      <c r="AH44" s="31">
        <v>159.09</v>
      </c>
      <c r="AI44" s="31">
        <v>30.43</v>
      </c>
      <c r="AJ44" s="31">
        <v>16.5</v>
      </c>
      <c r="AK44" s="32">
        <v>29.06</v>
      </c>
      <c r="AL44" s="32">
        <v>33.33</v>
      </c>
      <c r="AM44" s="33">
        <v>21.800947867298579</v>
      </c>
      <c r="AN44" s="33">
        <v>2.0958083832335328</v>
      </c>
      <c r="AO44" s="33">
        <v>59.724349157733535</v>
      </c>
      <c r="AP44" s="33">
        <v>74.937027707808568</v>
      </c>
    </row>
    <row r="45" spans="1:42">
      <c r="A45" s="34" t="s">
        <v>57</v>
      </c>
      <c r="B45" s="28">
        <f>VLOOKUP($A45,'2021'!$B$5:$O$117,2,FALSE)</f>
        <v>44.394514185645903</v>
      </c>
      <c r="C45" s="28">
        <f>VLOOKUP($A45,'2021'!$B$5:$O$117,3,FALSE)</f>
        <v>40.829991148842218</v>
      </c>
      <c r="D45" s="28">
        <f>VLOOKUP($A45,'2021'!$B$5:$O$117,4,FALSE)</f>
        <v>42.126181344043552</v>
      </c>
      <c r="E45" s="28">
        <f>VLOOKUP($A45,'2021'!$B$5:$O$117,5,FALSE)</f>
        <v>44.394514185645903</v>
      </c>
      <c r="F45" s="28">
        <f>VLOOKUP($A45,'2021'!$B$5:$O$117,6,FALSE)</f>
        <v>35.321182819236519</v>
      </c>
      <c r="G45" s="28">
        <f>VLOOKUP($A45,'2021'!$B$5:$O$117,7,FALSE)</f>
        <v>21.711185769622446</v>
      </c>
      <c r="H45" s="28">
        <f>VLOOKUP($A45,'2021'!$B$5:$O$117,8,FALSE)</f>
        <v>104.01926316490754</v>
      </c>
      <c r="I45" s="28">
        <f>VLOOKUP($A45,'2021'!$B$5:$O$117,9,FALSE)</f>
        <v>92.353551408095484</v>
      </c>
      <c r="J45" s="28">
        <f>VLOOKUP($A45,'2021'!$B$5:$O$117,10,FALSE)</f>
        <v>79.067601907281755</v>
      </c>
      <c r="K45" s="28">
        <f>VLOOKUP($A45,'2021'!$B$5:$O$117,11,FALSE)</f>
        <v>150.35806264335545</v>
      </c>
      <c r="L45" s="28">
        <f>VLOOKUP($A45,'2021'!$B$5:$O$117,12,FALSE)</f>
        <v>506.810366323724</v>
      </c>
      <c r="M45" s="28">
        <f>VLOOKUP($A45,'2021'!$B$5:$O$117,13,FALSE)</f>
        <v>1428.4015951118768</v>
      </c>
      <c r="N45" s="28">
        <f>VLOOKUP($A45,'2021'!$B$5:$O$117,14,FALSE)</f>
        <v>2589.7880100122775</v>
      </c>
      <c r="O45" s="100" t="s">
        <v>57</v>
      </c>
      <c r="P45" s="30">
        <f>VLOOKUP($O45,'2020'!$B$5:$O$117,2,FALSE)</f>
        <v>9830.6304879557647</v>
      </c>
      <c r="Q45" s="30">
        <f>VLOOKUP($O45,'2020'!$B$5:$O$117,3,FALSE)</f>
        <v>6342.9067202177584</v>
      </c>
      <c r="R45" s="30">
        <f>VLOOKUP($O45,'2020'!$B$5:$O$117,4,FALSE)</f>
        <v>2392.1190052440734</v>
      </c>
      <c r="S45" s="30">
        <f>VLOOKUP($O45,'2020'!$B$5:$O$117,5,FALSE)</f>
        <v>0</v>
      </c>
      <c r="T45" s="30">
        <f>VLOOKUP($O45,'2020'!$B$5:$O$117,6,FALSE)</f>
        <v>0</v>
      </c>
      <c r="U45" s="30">
        <f>VLOOKUP($O45,'2020'!$B$5:$O$117,7,FALSE)</f>
        <v>0</v>
      </c>
      <c r="V45" s="30">
        <f>VLOOKUP($O45,'2020'!$B$5:$O$117,8,FALSE)</f>
        <v>0</v>
      </c>
      <c r="W45" s="30">
        <f>VLOOKUP($O45,'2020'!$B$5:$O$117,9,FALSE)</f>
        <v>0</v>
      </c>
      <c r="X45" s="30">
        <f>VLOOKUP($O45,'2020'!$B$5:$O$117,10,FALSE)</f>
        <v>0</v>
      </c>
      <c r="Y45" s="30">
        <f>VLOOKUP($O45,'2020'!$B$5:$O$117,11,FALSE)</f>
        <v>1.2961901952013402</v>
      </c>
      <c r="Z45" s="30">
        <f>VLOOKUP($O45,'2020'!$B$5:$O$117,12,FALSE)</f>
        <v>5.1847607808053606</v>
      </c>
      <c r="AA45" s="30">
        <f>VLOOKUP($O45,'2020'!$B$5:$O$117,13,FALSE)</f>
        <v>23.007375964823787</v>
      </c>
      <c r="AB45" s="30">
        <f>VLOOKUP($O45,'2020'!$B$5:$O$117,14,FALSE)</f>
        <v>18595.144540358426</v>
      </c>
      <c r="AC45" s="87" t="s">
        <v>57</v>
      </c>
      <c r="AD45" s="36">
        <v>906.77</v>
      </c>
      <c r="AE45" s="36">
        <v>586.54</v>
      </c>
      <c r="AF45" s="36">
        <v>310.95999999999998</v>
      </c>
      <c r="AG45" s="36">
        <v>147.94999999999999</v>
      </c>
      <c r="AH45" s="36">
        <v>150.03</v>
      </c>
      <c r="AI45" s="36">
        <v>138.38999999999999</v>
      </c>
      <c r="AJ45" s="36">
        <v>77.14</v>
      </c>
      <c r="AK45" s="37">
        <v>54.58</v>
      </c>
      <c r="AL45" s="37">
        <v>39.25</v>
      </c>
      <c r="AM45" s="38">
        <v>24.570610687022899</v>
      </c>
      <c r="AN45" s="38">
        <v>32.972729321613706</v>
      </c>
      <c r="AO45" s="38">
        <v>33.236450675329117</v>
      </c>
      <c r="AP45" s="38">
        <v>98.654840225563916</v>
      </c>
    </row>
    <row r="46" spans="1:42">
      <c r="A46" s="27" t="s">
        <v>58</v>
      </c>
      <c r="B46" s="28">
        <f>VLOOKUP($A46,'2021'!$B$5:$O$117,2,FALSE)</f>
        <v>75</v>
      </c>
      <c r="C46" s="28">
        <f>VLOOKUP($A46,'2021'!$B$5:$O$117,3,FALSE)</f>
        <v>68</v>
      </c>
      <c r="D46" s="28">
        <f>VLOOKUP($A46,'2021'!$B$5:$O$117,4,FALSE)</f>
        <v>73</v>
      </c>
      <c r="E46" s="28">
        <f>VLOOKUP($A46,'2021'!$B$5:$O$117,5,FALSE)</f>
        <v>54</v>
      </c>
      <c r="F46" s="28">
        <f>VLOOKUP($A46,'2021'!$B$5:$O$117,6,FALSE)</f>
        <v>36</v>
      </c>
      <c r="G46" s="28">
        <f>VLOOKUP($A46,'2021'!$B$5:$O$117,7,FALSE)</f>
        <v>46</v>
      </c>
      <c r="H46" s="28">
        <f>VLOOKUP($A46,'2021'!$B$5:$O$117,8,FALSE)</f>
        <v>102</v>
      </c>
      <c r="I46" s="28">
        <f>VLOOKUP($A46,'2021'!$B$5:$O$117,9,FALSE)</f>
        <v>101</v>
      </c>
      <c r="J46" s="28">
        <f>VLOOKUP($A46,'2021'!$B$5:$O$117,10,FALSE)</f>
        <v>118</v>
      </c>
      <c r="K46" s="28">
        <f>VLOOKUP($A46,'2021'!$B$5:$O$117,11,FALSE)</f>
        <v>281</v>
      </c>
      <c r="L46" s="28">
        <f>VLOOKUP($A46,'2021'!$B$5:$O$117,12,FALSE)</f>
        <v>1438</v>
      </c>
      <c r="M46" s="28">
        <f>VLOOKUP($A46,'2021'!$B$5:$O$117,13,FALSE)</f>
        <v>3371</v>
      </c>
      <c r="N46" s="28">
        <f>VLOOKUP($A46,'2021'!$B$5:$O$117,14,FALSE)</f>
        <v>5763</v>
      </c>
      <c r="O46" s="29" t="s">
        <v>58</v>
      </c>
      <c r="P46" s="30">
        <f>VLOOKUP($O46,'2020'!$B$5:$O$117,2,FALSE)</f>
        <v>18309</v>
      </c>
      <c r="Q46" s="30">
        <f>VLOOKUP($O46,'2020'!$B$5:$O$117,3,FALSE)</f>
        <v>15979</v>
      </c>
      <c r="R46" s="30">
        <f>VLOOKUP($O46,'2020'!$B$5:$O$117,4,FALSE)</f>
        <v>5109</v>
      </c>
      <c r="S46" s="30">
        <f>VLOOKUP($O46,'2020'!$B$5:$O$117,5,FALSE)</f>
        <v>0</v>
      </c>
      <c r="T46" s="30">
        <f>VLOOKUP($O46,'2020'!$B$5:$O$117,6,FALSE)</f>
        <v>0</v>
      </c>
      <c r="U46" s="30">
        <f>VLOOKUP($O46,'2020'!$B$5:$O$117,7,FALSE)</f>
        <v>0</v>
      </c>
      <c r="V46" s="30">
        <f>VLOOKUP($O46,'2020'!$B$5:$O$117,8,FALSE)</f>
        <v>0</v>
      </c>
      <c r="W46" s="30">
        <f>VLOOKUP($O46,'2020'!$B$5:$O$117,9,FALSE)</f>
        <v>0</v>
      </c>
      <c r="X46" s="30">
        <f>VLOOKUP($O46,'2020'!$B$5:$O$117,10,FALSE)</f>
        <v>0</v>
      </c>
      <c r="Y46" s="30">
        <f>VLOOKUP($O46,'2020'!$B$5:$O$117,11,FALSE)</f>
        <v>5</v>
      </c>
      <c r="Z46" s="30">
        <f>VLOOKUP($O46,'2020'!$B$5:$O$117,12,FALSE)</f>
        <v>41</v>
      </c>
      <c r="AA46" s="30">
        <f>VLOOKUP($O46,'2020'!$B$5:$O$117,13,FALSE)</f>
        <v>68</v>
      </c>
      <c r="AB46" s="30">
        <f>VLOOKUP($O46,'2020'!$B$5:$O$117,14,FALSE)</f>
        <v>39511</v>
      </c>
      <c r="AC46" s="86" t="s">
        <v>58</v>
      </c>
      <c r="AD46" s="31">
        <v>667.96</v>
      </c>
      <c r="AE46" s="31">
        <v>553.29</v>
      </c>
      <c r="AF46" s="31">
        <v>321.37</v>
      </c>
      <c r="AG46" s="31">
        <v>57.94</v>
      </c>
      <c r="AH46" s="31">
        <v>75.61</v>
      </c>
      <c r="AI46" s="31">
        <v>50.25</v>
      </c>
      <c r="AJ46" s="31">
        <v>56.37</v>
      </c>
      <c r="AK46" s="32">
        <v>5.89</v>
      </c>
      <c r="AL46" s="32">
        <v>6.55</v>
      </c>
      <c r="AM46" s="33">
        <v>1.2897282358360203</v>
      </c>
      <c r="AN46" s="33">
        <v>33.242506811989102</v>
      </c>
      <c r="AO46" s="33">
        <v>24.690541434375888</v>
      </c>
      <c r="AP46" s="33">
        <v>85.8414132022845</v>
      </c>
    </row>
    <row r="47" spans="1:42">
      <c r="A47" s="34" t="s">
        <v>59</v>
      </c>
      <c r="B47" s="28">
        <f>VLOOKUP($A47,'2021'!$B$5:$O$117,2,FALSE)</f>
        <v>213</v>
      </c>
      <c r="C47" s="28">
        <f>VLOOKUP($A47,'2021'!$B$5:$O$117,3,FALSE)</f>
        <v>104</v>
      </c>
      <c r="D47" s="28">
        <f>VLOOKUP($A47,'2021'!$B$5:$O$117,4,FALSE)</f>
        <v>108</v>
      </c>
      <c r="E47" s="28">
        <f>VLOOKUP($A47,'2021'!$B$5:$O$117,5,FALSE)</f>
        <v>110</v>
      </c>
      <c r="F47" s="28">
        <f>VLOOKUP($A47,'2021'!$B$5:$O$117,6,FALSE)</f>
        <v>66</v>
      </c>
      <c r="G47" s="28">
        <f>VLOOKUP($A47,'2021'!$B$5:$O$117,7,FALSE)</f>
        <v>70</v>
      </c>
      <c r="H47" s="28">
        <f>VLOOKUP($A47,'2021'!$B$5:$O$117,8,FALSE)</f>
        <v>204</v>
      </c>
      <c r="I47" s="28">
        <f>VLOOKUP($A47,'2021'!$B$5:$O$117,9,FALSE)</f>
        <v>198</v>
      </c>
      <c r="J47" s="28">
        <f>VLOOKUP($A47,'2021'!$B$5:$O$117,10,FALSE)</f>
        <v>196</v>
      </c>
      <c r="K47" s="28">
        <f>VLOOKUP($A47,'2021'!$B$5:$O$117,11,FALSE)</f>
        <v>479</v>
      </c>
      <c r="L47" s="28">
        <f>VLOOKUP($A47,'2021'!$B$5:$O$117,12,FALSE)</f>
        <v>2542</v>
      </c>
      <c r="M47" s="28">
        <f>VLOOKUP($A47,'2021'!$B$5:$O$117,13,FALSE)</f>
        <v>12804</v>
      </c>
      <c r="N47" s="28">
        <f>VLOOKUP($A47,'2021'!$B$5:$O$117,14,FALSE)</f>
        <v>17094</v>
      </c>
      <c r="O47" s="35" t="s">
        <v>59</v>
      </c>
      <c r="P47" s="30">
        <f>VLOOKUP($O47,'2020'!$B$5:$O$117,2,FALSE)</f>
        <v>52700</v>
      </c>
      <c r="Q47" s="30">
        <f>VLOOKUP($O47,'2020'!$B$5:$O$117,3,FALSE)</f>
        <v>44597</v>
      </c>
      <c r="R47" s="30">
        <f>VLOOKUP($O47,'2020'!$B$5:$O$117,4,FALSE)</f>
        <v>14291</v>
      </c>
      <c r="S47" s="30">
        <f>VLOOKUP($O47,'2020'!$B$5:$O$117,5,FALSE)</f>
        <v>0</v>
      </c>
      <c r="T47" s="30">
        <f>VLOOKUP($O47,'2020'!$B$5:$O$117,6,FALSE)</f>
        <v>0</v>
      </c>
      <c r="U47" s="30">
        <f>VLOOKUP($O47,'2020'!$B$5:$O$117,7,FALSE)</f>
        <v>0</v>
      </c>
      <c r="V47" s="30">
        <f>VLOOKUP($O47,'2020'!$B$5:$O$117,8,FALSE)</f>
        <v>0</v>
      </c>
      <c r="W47" s="30">
        <f>VLOOKUP($O47,'2020'!$B$5:$O$117,9,FALSE)</f>
        <v>0</v>
      </c>
      <c r="X47" s="30">
        <f>VLOOKUP($O47,'2020'!$B$5:$O$117,10,FALSE)</f>
        <v>0</v>
      </c>
      <c r="Y47" s="30">
        <f>VLOOKUP($O47,'2020'!$B$5:$O$117,11,FALSE)</f>
        <v>4</v>
      </c>
      <c r="Z47" s="30">
        <f>VLOOKUP($O47,'2020'!$B$5:$O$117,12,FALSE)</f>
        <v>94</v>
      </c>
      <c r="AA47" s="30">
        <f>VLOOKUP($O47,'2020'!$B$5:$O$117,13,FALSE)</f>
        <v>173</v>
      </c>
      <c r="AB47" s="30">
        <f>VLOOKUP($O47,'2020'!$B$5:$O$117,14,FALSE)</f>
        <v>111859</v>
      </c>
      <c r="AC47" s="87" t="s">
        <v>59</v>
      </c>
      <c r="AD47" s="36">
        <v>376.57</v>
      </c>
      <c r="AE47" s="36">
        <v>448.23</v>
      </c>
      <c r="AF47" s="36">
        <v>418.77</v>
      </c>
      <c r="AG47" s="36">
        <v>100.55</v>
      </c>
      <c r="AH47" s="36">
        <v>93</v>
      </c>
      <c r="AI47" s="36">
        <v>63.69</v>
      </c>
      <c r="AJ47" s="36">
        <v>37.880000000000003</v>
      </c>
      <c r="AK47" s="37">
        <v>36.479999999999997</v>
      </c>
      <c r="AL47" s="37">
        <v>18.98</v>
      </c>
      <c r="AM47" s="38">
        <v>33.855212096882106</v>
      </c>
      <c r="AN47" s="38">
        <v>21.613193818862172</v>
      </c>
      <c r="AO47" s="38">
        <v>7.4608095460926531</v>
      </c>
      <c r="AP47" s="38">
        <v>87.935815120557507</v>
      </c>
    </row>
    <row r="48" spans="1:42">
      <c r="A48" s="27" t="s">
        <v>60</v>
      </c>
      <c r="B48" s="28">
        <f>VLOOKUP($A48,'2021'!$B$5:$O$117,2,FALSE)</f>
        <v>652</v>
      </c>
      <c r="C48" s="28">
        <f>VLOOKUP($A48,'2021'!$B$5:$O$117,3,FALSE)</f>
        <v>528</v>
      </c>
      <c r="D48" s="28">
        <f>VLOOKUP($A48,'2021'!$B$5:$O$117,4,FALSE)</f>
        <v>604</v>
      </c>
      <c r="E48" s="28">
        <f>VLOOKUP($A48,'2021'!$B$5:$O$117,5,FALSE)</f>
        <v>596</v>
      </c>
      <c r="F48" s="28">
        <f>VLOOKUP($A48,'2021'!$B$5:$O$117,6,FALSE)</f>
        <v>453</v>
      </c>
      <c r="G48" s="28">
        <f>VLOOKUP($A48,'2021'!$B$5:$O$117,7,FALSE)</f>
        <v>460</v>
      </c>
      <c r="H48" s="28">
        <f>VLOOKUP($A48,'2021'!$B$5:$O$117,8,FALSE)</f>
        <v>2168</v>
      </c>
      <c r="I48" s="28">
        <f>VLOOKUP($A48,'2021'!$B$5:$O$117,9,FALSE)</f>
        <v>1863</v>
      </c>
      <c r="J48" s="28">
        <f>VLOOKUP($A48,'2021'!$B$5:$O$117,10,FALSE)</f>
        <v>846</v>
      </c>
      <c r="K48" s="28">
        <f>VLOOKUP($A48,'2021'!$B$5:$O$117,11,FALSE)</f>
        <v>1590</v>
      </c>
      <c r="L48" s="28">
        <f>VLOOKUP($A48,'2021'!$B$5:$O$117,12,FALSE)</f>
        <v>7592</v>
      </c>
      <c r="M48" s="28">
        <f>VLOOKUP($A48,'2021'!$B$5:$O$117,13,FALSE)</f>
        <v>21311</v>
      </c>
      <c r="N48" s="28">
        <f>VLOOKUP($A48,'2021'!$B$5:$O$117,14,FALSE)</f>
        <v>38663</v>
      </c>
      <c r="O48" s="29" t="s">
        <v>60</v>
      </c>
      <c r="P48" s="30">
        <f>VLOOKUP($O48,'2020'!$B$5:$O$117,2,FALSE)</f>
        <v>97509</v>
      </c>
      <c r="Q48" s="30">
        <f>VLOOKUP($O48,'2020'!$B$5:$O$117,3,FALSE)</f>
        <v>83056</v>
      </c>
      <c r="R48" s="30">
        <f>VLOOKUP($O48,'2020'!$B$5:$O$117,4,FALSE)</f>
        <v>40070</v>
      </c>
      <c r="S48" s="30">
        <f>VLOOKUP($O48,'2020'!$B$5:$O$117,5,FALSE)</f>
        <v>0</v>
      </c>
      <c r="T48" s="30">
        <f>VLOOKUP($O48,'2020'!$B$5:$O$117,6,FALSE)</f>
        <v>0</v>
      </c>
      <c r="U48" s="30">
        <f>VLOOKUP($O48,'2020'!$B$5:$O$117,7,FALSE)</f>
        <v>0</v>
      </c>
      <c r="V48" s="30">
        <f>VLOOKUP($O48,'2020'!$B$5:$O$117,8,FALSE)</f>
        <v>0</v>
      </c>
      <c r="W48" s="30">
        <f>VLOOKUP($O48,'2020'!$B$5:$O$117,9,FALSE)</f>
        <v>0</v>
      </c>
      <c r="X48" s="30">
        <f>VLOOKUP($O48,'2020'!$B$5:$O$117,10,FALSE)</f>
        <v>0</v>
      </c>
      <c r="Y48" s="30">
        <f>VLOOKUP($O48,'2020'!$B$5:$O$117,11,FALSE)</f>
        <v>27</v>
      </c>
      <c r="Z48" s="30">
        <f>VLOOKUP($O48,'2020'!$B$5:$O$117,12,FALSE)</f>
        <v>163</v>
      </c>
      <c r="AA48" s="30">
        <f>VLOOKUP($O48,'2020'!$B$5:$O$117,13,FALSE)</f>
        <v>567</v>
      </c>
      <c r="AB48" s="30">
        <f>VLOOKUP($O48,'2020'!$B$5:$O$117,14,FALSE)</f>
        <v>221392</v>
      </c>
      <c r="AC48" s="86" t="s">
        <v>60</v>
      </c>
      <c r="AD48" s="31">
        <v>778.79</v>
      </c>
      <c r="AE48" s="31">
        <v>538.34</v>
      </c>
      <c r="AF48" s="31">
        <v>322.11</v>
      </c>
      <c r="AG48" s="31">
        <v>147.87</v>
      </c>
      <c r="AH48" s="31">
        <v>115.02</v>
      </c>
      <c r="AI48" s="31">
        <v>79.930000000000007</v>
      </c>
      <c r="AJ48" s="31">
        <v>52.2</v>
      </c>
      <c r="AK48" s="32">
        <v>44.92</v>
      </c>
      <c r="AL48" s="32">
        <v>27.77</v>
      </c>
      <c r="AM48" s="33">
        <v>18.742259529379389</v>
      </c>
      <c r="AN48" s="33">
        <v>26.60292550315874</v>
      </c>
      <c r="AO48" s="33">
        <v>27.750309023485787</v>
      </c>
      <c r="AP48" s="33">
        <v>88.155171262602664</v>
      </c>
    </row>
    <row r="49" spans="1:42">
      <c r="A49" s="39" t="s">
        <v>61</v>
      </c>
      <c r="B49" s="28">
        <f>SUM(B50:B56)</f>
        <v>1983.3470605590505</v>
      </c>
      <c r="C49" s="28">
        <f t="shared" ref="C49:N49" si="14">SUM(C50:C56)</f>
        <v>1255.0783184703678</v>
      </c>
      <c r="D49" s="28">
        <f t="shared" si="14"/>
        <v>1264.1760428662524</v>
      </c>
      <c r="E49" s="28">
        <f t="shared" si="14"/>
        <v>1491.3470605590505</v>
      </c>
      <c r="F49" s="28">
        <f t="shared" si="14"/>
        <v>910.66298978785778</v>
      </c>
      <c r="G49" s="28">
        <f t="shared" si="14"/>
        <v>665.63688363106849</v>
      </c>
      <c r="H49" s="28">
        <f t="shared" si="14"/>
        <v>3552.8423827697461</v>
      </c>
      <c r="I49" s="28">
        <f t="shared" si="14"/>
        <v>3445.9628632067838</v>
      </c>
      <c r="J49" s="28">
        <f t="shared" si="14"/>
        <v>2457.9611881489659</v>
      </c>
      <c r="K49" s="28">
        <f t="shared" si="14"/>
        <v>5911.3360299226233</v>
      </c>
      <c r="L49" s="28">
        <f t="shared" si="14"/>
        <v>23150.210238790914</v>
      </c>
      <c r="M49" s="28">
        <f t="shared" si="14"/>
        <v>54281.692284264929</v>
      </c>
      <c r="N49" s="28">
        <f t="shared" si="14"/>
        <v>100370.25334297761</v>
      </c>
      <c r="O49" s="40" t="s">
        <v>61</v>
      </c>
      <c r="P49" s="28">
        <f>SUM(P50:P56)</f>
        <v>251319.16624948845</v>
      </c>
      <c r="Q49" s="28">
        <f t="shared" ref="Q49:AB49" si="15">SUM(Q50:Q56)</f>
        <v>263838.2143312617</v>
      </c>
      <c r="R49" s="28">
        <f t="shared" si="15"/>
        <v>116124.35037260519</v>
      </c>
      <c r="S49" s="28">
        <f t="shared" si="15"/>
        <v>0</v>
      </c>
      <c r="T49" s="28">
        <f t="shared" si="15"/>
        <v>0</v>
      </c>
      <c r="U49" s="28">
        <f t="shared" si="15"/>
        <v>0</v>
      </c>
      <c r="V49" s="28">
        <f t="shared" si="15"/>
        <v>0</v>
      </c>
      <c r="W49" s="28">
        <f t="shared" si="15"/>
        <v>0</v>
      </c>
      <c r="X49" s="28">
        <f t="shared" si="15"/>
        <v>0</v>
      </c>
      <c r="Y49" s="28">
        <f t="shared" si="15"/>
        <v>56.09772439588469</v>
      </c>
      <c r="Z49" s="28">
        <f t="shared" si="15"/>
        <v>505.39089758353873</v>
      </c>
      <c r="AA49" s="28">
        <f t="shared" si="15"/>
        <v>1716.7346080269533</v>
      </c>
      <c r="AB49" s="28">
        <f t="shared" si="15"/>
        <v>633559.95418336173</v>
      </c>
      <c r="AC49" s="88" t="s">
        <v>61</v>
      </c>
      <c r="AD49" s="41">
        <v>642.88</v>
      </c>
      <c r="AE49" s="41">
        <v>527.4</v>
      </c>
      <c r="AF49" s="41">
        <v>360.91</v>
      </c>
      <c r="AG49" s="41">
        <v>191.79</v>
      </c>
      <c r="AH49" s="41">
        <v>155.04</v>
      </c>
      <c r="AI49" s="41">
        <v>71.16</v>
      </c>
      <c r="AJ49" s="41">
        <v>55.14</v>
      </c>
      <c r="AK49" s="42">
        <v>41.52</v>
      </c>
      <c r="AL49" s="42">
        <v>32.380000000000003</v>
      </c>
      <c r="AM49" s="43">
        <v>30.83085395376342</v>
      </c>
      <c r="AN49" s="43">
        <v>41.439252466208949</v>
      </c>
      <c r="AO49" s="43">
        <v>42.692781727552564</v>
      </c>
      <c r="AP49" s="43">
        <v>104.2499497385851</v>
      </c>
    </row>
    <row r="50" spans="1:42">
      <c r="A50" s="27" t="s">
        <v>62</v>
      </c>
      <c r="B50" s="28">
        <f>VLOOKUP($A50,'2021'!$B$5:$O$117,2,FALSE)</f>
        <v>102</v>
      </c>
      <c r="C50" s="28">
        <f>VLOOKUP($A50,'2021'!$B$5:$O$117,3,FALSE)</f>
        <v>42</v>
      </c>
      <c r="D50" s="28">
        <f>VLOOKUP($A50,'2021'!$B$5:$O$117,4,FALSE)</f>
        <v>49</v>
      </c>
      <c r="E50" s="28">
        <f>VLOOKUP($A50,'2021'!$B$5:$O$117,5,FALSE)</f>
        <v>68</v>
      </c>
      <c r="F50" s="28">
        <f>VLOOKUP($A50,'2021'!$B$5:$O$117,6,FALSE)</f>
        <v>46</v>
      </c>
      <c r="G50" s="28">
        <f>VLOOKUP($A50,'2021'!$B$5:$O$117,7,FALSE)</f>
        <v>20</v>
      </c>
      <c r="H50" s="28">
        <f>VLOOKUP($A50,'2021'!$B$5:$O$117,8,FALSE)</f>
        <v>123</v>
      </c>
      <c r="I50" s="28">
        <f>VLOOKUP($A50,'2021'!$B$5:$O$117,9,FALSE)</f>
        <v>134</v>
      </c>
      <c r="J50" s="28">
        <f>VLOOKUP($A50,'2021'!$B$5:$O$117,10,FALSE)</f>
        <v>98</v>
      </c>
      <c r="K50" s="28">
        <f>VLOOKUP($A50,'2021'!$B$5:$O$117,11,FALSE)</f>
        <v>332</v>
      </c>
      <c r="L50" s="28">
        <f>VLOOKUP($A50,'2021'!$B$5:$O$117,12,FALSE)</f>
        <v>1173</v>
      </c>
      <c r="M50" s="28">
        <f>VLOOKUP($A50,'2021'!$B$5:$O$117,13,FALSE)</f>
        <v>3299</v>
      </c>
      <c r="N50" s="28">
        <f>VLOOKUP($A50,'2021'!$B$5:$O$117,14,FALSE)</f>
        <v>5486</v>
      </c>
      <c r="O50" s="29" t="s">
        <v>62</v>
      </c>
      <c r="P50" s="30">
        <f>VLOOKUP($O50,'2020'!$B$5:$O$117,2,FALSE)</f>
        <v>15474</v>
      </c>
      <c r="Q50" s="30">
        <f>VLOOKUP($O50,'2020'!$B$5:$O$117,3,FALSE)</f>
        <v>14716</v>
      </c>
      <c r="R50" s="30">
        <f>VLOOKUP($O50,'2020'!$B$5:$O$117,4,FALSE)</f>
        <v>5179</v>
      </c>
      <c r="S50" s="30">
        <f>VLOOKUP($O50,'2020'!$B$5:$O$117,5,FALSE)</f>
        <v>0</v>
      </c>
      <c r="T50" s="30">
        <f>VLOOKUP($O50,'2020'!$B$5:$O$117,6,FALSE)</f>
        <v>0</v>
      </c>
      <c r="U50" s="30">
        <f>VLOOKUP($O50,'2020'!$B$5:$O$117,7,FALSE)</f>
        <v>0</v>
      </c>
      <c r="V50" s="30">
        <f>VLOOKUP($O50,'2020'!$B$5:$O$117,8,FALSE)</f>
        <v>0</v>
      </c>
      <c r="W50" s="30">
        <f>VLOOKUP($O50,'2020'!$B$5:$O$117,9,FALSE)</f>
        <v>0</v>
      </c>
      <c r="X50" s="30">
        <f>VLOOKUP($O50,'2020'!$B$5:$O$117,10,FALSE)</f>
        <v>0</v>
      </c>
      <c r="Y50" s="30">
        <f>VLOOKUP($O50,'2020'!$B$5:$O$117,11,FALSE)</f>
        <v>2</v>
      </c>
      <c r="Z50" s="30">
        <f>VLOOKUP($O50,'2020'!$B$5:$O$117,12,FALSE)</f>
        <v>43</v>
      </c>
      <c r="AA50" s="30">
        <f>VLOOKUP($O50,'2020'!$B$5:$O$117,13,FALSE)</f>
        <v>110</v>
      </c>
      <c r="AB50" s="30">
        <f>VLOOKUP($O50,'2020'!$B$5:$O$117,14,FALSE)</f>
        <v>35524</v>
      </c>
      <c r="AC50" s="86" t="s">
        <v>62</v>
      </c>
      <c r="AD50" s="31">
        <v>633.21</v>
      </c>
      <c r="AE50" s="31">
        <v>572.53</v>
      </c>
      <c r="AF50" s="31">
        <v>427.82</v>
      </c>
      <c r="AG50" s="31">
        <v>181.26</v>
      </c>
      <c r="AH50" s="31">
        <v>156.75</v>
      </c>
      <c r="AI50" s="31">
        <v>85.18</v>
      </c>
      <c r="AJ50" s="31">
        <v>76.400000000000006</v>
      </c>
      <c r="AK50" s="32">
        <v>47.68</v>
      </c>
      <c r="AL50" s="32">
        <v>26.38</v>
      </c>
      <c r="AM50" s="33">
        <v>30.911435941530524</v>
      </c>
      <c r="AN50" s="33">
        <v>44.720216606498198</v>
      </c>
      <c r="AO50" s="33">
        <v>33.123160992013453</v>
      </c>
      <c r="AP50" s="33">
        <v>113.64643545279382</v>
      </c>
    </row>
    <row r="51" spans="1:42">
      <c r="A51" s="34" t="s">
        <v>63</v>
      </c>
      <c r="B51" s="28">
        <f>VLOOKUP($A51,'2021'!$B$5:$O$117,2,FALSE)</f>
        <v>128</v>
      </c>
      <c r="C51" s="28">
        <f>VLOOKUP($A51,'2021'!$B$5:$O$117,3,FALSE)</f>
        <v>56</v>
      </c>
      <c r="D51" s="28">
        <f>VLOOKUP($A51,'2021'!$B$5:$O$117,4,FALSE)</f>
        <v>63</v>
      </c>
      <c r="E51" s="28">
        <f>VLOOKUP($A51,'2021'!$B$5:$O$117,5,FALSE)</f>
        <v>71</v>
      </c>
      <c r="F51" s="28">
        <f>VLOOKUP($A51,'2021'!$B$5:$O$117,6,FALSE)</f>
        <v>56</v>
      </c>
      <c r="G51" s="28">
        <f>VLOOKUP($A51,'2021'!$B$5:$O$117,7,FALSE)</f>
        <v>53</v>
      </c>
      <c r="H51" s="28">
        <f>VLOOKUP($A51,'2021'!$B$5:$O$117,8,FALSE)</f>
        <v>212</v>
      </c>
      <c r="I51" s="28">
        <f>VLOOKUP($A51,'2021'!$B$5:$O$117,9,FALSE)</f>
        <v>258</v>
      </c>
      <c r="J51" s="28">
        <f>VLOOKUP($A51,'2021'!$B$5:$O$117,10,FALSE)</f>
        <v>150</v>
      </c>
      <c r="K51" s="28">
        <f>VLOOKUP($A51,'2021'!$B$5:$O$117,11,FALSE)</f>
        <v>353</v>
      </c>
      <c r="L51" s="28">
        <f>VLOOKUP($A51,'2021'!$B$5:$O$117,12,FALSE)</f>
        <v>1187</v>
      </c>
      <c r="M51" s="28">
        <f>VLOOKUP($A51,'2021'!$B$5:$O$117,13,FALSE)</f>
        <v>2799</v>
      </c>
      <c r="N51" s="28">
        <f>VLOOKUP($A51,'2021'!$B$5:$O$117,14,FALSE)</f>
        <v>5386</v>
      </c>
      <c r="O51" s="35" t="s">
        <v>63</v>
      </c>
      <c r="P51" s="30">
        <f>VLOOKUP($O51,'2020'!$B$5:$O$117,2,FALSE)</f>
        <v>11112</v>
      </c>
      <c r="Q51" s="30">
        <f>VLOOKUP($O51,'2020'!$B$5:$O$117,3,FALSE)</f>
        <v>9820</v>
      </c>
      <c r="R51" s="30">
        <f>VLOOKUP($O51,'2020'!$B$5:$O$117,4,FALSE)</f>
        <v>5256</v>
      </c>
      <c r="S51" s="30">
        <f>VLOOKUP($O51,'2020'!$B$5:$O$117,5,FALSE)</f>
        <v>0</v>
      </c>
      <c r="T51" s="30">
        <f>VLOOKUP($O51,'2020'!$B$5:$O$117,6,FALSE)</f>
        <v>0</v>
      </c>
      <c r="U51" s="30">
        <f>VLOOKUP($O51,'2020'!$B$5:$O$117,7,FALSE)</f>
        <v>0</v>
      </c>
      <c r="V51" s="30">
        <f>VLOOKUP($O51,'2020'!$B$5:$O$117,8,FALSE)</f>
        <v>0</v>
      </c>
      <c r="W51" s="30">
        <f>VLOOKUP($O51,'2020'!$B$5:$O$117,9,FALSE)</f>
        <v>0</v>
      </c>
      <c r="X51" s="30">
        <f>VLOOKUP($O51,'2020'!$B$5:$O$117,10,FALSE)</f>
        <v>0</v>
      </c>
      <c r="Y51" s="30">
        <f>VLOOKUP($O51,'2020'!$B$5:$O$117,11,FALSE)</f>
        <v>1</v>
      </c>
      <c r="Z51" s="30">
        <f>VLOOKUP($O51,'2020'!$B$5:$O$117,12,FALSE)</f>
        <v>11</v>
      </c>
      <c r="AA51" s="30">
        <f>VLOOKUP($O51,'2020'!$B$5:$O$117,13,FALSE)</f>
        <v>54</v>
      </c>
      <c r="AB51" s="30">
        <f>VLOOKUP($O51,'2020'!$B$5:$O$117,14,FALSE)</f>
        <v>26254</v>
      </c>
      <c r="AC51" s="87" t="s">
        <v>63</v>
      </c>
      <c r="AD51" s="36">
        <v>521.20000000000005</v>
      </c>
      <c r="AE51" s="36">
        <v>515.23</v>
      </c>
      <c r="AF51" s="36">
        <v>283.93</v>
      </c>
      <c r="AG51" s="36">
        <v>137.58000000000001</v>
      </c>
      <c r="AH51" s="36">
        <v>125.71</v>
      </c>
      <c r="AI51" s="36">
        <v>54.45</v>
      </c>
      <c r="AJ51" s="36">
        <v>43.57</v>
      </c>
      <c r="AK51" s="37">
        <v>30.69</v>
      </c>
      <c r="AL51" s="37">
        <v>26.08</v>
      </c>
      <c r="AM51" s="38">
        <v>27.005669129015629</v>
      </c>
      <c r="AN51" s="38">
        <v>38.532500709622482</v>
      </c>
      <c r="AO51" s="38">
        <v>44.493521790341575</v>
      </c>
      <c r="AP51" s="38">
        <v>81.859169307330774</v>
      </c>
    </row>
    <row r="52" spans="1:42">
      <c r="A52" s="27" t="s">
        <v>64</v>
      </c>
      <c r="B52" s="28">
        <f>VLOOKUP($A52,'2021'!$B$5:$O$117,2,FALSE)</f>
        <v>531</v>
      </c>
      <c r="C52" s="28">
        <f>VLOOKUP($A52,'2021'!$B$5:$O$117,3,FALSE)</f>
        <v>277</v>
      </c>
      <c r="D52" s="28">
        <f>VLOOKUP($A52,'2021'!$B$5:$O$117,4,FALSE)</f>
        <v>259</v>
      </c>
      <c r="E52" s="28">
        <f>VLOOKUP($A52,'2021'!$B$5:$O$117,5,FALSE)</f>
        <v>344</v>
      </c>
      <c r="F52" s="28">
        <f>VLOOKUP($A52,'2021'!$B$5:$O$117,6,FALSE)</f>
        <v>253</v>
      </c>
      <c r="G52" s="28">
        <f>VLOOKUP($A52,'2021'!$B$5:$O$117,7,FALSE)</f>
        <v>204</v>
      </c>
      <c r="H52" s="28">
        <f>VLOOKUP($A52,'2021'!$B$5:$O$117,8,FALSE)</f>
        <v>1223</v>
      </c>
      <c r="I52" s="28">
        <f>VLOOKUP($A52,'2021'!$B$5:$O$117,9,FALSE)</f>
        <v>1265</v>
      </c>
      <c r="J52" s="28">
        <f>VLOOKUP($A52,'2021'!$B$5:$O$117,10,FALSE)</f>
        <v>758</v>
      </c>
      <c r="K52" s="28">
        <f>VLOOKUP($A52,'2021'!$B$5:$O$117,11,FALSE)</f>
        <v>1411</v>
      </c>
      <c r="L52" s="28">
        <f>VLOOKUP($A52,'2021'!$B$5:$O$117,12,FALSE)</f>
        <v>4816</v>
      </c>
      <c r="M52" s="28">
        <f>VLOOKUP($A52,'2021'!$B$5:$O$117,13,FALSE)</f>
        <v>12120</v>
      </c>
      <c r="N52" s="28">
        <f>VLOOKUP($A52,'2021'!$B$5:$O$117,14,FALSE)</f>
        <v>23461</v>
      </c>
      <c r="O52" s="29" t="s">
        <v>64</v>
      </c>
      <c r="P52" s="30">
        <f>VLOOKUP($O52,'2020'!$B$5:$O$117,2,FALSE)</f>
        <v>87271</v>
      </c>
      <c r="Q52" s="30">
        <f>VLOOKUP($O52,'2020'!$B$5:$O$117,3,FALSE)</f>
        <v>109115</v>
      </c>
      <c r="R52" s="30">
        <f>VLOOKUP($O52,'2020'!$B$5:$O$117,4,FALSE)</f>
        <v>39859</v>
      </c>
      <c r="S52" s="30">
        <f>VLOOKUP($O52,'2020'!$B$5:$O$117,5,FALSE)</f>
        <v>0</v>
      </c>
      <c r="T52" s="30">
        <f>VLOOKUP($O52,'2020'!$B$5:$O$117,6,FALSE)</f>
        <v>0</v>
      </c>
      <c r="U52" s="30">
        <f>VLOOKUP($O52,'2020'!$B$5:$O$117,7,FALSE)</f>
        <v>0</v>
      </c>
      <c r="V52" s="30">
        <f>VLOOKUP($O52,'2020'!$B$5:$O$117,8,FALSE)</f>
        <v>0</v>
      </c>
      <c r="W52" s="30">
        <f>VLOOKUP($O52,'2020'!$B$5:$O$117,9,FALSE)</f>
        <v>0</v>
      </c>
      <c r="X52" s="30">
        <f>VLOOKUP($O52,'2020'!$B$5:$O$117,10,FALSE)</f>
        <v>0</v>
      </c>
      <c r="Y52" s="30">
        <f>VLOOKUP($O52,'2020'!$B$5:$O$117,11,FALSE)</f>
        <v>15</v>
      </c>
      <c r="Z52" s="30">
        <f>VLOOKUP($O52,'2020'!$B$5:$O$117,12,FALSE)</f>
        <v>82</v>
      </c>
      <c r="AA52" s="30">
        <f>VLOOKUP($O52,'2020'!$B$5:$O$117,13,FALSE)</f>
        <v>185</v>
      </c>
      <c r="AB52" s="30">
        <f>VLOOKUP($O52,'2020'!$B$5:$O$117,14,FALSE)</f>
        <v>236527</v>
      </c>
      <c r="AC52" s="86" t="s">
        <v>64</v>
      </c>
      <c r="AD52" s="31">
        <v>798.96</v>
      </c>
      <c r="AE52" s="31">
        <v>519.34</v>
      </c>
      <c r="AF52" s="31">
        <v>308.32</v>
      </c>
      <c r="AG52" s="31">
        <v>197.02</v>
      </c>
      <c r="AH52" s="31">
        <v>134.34</v>
      </c>
      <c r="AI52" s="31">
        <v>85.48</v>
      </c>
      <c r="AJ52" s="31">
        <v>52.79</v>
      </c>
      <c r="AK52" s="32">
        <v>42.29</v>
      </c>
      <c r="AL52" s="32">
        <v>33.69</v>
      </c>
      <c r="AM52" s="33">
        <v>31.100772188297633</v>
      </c>
      <c r="AN52" s="33">
        <v>40.529111183829635</v>
      </c>
      <c r="AO52" s="33">
        <v>39.288459426814541</v>
      </c>
      <c r="AP52" s="33">
        <v>109.43690603828256</v>
      </c>
    </row>
    <row r="53" spans="1:42">
      <c r="A53" s="34" t="s">
        <v>65</v>
      </c>
      <c r="B53" s="28">
        <f>VLOOKUP($A53,'2021'!$B$5:$O$117,2,FALSE)</f>
        <v>857</v>
      </c>
      <c r="C53" s="28">
        <f>VLOOKUP($A53,'2021'!$B$5:$O$117,3,FALSE)</f>
        <v>575</v>
      </c>
      <c r="D53" s="28">
        <f>VLOOKUP($A53,'2021'!$B$5:$O$117,4,FALSE)</f>
        <v>611</v>
      </c>
      <c r="E53" s="28">
        <f>VLOOKUP($A53,'2021'!$B$5:$O$117,5,FALSE)</f>
        <v>660</v>
      </c>
      <c r="F53" s="28">
        <f>VLOOKUP($A53,'2021'!$B$5:$O$117,6,FALSE)</f>
        <v>363</v>
      </c>
      <c r="G53" s="28">
        <f>VLOOKUP($A53,'2021'!$B$5:$O$117,7,FALSE)</f>
        <v>242</v>
      </c>
      <c r="H53" s="28">
        <f>VLOOKUP($A53,'2021'!$B$5:$O$117,8,FALSE)</f>
        <v>1208</v>
      </c>
      <c r="I53" s="28">
        <f>VLOOKUP($A53,'2021'!$B$5:$O$117,9,FALSE)</f>
        <v>1164</v>
      </c>
      <c r="J53" s="28">
        <f>VLOOKUP($A53,'2021'!$B$5:$O$117,10,FALSE)</f>
        <v>1014</v>
      </c>
      <c r="K53" s="28">
        <f>VLOOKUP($A53,'2021'!$B$5:$O$117,11,FALSE)</f>
        <v>2693</v>
      </c>
      <c r="L53" s="28">
        <f>VLOOKUP($A53,'2021'!$B$5:$O$117,12,FALSE)</f>
        <v>11588</v>
      </c>
      <c r="M53" s="28">
        <f>VLOOKUP($A53,'2021'!$B$5:$O$117,13,FALSE)</f>
        <v>24899</v>
      </c>
      <c r="N53" s="28">
        <f>VLOOKUP($A53,'2021'!$B$5:$O$117,14,FALSE)</f>
        <v>45874</v>
      </c>
      <c r="O53" s="35" t="s">
        <v>65</v>
      </c>
      <c r="P53" s="30">
        <f>VLOOKUP($O53,'2020'!$B$5:$O$117,2,FALSE)</f>
        <v>90793</v>
      </c>
      <c r="Q53" s="30">
        <f>VLOOKUP($O53,'2020'!$B$5:$O$117,3,FALSE)</f>
        <v>90379</v>
      </c>
      <c r="R53" s="30">
        <f>VLOOKUP($O53,'2020'!$B$5:$O$117,4,FALSE)</f>
        <v>48160</v>
      </c>
      <c r="S53" s="30">
        <f>VLOOKUP($O53,'2020'!$B$5:$O$117,5,FALSE)</f>
        <v>0</v>
      </c>
      <c r="T53" s="30">
        <f>VLOOKUP($O53,'2020'!$B$5:$O$117,6,FALSE)</f>
        <v>0</v>
      </c>
      <c r="U53" s="30">
        <f>VLOOKUP($O53,'2020'!$B$5:$O$117,7,FALSE)</f>
        <v>0</v>
      </c>
      <c r="V53" s="30">
        <f>VLOOKUP($O53,'2020'!$B$5:$O$117,8,FALSE)</f>
        <v>0</v>
      </c>
      <c r="W53" s="30">
        <f>VLOOKUP($O53,'2020'!$B$5:$O$117,9,FALSE)</f>
        <v>0</v>
      </c>
      <c r="X53" s="30">
        <f>VLOOKUP($O53,'2020'!$B$5:$O$117,10,FALSE)</f>
        <v>0</v>
      </c>
      <c r="Y53" s="30">
        <f>VLOOKUP($O53,'2020'!$B$5:$O$117,11,FALSE)</f>
        <v>26</v>
      </c>
      <c r="Z53" s="30">
        <f>VLOOKUP($O53,'2020'!$B$5:$O$117,12,FALSE)</f>
        <v>233</v>
      </c>
      <c r="AA53" s="30">
        <f>VLOOKUP($O53,'2020'!$B$5:$O$117,13,FALSE)</f>
        <v>1007</v>
      </c>
      <c r="AB53" s="30">
        <f>VLOOKUP($O53,'2020'!$B$5:$O$117,14,FALSE)</f>
        <v>230598</v>
      </c>
      <c r="AC53" s="87" t="s">
        <v>65</v>
      </c>
      <c r="AD53" s="36">
        <v>545.1</v>
      </c>
      <c r="AE53" s="36">
        <v>503.19</v>
      </c>
      <c r="AF53" s="36">
        <v>385.07</v>
      </c>
      <c r="AG53" s="36">
        <v>183.95</v>
      </c>
      <c r="AH53" s="36">
        <v>174.76</v>
      </c>
      <c r="AI53" s="36">
        <v>51.73</v>
      </c>
      <c r="AJ53" s="36">
        <v>46.74</v>
      </c>
      <c r="AK53" s="37">
        <v>35.200000000000003</v>
      </c>
      <c r="AL53" s="37">
        <v>29.49</v>
      </c>
      <c r="AM53" s="38">
        <v>30.760412686282002</v>
      </c>
      <c r="AN53" s="38">
        <v>44.682883446697083</v>
      </c>
      <c r="AO53" s="38">
        <v>49.930190416778061</v>
      </c>
      <c r="AP53" s="38">
        <v>104.31086416224653</v>
      </c>
    </row>
    <row r="54" spans="1:42">
      <c r="A54" s="27" t="s">
        <v>66</v>
      </c>
      <c r="B54" s="28">
        <f>VLOOKUP($A54,'2021'!$B$5:$O$117,2,FALSE)</f>
        <v>3.3470605590505467</v>
      </c>
      <c r="C54" s="28">
        <f>VLOOKUP($A54,'2021'!$B$5:$O$117,3,FALSE)</f>
        <v>3.0783184703676563</v>
      </c>
      <c r="D54" s="28">
        <f>VLOOKUP($A54,'2021'!$B$5:$O$117,4,FALSE)</f>
        <v>3.1760428662523434</v>
      </c>
      <c r="E54" s="28">
        <f>VLOOKUP($A54,'2021'!$B$5:$O$117,5,FALSE)</f>
        <v>3.3470605590505467</v>
      </c>
      <c r="F54" s="28">
        <f>VLOOKUP($A54,'2021'!$B$5:$O$117,6,FALSE)</f>
        <v>2.6629897878577342</v>
      </c>
      <c r="G54" s="28">
        <f>VLOOKUP($A54,'2021'!$B$5:$O$117,7,FALSE)</f>
        <v>1.6368836310685155</v>
      </c>
      <c r="H54" s="28">
        <f>VLOOKUP($A54,'2021'!$B$5:$O$117,8,FALSE)</f>
        <v>7.8423827697461714</v>
      </c>
      <c r="I54" s="28">
        <f>VLOOKUP($A54,'2021'!$B$5:$O$117,9,FALSE)</f>
        <v>6.9628632067839842</v>
      </c>
      <c r="J54" s="28">
        <f>VLOOKUP($A54,'2021'!$B$5:$O$117,10,FALSE)</f>
        <v>5.9611881489659373</v>
      </c>
      <c r="K54" s="28">
        <f>VLOOKUP($A54,'2021'!$B$5:$O$117,11,FALSE)</f>
        <v>11.33602992262375</v>
      </c>
      <c r="L54" s="28">
        <f>VLOOKUP($A54,'2021'!$B$5:$O$117,12,FALSE)</f>
        <v>38.210238790912811</v>
      </c>
      <c r="M54" s="28">
        <f>VLOOKUP($A54,'2021'!$B$5:$O$117,13,FALSE)</f>
        <v>107.69228426492562</v>
      </c>
      <c r="N54" s="28">
        <f>VLOOKUP($A54,'2021'!$B$5:$O$117,14,FALSE)</f>
        <v>195.25334297760563</v>
      </c>
      <c r="O54" s="100" t="s">
        <v>66</v>
      </c>
      <c r="P54" s="30">
        <f>VLOOKUP($O54,'2020'!$B$5:$O$117,2,FALSE)</f>
        <v>741.16624948844117</v>
      </c>
      <c r="Q54" s="30">
        <f>VLOOKUP($O54,'2020'!$B$5:$O$117,3,FALSE)</f>
        <v>478.21433126171826</v>
      </c>
      <c r="R54" s="30">
        <f>VLOOKUP($O54,'2020'!$B$5:$O$117,4,FALSE)</f>
        <v>180.35037260519078</v>
      </c>
      <c r="S54" s="30">
        <f>VLOOKUP($O54,'2020'!$B$5:$O$117,5,FALSE)</f>
        <v>0</v>
      </c>
      <c r="T54" s="30">
        <f>VLOOKUP($O54,'2020'!$B$5:$O$117,6,FALSE)</f>
        <v>0</v>
      </c>
      <c r="U54" s="30">
        <f>VLOOKUP($O54,'2020'!$B$5:$O$117,7,FALSE)</f>
        <v>0</v>
      </c>
      <c r="V54" s="30">
        <f>VLOOKUP($O54,'2020'!$B$5:$O$117,8,FALSE)</f>
        <v>0</v>
      </c>
      <c r="W54" s="30">
        <f>VLOOKUP($O54,'2020'!$B$5:$O$117,9,FALSE)</f>
        <v>0</v>
      </c>
      <c r="X54" s="30">
        <f>VLOOKUP($O54,'2020'!$B$5:$O$117,10,FALSE)</f>
        <v>0</v>
      </c>
      <c r="Y54" s="30">
        <f>VLOOKUP($O54,'2020'!$B$5:$O$117,11,FALSE)</f>
        <v>9.7724395884687495E-2</v>
      </c>
      <c r="Z54" s="30">
        <f>VLOOKUP($O54,'2020'!$B$5:$O$117,12,FALSE)</f>
        <v>0.39089758353874998</v>
      </c>
      <c r="AA54" s="30">
        <f>VLOOKUP($O54,'2020'!$B$5:$O$117,13,FALSE)</f>
        <v>1.7346080269532032</v>
      </c>
      <c r="AB54" s="30">
        <f>VLOOKUP($O54,'2020'!$B$5:$O$117,14,FALSE)</f>
        <v>1401.9541833617268</v>
      </c>
      <c r="AC54" s="86" t="s">
        <v>66</v>
      </c>
      <c r="AD54" s="31">
        <v>894.29</v>
      </c>
      <c r="AE54" s="31">
        <v>509.86</v>
      </c>
      <c r="AF54" s="31">
        <v>279.82</v>
      </c>
      <c r="AG54" s="31">
        <v>139.6</v>
      </c>
      <c r="AH54" s="31">
        <v>138.30000000000001</v>
      </c>
      <c r="AI54" s="31">
        <v>58.33</v>
      </c>
      <c r="AJ54" s="31">
        <v>13.21</v>
      </c>
      <c r="AK54" s="32">
        <v>23.65</v>
      </c>
      <c r="AL54" s="32">
        <v>27.17</v>
      </c>
      <c r="AM54" s="33">
        <v>8.2969432314410483</v>
      </c>
      <c r="AN54" s="33">
        <v>49.041095890410958</v>
      </c>
      <c r="AO54" s="33">
        <v>37.826086956521735</v>
      </c>
      <c r="AP54" s="33">
        <v>78.730035060381766</v>
      </c>
    </row>
    <row r="55" spans="1:42">
      <c r="A55" s="34" t="s">
        <v>67</v>
      </c>
      <c r="B55" s="28">
        <f>VLOOKUP($A55,'2021'!$B$5:$O$117,2,FALSE)</f>
        <v>122</v>
      </c>
      <c r="C55" s="28">
        <f>VLOOKUP($A55,'2021'!$B$5:$O$117,3,FALSE)</f>
        <v>121</v>
      </c>
      <c r="D55" s="28">
        <f>VLOOKUP($A55,'2021'!$B$5:$O$117,4,FALSE)</f>
        <v>127</v>
      </c>
      <c r="E55" s="28">
        <f>VLOOKUP($A55,'2021'!$B$5:$O$117,5,FALSE)</f>
        <v>152</v>
      </c>
      <c r="F55" s="28">
        <f>VLOOKUP($A55,'2021'!$B$5:$O$117,6,FALSE)</f>
        <v>100</v>
      </c>
      <c r="G55" s="28">
        <f>VLOOKUP($A55,'2021'!$B$5:$O$117,7,FALSE)</f>
        <v>81</v>
      </c>
      <c r="H55" s="28">
        <f>VLOOKUP($A55,'2021'!$B$5:$O$117,8,FALSE)</f>
        <v>386</v>
      </c>
      <c r="I55" s="28">
        <f>VLOOKUP($A55,'2021'!$B$5:$O$117,9,FALSE)</f>
        <v>341</v>
      </c>
      <c r="J55" s="28">
        <f>VLOOKUP($A55,'2021'!$B$5:$O$117,10,FALSE)</f>
        <v>234</v>
      </c>
      <c r="K55" s="28">
        <f>VLOOKUP($A55,'2021'!$B$5:$O$117,11,FALSE)</f>
        <v>461</v>
      </c>
      <c r="L55" s="28">
        <f>VLOOKUP($A55,'2021'!$B$5:$O$117,12,FALSE)</f>
        <v>1766</v>
      </c>
      <c r="M55" s="28">
        <f>VLOOKUP($A55,'2021'!$B$5:$O$117,13,FALSE)</f>
        <v>4648</v>
      </c>
      <c r="N55" s="28">
        <f>VLOOKUP($A55,'2021'!$B$5:$O$117,14,FALSE)</f>
        <v>8539</v>
      </c>
      <c r="O55" s="35" t="s">
        <v>67</v>
      </c>
      <c r="P55" s="30">
        <f>VLOOKUP($O55,'2020'!$B$5:$O$117,2,FALSE)</f>
        <v>23795</v>
      </c>
      <c r="Q55" s="30">
        <f>VLOOKUP($O55,'2020'!$B$5:$O$117,3,FALSE)</f>
        <v>18410</v>
      </c>
      <c r="R55" s="30">
        <f>VLOOKUP($O55,'2020'!$B$5:$O$117,4,FALSE)</f>
        <v>9189</v>
      </c>
      <c r="S55" s="30">
        <f>VLOOKUP($O55,'2020'!$B$5:$O$117,5,FALSE)</f>
        <v>0</v>
      </c>
      <c r="T55" s="30">
        <f>VLOOKUP($O55,'2020'!$B$5:$O$117,6,FALSE)</f>
        <v>0</v>
      </c>
      <c r="U55" s="30">
        <f>VLOOKUP($O55,'2020'!$B$5:$O$117,7,FALSE)</f>
        <v>0</v>
      </c>
      <c r="V55" s="30">
        <f>VLOOKUP($O55,'2020'!$B$5:$O$117,8,FALSE)</f>
        <v>0</v>
      </c>
      <c r="W55" s="30">
        <f>VLOOKUP($O55,'2020'!$B$5:$O$117,9,FALSE)</f>
        <v>0</v>
      </c>
      <c r="X55" s="30">
        <f>VLOOKUP($O55,'2020'!$B$5:$O$117,10,FALSE)</f>
        <v>0</v>
      </c>
      <c r="Y55" s="30">
        <f>VLOOKUP($O55,'2020'!$B$5:$O$117,11,FALSE)</f>
        <v>1</v>
      </c>
      <c r="Z55" s="30">
        <f>VLOOKUP($O55,'2020'!$B$5:$O$117,12,FALSE)</f>
        <v>30</v>
      </c>
      <c r="AA55" s="30">
        <f>VLOOKUP($O55,'2020'!$B$5:$O$117,13,FALSE)</f>
        <v>133</v>
      </c>
      <c r="AB55" s="30">
        <f>VLOOKUP($O55,'2020'!$B$5:$O$117,14,FALSE)</f>
        <v>51558</v>
      </c>
      <c r="AC55" s="87" t="s">
        <v>67</v>
      </c>
      <c r="AD55" s="36">
        <v>811.58</v>
      </c>
      <c r="AE55" s="36">
        <v>692.32</v>
      </c>
      <c r="AF55" s="36">
        <v>421.69</v>
      </c>
      <c r="AG55" s="36">
        <v>216.27</v>
      </c>
      <c r="AH55" s="36">
        <v>170.02</v>
      </c>
      <c r="AI55" s="36">
        <v>107.16</v>
      </c>
      <c r="AJ55" s="36">
        <v>66.959999999999994</v>
      </c>
      <c r="AK55" s="37">
        <v>63.24</v>
      </c>
      <c r="AL55" s="37">
        <v>43.57</v>
      </c>
      <c r="AM55" s="38">
        <v>33.184890656063622</v>
      </c>
      <c r="AN55" s="38">
        <v>38.200401533126481</v>
      </c>
      <c r="AO55" s="38">
        <v>36.844518310504895</v>
      </c>
      <c r="AP55" s="38">
        <v>102.11947237729602</v>
      </c>
    </row>
    <row r="56" spans="1:42">
      <c r="A56" s="27" t="s">
        <v>68</v>
      </c>
      <c r="B56" s="28">
        <f>VLOOKUP($A56,'2021'!$B$5:$O$117,2,FALSE)</f>
        <v>240</v>
      </c>
      <c r="C56" s="28">
        <f>VLOOKUP($A56,'2021'!$B$5:$O$117,3,FALSE)</f>
        <v>181</v>
      </c>
      <c r="D56" s="28">
        <f>VLOOKUP($A56,'2021'!$B$5:$O$117,4,FALSE)</f>
        <v>152</v>
      </c>
      <c r="E56" s="28">
        <f>VLOOKUP($A56,'2021'!$B$5:$O$117,5,FALSE)</f>
        <v>193</v>
      </c>
      <c r="F56" s="28">
        <f>VLOOKUP($A56,'2021'!$B$5:$O$117,6,FALSE)</f>
        <v>90</v>
      </c>
      <c r="G56" s="28">
        <f>VLOOKUP($A56,'2021'!$B$5:$O$117,7,FALSE)</f>
        <v>64</v>
      </c>
      <c r="H56" s="28">
        <f>VLOOKUP($A56,'2021'!$B$5:$O$117,8,FALSE)</f>
        <v>393</v>
      </c>
      <c r="I56" s="28">
        <f>VLOOKUP($A56,'2021'!$B$5:$O$117,9,FALSE)</f>
        <v>277</v>
      </c>
      <c r="J56" s="28">
        <f>VLOOKUP($A56,'2021'!$B$5:$O$117,10,FALSE)</f>
        <v>198</v>
      </c>
      <c r="K56" s="28">
        <f>VLOOKUP($A56,'2021'!$B$5:$O$117,11,FALSE)</f>
        <v>650</v>
      </c>
      <c r="L56" s="28">
        <f>VLOOKUP($A56,'2021'!$B$5:$O$117,12,FALSE)</f>
        <v>2582</v>
      </c>
      <c r="M56" s="28">
        <f>VLOOKUP($A56,'2021'!$B$5:$O$117,13,FALSE)</f>
        <v>6409</v>
      </c>
      <c r="N56" s="28">
        <f>VLOOKUP($A56,'2021'!$B$5:$O$117,14,FALSE)</f>
        <v>11429</v>
      </c>
      <c r="O56" s="29" t="s">
        <v>68</v>
      </c>
      <c r="P56" s="30">
        <f>VLOOKUP($O56,'2020'!$B$5:$O$117,2,FALSE)</f>
        <v>22133</v>
      </c>
      <c r="Q56" s="30">
        <f>VLOOKUP($O56,'2020'!$B$5:$O$117,3,FALSE)</f>
        <v>20920</v>
      </c>
      <c r="R56" s="30">
        <f>VLOOKUP($O56,'2020'!$B$5:$O$117,4,FALSE)</f>
        <v>8301</v>
      </c>
      <c r="S56" s="30">
        <f>VLOOKUP($O56,'2020'!$B$5:$O$117,5,FALSE)</f>
        <v>0</v>
      </c>
      <c r="T56" s="30">
        <f>VLOOKUP($O56,'2020'!$B$5:$O$117,6,FALSE)</f>
        <v>0</v>
      </c>
      <c r="U56" s="30">
        <f>VLOOKUP($O56,'2020'!$B$5:$O$117,7,FALSE)</f>
        <v>0</v>
      </c>
      <c r="V56" s="30">
        <f>VLOOKUP($O56,'2020'!$B$5:$O$117,8,FALSE)</f>
        <v>0</v>
      </c>
      <c r="W56" s="30">
        <f>VLOOKUP($O56,'2020'!$B$5:$O$117,9,FALSE)</f>
        <v>0</v>
      </c>
      <c r="X56" s="30">
        <f>VLOOKUP($O56,'2020'!$B$5:$O$117,10,FALSE)</f>
        <v>0</v>
      </c>
      <c r="Y56" s="30">
        <f>VLOOKUP($O56,'2020'!$B$5:$O$117,11,FALSE)</f>
        <v>11</v>
      </c>
      <c r="Z56" s="30">
        <f>VLOOKUP($O56,'2020'!$B$5:$O$117,12,FALSE)</f>
        <v>106</v>
      </c>
      <c r="AA56" s="30">
        <f>VLOOKUP($O56,'2020'!$B$5:$O$117,13,FALSE)</f>
        <v>226</v>
      </c>
      <c r="AB56" s="30">
        <f>VLOOKUP($O56,'2020'!$B$5:$O$117,14,FALSE)</f>
        <v>51697</v>
      </c>
      <c r="AC56" s="86" t="s">
        <v>68</v>
      </c>
      <c r="AD56" s="31">
        <v>576.54</v>
      </c>
      <c r="AE56" s="31">
        <v>524.75</v>
      </c>
      <c r="AF56" s="31">
        <v>390.66</v>
      </c>
      <c r="AG56" s="31">
        <v>215.68</v>
      </c>
      <c r="AH56" s="31">
        <v>136.94</v>
      </c>
      <c r="AI56" s="31">
        <v>74.53</v>
      </c>
      <c r="AJ56" s="31">
        <v>60.05</v>
      </c>
      <c r="AK56" s="32">
        <v>27.32</v>
      </c>
      <c r="AL56" s="32">
        <v>33.450000000000003</v>
      </c>
      <c r="AM56" s="33">
        <v>30.013671258807445</v>
      </c>
      <c r="AN56" s="33">
        <v>32.918733307897746</v>
      </c>
      <c r="AO56" s="33">
        <v>34.233365477338481</v>
      </c>
      <c r="AP56" s="33">
        <v>99.137656514705697</v>
      </c>
    </row>
    <row r="57" spans="1:42">
      <c r="A57" s="39" t="s">
        <v>69</v>
      </c>
      <c r="B57" s="28">
        <f>SUM(B58:B72)</f>
        <v>651.00000000000011</v>
      </c>
      <c r="C57" s="28">
        <f t="shared" ref="C57:N57" si="16">SUM(C58:C72)</f>
        <v>496</v>
      </c>
      <c r="D57" s="28">
        <f t="shared" si="16"/>
        <v>455</v>
      </c>
      <c r="E57" s="28">
        <f t="shared" si="16"/>
        <v>614</v>
      </c>
      <c r="F57" s="28">
        <f t="shared" si="16"/>
        <v>371.00000000000006</v>
      </c>
      <c r="G57" s="28">
        <f t="shared" si="16"/>
        <v>312</v>
      </c>
      <c r="H57" s="28">
        <f t="shared" si="16"/>
        <v>639</v>
      </c>
      <c r="I57" s="28">
        <f t="shared" si="16"/>
        <v>690</v>
      </c>
      <c r="J57" s="28">
        <f t="shared" si="16"/>
        <v>763</v>
      </c>
      <c r="K57" s="28">
        <f t="shared" si="16"/>
        <v>2209.9999999999995</v>
      </c>
      <c r="L57" s="28">
        <f t="shared" si="16"/>
        <v>10868</v>
      </c>
      <c r="M57" s="28">
        <f t="shared" si="16"/>
        <v>39737</v>
      </c>
      <c r="N57" s="28">
        <f t="shared" si="16"/>
        <v>57806.000000000007</v>
      </c>
      <c r="O57" s="40" t="s">
        <v>69</v>
      </c>
      <c r="P57" s="28">
        <f>SUM(P58:P72)</f>
        <v>364597</v>
      </c>
      <c r="Q57" s="28">
        <f t="shared" ref="Q57:AB57" si="17">SUM(Q58:Q72)</f>
        <v>296329</v>
      </c>
      <c r="R57" s="28">
        <f t="shared" si="17"/>
        <v>142382.99999999997</v>
      </c>
      <c r="S57" s="28">
        <f t="shared" si="17"/>
        <v>0</v>
      </c>
      <c r="T57" s="28">
        <f t="shared" si="17"/>
        <v>0</v>
      </c>
      <c r="U57" s="28">
        <f t="shared" si="17"/>
        <v>0</v>
      </c>
      <c r="V57" s="28">
        <f t="shared" si="17"/>
        <v>0</v>
      </c>
      <c r="W57" s="28">
        <f t="shared" si="17"/>
        <v>0</v>
      </c>
      <c r="X57" s="28">
        <f t="shared" si="17"/>
        <v>0</v>
      </c>
      <c r="Y57" s="28">
        <f t="shared" si="17"/>
        <v>10.000000000000002</v>
      </c>
      <c r="Z57" s="28">
        <f t="shared" si="17"/>
        <v>31</v>
      </c>
      <c r="AA57" s="28">
        <f t="shared" si="17"/>
        <v>345</v>
      </c>
      <c r="AB57" s="28">
        <f t="shared" si="17"/>
        <v>803695</v>
      </c>
      <c r="AC57" s="88" t="s">
        <v>69</v>
      </c>
      <c r="AD57" s="41">
        <v>673.02</v>
      </c>
      <c r="AE57" s="41">
        <v>734.15</v>
      </c>
      <c r="AF57" s="41">
        <v>1062.1400000000001</v>
      </c>
      <c r="AG57" s="41">
        <v>1003.31</v>
      </c>
      <c r="AH57" s="41">
        <v>472.16</v>
      </c>
      <c r="AI57" s="41">
        <v>326.8</v>
      </c>
      <c r="AJ57" s="41">
        <v>436.31</v>
      </c>
      <c r="AK57" s="42">
        <v>350.76</v>
      </c>
      <c r="AL57" s="42">
        <v>223.27</v>
      </c>
      <c r="AM57" s="43">
        <v>120.4028341935681</v>
      </c>
      <c r="AN57" s="43">
        <v>66.740522875816993</v>
      </c>
      <c r="AO57" s="43">
        <v>28.18777961113852</v>
      </c>
      <c r="AP57" s="43">
        <v>215.62468258780584</v>
      </c>
    </row>
    <row r="58" spans="1:42">
      <c r="A58" s="27" t="s">
        <v>70</v>
      </c>
      <c r="B58" s="28">
        <f>VLOOKUP($A58,'2021'!$B$5:$O$117,2,FALSE)</f>
        <v>3.8365354516461232</v>
      </c>
      <c r="C58" s="28">
        <f>VLOOKUP($A58,'2021'!$B$5:$O$117,3,FALSE)</f>
        <v>2.9257032940610723</v>
      </c>
      <c r="D58" s="28">
        <f>VLOOKUP($A58,'2021'!$B$5:$O$117,4,FALSE)</f>
        <v>2.7462969599912896</v>
      </c>
      <c r="E58" s="28">
        <f>VLOOKUP($A58,'2021'!$B$5:$O$117,5,FALSE)</f>
        <v>3.698530579284752</v>
      </c>
      <c r="F58" s="28">
        <f>VLOOKUP($A58,'2021'!$B$5:$O$117,6,FALSE)</f>
        <v>2.1804769833096671</v>
      </c>
      <c r="G58" s="28">
        <f>VLOOKUP($A58,'2021'!$B$5:$O$117,7,FALSE)</f>
        <v>1.7802628534616902</v>
      </c>
      <c r="H58" s="28">
        <f>VLOOKUP($A58,'2021'!$B$5:$O$117,8,FALSE)</f>
        <v>5.5891973306355398</v>
      </c>
      <c r="I58" s="28">
        <f>VLOOKUP($A58,'2021'!$B$5:$O$117,9,FALSE)</f>
        <v>5.7962046391775965</v>
      </c>
      <c r="J58" s="28">
        <f>VLOOKUP($A58,'2021'!$B$5:$O$117,10,FALSE)</f>
        <v>5.8238056136498706</v>
      </c>
      <c r="K58" s="28">
        <f>VLOOKUP($A58,'2021'!$B$5:$O$117,11,FALSE)</f>
        <v>13.690083338248037</v>
      </c>
      <c r="L58" s="28">
        <f>VLOOKUP($A58,'2021'!$B$5:$O$117,12,FALSE)</f>
        <v>69.444051772242062</v>
      </c>
      <c r="M58" s="28">
        <f>VLOOKUP($A58,'2021'!$B$5:$O$117,13,FALSE)</f>
        <v>255.75062946009336</v>
      </c>
      <c r="N58" s="28">
        <f>VLOOKUP($A58,'2021'!$B$5:$O$117,14,FALSE)</f>
        <v>373.26177827580108</v>
      </c>
      <c r="O58" s="100" t="s">
        <v>70</v>
      </c>
      <c r="P58" s="30">
        <f>VLOOKUP($O58,'2020'!$B$5:$O$117,2,FALSE)</f>
        <v>1508.0758437033576</v>
      </c>
      <c r="Q58" s="30">
        <f>VLOOKUP($O58,'2020'!$B$5:$O$117,3,FALSE)</f>
        <v>1131.8331601845509</v>
      </c>
      <c r="R58" s="30">
        <f>VLOOKUP($O58,'2020'!$B$5:$O$117,4,FALSE)</f>
        <v>345.39859454604021</v>
      </c>
      <c r="S58" s="30">
        <f>VLOOKUP($O58,'2020'!$B$5:$O$117,5,FALSE)</f>
        <v>0</v>
      </c>
      <c r="T58" s="30">
        <f>VLOOKUP($O58,'2020'!$B$5:$O$117,6,FALSE)</f>
        <v>0</v>
      </c>
      <c r="U58" s="30">
        <f>VLOOKUP($O58,'2020'!$B$5:$O$117,7,FALSE)</f>
        <v>0</v>
      </c>
      <c r="V58" s="30">
        <f>VLOOKUP($O58,'2020'!$B$5:$O$117,8,FALSE)</f>
        <v>0</v>
      </c>
      <c r="W58" s="30">
        <f>VLOOKUP($O58,'2020'!$B$5:$O$117,9,FALSE)</f>
        <v>0</v>
      </c>
      <c r="X58" s="30">
        <f>VLOOKUP($O58,'2020'!$B$5:$O$117,10,FALSE)</f>
        <v>0</v>
      </c>
      <c r="Y58" s="30">
        <f>VLOOKUP($O58,'2020'!$B$5:$O$117,11,FALSE)</f>
        <v>6.9002436180685675E-2</v>
      </c>
      <c r="Z58" s="30">
        <f>VLOOKUP($O58,'2020'!$B$5:$O$117,12,FALSE)</f>
        <v>0.30361071919501698</v>
      </c>
      <c r="AA58" s="30">
        <f>VLOOKUP($O58,'2020'!$B$5:$O$117,13,FALSE)</f>
        <v>2.5116886769769584</v>
      </c>
      <c r="AB58" s="30">
        <f>VLOOKUP($O58,'2020'!$B$5:$O$117,14,FALSE)</f>
        <v>2988.1919002663012</v>
      </c>
      <c r="AC58" s="86" t="s">
        <v>70</v>
      </c>
      <c r="AD58" s="31">
        <v>325.64999999999998</v>
      </c>
      <c r="AE58" s="31">
        <v>380.86</v>
      </c>
      <c r="AF58" s="31">
        <v>572.78</v>
      </c>
      <c r="AG58" s="31">
        <v>615.29</v>
      </c>
      <c r="AH58" s="31">
        <v>241.18</v>
      </c>
      <c r="AI58" s="31">
        <v>156.19</v>
      </c>
      <c r="AJ58" s="31">
        <v>247.37</v>
      </c>
      <c r="AK58" s="32">
        <v>244.74</v>
      </c>
      <c r="AL58" s="32">
        <v>154.96</v>
      </c>
      <c r="AM58" s="33">
        <v>129.05405405405406</v>
      </c>
      <c r="AN58" s="33">
        <v>95.987158908507226</v>
      </c>
      <c r="AO58" s="33">
        <v>81.613285883748517</v>
      </c>
      <c r="AP58" s="33">
        <v>197.89612097304405</v>
      </c>
    </row>
    <row r="59" spans="1:42">
      <c r="A59" s="34" t="s">
        <v>71</v>
      </c>
      <c r="B59" s="28">
        <f>VLOOKUP($A59,'2021'!$B$5:$O$117,2,FALSE)</f>
        <v>5.9729887899395262</v>
      </c>
      <c r="C59" s="28">
        <f>VLOOKUP($A59,'2021'!$B$5:$O$117,3,FALSE)</f>
        <v>4.5549410916085593</v>
      </c>
      <c r="D59" s="28">
        <f>VLOOKUP($A59,'2021'!$B$5:$O$117,4,FALSE)</f>
        <v>4.2756286661797329</v>
      </c>
      <c r="E59" s="28">
        <f>VLOOKUP($A59,'2021'!$B$5:$O$117,5,FALSE)</f>
        <v>5.7581330780711983</v>
      </c>
      <c r="F59" s="28">
        <f>VLOOKUP($A59,'2021'!$B$5:$O$117,6,FALSE)</f>
        <v>3.394720247519587</v>
      </c>
      <c r="G59" s="28">
        <f>VLOOKUP($A59,'2021'!$B$5:$O$117,7,FALSE)</f>
        <v>2.7716386831014348</v>
      </c>
      <c r="H59" s="28">
        <f>VLOOKUP($A59,'2021'!$B$5:$O$117,8,FALSE)</f>
        <v>8.701656330667296</v>
      </c>
      <c r="I59" s="28">
        <f>VLOOKUP($A59,'2021'!$B$5:$O$117,9,FALSE)</f>
        <v>9.0239398984697878</v>
      </c>
      <c r="J59" s="28">
        <f>VLOOKUP($A59,'2021'!$B$5:$O$117,10,FALSE)</f>
        <v>9.0669110408434541</v>
      </c>
      <c r="K59" s="28">
        <f>VLOOKUP($A59,'2021'!$B$5:$O$117,11,FALSE)</f>
        <v>21.313686617338167</v>
      </c>
      <c r="L59" s="28">
        <f>VLOOKUP($A59,'2021'!$B$5:$O$117,12,FALSE)</f>
        <v>108.11539421214279</v>
      </c>
      <c r="M59" s="28">
        <f>VLOOKUP($A59,'2021'!$B$5:$O$117,13,FALSE)</f>
        <v>398.17060523438596</v>
      </c>
      <c r="N59" s="28">
        <f>VLOOKUP($A59,'2021'!$B$5:$O$117,14,FALSE)</f>
        <v>581.12024389026749</v>
      </c>
      <c r="O59" s="100" t="s">
        <v>71</v>
      </c>
      <c r="P59" s="30">
        <f>VLOOKUP($O59,'2020'!$B$5:$O$117,2,FALSE)</f>
        <v>2347.8787625835312</v>
      </c>
      <c r="Q59" s="30">
        <f>VLOOKUP($O59,'2020'!$B$5:$O$117,3,FALSE)</f>
        <v>1762.1176353169076</v>
      </c>
      <c r="R59" s="30">
        <f>VLOOKUP($O59,'2020'!$B$5:$O$117,4,FALSE)</f>
        <v>537.74087566405206</v>
      </c>
      <c r="S59" s="30">
        <f>VLOOKUP($O59,'2020'!$B$5:$O$117,5,FALSE)</f>
        <v>0</v>
      </c>
      <c r="T59" s="30">
        <f>VLOOKUP($O59,'2020'!$B$5:$O$117,6,FALSE)</f>
        <v>0</v>
      </c>
      <c r="U59" s="30">
        <f>VLOOKUP($O59,'2020'!$B$5:$O$117,7,FALSE)</f>
        <v>0</v>
      </c>
      <c r="V59" s="30">
        <f>VLOOKUP($O59,'2020'!$B$5:$O$117,8,FALSE)</f>
        <v>0</v>
      </c>
      <c r="W59" s="30">
        <f>VLOOKUP($O59,'2020'!$B$5:$O$117,9,FALSE)</f>
        <v>0</v>
      </c>
      <c r="X59" s="30">
        <f>VLOOKUP($O59,'2020'!$B$5:$O$117,10,FALSE)</f>
        <v>0</v>
      </c>
      <c r="Y59" s="30">
        <f>VLOOKUP($O59,'2020'!$B$5:$O$117,11,FALSE)</f>
        <v>0.10742785593416415</v>
      </c>
      <c r="Z59" s="30">
        <f>VLOOKUP($O59,'2020'!$B$5:$O$117,12,FALSE)</f>
        <v>0.47268256611032222</v>
      </c>
      <c r="AA59" s="30">
        <f>VLOOKUP($O59,'2020'!$B$5:$O$117,13,FALSE)</f>
        <v>3.9103739560035748</v>
      </c>
      <c r="AB59" s="30">
        <f>VLOOKUP($O59,'2020'!$B$5:$O$117,14,FALSE)</f>
        <v>4652.227757942539</v>
      </c>
      <c r="AC59" s="87" t="s">
        <v>71</v>
      </c>
      <c r="AD59" s="36">
        <v>382.37</v>
      </c>
      <c r="AE59" s="36">
        <v>514.84</v>
      </c>
      <c r="AF59" s="36">
        <v>468.56</v>
      </c>
      <c r="AG59" s="36">
        <v>411.92</v>
      </c>
      <c r="AH59" s="36">
        <v>212.14</v>
      </c>
      <c r="AI59" s="36">
        <v>137.22999999999999</v>
      </c>
      <c r="AJ59" s="36">
        <v>129.31</v>
      </c>
      <c r="AK59" s="37">
        <v>43</v>
      </c>
      <c r="AL59" s="37">
        <v>62.45</v>
      </c>
      <c r="AM59" s="38">
        <v>47.60765550239234</v>
      </c>
      <c r="AN59" s="38">
        <v>174.08536585365854</v>
      </c>
      <c r="AO59" s="38">
        <v>45.793838862559241</v>
      </c>
      <c r="AP59" s="38">
        <v>168.34881756756758</v>
      </c>
    </row>
    <row r="60" spans="1:42">
      <c r="A60" s="27" t="s">
        <v>72</v>
      </c>
      <c r="B60" s="28">
        <f>VLOOKUP($A60,'2021'!$B$5:$O$117,2,FALSE)</f>
        <v>22.54626701810577</v>
      </c>
      <c r="C60" s="28">
        <f>VLOOKUP($A60,'2021'!$B$5:$O$117,3,FALSE)</f>
        <v>17.193556143303681</v>
      </c>
      <c r="D60" s="28">
        <f>VLOOKUP($A60,'2021'!$B$5:$O$117,4,FALSE)</f>
        <v>16.139234304327509</v>
      </c>
      <c r="E60" s="28">
        <f>VLOOKUP($A60,'2021'!$B$5:$O$117,5,FALSE)</f>
        <v>21.735250218893331</v>
      </c>
      <c r="F60" s="28">
        <f>VLOOKUP($A60,'2021'!$B$5:$O$117,6,FALSE)</f>
        <v>12.814065427556516</v>
      </c>
      <c r="G60" s="28">
        <f>VLOOKUP($A60,'2021'!$B$5:$O$117,7,FALSE)</f>
        <v>10.462116709840446</v>
      </c>
      <c r="H60" s="28">
        <f>VLOOKUP($A60,'2021'!$B$5:$O$117,8,FALSE)</f>
        <v>32.846180368103731</v>
      </c>
      <c r="I60" s="28">
        <f>VLOOKUP($A60,'2021'!$B$5:$O$117,9,FALSE)</f>
        <v>34.062705566922382</v>
      </c>
      <c r="J60" s="28">
        <f>VLOOKUP($A60,'2021'!$B$5:$O$117,10,FALSE)</f>
        <v>34.224908926764869</v>
      </c>
      <c r="K60" s="28">
        <f>VLOOKUP($A60,'2021'!$B$5:$O$117,11,FALSE)</f>
        <v>80.452866481873826</v>
      </c>
      <c r="L60" s="28">
        <f>VLOOKUP($A60,'2021'!$B$5:$O$117,12,FALSE)</f>
        <v>408.10365336369864</v>
      </c>
      <c r="M60" s="28">
        <f>VLOOKUP($A60,'2021'!$B$5:$O$117,13,FALSE)</f>
        <v>1502.9763323004895</v>
      </c>
      <c r="N60" s="28">
        <f>VLOOKUP($A60,'2021'!$B$5:$O$117,14,FALSE)</f>
        <v>2193.5571368298802</v>
      </c>
      <c r="O60" s="100" t="s">
        <v>72</v>
      </c>
      <c r="P60" s="30">
        <f>VLOOKUP($O60,'2020'!$B$5:$O$117,2,FALSE)</f>
        <v>8862.548276753756</v>
      </c>
      <c r="Q60" s="30">
        <f>VLOOKUP($O60,'2020'!$B$5:$O$117,3,FALSE)</f>
        <v>6651.4731770608869</v>
      </c>
      <c r="R60" s="30">
        <f>VLOOKUP($O60,'2020'!$B$5:$O$117,4,FALSE)</f>
        <v>2029.8128450688891</v>
      </c>
      <c r="S60" s="30">
        <f>VLOOKUP($O60,'2020'!$B$5:$O$117,5,FALSE)</f>
        <v>0</v>
      </c>
      <c r="T60" s="30">
        <f>VLOOKUP($O60,'2020'!$B$5:$O$117,6,FALSE)</f>
        <v>0</v>
      </c>
      <c r="U60" s="30">
        <f>VLOOKUP($O60,'2020'!$B$5:$O$117,7,FALSE)</f>
        <v>0</v>
      </c>
      <c r="V60" s="30">
        <f>VLOOKUP($O60,'2020'!$B$5:$O$117,8,FALSE)</f>
        <v>0</v>
      </c>
      <c r="W60" s="30">
        <f>VLOOKUP($O60,'2020'!$B$5:$O$117,9,FALSE)</f>
        <v>0</v>
      </c>
      <c r="X60" s="30">
        <f>VLOOKUP($O60,'2020'!$B$5:$O$117,10,FALSE)</f>
        <v>0</v>
      </c>
      <c r="Y60" s="30">
        <f>VLOOKUP($O60,'2020'!$B$5:$O$117,11,FALSE)</f>
        <v>0.40550839960621887</v>
      </c>
      <c r="Z60" s="30">
        <f>VLOOKUP($O60,'2020'!$B$5:$O$117,12,FALSE)</f>
        <v>1.7842369582673629</v>
      </c>
      <c r="AA60" s="30">
        <f>VLOOKUP($O60,'2020'!$B$5:$O$117,13,FALSE)</f>
        <v>14.760505745666366</v>
      </c>
      <c r="AB60" s="30">
        <f>VLOOKUP($O60,'2020'!$B$5:$O$117,14,FALSE)</f>
        <v>17560.784549987071</v>
      </c>
      <c r="AC60" s="86" t="s">
        <v>72</v>
      </c>
      <c r="AD60" s="31">
        <v>957.74</v>
      </c>
      <c r="AE60" s="31">
        <v>791.9</v>
      </c>
      <c r="AF60" s="31">
        <v>595.16</v>
      </c>
      <c r="AG60" s="31">
        <v>312.48</v>
      </c>
      <c r="AH60" s="31">
        <v>154.75</v>
      </c>
      <c r="AI60" s="31">
        <v>83.59</v>
      </c>
      <c r="AJ60" s="31">
        <v>49.46</v>
      </c>
      <c r="AK60" s="32">
        <v>4.37</v>
      </c>
      <c r="AL60" s="32">
        <v>16.37</v>
      </c>
      <c r="AM60" s="33">
        <v>42.978003384094755</v>
      </c>
      <c r="AN60" s="33">
        <v>86.420093844879929</v>
      </c>
      <c r="AO60" s="33">
        <v>94.054696789536266</v>
      </c>
      <c r="AP60" s="33">
        <v>173.75957934776528</v>
      </c>
    </row>
    <row r="61" spans="1:42">
      <c r="A61" s="34" t="s">
        <v>73</v>
      </c>
      <c r="B61" s="28">
        <f>VLOOKUP($A61,'2021'!$B$5:$O$117,2,FALSE)</f>
        <v>10.628035585477278</v>
      </c>
      <c r="C61" s="28">
        <f>VLOOKUP($A61,'2021'!$B$5:$O$117,3,FALSE)</f>
        <v>8.104832892522241</v>
      </c>
      <c r="D61" s="28">
        <f>VLOOKUP($A61,'2021'!$B$5:$O$117,4,FALSE)</f>
        <v>7.607838422697764</v>
      </c>
      <c r="E61" s="28">
        <f>VLOOKUP($A61,'2021'!$B$5:$O$117,5,FALSE)</f>
        <v>10.245732147150758</v>
      </c>
      <c r="F61" s="28">
        <f>VLOOKUP($A61,'2021'!$B$5:$O$117,6,FALSE)</f>
        <v>6.0403943255590287</v>
      </c>
      <c r="G61" s="28">
        <f>VLOOKUP($A61,'2021'!$B$5:$O$117,7,FALSE)</f>
        <v>4.9317143544121178</v>
      </c>
      <c r="H61" s="28">
        <f>VLOOKUP($A61,'2021'!$B$5:$O$117,8,FALSE)</f>
        <v>15.483289252224091</v>
      </c>
      <c r="I61" s="28">
        <f>VLOOKUP($A61,'2021'!$B$5:$O$117,9,FALSE)</f>
        <v>16.056744409713872</v>
      </c>
      <c r="J61" s="28">
        <f>VLOOKUP($A61,'2021'!$B$5:$O$117,10,FALSE)</f>
        <v>16.133205097379179</v>
      </c>
      <c r="K61" s="28">
        <f>VLOOKUP($A61,'2021'!$B$5:$O$117,11,FALSE)</f>
        <v>37.924501081990861</v>
      </c>
      <c r="L61" s="28">
        <f>VLOOKUP($A61,'2021'!$B$5:$O$117,12,FALSE)</f>
        <v>192.37509016590525</v>
      </c>
      <c r="M61" s="28">
        <f>VLOOKUP($A61,'2021'!$B$5:$O$117,13,FALSE)</f>
        <v>708.48473190670836</v>
      </c>
      <c r="N61" s="28">
        <f>VLOOKUP($A61,'2021'!$B$5:$O$117,14,FALSE)</f>
        <v>1034.0161096417407</v>
      </c>
      <c r="O61" s="100" t="s">
        <v>73</v>
      </c>
      <c r="P61" s="30">
        <f>VLOOKUP($O61,'2020'!$B$5:$O$117,2,FALSE)</f>
        <v>4177.6972830007217</v>
      </c>
      <c r="Q61" s="30">
        <f>VLOOKUP($O61,'2020'!$B$5:$O$117,3,FALSE)</f>
        <v>3135.4234190911275</v>
      </c>
      <c r="R61" s="30">
        <f>VLOOKUP($O61,'2020'!$B$5:$O$117,4,FALSE)</f>
        <v>956.82904544361622</v>
      </c>
      <c r="S61" s="30">
        <f>VLOOKUP($O61,'2020'!$B$5:$O$117,5,FALSE)</f>
        <v>0</v>
      </c>
      <c r="T61" s="30">
        <f>VLOOKUP($O61,'2020'!$B$5:$O$117,6,FALSE)</f>
        <v>0</v>
      </c>
      <c r="U61" s="30">
        <f>VLOOKUP($O61,'2020'!$B$5:$O$117,7,FALSE)</f>
        <v>0</v>
      </c>
      <c r="V61" s="30">
        <f>VLOOKUP($O61,'2020'!$B$5:$O$117,8,FALSE)</f>
        <v>0</v>
      </c>
      <c r="W61" s="30">
        <f>VLOOKUP($O61,'2020'!$B$5:$O$117,9,FALSE)</f>
        <v>0</v>
      </c>
      <c r="X61" s="30">
        <f>VLOOKUP($O61,'2020'!$B$5:$O$117,10,FALSE)</f>
        <v>0</v>
      </c>
      <c r="Y61" s="30">
        <f>VLOOKUP($O61,'2020'!$B$5:$O$117,11,FALSE)</f>
        <v>0.1911517191632604</v>
      </c>
      <c r="Z61" s="30">
        <f>VLOOKUP($O61,'2020'!$B$5:$O$117,12,FALSE)</f>
        <v>0.84106756431834573</v>
      </c>
      <c r="AA61" s="30">
        <f>VLOOKUP($O61,'2020'!$B$5:$O$117,13,FALSE)</f>
        <v>6.9579225775426785</v>
      </c>
      <c r="AB61" s="30">
        <f>VLOOKUP($O61,'2020'!$B$5:$O$117,14,FALSE)</f>
        <v>8277.9398893964899</v>
      </c>
      <c r="AC61" s="87" t="s">
        <v>73</v>
      </c>
      <c r="AD61" s="36">
        <v>136.33000000000001</v>
      </c>
      <c r="AE61" s="36">
        <v>93.58</v>
      </c>
      <c r="AF61" s="36">
        <v>100</v>
      </c>
      <c r="AG61" s="36">
        <v>89.73</v>
      </c>
      <c r="AH61" s="36">
        <v>150</v>
      </c>
      <c r="AI61" s="36">
        <v>59.86</v>
      </c>
      <c r="AJ61" s="36">
        <v>111.43</v>
      </c>
      <c r="AK61" s="37">
        <v>96.8</v>
      </c>
      <c r="AL61" s="37">
        <v>53.85</v>
      </c>
      <c r="AM61" s="38">
        <v>57.17344753747323</v>
      </c>
      <c r="AN61" s="38">
        <v>59.428129829984542</v>
      </c>
      <c r="AO61" s="38">
        <v>32.681564245810058</v>
      </c>
      <c r="AP61" s="38">
        <v>76.812626082828999</v>
      </c>
    </row>
    <row r="62" spans="1:42">
      <c r="A62" s="27" t="s">
        <v>74</v>
      </c>
      <c r="B62" s="28">
        <f>VLOOKUP($A62,'2021'!$B$5:$O$117,2,FALSE)</f>
        <v>13.209688468291089</v>
      </c>
      <c r="C62" s="28">
        <f>VLOOKUP($A62,'2021'!$B$5:$O$117,3,FALSE)</f>
        <v>10.073575378696802</v>
      </c>
      <c r="D62" s="28">
        <f>VLOOKUP($A62,'2021'!$B$5:$O$117,4,FALSE)</f>
        <v>9.4558561337767149</v>
      </c>
      <c r="E62" s="28">
        <f>VLOOKUP($A62,'2021'!$B$5:$O$117,5,FALSE)</f>
        <v>12.734519818352561</v>
      </c>
      <c r="F62" s="28">
        <f>VLOOKUP($A62,'2021'!$B$5:$O$117,6,FALSE)</f>
        <v>7.507664669028749</v>
      </c>
      <c r="G62" s="28">
        <f>VLOOKUP($A62,'2021'!$B$5:$O$117,7,FALSE)</f>
        <v>6.1296755842070159</v>
      </c>
      <c r="H62" s="28">
        <f>VLOOKUP($A62,'2021'!$B$5:$O$117,8,FALSE)</f>
        <v>19.2443303225104</v>
      </c>
      <c r="I62" s="28">
        <f>VLOOKUP($A62,'2021'!$B$5:$O$117,9,FALSE)</f>
        <v>19.957083297418194</v>
      </c>
      <c r="J62" s="28">
        <f>VLOOKUP($A62,'2021'!$B$5:$O$117,10,FALSE)</f>
        <v>20.052117027405899</v>
      </c>
      <c r="K62" s="28">
        <f>VLOOKUP($A62,'2021'!$B$5:$O$117,11,FALSE)</f>
        <v>47.136730073902015</v>
      </c>
      <c r="L62" s="28">
        <f>VLOOKUP($A62,'2021'!$B$5:$O$117,12,FALSE)</f>
        <v>239.10486464906748</v>
      </c>
      <c r="M62" s="28">
        <f>VLOOKUP($A62,'2021'!$B$5:$O$117,13,FALSE)</f>
        <v>880.5825420660808</v>
      </c>
      <c r="N62" s="28">
        <f>VLOOKUP($A62,'2021'!$B$5:$O$117,14,FALSE)</f>
        <v>1285.1886474887378</v>
      </c>
      <c r="O62" s="100" t="s">
        <v>74</v>
      </c>
      <c r="P62" s="30">
        <f>VLOOKUP($O62,'2020'!$B$5:$O$117,2,FALSE)</f>
        <v>5192.5004559332565</v>
      </c>
      <c r="Q62" s="30">
        <f>VLOOKUP($O62,'2020'!$B$5:$O$117,3,FALSE)</f>
        <v>3897.0481656058469</v>
      </c>
      <c r="R62" s="30">
        <f>VLOOKUP($O62,'2020'!$B$5:$O$117,4,FALSE)</f>
        <v>1189.252097066149</v>
      </c>
      <c r="S62" s="30">
        <f>VLOOKUP($O62,'2020'!$B$5:$O$117,5,FALSE)</f>
        <v>0</v>
      </c>
      <c r="T62" s="30">
        <f>VLOOKUP($O62,'2020'!$B$5:$O$117,6,FALSE)</f>
        <v>0</v>
      </c>
      <c r="U62" s="30">
        <f>VLOOKUP($O62,'2020'!$B$5:$O$117,7,FALSE)</f>
        <v>0</v>
      </c>
      <c r="V62" s="30">
        <f>VLOOKUP($O62,'2020'!$B$5:$O$117,8,FALSE)</f>
        <v>0</v>
      </c>
      <c r="W62" s="30">
        <f>VLOOKUP($O62,'2020'!$B$5:$O$117,9,FALSE)</f>
        <v>0</v>
      </c>
      <c r="X62" s="30">
        <f>VLOOKUP($O62,'2020'!$B$5:$O$117,10,FALSE)</f>
        <v>0</v>
      </c>
      <c r="Y62" s="30">
        <f>VLOOKUP($O62,'2020'!$B$5:$O$117,11,FALSE)</f>
        <v>0.23758432496926418</v>
      </c>
      <c r="Z62" s="30">
        <f>VLOOKUP($O62,'2020'!$B$5:$O$117,12,FALSE)</f>
        <v>1.0453710298647625</v>
      </c>
      <c r="AA62" s="30">
        <f>VLOOKUP($O62,'2020'!$B$5:$O$117,13,FALSE)</f>
        <v>8.6480694288812163</v>
      </c>
      <c r="AB62" s="30">
        <f>VLOOKUP($O62,'2020'!$B$5:$O$117,14,FALSE)</f>
        <v>10288.731743388968</v>
      </c>
      <c r="AC62" s="86" t="s">
        <v>74</v>
      </c>
      <c r="AD62" s="31">
        <v>585.33000000000004</v>
      </c>
      <c r="AE62" s="31">
        <v>857.11</v>
      </c>
      <c r="AF62" s="31">
        <v>672.59</v>
      </c>
      <c r="AG62" s="31">
        <v>277.57</v>
      </c>
      <c r="AH62" s="31">
        <v>96.99</v>
      </c>
      <c r="AI62" s="31">
        <v>95.27</v>
      </c>
      <c r="AJ62" s="31">
        <v>70.78</v>
      </c>
      <c r="AK62" s="32">
        <v>43.28</v>
      </c>
      <c r="AL62" s="32">
        <v>41.41</v>
      </c>
      <c r="AM62" s="33">
        <v>21.052631578947366</v>
      </c>
      <c r="AN62" s="33">
        <v>63.783510369246329</v>
      </c>
      <c r="AO62" s="33">
        <v>97.081081081081081</v>
      </c>
      <c r="AP62" s="33">
        <v>166.43116287951116</v>
      </c>
    </row>
    <row r="63" spans="1:42">
      <c r="A63" s="34" t="s">
        <v>75</v>
      </c>
      <c r="B63" s="28">
        <f>VLOOKUP($A63,'2021'!$B$5:$O$117,2,FALSE)</f>
        <v>75.000358395296416</v>
      </c>
      <c r="C63" s="28">
        <f>VLOOKUP($A63,'2021'!$B$5:$O$117,3,FALSE)</f>
        <v>57.194517912959853</v>
      </c>
      <c r="D63" s="28">
        <f>VLOOKUP($A63,'2021'!$B$5:$O$117,4,FALSE)</f>
        <v>53.687306908863256</v>
      </c>
      <c r="E63" s="28">
        <f>VLOOKUP($A63,'2021'!$B$5:$O$117,5,FALSE)</f>
        <v>72.302503776760574</v>
      </c>
      <c r="F63" s="28">
        <f>VLOOKUP($A63,'2021'!$B$5:$O$117,6,FALSE)</f>
        <v>42.626102972866306</v>
      </c>
      <c r="G63" s="28">
        <f>VLOOKUP($A63,'2021'!$B$5:$O$117,7,FALSE)</f>
        <v>34.802324579112366</v>
      </c>
      <c r="H63" s="28">
        <f>VLOOKUP($A63,'2021'!$B$5:$O$117,8,FALSE)</f>
        <v>109.26311205070161</v>
      </c>
      <c r="I63" s="28">
        <f>VLOOKUP($A63,'2021'!$B$5:$O$117,9,FALSE)</f>
        <v>113.30989397850537</v>
      </c>
      <c r="J63" s="28">
        <f>VLOOKUP($A63,'2021'!$B$5:$O$117,10,FALSE)</f>
        <v>113.84946490221253</v>
      </c>
      <c r="K63" s="28">
        <f>VLOOKUP($A63,'2021'!$B$5:$O$117,11,FALSE)</f>
        <v>267.62717815875556</v>
      </c>
      <c r="L63" s="28">
        <f>VLOOKUP($A63,'2021'!$B$5:$O$117,12,FALSE)</f>
        <v>1357.5604440472357</v>
      </c>
      <c r="M63" s="28">
        <f>VLOOKUP($A63,'2021'!$B$5:$O$117,13,FALSE)</f>
        <v>4999.6641790706226</v>
      </c>
      <c r="N63" s="28">
        <f>VLOOKUP($A63,'2021'!$B$5:$O$117,14,FALSE)</f>
        <v>7296.8873867538923</v>
      </c>
      <c r="O63" s="100" t="s">
        <v>75</v>
      </c>
      <c r="P63" s="30">
        <f>VLOOKUP($O63,'2020'!$B$5:$O$117,2,FALSE)</f>
        <v>29481.345914974121</v>
      </c>
      <c r="Q63" s="30">
        <f>VLOOKUP($O63,'2020'!$B$5:$O$117,3,FALSE)</f>
        <v>22126.184868459855</v>
      </c>
      <c r="R63" s="30">
        <f>VLOOKUP($O63,'2020'!$B$5:$O$117,4,FALSE)</f>
        <v>6752.1905392715053</v>
      </c>
      <c r="S63" s="30">
        <f>VLOOKUP($O63,'2020'!$B$5:$O$117,5,FALSE)</f>
        <v>0</v>
      </c>
      <c r="T63" s="30">
        <f>VLOOKUP($O63,'2020'!$B$5:$O$117,6,FALSE)</f>
        <v>0</v>
      </c>
      <c r="U63" s="30">
        <f>VLOOKUP($O63,'2020'!$B$5:$O$117,7,FALSE)</f>
        <v>0</v>
      </c>
      <c r="V63" s="30">
        <f>VLOOKUP($O63,'2020'!$B$5:$O$117,8,FALSE)</f>
        <v>0</v>
      </c>
      <c r="W63" s="30">
        <f>VLOOKUP($O63,'2020'!$B$5:$O$117,9,FALSE)</f>
        <v>0</v>
      </c>
      <c r="X63" s="30">
        <f>VLOOKUP($O63,'2020'!$B$5:$O$117,10,FALSE)</f>
        <v>0</v>
      </c>
      <c r="Y63" s="30">
        <f>VLOOKUP($O63,'2020'!$B$5:$O$117,11,FALSE)</f>
        <v>1.348927309267921</v>
      </c>
      <c r="Z63" s="30">
        <f>VLOOKUP($O63,'2020'!$B$5:$O$117,12,FALSE)</f>
        <v>5.9352801607788521</v>
      </c>
      <c r="AA63" s="30">
        <f>VLOOKUP($O63,'2020'!$B$5:$O$117,13,FALSE)</f>
        <v>49.100954057352325</v>
      </c>
      <c r="AB63" s="30">
        <f>VLOOKUP($O63,'2020'!$B$5:$O$117,14,FALSE)</f>
        <v>58416.106484232878</v>
      </c>
      <c r="AC63" s="87" t="s">
        <v>75</v>
      </c>
      <c r="AD63" s="36">
        <v>665.54</v>
      </c>
      <c r="AE63" s="36">
        <v>430.51</v>
      </c>
      <c r="AF63" s="36">
        <v>392.45</v>
      </c>
      <c r="AG63" s="36">
        <v>516.15</v>
      </c>
      <c r="AH63" s="36">
        <v>309.16000000000003</v>
      </c>
      <c r="AI63" s="36">
        <v>256.39999999999998</v>
      </c>
      <c r="AJ63" s="36">
        <v>284.42</v>
      </c>
      <c r="AK63" s="37">
        <v>285.02999999999997</v>
      </c>
      <c r="AL63" s="37">
        <v>174.6</v>
      </c>
      <c r="AM63" s="38">
        <v>84.177430319510535</v>
      </c>
      <c r="AN63" s="38">
        <v>71.30980392156863</v>
      </c>
      <c r="AO63" s="38">
        <v>50.159973521624003</v>
      </c>
      <c r="AP63" s="38">
        <v>190.05347413735117</v>
      </c>
    </row>
    <row r="64" spans="1:42">
      <c r="A64" s="27" t="s">
        <v>76</v>
      </c>
      <c r="B64" s="28">
        <f>VLOOKUP($A64,'2021'!$B$5:$O$117,2,FALSE)</f>
        <v>1.6496345728971498</v>
      </c>
      <c r="C64" s="28">
        <f>VLOOKUP($A64,'2021'!$B$5:$O$117,3,FALSE)</f>
        <v>1.2579947102668911</v>
      </c>
      <c r="D64" s="28">
        <f>VLOOKUP($A64,'2021'!$B$5:$O$117,4,FALSE)</f>
        <v>1.1808535252033554</v>
      </c>
      <c r="E64" s="28">
        <f>VLOOKUP($A64,'2021'!$B$5:$O$117,5,FALSE)</f>
        <v>1.5902951997713528</v>
      </c>
      <c r="F64" s="28">
        <f>VLOOKUP($A64,'2021'!$B$5:$O$117,6,FALSE)</f>
        <v>0.93756209538758861</v>
      </c>
      <c r="G64" s="28">
        <f>VLOOKUP($A64,'2021'!$B$5:$O$117,7,FALSE)</f>
        <v>0.76547791332277804</v>
      </c>
      <c r="H64" s="28">
        <f>VLOOKUP($A64,'2021'!$B$5:$O$117,8,FALSE)</f>
        <v>2.4032446115947685</v>
      </c>
      <c r="I64" s="28">
        <f>VLOOKUP($A64,'2021'!$B$5:$O$117,9,FALSE)</f>
        <v>2.4922536712834633</v>
      </c>
      <c r="J64" s="28">
        <f>VLOOKUP($A64,'2021'!$B$5:$O$117,10,FALSE)</f>
        <v>2.5041215459086228</v>
      </c>
      <c r="K64" s="28">
        <f>VLOOKUP($A64,'2021'!$B$5:$O$117,11,FALSE)</f>
        <v>5.8864658140790374</v>
      </c>
      <c r="L64" s="28">
        <f>VLOOKUP($A64,'2021'!$B$5:$O$117,12,FALSE)</f>
        <v>29.859572556900925</v>
      </c>
      <c r="M64" s="28">
        <f>VLOOKUP($A64,'2021'!$B$5:$O$117,13,FALSE)</f>
        <v>109.96772627672654</v>
      </c>
      <c r="N64" s="28">
        <f>VLOOKUP($A64,'2021'!$B$5:$O$117,14,FALSE)</f>
        <v>160.49520249334248</v>
      </c>
      <c r="O64" s="100" t="s">
        <v>76</v>
      </c>
      <c r="P64" s="30">
        <f>VLOOKUP($O64,'2020'!$B$5:$O$117,2,FALSE)</f>
        <v>648.44286770676911</v>
      </c>
      <c r="Q64" s="30">
        <f>VLOOKUP($O64,'2020'!$B$5:$O$117,3,FALSE)</f>
        <v>486.66593475390948</v>
      </c>
      <c r="R64" s="30">
        <f>VLOOKUP($O64,'2020'!$B$5:$O$117,4,FALSE)</f>
        <v>148.5145830592441</v>
      </c>
      <c r="S64" s="30">
        <f>VLOOKUP($O64,'2020'!$B$5:$O$117,5,FALSE)</f>
        <v>0</v>
      </c>
      <c r="T64" s="30">
        <f>VLOOKUP($O64,'2020'!$B$5:$O$117,6,FALSE)</f>
        <v>0</v>
      </c>
      <c r="U64" s="30">
        <f>VLOOKUP($O64,'2020'!$B$5:$O$117,7,FALSE)</f>
        <v>0</v>
      </c>
      <c r="V64" s="30">
        <f>VLOOKUP($O64,'2020'!$B$5:$O$117,8,FALSE)</f>
        <v>0</v>
      </c>
      <c r="W64" s="30">
        <f>VLOOKUP($O64,'2020'!$B$5:$O$117,9,FALSE)</f>
        <v>0</v>
      </c>
      <c r="X64" s="30">
        <f>VLOOKUP($O64,'2020'!$B$5:$O$117,10,FALSE)</f>
        <v>0</v>
      </c>
      <c r="Y64" s="30">
        <f>VLOOKUP($O64,'2020'!$B$5:$O$117,11,FALSE)</f>
        <v>2.9669686562898374E-2</v>
      </c>
      <c r="Z64" s="30">
        <f>VLOOKUP($O64,'2020'!$B$5:$O$117,12,FALSE)</f>
        <v>0.13054662087675284</v>
      </c>
      <c r="AA64" s="30">
        <f>VLOOKUP($O64,'2020'!$B$5:$O$117,13,FALSE)</f>
        <v>1.0799765908895009</v>
      </c>
      <c r="AB64" s="30">
        <f>VLOOKUP($O64,'2020'!$B$5:$O$117,14,FALSE)</f>
        <v>1284.8635784182518</v>
      </c>
      <c r="AC64" s="86" t="s">
        <v>76</v>
      </c>
      <c r="AD64" s="31">
        <v>1871.74</v>
      </c>
      <c r="AE64" s="31">
        <v>1066.67</v>
      </c>
      <c r="AF64" s="31">
        <v>1110.53</v>
      </c>
      <c r="AG64" s="31">
        <v>524.32000000000005</v>
      </c>
      <c r="AH64" s="31">
        <v>305.88</v>
      </c>
      <c r="AI64" s="31">
        <v>92.73</v>
      </c>
      <c r="AJ64" s="31">
        <v>123.81</v>
      </c>
      <c r="AK64" s="32">
        <v>97.92</v>
      </c>
      <c r="AL64" s="32">
        <v>313.04000000000002</v>
      </c>
      <c r="AM64" s="33">
        <v>79.508196721311478</v>
      </c>
      <c r="AN64" s="33">
        <v>110.48387096774192</v>
      </c>
      <c r="AO64" s="33">
        <v>121.22370936902485</v>
      </c>
      <c r="AP64" s="33">
        <v>261.31498470948014</v>
      </c>
    </row>
    <row r="65" spans="1:42">
      <c r="A65" s="34" t="s">
        <v>77</v>
      </c>
      <c r="B65" s="28">
        <f>VLOOKUP($A65,'2021'!$B$5:$O$117,2,FALSE)</f>
        <v>6.0007349371900895</v>
      </c>
      <c r="C65" s="28">
        <f>VLOOKUP($A65,'2021'!$B$5:$O$117,3,FALSE)</f>
        <v>4.5761000240442415</v>
      </c>
      <c r="D65" s="28">
        <f>VLOOKUP($A65,'2021'!$B$5:$O$117,4,FALSE)</f>
        <v>4.2954901169094528</v>
      </c>
      <c r="E65" s="28">
        <f>VLOOKUP($A65,'2021'!$B$5:$O$117,5,FALSE)</f>
        <v>5.7848811624710219</v>
      </c>
      <c r="F65" s="28">
        <f>VLOOKUP($A65,'2021'!$B$5:$O$117,6,FALSE)</f>
        <v>3.4104896405612739</v>
      </c>
      <c r="G65" s="28">
        <f>VLOOKUP($A65,'2021'!$B$5:$O$117,7,FALSE)</f>
        <v>2.7845136938759767</v>
      </c>
      <c r="H65" s="28">
        <f>VLOOKUP($A65,'2021'!$B$5:$O$117,8,FALSE)</f>
        <v>8.742077876122254</v>
      </c>
      <c r="I65" s="28">
        <f>VLOOKUP($A65,'2021'!$B$5:$O$117,9,FALSE)</f>
        <v>9.065858538200855</v>
      </c>
      <c r="J65" s="28">
        <f>VLOOKUP($A65,'2021'!$B$5:$O$117,10,FALSE)</f>
        <v>9.109029293144669</v>
      </c>
      <c r="K65" s="28">
        <f>VLOOKUP($A65,'2021'!$B$5:$O$117,11,FALSE)</f>
        <v>21.412694452131543</v>
      </c>
      <c r="L65" s="28">
        <f>VLOOKUP($A65,'2021'!$B$5:$O$117,12,FALSE)</f>
        <v>108.617619438635</v>
      </c>
      <c r="M65" s="28">
        <f>VLOOKUP($A65,'2021'!$B$5:$O$117,13,FALSE)</f>
        <v>400.02021530937679</v>
      </c>
      <c r="N65" s="28">
        <f>VLOOKUP($A65,'2021'!$B$5:$O$117,14,FALSE)</f>
        <v>583.81970448266316</v>
      </c>
      <c r="O65" s="100" t="s">
        <v>77</v>
      </c>
      <c r="P65" s="30">
        <f>VLOOKUP($O65,'2020'!$B$5:$O$117,2,FALSE)</f>
        <v>2358.7852939975592</v>
      </c>
      <c r="Q65" s="30">
        <f>VLOOKUP($O65,'2020'!$B$5:$O$117,3,FALSE)</f>
        <v>1770.303147980964</v>
      </c>
      <c r="R65" s="30">
        <f>VLOOKUP($O65,'2020'!$B$5:$O$117,4,FALSE)</f>
        <v>540.23882736688336</v>
      </c>
      <c r="S65" s="30">
        <f>VLOOKUP($O65,'2020'!$B$5:$O$117,5,FALSE)</f>
        <v>0</v>
      </c>
      <c r="T65" s="30">
        <f>VLOOKUP($O65,'2020'!$B$5:$O$117,6,FALSE)</f>
        <v>0</v>
      </c>
      <c r="U65" s="30">
        <f>VLOOKUP($O65,'2020'!$B$5:$O$117,7,FALSE)</f>
        <v>0</v>
      </c>
      <c r="V65" s="30">
        <f>VLOOKUP($O65,'2020'!$B$5:$O$117,8,FALSE)</f>
        <v>0</v>
      </c>
      <c r="W65" s="30">
        <f>VLOOKUP($O65,'2020'!$B$5:$O$117,9,FALSE)</f>
        <v>0</v>
      </c>
      <c r="X65" s="30">
        <f>VLOOKUP($O65,'2020'!$B$5:$O$117,10,FALSE)</f>
        <v>0</v>
      </c>
      <c r="Y65" s="30">
        <f>VLOOKUP($O65,'2020'!$B$5:$O$117,11,FALSE)</f>
        <v>0.10792688735953399</v>
      </c>
      <c r="Z65" s="30">
        <f>VLOOKUP($O65,'2020'!$B$5:$O$117,12,FALSE)</f>
        <v>0.47487830438194956</v>
      </c>
      <c r="AA65" s="30">
        <f>VLOOKUP($O65,'2020'!$B$5:$O$117,13,FALSE)</f>
        <v>3.9285386998870373</v>
      </c>
      <c r="AB65" s="30">
        <f>VLOOKUP($O65,'2020'!$B$5:$O$117,14,FALSE)</f>
        <v>4673.8386132370351</v>
      </c>
      <c r="AC65" s="87" t="s">
        <v>77</v>
      </c>
      <c r="AD65" s="36">
        <v>355.81</v>
      </c>
      <c r="AE65" s="36">
        <v>175.7</v>
      </c>
      <c r="AF65" s="36">
        <v>189.5</v>
      </c>
      <c r="AG65" s="36">
        <v>80.900000000000006</v>
      </c>
      <c r="AH65" s="36">
        <v>158.65</v>
      </c>
      <c r="AI65" s="36">
        <v>104.17</v>
      </c>
      <c r="AJ65" s="36">
        <v>64.569999999999993</v>
      </c>
      <c r="AK65" s="37">
        <v>57.76</v>
      </c>
      <c r="AL65" s="37">
        <v>93.24</v>
      </c>
      <c r="AM65" s="38">
        <v>38.793103448275865</v>
      </c>
      <c r="AN65" s="38">
        <v>33.045148895292989</v>
      </c>
      <c r="AO65" s="38">
        <v>34.622144112478033</v>
      </c>
      <c r="AP65" s="38">
        <v>92.034468263976464</v>
      </c>
    </row>
    <row r="66" spans="1:42">
      <c r="A66" s="27" t="s">
        <v>78</v>
      </c>
      <c r="B66" s="28">
        <f>VLOOKUP($A66,'2021'!$B$5:$O$117,2,FALSE)</f>
        <v>11.697523443135369</v>
      </c>
      <c r="C66" s="28">
        <f>VLOOKUP($A66,'2021'!$B$5:$O$117,3,FALSE)</f>
        <v>8.9204135609521522</v>
      </c>
      <c r="D66" s="28">
        <f>VLOOKUP($A66,'2021'!$B$5:$O$117,4,FALSE)</f>
        <v>8.3734070690069728</v>
      </c>
      <c r="E66" s="28">
        <f>VLOOKUP($A66,'2021'!$B$5:$O$117,5,FALSE)</f>
        <v>11.276749218562154</v>
      </c>
      <c r="F66" s="28">
        <f>VLOOKUP($A66,'2021'!$B$5:$O$117,6,FALSE)</f>
        <v>6.6482327482567918</v>
      </c>
      <c r="G66" s="28">
        <f>VLOOKUP($A66,'2021'!$B$5:$O$117,7,FALSE)</f>
        <v>5.4279874969944695</v>
      </c>
      <c r="H66" s="28">
        <f>VLOOKUP($A66,'2021'!$B$5:$O$117,8,FALSE)</f>
        <v>17.041356095215196</v>
      </c>
      <c r="I66" s="28">
        <f>VLOOKUP($A66,'2021'!$B$5:$O$117,9,FALSE)</f>
        <v>17.672517432075018</v>
      </c>
      <c r="J66" s="28">
        <f>VLOOKUP($A66,'2021'!$B$5:$O$117,10,FALSE)</f>
        <v>17.756672276989661</v>
      </c>
      <c r="K66" s="28">
        <f>VLOOKUP($A66,'2021'!$B$5:$O$117,11,FALSE)</f>
        <v>41.740803077662896</v>
      </c>
      <c r="L66" s="28">
        <f>VLOOKUP($A66,'2021'!$B$5:$O$117,12,FALSE)</f>
        <v>211.73358980524162</v>
      </c>
      <c r="M66" s="28">
        <f>VLOOKUP($A66,'2021'!$B$5:$O$117,13,FALSE)</f>
        <v>779.77879297908146</v>
      </c>
      <c r="N66" s="28">
        <f>VLOOKUP($A66,'2021'!$B$5:$O$117,14,FALSE)</f>
        <v>1138.0680452031738</v>
      </c>
      <c r="O66" s="100" t="s">
        <v>78</v>
      </c>
      <c r="P66" s="30">
        <f>VLOOKUP($O66,'2020'!$B$5:$O$117,2,FALSE)</f>
        <v>4598.094493868718</v>
      </c>
      <c r="Q66" s="30">
        <f>VLOOKUP($O66,'2020'!$B$5:$O$117,3,FALSE)</f>
        <v>3450.937725414763</v>
      </c>
      <c r="R66" s="30">
        <f>VLOOKUP($O66,'2020'!$B$5:$O$117,4,FALSE)</f>
        <v>1053.1137292618416</v>
      </c>
      <c r="S66" s="30">
        <f>VLOOKUP($O66,'2020'!$B$5:$O$117,5,FALSE)</f>
        <v>0</v>
      </c>
      <c r="T66" s="30">
        <f>VLOOKUP($O66,'2020'!$B$5:$O$117,6,FALSE)</f>
        <v>0</v>
      </c>
      <c r="U66" s="30">
        <f>VLOOKUP($O66,'2020'!$B$5:$O$117,7,FALSE)</f>
        <v>0</v>
      </c>
      <c r="V66" s="30">
        <f>VLOOKUP($O66,'2020'!$B$5:$O$117,8,FALSE)</f>
        <v>0</v>
      </c>
      <c r="W66" s="30">
        <f>VLOOKUP($O66,'2020'!$B$5:$O$117,9,FALSE)</f>
        <v>0</v>
      </c>
      <c r="X66" s="30">
        <f>VLOOKUP($O66,'2020'!$B$5:$O$117,10,FALSE)</f>
        <v>0</v>
      </c>
      <c r="Y66" s="30">
        <f>VLOOKUP($O66,'2020'!$B$5:$O$117,11,FALSE)</f>
        <v>0.21038711228660734</v>
      </c>
      <c r="Z66" s="30">
        <f>VLOOKUP($O66,'2020'!$B$5:$O$117,12,FALSE)</f>
        <v>0.92570329406107232</v>
      </c>
      <c r="AA66" s="30">
        <f>VLOOKUP($O66,'2020'!$B$5:$O$117,13,FALSE)</f>
        <v>7.6580908872325075</v>
      </c>
      <c r="AB66" s="30">
        <f>VLOOKUP($O66,'2020'!$B$5:$O$117,14,FALSE)</f>
        <v>9110.9401298389021</v>
      </c>
      <c r="AC66" s="86" t="s">
        <v>78</v>
      </c>
      <c r="AD66" s="31">
        <v>246.09</v>
      </c>
      <c r="AE66" s="31">
        <v>278.7</v>
      </c>
      <c r="AF66" s="31">
        <v>188.9</v>
      </c>
      <c r="AG66" s="31">
        <v>126.29</v>
      </c>
      <c r="AH66" s="31">
        <v>112.71</v>
      </c>
      <c r="AI66" s="31">
        <v>58.79</v>
      </c>
      <c r="AJ66" s="31">
        <v>87.1</v>
      </c>
      <c r="AK66" s="32">
        <v>31.75</v>
      </c>
      <c r="AL66" s="32">
        <v>46.06</v>
      </c>
      <c r="AM66" s="33">
        <v>51.540913921360257</v>
      </c>
      <c r="AN66" s="33">
        <v>33.835845896147404</v>
      </c>
      <c r="AO66" s="33">
        <v>52.839756592292083</v>
      </c>
      <c r="AP66" s="33">
        <v>101.34770889487869</v>
      </c>
    </row>
    <row r="67" spans="1:42">
      <c r="A67" s="34" t="s">
        <v>79</v>
      </c>
      <c r="B67" s="28">
        <f>VLOOKUP($A67,'2021'!$B$5:$O$117,2,FALSE)</f>
        <v>62.389734469915211</v>
      </c>
      <c r="C67" s="28">
        <f>VLOOKUP($A67,'2021'!$B$5:$O$117,3,FALSE)</f>
        <v>47.577783120942534</v>
      </c>
      <c r="D67" s="28">
        <f>VLOOKUP($A67,'2021'!$B$5:$O$117,4,FALSE)</f>
        <v>44.660277552205493</v>
      </c>
      <c r="E67" s="28">
        <f>VLOOKUP($A67,'2021'!$B$5:$O$117,5,FALSE)</f>
        <v>60.145499417040568</v>
      </c>
      <c r="F67" s="28">
        <f>VLOOKUP($A67,'2021'!$B$5:$O$117,6,FALSE)</f>
        <v>35.458913835419438</v>
      </c>
      <c r="G67" s="28">
        <f>VLOOKUP($A67,'2021'!$B$5:$O$117,7,FALSE)</f>
        <v>28.950632182082959</v>
      </c>
      <c r="H67" s="28">
        <f>VLOOKUP($A67,'2021'!$B$5:$O$117,8,FALSE)</f>
        <v>90.891519641423244</v>
      </c>
      <c r="I67" s="28">
        <f>VLOOKUP($A67,'2021'!$B$5:$O$117,9,FALSE)</f>
        <v>94.257872220735209</v>
      </c>
      <c r="J67" s="28">
        <f>VLOOKUP($A67,'2021'!$B$5:$O$117,10,FALSE)</f>
        <v>94.706719231310146</v>
      </c>
      <c r="K67" s="28">
        <f>VLOOKUP($A67,'2021'!$B$5:$O$117,11,FALSE)</f>
        <v>222.62811724516507</v>
      </c>
      <c r="L67" s="28">
        <f>VLOOKUP($A67,'2021'!$B$5:$O$117,12,FALSE)</f>
        <v>1129.2990786065229</v>
      </c>
      <c r="M67" s="28">
        <f>VLOOKUP($A67,'2021'!$B$5:$O$117,13,FALSE)</f>
        <v>4159.0163999872975</v>
      </c>
      <c r="N67" s="28">
        <f>VLOOKUP($A67,'2021'!$B$5:$O$117,14,FALSE)</f>
        <v>6069.9825475100606</v>
      </c>
      <c r="O67" s="100" t="s">
        <v>79</v>
      </c>
      <c r="P67" s="30">
        <f>VLOOKUP($O67,'2020'!$B$5:$O$117,2,FALSE)</f>
        <v>24524.32738729829</v>
      </c>
      <c r="Q67" s="30">
        <f>VLOOKUP($O67,'2020'!$B$5:$O$117,3,FALSE)</f>
        <v>18405.869362646139</v>
      </c>
      <c r="R67" s="30">
        <f>VLOOKUP($O67,'2020'!$B$5:$O$117,4,FALSE)</f>
        <v>5616.871490334669</v>
      </c>
      <c r="S67" s="30">
        <f>VLOOKUP($O67,'2020'!$B$5:$O$117,5,FALSE)</f>
        <v>0</v>
      </c>
      <c r="T67" s="30">
        <f>VLOOKUP($O67,'2020'!$B$5:$O$117,6,FALSE)</f>
        <v>0</v>
      </c>
      <c r="U67" s="30">
        <f>VLOOKUP($O67,'2020'!$B$5:$O$117,7,FALSE)</f>
        <v>0</v>
      </c>
      <c r="V67" s="30">
        <f>VLOOKUP($O67,'2020'!$B$5:$O$117,8,FALSE)</f>
        <v>0</v>
      </c>
      <c r="W67" s="30">
        <f>VLOOKUP($O67,'2020'!$B$5:$O$117,9,FALSE)</f>
        <v>0</v>
      </c>
      <c r="X67" s="30">
        <f>VLOOKUP($O67,'2020'!$B$5:$O$117,10,FALSE)</f>
        <v>0</v>
      </c>
      <c r="Y67" s="30">
        <f>VLOOKUP($O67,'2020'!$B$5:$O$117,11,FALSE)</f>
        <v>1.122117526437324</v>
      </c>
      <c r="Z67" s="30">
        <f>VLOOKUP($O67,'2020'!$B$5:$O$117,12,FALSE)</f>
        <v>4.9373171163242251</v>
      </c>
      <c r="AA67" s="30">
        <f>VLOOKUP($O67,'2020'!$B$5:$O$117,13,FALSE)</f>
        <v>40.845077962318591</v>
      </c>
      <c r="AB67" s="30">
        <f>VLOOKUP($O67,'2020'!$B$5:$O$117,14,FALSE)</f>
        <v>48593.972752884176</v>
      </c>
      <c r="AC67" s="87" t="s">
        <v>79</v>
      </c>
      <c r="AD67" s="36">
        <v>1082.48</v>
      </c>
      <c r="AE67" s="36">
        <v>974.05</v>
      </c>
      <c r="AF67" s="36">
        <v>615.38</v>
      </c>
      <c r="AG67" s="36">
        <v>198.76</v>
      </c>
      <c r="AH67" s="36">
        <v>164.28</v>
      </c>
      <c r="AI67" s="36">
        <v>51.82</v>
      </c>
      <c r="AJ67" s="36">
        <v>42.09</v>
      </c>
      <c r="AK67" s="37">
        <v>23.44</v>
      </c>
      <c r="AL67" s="37">
        <v>23.85</v>
      </c>
      <c r="AM67" s="38">
        <v>39.592455372179188</v>
      </c>
      <c r="AN67" s="38">
        <v>73.763627745299416</v>
      </c>
      <c r="AO67" s="38">
        <v>90.791879149427501</v>
      </c>
      <c r="AP67" s="38">
        <v>146.01265438961775</v>
      </c>
    </row>
    <row r="68" spans="1:42">
      <c r="A68" s="27" t="s">
        <v>80</v>
      </c>
      <c r="B68" s="28">
        <f>VLOOKUP($A68,'2021'!$B$5:$O$117,2,FALSE)</f>
        <v>17.884914280011067</v>
      </c>
      <c r="C68" s="28">
        <f>VLOOKUP($A68,'2021'!$B$5:$O$117,3,FALSE)</f>
        <v>13.63885549410916</v>
      </c>
      <c r="D68" s="28">
        <f>VLOOKUP($A68,'2021'!$B$5:$O$117,4,FALSE)</f>
        <v>12.802510581734541</v>
      </c>
      <c r="E68" s="28">
        <f>VLOOKUP($A68,'2021'!$B$5:$O$117,5,FALSE)</f>
        <v>17.2415720397229</v>
      </c>
      <c r="F68" s="28">
        <f>VLOOKUP($A68,'2021'!$B$5:$O$117,6,FALSE)</f>
        <v>10.164807396553053</v>
      </c>
      <c r="G68" s="28">
        <f>VLOOKUP($A68,'2021'!$B$5:$O$117,7,FALSE)</f>
        <v>8.2991148997173667</v>
      </c>
      <c r="H68" s="28">
        <f>VLOOKUP($A68,'2021'!$B$5:$O$117,8,FALSE)</f>
        <v>26.055360731670799</v>
      </c>
      <c r="I68" s="28">
        <f>VLOOKUP($A68,'2021'!$B$5:$O$117,9,FALSE)</f>
        <v>27.020374092103051</v>
      </c>
      <c r="J68" s="28">
        <f>VLOOKUP($A68,'2021'!$B$5:$O$117,10,FALSE)</f>
        <v>27.149042540160686</v>
      </c>
      <c r="K68" s="28">
        <f>VLOOKUP($A68,'2021'!$B$5:$O$117,11,FALSE)</f>
        <v>63.819550236586259</v>
      </c>
      <c r="L68" s="28">
        <f>VLOOKUP($A68,'2021'!$B$5:$O$117,12,FALSE)</f>
        <v>323.7298153130061</v>
      </c>
      <c r="M68" s="28">
        <f>VLOOKUP($A68,'2021'!$B$5:$O$117,13,FALSE)</f>
        <v>1192.2418397020328</v>
      </c>
      <c r="N68" s="28">
        <f>VLOOKUP($A68,'2021'!$B$5:$O$117,14,FALSE)</f>
        <v>1740.0477573074077</v>
      </c>
      <c r="O68" s="100" t="s">
        <v>80</v>
      </c>
      <c r="P68" s="30">
        <f>VLOOKUP($O68,'2020'!$B$5:$O$117,2,FALSE)</f>
        <v>7030.2509991970128</v>
      </c>
      <c r="Q68" s="30">
        <f>VLOOKUP($O68,'2020'!$B$5:$O$117,3,FALSE)</f>
        <v>5276.3070494993799</v>
      </c>
      <c r="R68" s="30">
        <f>VLOOKUP($O68,'2020'!$B$5:$O$117,4,FALSE)</f>
        <v>1610.1569589932267</v>
      </c>
      <c r="S68" s="30">
        <f>VLOOKUP($O68,'2020'!$B$5:$O$117,5,FALSE)</f>
        <v>0</v>
      </c>
      <c r="T68" s="30">
        <f>VLOOKUP($O68,'2020'!$B$5:$O$117,6,FALSE)</f>
        <v>0</v>
      </c>
      <c r="U68" s="30">
        <f>VLOOKUP($O68,'2020'!$B$5:$O$117,7,FALSE)</f>
        <v>0</v>
      </c>
      <c r="V68" s="30">
        <f>VLOOKUP($O68,'2020'!$B$5:$O$117,8,FALSE)</f>
        <v>0</v>
      </c>
      <c r="W68" s="30">
        <f>VLOOKUP($O68,'2020'!$B$5:$O$117,9,FALSE)</f>
        <v>0</v>
      </c>
      <c r="X68" s="30">
        <f>VLOOKUP($O68,'2020'!$B$5:$O$117,10,FALSE)</f>
        <v>0</v>
      </c>
      <c r="Y68" s="30">
        <f>VLOOKUP($O68,'2020'!$B$5:$O$117,11,FALSE)</f>
        <v>0.32167112014408394</v>
      </c>
      <c r="Z68" s="30">
        <f>VLOOKUP($O68,'2020'!$B$5:$O$117,12,FALSE)</f>
        <v>1.4153529286339694</v>
      </c>
      <c r="AA68" s="30">
        <f>VLOOKUP($O68,'2020'!$B$5:$O$117,13,FALSE)</f>
        <v>11.708828773244656</v>
      </c>
      <c r="AB68" s="30">
        <f>VLOOKUP($O68,'2020'!$B$5:$O$117,14,FALSE)</f>
        <v>13930.160860511642</v>
      </c>
      <c r="AC68" s="86" t="s">
        <v>80</v>
      </c>
      <c r="AD68" s="31">
        <v>610.84</v>
      </c>
      <c r="AE68" s="31">
        <v>678.16</v>
      </c>
      <c r="AF68" s="31">
        <v>468.07</v>
      </c>
      <c r="AG68" s="31">
        <v>134.76</v>
      </c>
      <c r="AH68" s="31">
        <v>213.32</v>
      </c>
      <c r="AI68" s="31">
        <v>138.44</v>
      </c>
      <c r="AJ68" s="31">
        <v>120</v>
      </c>
      <c r="AK68" s="32">
        <v>107.72</v>
      </c>
      <c r="AL68" s="32">
        <v>114.99</v>
      </c>
      <c r="AM68" s="33">
        <v>57.234383342231709</v>
      </c>
      <c r="AN68" s="33">
        <v>49.423773460651958</v>
      </c>
      <c r="AO68" s="33">
        <v>94.17501317870321</v>
      </c>
      <c r="AP68" s="33">
        <v>154.91855299344192</v>
      </c>
    </row>
    <row r="69" spans="1:42">
      <c r="A69" s="34" t="s">
        <v>81</v>
      </c>
      <c r="B69" s="28">
        <f>VLOOKUP($A69,'2021'!$B$5:$O$117,2,FALSE)</f>
        <v>373</v>
      </c>
      <c r="C69" s="28">
        <f>VLOOKUP($A69,'2021'!$B$5:$O$117,3,FALSE)</f>
        <v>284</v>
      </c>
      <c r="D69" s="28">
        <f>VLOOKUP($A69,'2021'!$B$5:$O$117,4,FALSE)</f>
        <v>256</v>
      </c>
      <c r="E69" s="28">
        <f>VLOOKUP($A69,'2021'!$B$5:$O$117,5,FALSE)</f>
        <v>346</v>
      </c>
      <c r="F69" s="28">
        <f>VLOOKUP($A69,'2021'!$B$5:$O$117,6,FALSE)</f>
        <v>213</v>
      </c>
      <c r="G69" s="28">
        <f>VLOOKUP($A69,'2021'!$B$5:$O$117,7,FALSE)</f>
        <v>183</v>
      </c>
      <c r="H69" s="28">
        <f>VLOOKUP($A69,'2021'!$B$5:$O$117,8,FALSE)</f>
        <v>234</v>
      </c>
      <c r="I69" s="28">
        <f>VLOOKUP($A69,'2021'!$B$5:$O$117,9,FALSE)</f>
        <v>270</v>
      </c>
      <c r="J69" s="28">
        <f>VLOOKUP($A69,'2021'!$B$5:$O$117,10,FALSE)</f>
        <v>341</v>
      </c>
      <c r="K69" s="28">
        <f>VLOOKUP($A69,'2021'!$B$5:$O$117,11,FALSE)</f>
        <v>1218</v>
      </c>
      <c r="L69" s="28">
        <f>VLOOKUP($A69,'2021'!$B$5:$O$117,12,FALSE)</f>
        <v>5836</v>
      </c>
      <c r="M69" s="28">
        <f>VLOOKUP($A69,'2021'!$B$5:$O$117,13,FALSE)</f>
        <v>21205</v>
      </c>
      <c r="N69" s="28">
        <f>VLOOKUP($A69,'2021'!$B$5:$O$117,14,FALSE)</f>
        <v>30759</v>
      </c>
      <c r="O69" s="35" t="s">
        <v>81</v>
      </c>
      <c r="P69" s="30">
        <f>VLOOKUP($O69,'2020'!$B$5:$O$117,2,FALSE)</f>
        <v>255320</v>
      </c>
      <c r="Q69" s="30">
        <f>VLOOKUP($O69,'2020'!$B$5:$O$117,3,FALSE)</f>
        <v>214315</v>
      </c>
      <c r="R69" s="30">
        <f>VLOOKUP($O69,'2020'!$B$5:$O$117,4,FALSE)</f>
        <v>117355</v>
      </c>
      <c r="S69" s="30">
        <f>VLOOKUP($O69,'2020'!$B$5:$O$117,5,FALSE)</f>
        <v>0</v>
      </c>
      <c r="T69" s="30">
        <f>VLOOKUP($O69,'2020'!$B$5:$O$117,6,FALSE)</f>
        <v>0</v>
      </c>
      <c r="U69" s="30">
        <f>VLOOKUP($O69,'2020'!$B$5:$O$117,7,FALSE)</f>
        <v>0</v>
      </c>
      <c r="V69" s="30">
        <f>VLOOKUP($O69,'2020'!$B$5:$O$117,8,FALSE)</f>
        <v>0</v>
      </c>
      <c r="W69" s="30">
        <f>VLOOKUP($O69,'2020'!$B$5:$O$117,9,FALSE)</f>
        <v>0</v>
      </c>
      <c r="X69" s="30">
        <f>VLOOKUP($O69,'2020'!$B$5:$O$117,10,FALSE)</f>
        <v>0</v>
      </c>
      <c r="Y69" s="30">
        <f>VLOOKUP($O69,'2020'!$B$5:$O$117,11,FALSE)</f>
        <v>5</v>
      </c>
      <c r="Z69" s="30">
        <f>VLOOKUP($O69,'2020'!$B$5:$O$117,12,FALSE)</f>
        <v>9</v>
      </c>
      <c r="AA69" s="30">
        <f>VLOOKUP($O69,'2020'!$B$5:$O$117,13,FALSE)</f>
        <v>163</v>
      </c>
      <c r="AB69" s="30">
        <f>VLOOKUP($O69,'2020'!$B$5:$O$117,14,FALSE)</f>
        <v>587167</v>
      </c>
      <c r="AC69" s="87" t="s">
        <v>81</v>
      </c>
      <c r="AD69" s="36">
        <v>756.64</v>
      </c>
      <c r="AE69" s="36">
        <v>935.11</v>
      </c>
      <c r="AF69" s="36">
        <v>1847.05</v>
      </c>
      <c r="AG69" s="36">
        <v>2151.5300000000002</v>
      </c>
      <c r="AH69" s="36">
        <v>734.53</v>
      </c>
      <c r="AI69" s="36">
        <v>528.52</v>
      </c>
      <c r="AJ69" s="36">
        <v>868.49</v>
      </c>
      <c r="AK69" s="37">
        <v>667.39</v>
      </c>
      <c r="AL69" s="37">
        <v>352.25</v>
      </c>
      <c r="AM69" s="38">
        <v>151.2174034956538</v>
      </c>
      <c r="AN69" s="38">
        <v>66.407626832652142</v>
      </c>
      <c r="AO69" s="38">
        <v>15.413516969112401</v>
      </c>
      <c r="AP69" s="38">
        <v>245.30800565494144</v>
      </c>
    </row>
    <row r="70" spans="1:42">
      <c r="A70" s="27" t="s">
        <v>82</v>
      </c>
      <c r="B70" s="28">
        <f>VLOOKUP($A70,'2021'!$B$5:$O$117,2,FALSE)</f>
        <v>11.910664301560153</v>
      </c>
      <c r="C70" s="28">
        <f>VLOOKUP($A70,'2021'!$B$5:$O$117,3,FALSE)</f>
        <v>9.0829526328444334</v>
      </c>
      <c r="D70" s="28">
        <f>VLOOKUP($A70,'2021'!$B$5:$O$117,4,FALSE)</f>
        <v>8.5259791223398214</v>
      </c>
      <c r="E70" s="28">
        <f>VLOOKUP($A70,'2021'!$B$5:$O$117,5,FALSE)</f>
        <v>11.482223139633529</v>
      </c>
      <c r="F70" s="28">
        <f>VLOOKUP($A70,'2021'!$B$5:$O$117,6,FALSE)</f>
        <v>6.7693703584406624</v>
      </c>
      <c r="G70" s="28">
        <f>VLOOKUP($A70,'2021'!$B$5:$O$117,7,FALSE)</f>
        <v>5.5268909888534523</v>
      </c>
      <c r="H70" s="28">
        <f>VLOOKUP($A70,'2021'!$B$5:$O$117,8,FALSE)</f>
        <v>17.351867058028279</v>
      </c>
      <c r="I70" s="28">
        <f>VLOOKUP($A70,'2021'!$B$5:$O$117,9,FALSE)</f>
        <v>17.994528800918218</v>
      </c>
      <c r="J70" s="28">
        <f>VLOOKUP($A70,'2021'!$B$5:$O$117,10,FALSE)</f>
        <v>18.080217033303541</v>
      </c>
      <c r="K70" s="28">
        <f>VLOOKUP($A70,'2021'!$B$5:$O$117,11,FALSE)</f>
        <v>42.501363263121121</v>
      </c>
      <c r="L70" s="28">
        <f>VLOOKUP($A70,'2021'!$B$5:$O$117,12,FALSE)</f>
        <v>215.59159268147732</v>
      </c>
      <c r="M70" s="28">
        <f>VLOOKUP($A70,'2021'!$B$5:$O$117,13,FALSE)</f>
        <v>793.98716128242006</v>
      </c>
      <c r="N70" s="28">
        <f>VLOOKUP($A70,'2021'!$B$5:$O$117,14,FALSE)</f>
        <v>1158.8048106629406</v>
      </c>
      <c r="O70" s="100" t="s">
        <v>82</v>
      </c>
      <c r="P70" s="30">
        <f>VLOOKUP($O70,'2020'!$B$5:$O$117,2,FALSE)</f>
        <v>4681.8764851855713</v>
      </c>
      <c r="Q70" s="30">
        <f>VLOOKUP($O70,'2020'!$B$5:$O$117,3,FALSE)</f>
        <v>3513.8173454250159</v>
      </c>
      <c r="R70" s="30">
        <f>VLOOKUP($O70,'2020'!$B$5:$O$117,4,FALSE)</f>
        <v>1072.3025400699551</v>
      </c>
      <c r="S70" s="30">
        <f>VLOOKUP($O70,'2020'!$B$5:$O$117,5,FALSE)</f>
        <v>0</v>
      </c>
      <c r="T70" s="30">
        <f>VLOOKUP($O70,'2020'!$B$5:$O$117,6,FALSE)</f>
        <v>0</v>
      </c>
      <c r="U70" s="30">
        <f>VLOOKUP($O70,'2020'!$B$5:$O$117,7,FALSE)</f>
        <v>0</v>
      </c>
      <c r="V70" s="30">
        <f>VLOOKUP($O70,'2020'!$B$5:$O$117,8,FALSE)</f>
        <v>0</v>
      </c>
      <c r="W70" s="30">
        <f>VLOOKUP($O70,'2020'!$B$5:$O$117,9,FALSE)</f>
        <v>0</v>
      </c>
      <c r="X70" s="30">
        <f>VLOOKUP($O70,'2020'!$B$5:$O$117,10,FALSE)</f>
        <v>0</v>
      </c>
      <c r="Y70" s="30">
        <f>VLOOKUP($O70,'2020'!$B$5:$O$117,11,FALSE)</f>
        <v>0.21422058096331212</v>
      </c>
      <c r="Z70" s="30">
        <f>VLOOKUP($O70,'2020'!$B$5:$O$117,12,FALSE)</f>
        <v>0.94257055623857333</v>
      </c>
      <c r="AA70" s="30">
        <f>VLOOKUP($O70,'2020'!$B$5:$O$117,13,FALSE)</f>
        <v>7.7976291470645611</v>
      </c>
      <c r="AB70" s="30">
        <f>VLOOKUP($O70,'2020'!$B$5:$O$117,14,FALSE)</f>
        <v>9276.9507909648091</v>
      </c>
      <c r="AC70" s="86" t="s">
        <v>82</v>
      </c>
      <c r="AD70" s="31">
        <v>544.9</v>
      </c>
      <c r="AE70" s="31">
        <v>542.4</v>
      </c>
      <c r="AF70" s="31">
        <v>402.1</v>
      </c>
      <c r="AG70" s="31">
        <v>168.43</v>
      </c>
      <c r="AH70" s="31">
        <v>192.66</v>
      </c>
      <c r="AI70" s="31">
        <v>106.7</v>
      </c>
      <c r="AJ70" s="31">
        <v>31.64</v>
      </c>
      <c r="AK70" s="32">
        <v>14.42</v>
      </c>
      <c r="AL70" s="32">
        <v>18.149999999999999</v>
      </c>
      <c r="AM70" s="33">
        <v>38.934911242603548</v>
      </c>
      <c r="AN70" s="33">
        <v>44.747302668938104</v>
      </c>
      <c r="AO70" s="33">
        <v>54.913294797687861</v>
      </c>
      <c r="AP70" s="33">
        <v>125.57179161372301</v>
      </c>
    </row>
    <row r="71" spans="1:42">
      <c r="A71" s="34" t="s">
        <v>83</v>
      </c>
      <c r="B71" s="28">
        <f>VLOOKUP($A71,'2021'!$B$5:$O$117,2,FALSE)</f>
        <v>24.347244212369628</v>
      </c>
      <c r="C71" s="28">
        <f>VLOOKUP($A71,'2021'!$B$5:$O$117,3,FALSE)</f>
        <v>18.56696321231065</v>
      </c>
      <c r="D71" s="28">
        <f>VLOOKUP($A71,'2021'!$B$5:$O$117,4,FALSE)</f>
        <v>17.42842301532934</v>
      </c>
      <c r="E71" s="28">
        <f>VLOOKUP($A71,'2021'!$B$5:$O$117,5,FALSE)</f>
        <v>23.471444060845542</v>
      </c>
      <c r="F71" s="28">
        <f>VLOOKUP($A71,'2021'!$B$5:$O$117,6,FALSE)</f>
        <v>13.83764239408058</v>
      </c>
      <c r="G71" s="28">
        <f>VLOOKUP($A71,'2021'!$B$5:$O$117,7,FALSE)</f>
        <v>11.297821954660726</v>
      </c>
      <c r="H71" s="28">
        <f>VLOOKUP($A71,'2021'!$B$5:$O$117,8,FALSE)</f>
        <v>35.469906136725541</v>
      </c>
      <c r="I71" s="28">
        <f>VLOOKUP($A71,'2021'!$B$5:$O$117,9,FALSE)</f>
        <v>36.783606364011668</v>
      </c>
      <c r="J71" s="28">
        <f>VLOOKUP($A71,'2021'!$B$5:$O$117,10,FALSE)</f>
        <v>36.958766394316484</v>
      </c>
      <c r="K71" s="28">
        <f>VLOOKUP($A71,'2021'!$B$5:$O$117,11,FALSE)</f>
        <v>86.879375031189468</v>
      </c>
      <c r="L71" s="28">
        <f>VLOOKUP($A71,'2021'!$B$5:$O$117,12,FALSE)</f>
        <v>440.70263624692075</v>
      </c>
      <c r="M71" s="28">
        <f>VLOOKUP($A71,'2021'!$B$5:$O$117,13,FALSE)</f>
        <v>1623.0328408044386</v>
      </c>
      <c r="N71" s="28">
        <f>VLOOKUP($A71,'2021'!$B$5:$O$117,14,FALSE)</f>
        <v>2368.7766698271989</v>
      </c>
      <c r="O71" s="100" t="s">
        <v>83</v>
      </c>
      <c r="P71" s="30">
        <f>VLOOKUP($O71,'2020'!$B$5:$O$117,2,FALSE)</f>
        <v>9570.4813158097695</v>
      </c>
      <c r="Q71" s="30">
        <f>VLOOKUP($O71,'2020'!$B$5:$O$117,3,FALSE)</f>
        <v>7182.7873627096496</v>
      </c>
      <c r="R71" s="30">
        <f>VLOOKUP($O71,'2020'!$B$5:$O$117,4,FALSE)</f>
        <v>2191.9526192344856</v>
      </c>
      <c r="S71" s="30">
        <f>VLOOKUP($O71,'2020'!$B$5:$O$117,5,FALSE)</f>
        <v>0</v>
      </c>
      <c r="T71" s="30">
        <f>VLOOKUP($O71,'2020'!$B$5:$O$117,6,FALSE)</f>
        <v>0</v>
      </c>
      <c r="U71" s="30">
        <f>VLOOKUP($O71,'2020'!$B$5:$O$117,7,FALSE)</f>
        <v>0</v>
      </c>
      <c r="V71" s="30">
        <f>VLOOKUP($O71,'2020'!$B$5:$O$117,8,FALSE)</f>
        <v>0</v>
      </c>
      <c r="W71" s="30">
        <f>VLOOKUP($O71,'2020'!$B$5:$O$117,9,FALSE)</f>
        <v>0</v>
      </c>
      <c r="X71" s="30">
        <f>VLOOKUP($O71,'2020'!$B$5:$O$117,10,FALSE)</f>
        <v>0</v>
      </c>
      <c r="Y71" s="30">
        <f>VLOOKUP($O71,'2020'!$B$5:$O$117,11,FALSE)</f>
        <v>0.43790007576204371</v>
      </c>
      <c r="Z71" s="30">
        <f>VLOOKUP($O71,'2020'!$B$5:$O$117,12,FALSE)</f>
        <v>1.9267603333529921</v>
      </c>
      <c r="AA71" s="30">
        <f>VLOOKUP($O71,'2020'!$B$5:$O$117,13,FALSE)</f>
        <v>15.93956275773839</v>
      </c>
      <c r="AB71" s="30">
        <f>VLOOKUP($O71,'2020'!$B$5:$O$117,14,FALSE)</f>
        <v>18963.525520920757</v>
      </c>
      <c r="AC71" s="87" t="s">
        <v>83</v>
      </c>
      <c r="AD71" s="36">
        <v>102.97</v>
      </c>
      <c r="AE71" s="36">
        <v>106.77</v>
      </c>
      <c r="AF71" s="36">
        <v>455.47</v>
      </c>
      <c r="AG71" s="36">
        <v>241.5</v>
      </c>
      <c r="AH71" s="36">
        <v>176.3</v>
      </c>
      <c r="AI71" s="36">
        <v>126.85</v>
      </c>
      <c r="AJ71" s="36">
        <v>158.49</v>
      </c>
      <c r="AK71" s="37">
        <v>71.97</v>
      </c>
      <c r="AL71" s="37">
        <v>49.45</v>
      </c>
      <c r="AM71" s="38">
        <v>37.949260042283299</v>
      </c>
      <c r="AN71" s="38">
        <v>21.341261975553351</v>
      </c>
      <c r="AO71" s="38">
        <v>41.606204653490117</v>
      </c>
      <c r="AP71" s="38">
        <v>88.686868686868692</v>
      </c>
    </row>
    <row r="72" spans="1:42">
      <c r="A72" s="27" t="s">
        <v>84</v>
      </c>
      <c r="B72" s="28">
        <f>VLOOKUP($A72,'2021'!$B$5:$O$117,2,FALSE)</f>
        <v>10.925676074165143</v>
      </c>
      <c r="C72" s="28">
        <f>VLOOKUP($A72,'2021'!$B$5:$O$117,3,FALSE)</f>
        <v>8.3318105313777338</v>
      </c>
      <c r="D72" s="28">
        <f>VLOOKUP($A72,'2021'!$B$5:$O$117,4,FALSE)</f>
        <v>7.8208976214347601</v>
      </c>
      <c r="E72" s="28">
        <f>VLOOKUP($A72,'2021'!$B$5:$O$117,5,FALSE)</f>
        <v>10.532666143439778</v>
      </c>
      <c r="F72" s="28">
        <f>VLOOKUP($A72,'2021'!$B$5:$O$117,6,FALSE)</f>
        <v>6.2095569054607642</v>
      </c>
      <c r="G72" s="28">
        <f>VLOOKUP($A72,'2021'!$B$5:$O$117,7,FALSE)</f>
        <v>5.0698281063572059</v>
      </c>
      <c r="H72" s="28">
        <f>VLOOKUP($A72,'2021'!$B$5:$O$117,8,FALSE)</f>
        <v>15.916902194377275</v>
      </c>
      <c r="I72" s="28">
        <f>VLOOKUP($A72,'2021'!$B$5:$O$117,9,FALSE)</f>
        <v>16.506417090465323</v>
      </c>
      <c r="J72" s="28">
        <f>VLOOKUP($A72,'2021'!$B$5:$O$117,10,FALSE)</f>
        <v>16.585019076610397</v>
      </c>
      <c r="K72" s="28">
        <f>VLOOKUP($A72,'2021'!$B$5:$O$117,11,FALSE)</f>
        <v>38.986585127956189</v>
      </c>
      <c r="L72" s="28">
        <f>VLOOKUP($A72,'2021'!$B$5:$O$117,12,FALSE)</f>
        <v>197.7625971410036</v>
      </c>
      <c r="M72" s="28">
        <f>VLOOKUP($A72,'2021'!$B$5:$O$117,13,FALSE)</f>
        <v>728.32600362024607</v>
      </c>
      <c r="N72" s="28">
        <f>VLOOKUP($A72,'2021'!$B$5:$O$117,14,FALSE)</f>
        <v>1062.9739596328943</v>
      </c>
      <c r="O72" s="100" t="s">
        <v>84</v>
      </c>
      <c r="P72" s="30">
        <f>VLOOKUP($O72,'2020'!$B$5:$O$117,2,FALSE)</f>
        <v>4294.6946199875692</v>
      </c>
      <c r="Q72" s="30">
        <f>VLOOKUP($O72,'2020'!$B$5:$O$117,3,FALSE)</f>
        <v>3223.2316458510072</v>
      </c>
      <c r="R72" s="30">
        <f>VLOOKUP($O72,'2020'!$B$5:$O$117,4,FALSE)</f>
        <v>983.62525461944313</v>
      </c>
      <c r="S72" s="30">
        <f>VLOOKUP($O72,'2020'!$B$5:$O$117,5,FALSE)</f>
        <v>0</v>
      </c>
      <c r="T72" s="30">
        <f>VLOOKUP($O72,'2020'!$B$5:$O$117,6,FALSE)</f>
        <v>0</v>
      </c>
      <c r="U72" s="30">
        <f>VLOOKUP($O72,'2020'!$B$5:$O$117,7,FALSE)</f>
        <v>0</v>
      </c>
      <c r="V72" s="30">
        <f>VLOOKUP($O72,'2020'!$B$5:$O$117,8,FALSE)</f>
        <v>0</v>
      </c>
      <c r="W72" s="30">
        <f>VLOOKUP($O72,'2020'!$B$5:$O$117,9,FALSE)</f>
        <v>0</v>
      </c>
      <c r="X72" s="30">
        <f>VLOOKUP($O72,'2020'!$B$5:$O$117,10,FALSE)</f>
        <v>0</v>
      </c>
      <c r="Y72" s="30">
        <f>VLOOKUP($O72,'2020'!$B$5:$O$117,11,FALSE)</f>
        <v>0.19650496536268242</v>
      </c>
      <c r="Z72" s="30">
        <f>VLOOKUP($O72,'2020'!$B$5:$O$117,12,FALSE)</f>
        <v>0.86462184759580263</v>
      </c>
      <c r="AA72" s="30">
        <f>VLOOKUP($O72,'2020'!$B$5:$O$117,13,FALSE)</f>
        <v>7.1527807392016403</v>
      </c>
      <c r="AB72" s="30">
        <f>VLOOKUP($O72,'2020'!$B$5:$O$117,14,FALSE)</f>
        <v>8509.7654280101797</v>
      </c>
      <c r="AC72" s="86" t="s">
        <v>84</v>
      </c>
      <c r="AD72" s="31">
        <v>646.22</v>
      </c>
      <c r="AE72" s="31">
        <v>2077.14</v>
      </c>
      <c r="AF72" s="31">
        <v>1971.88</v>
      </c>
      <c r="AG72" s="31">
        <v>2474.19</v>
      </c>
      <c r="AH72" s="31">
        <v>569.72</v>
      </c>
      <c r="AI72" s="31">
        <v>338.44</v>
      </c>
      <c r="AJ72" s="31">
        <v>247.87</v>
      </c>
      <c r="AK72" s="32">
        <v>212.41</v>
      </c>
      <c r="AL72" s="32">
        <v>235.28</v>
      </c>
      <c r="AM72" s="33">
        <v>329.1993720565149</v>
      </c>
      <c r="AN72" s="33">
        <v>97.007616974972805</v>
      </c>
      <c r="AO72" s="33">
        <v>98.115112756647591</v>
      </c>
      <c r="AP72" s="33">
        <v>294.21678402401017</v>
      </c>
    </row>
    <row r="73" spans="1:42">
      <c r="A73" s="39" t="s">
        <v>85</v>
      </c>
      <c r="B73" s="28">
        <f>SUM(B74:B83)</f>
        <v>245.66700611967144</v>
      </c>
      <c r="C73" s="28">
        <f t="shared" ref="C73:N73" si="18">SUM(C74:C83)</f>
        <v>278.35067716115771</v>
      </c>
      <c r="D73" s="28">
        <f t="shared" si="18"/>
        <v>309.64752405516271</v>
      </c>
      <c r="E73" s="28">
        <f t="shared" si="18"/>
        <v>429.6670061196715</v>
      </c>
      <c r="F73" s="28">
        <f t="shared" si="18"/>
        <v>215.58907786163644</v>
      </c>
      <c r="G73" s="28">
        <f t="shared" si="18"/>
        <v>174.47218547458385</v>
      </c>
      <c r="H73" s="28">
        <f t="shared" si="18"/>
        <v>1859.3219632439018</v>
      </c>
      <c r="I73" s="28">
        <f t="shared" si="18"/>
        <v>1749.6503411978565</v>
      </c>
      <c r="J73" s="28">
        <f t="shared" si="18"/>
        <v>1828.1076605343053</v>
      </c>
      <c r="K73" s="28">
        <f t="shared" si="18"/>
        <v>1686.4342397045807</v>
      </c>
      <c r="L73" s="28">
        <f t="shared" si="18"/>
        <v>6279.067135555958</v>
      </c>
      <c r="M73" s="28">
        <f t="shared" si="18"/>
        <v>12407.125277193518</v>
      </c>
      <c r="N73" s="28">
        <f t="shared" si="18"/>
        <v>27463.100094221998</v>
      </c>
      <c r="O73" s="40" t="s">
        <v>85</v>
      </c>
      <c r="P73" s="28">
        <f>SUM(P74:P83)</f>
        <v>83151.861055857473</v>
      </c>
      <c r="Q73" s="28">
        <f t="shared" ref="Q73:AB73" si="19">SUM(Q74:Q83)</f>
        <v>51234.620275813504</v>
      </c>
      <c r="R73" s="28">
        <f t="shared" si="19"/>
        <v>14149.830942886238</v>
      </c>
      <c r="S73" s="28">
        <f t="shared" si="19"/>
        <v>0</v>
      </c>
      <c r="T73" s="28">
        <f t="shared" si="19"/>
        <v>0</v>
      </c>
      <c r="U73" s="28">
        <f t="shared" si="19"/>
        <v>0</v>
      </c>
      <c r="V73" s="28">
        <f t="shared" si="19"/>
        <v>0</v>
      </c>
      <c r="W73" s="28">
        <f t="shared" si="19"/>
        <v>0</v>
      </c>
      <c r="X73" s="28">
        <f t="shared" si="19"/>
        <v>0</v>
      </c>
      <c r="Y73" s="28">
        <f t="shared" si="19"/>
        <v>7.2968468940050055</v>
      </c>
      <c r="Z73" s="28">
        <f t="shared" si="19"/>
        <v>43.187387576020022</v>
      </c>
      <c r="AA73" s="28">
        <f t="shared" si="19"/>
        <v>244.76903236858885</v>
      </c>
      <c r="AB73" s="28">
        <f t="shared" si="19"/>
        <v>148831.5655413958</v>
      </c>
      <c r="AC73" s="88" t="s">
        <v>85</v>
      </c>
      <c r="AD73" s="41">
        <v>960.45</v>
      </c>
      <c r="AE73" s="41">
        <v>551.70000000000005</v>
      </c>
      <c r="AF73" s="41">
        <v>354.8</v>
      </c>
      <c r="AG73" s="41">
        <v>163.98</v>
      </c>
      <c r="AH73" s="41">
        <v>124.71</v>
      </c>
      <c r="AI73" s="41">
        <v>122.76</v>
      </c>
      <c r="AJ73" s="41">
        <v>81.39</v>
      </c>
      <c r="AK73" s="42">
        <v>63.87</v>
      </c>
      <c r="AL73" s="42">
        <v>27.53</v>
      </c>
      <c r="AM73" s="43">
        <v>17.261326403796183</v>
      </c>
      <c r="AN73" s="43">
        <v>22.311321634373311</v>
      </c>
      <c r="AO73" s="43">
        <v>28.811020770927286</v>
      </c>
      <c r="AP73" s="43">
        <v>91.418758793351557</v>
      </c>
    </row>
    <row r="74" spans="1:42">
      <c r="A74" s="27" t="s">
        <v>86</v>
      </c>
      <c r="B74" s="28">
        <f>VLOOKUP($A74,'2021'!$B$5:$O$117,2,FALSE)</f>
        <v>3.0250021414091424</v>
      </c>
      <c r="C74" s="28">
        <f>VLOOKUP($A74,'2021'!$B$5:$O$117,3,FALSE)</f>
        <v>2.7821187577923499</v>
      </c>
      <c r="D74" s="28">
        <f>VLOOKUP($A74,'2021'!$B$5:$O$117,4,FALSE)</f>
        <v>2.8704399881984561</v>
      </c>
      <c r="E74" s="28">
        <f>VLOOKUP($A74,'2021'!$B$5:$O$117,5,FALSE)</f>
        <v>3.0250021414091424</v>
      </c>
      <c r="F74" s="28">
        <f>VLOOKUP($A74,'2021'!$B$5:$O$117,6,FALSE)</f>
        <v>2.4067535285663979</v>
      </c>
      <c r="G74" s="28">
        <f>VLOOKUP($A74,'2021'!$B$5:$O$117,7,FALSE)</f>
        <v>1.4793806093022812</v>
      </c>
      <c r="H74" s="28">
        <f>VLOOKUP($A74,'2021'!$B$5:$O$117,8,FALSE)</f>
        <v>7.0877787400900338</v>
      </c>
      <c r="I74" s="28">
        <f>VLOOKUP($A74,'2021'!$B$5:$O$117,9,FALSE)</f>
        <v>6.2928876664350772</v>
      </c>
      <c r="J74" s="28">
        <f>VLOOKUP($A74,'2021'!$B$5:$O$117,10,FALSE)</f>
        <v>5.3875950547724871</v>
      </c>
      <c r="K74" s="28">
        <f>VLOOKUP($A74,'2021'!$B$5:$O$117,11,FALSE)</f>
        <v>10.245262727108337</v>
      </c>
      <c r="L74" s="28">
        <f>VLOOKUP($A74,'2021'!$B$5:$O$117,12,FALSE)</f>
        <v>34.533601088787577</v>
      </c>
      <c r="M74" s="28">
        <f>VLOOKUP($A74,'2021'!$B$5:$O$117,13,FALSE)</f>
        <v>97.329995907529195</v>
      </c>
      <c r="N74" s="28">
        <f>VLOOKUP($A74,'2021'!$B$5:$O$117,14,FALSE)</f>
        <v>176.46581835140049</v>
      </c>
      <c r="O74" s="100" t="s">
        <v>86</v>
      </c>
      <c r="P74" s="30">
        <f>VLOOKUP($O74,'2020'!$B$5:$O$117,2,FALSE)</f>
        <v>669.85029170751204</v>
      </c>
      <c r="Q74" s="30">
        <f>VLOOKUP($O74,'2020'!$B$5:$O$117,3,FALSE)</f>
        <v>432.19994099228137</v>
      </c>
      <c r="R74" s="30">
        <f>VLOOKUP($O74,'2020'!$B$5:$O$117,4,FALSE)</f>
        <v>162.99683071446927</v>
      </c>
      <c r="S74" s="30">
        <f>VLOOKUP($O74,'2020'!$B$5:$O$117,5,FALSE)</f>
        <v>0</v>
      </c>
      <c r="T74" s="30">
        <f>VLOOKUP($O74,'2020'!$B$5:$O$117,6,FALSE)</f>
        <v>0</v>
      </c>
      <c r="U74" s="30">
        <f>VLOOKUP($O74,'2020'!$B$5:$O$117,7,FALSE)</f>
        <v>0</v>
      </c>
      <c r="V74" s="30">
        <f>VLOOKUP($O74,'2020'!$B$5:$O$117,8,FALSE)</f>
        <v>0</v>
      </c>
      <c r="W74" s="30">
        <f>VLOOKUP($O74,'2020'!$B$5:$O$117,9,FALSE)</f>
        <v>0</v>
      </c>
      <c r="X74" s="30">
        <f>VLOOKUP($O74,'2020'!$B$5:$O$117,10,FALSE)</f>
        <v>0</v>
      </c>
      <c r="Y74" s="30">
        <f>VLOOKUP($O74,'2020'!$B$5:$O$117,11,FALSE)</f>
        <v>8.8321230406106344E-2</v>
      </c>
      <c r="Z74" s="30">
        <f>VLOOKUP($O74,'2020'!$B$5:$O$117,12,FALSE)</f>
        <v>0.35328492162442537</v>
      </c>
      <c r="AA74" s="30">
        <f>VLOOKUP($O74,'2020'!$B$5:$O$117,13,FALSE)</f>
        <v>1.5677018397083875</v>
      </c>
      <c r="AB74" s="30">
        <f>VLOOKUP($O74,'2020'!$B$5:$O$117,14,FALSE)</f>
        <v>1267.0563714060015</v>
      </c>
      <c r="AC74" s="86" t="s">
        <v>86</v>
      </c>
      <c r="AD74" s="31">
        <v>662.71</v>
      </c>
      <c r="AE74" s="31">
        <v>1156.92</v>
      </c>
      <c r="AF74" s="31">
        <v>560.71</v>
      </c>
      <c r="AG74" s="31">
        <v>239.39</v>
      </c>
      <c r="AH74" s="31">
        <v>218.64</v>
      </c>
      <c r="AI74" s="31">
        <v>163.63999999999999</v>
      </c>
      <c r="AJ74" s="31">
        <v>97.39</v>
      </c>
      <c r="AK74" s="32">
        <v>113.16</v>
      </c>
      <c r="AL74" s="32">
        <v>126.5</v>
      </c>
      <c r="AM74" s="33">
        <v>114.375</v>
      </c>
      <c r="AN74" s="33">
        <v>73.076923076923066</v>
      </c>
      <c r="AO74" s="33">
        <v>76.84210526315789</v>
      </c>
      <c r="AP74" s="33">
        <v>174.56896551724137</v>
      </c>
    </row>
    <row r="75" spans="1:42">
      <c r="A75" s="34" t="s">
        <v>87</v>
      </c>
      <c r="B75" s="28">
        <f>VLOOKUP($A75,'2021'!$B$5:$O$117,2,FALSE)</f>
        <v>1.7393762313102568</v>
      </c>
      <c r="C75" s="28">
        <f>VLOOKUP($A75,'2021'!$B$5:$O$117,3,FALSE)</f>
        <v>1.5997182857306012</v>
      </c>
      <c r="D75" s="28">
        <f>VLOOKUP($A75,'2021'!$B$5:$O$117,4,FALSE)</f>
        <v>1.6505029932141122</v>
      </c>
      <c r="E75" s="28">
        <f>VLOOKUP($A75,'2021'!$B$5:$O$117,5,FALSE)</f>
        <v>1.7393762313102568</v>
      </c>
      <c r="F75" s="28">
        <f>VLOOKUP($A75,'2021'!$B$5:$O$117,6,FALSE)</f>
        <v>1.3838832789256788</v>
      </c>
      <c r="G75" s="28">
        <f>VLOOKUP($A75,'2021'!$B$5:$O$117,7,FALSE)</f>
        <v>0.85064385034881174</v>
      </c>
      <c r="H75" s="28">
        <f>VLOOKUP($A75,'2021'!$B$5:$O$117,8,FALSE)</f>
        <v>4.0754727755517699</v>
      </c>
      <c r="I75" s="28">
        <f>VLOOKUP($A75,'2021'!$B$5:$O$117,9,FALSE)</f>
        <v>3.6184104082001691</v>
      </c>
      <c r="J75" s="28">
        <f>VLOOKUP($A75,'2021'!$B$5:$O$117,10,FALSE)</f>
        <v>3.0978671564941798</v>
      </c>
      <c r="K75" s="28">
        <f>VLOOKUP($A75,'2021'!$B$5:$O$117,11,FALSE)</f>
        <v>5.8910260680872932</v>
      </c>
      <c r="L75" s="28">
        <f>VLOOKUP($A75,'2021'!$B$5:$O$117,12,FALSE)</f>
        <v>19.856820626052858</v>
      </c>
      <c r="M75" s="28">
        <f>VLOOKUP($A75,'2021'!$B$5:$O$117,13,FALSE)</f>
        <v>55.964747646829281</v>
      </c>
      <c r="N75" s="28">
        <f>VLOOKUP($A75,'2021'!$B$5:$O$117,14,FALSE)</f>
        <v>101.46784555205527</v>
      </c>
      <c r="O75" s="100" t="s">
        <v>87</v>
      </c>
      <c r="P75" s="30">
        <f>VLOOKUP($O75,'2020'!$B$5:$O$117,2,FALSE)</f>
        <v>385.16391773181942</v>
      </c>
      <c r="Q75" s="30">
        <f>VLOOKUP($O75,'2020'!$B$5:$O$117,3,FALSE)</f>
        <v>248.5149660705618</v>
      </c>
      <c r="R75" s="30">
        <f>VLOOKUP($O75,'2020'!$B$5:$O$117,4,FALSE)</f>
        <v>93.723177660819815</v>
      </c>
      <c r="S75" s="30">
        <f>VLOOKUP($O75,'2020'!$B$5:$O$117,5,FALSE)</f>
        <v>0</v>
      </c>
      <c r="T75" s="30">
        <f>VLOOKUP($O75,'2020'!$B$5:$O$117,6,FALSE)</f>
        <v>0</v>
      </c>
      <c r="U75" s="30">
        <f>VLOOKUP($O75,'2020'!$B$5:$O$117,7,FALSE)</f>
        <v>0</v>
      </c>
      <c r="V75" s="30">
        <f>VLOOKUP($O75,'2020'!$B$5:$O$117,8,FALSE)</f>
        <v>0</v>
      </c>
      <c r="W75" s="30">
        <f>VLOOKUP($O75,'2020'!$B$5:$O$117,9,FALSE)</f>
        <v>0</v>
      </c>
      <c r="X75" s="30">
        <f>VLOOKUP($O75,'2020'!$B$5:$O$117,10,FALSE)</f>
        <v>0</v>
      </c>
      <c r="Y75" s="30">
        <f>VLOOKUP($O75,'2020'!$B$5:$O$117,11,FALSE)</f>
        <v>5.0784707483511146E-2</v>
      </c>
      <c r="Z75" s="30">
        <f>VLOOKUP($O75,'2020'!$B$5:$O$117,12,FALSE)</f>
        <v>0.20313882993404458</v>
      </c>
      <c r="AA75" s="30">
        <f>VLOOKUP($O75,'2020'!$B$5:$O$117,13,FALSE)</f>
        <v>0.9014285578323229</v>
      </c>
      <c r="AB75" s="30">
        <f>VLOOKUP($O75,'2020'!$B$5:$O$117,14,FALSE)</f>
        <v>728.55741355845089</v>
      </c>
      <c r="AC75" s="87" t="s">
        <v>87</v>
      </c>
      <c r="AD75" s="36">
        <v>844.83</v>
      </c>
      <c r="AE75" s="36">
        <v>445.95</v>
      </c>
      <c r="AF75" s="36">
        <v>325</v>
      </c>
      <c r="AG75" s="36">
        <v>220.34</v>
      </c>
      <c r="AH75" s="36">
        <v>119.05</v>
      </c>
      <c r="AI75" s="36">
        <v>270.37</v>
      </c>
      <c r="AJ75" s="36">
        <v>120.62</v>
      </c>
      <c r="AK75" s="37">
        <v>101.98</v>
      </c>
      <c r="AL75" s="37">
        <v>40.83</v>
      </c>
      <c r="AM75" s="38">
        <v>90.322580645161281</v>
      </c>
      <c r="AN75" s="38">
        <v>13.170731707317074</v>
      </c>
      <c r="AO75" s="38">
        <v>38.768115942028984</v>
      </c>
      <c r="AP75" s="38">
        <v>116.86656671664169</v>
      </c>
    </row>
    <row r="76" spans="1:42">
      <c r="A76" s="27" t="s">
        <v>88</v>
      </c>
      <c r="B76" s="28">
        <f>VLOOKUP($A76,'2021'!$B$5:$O$117,2,FALSE)</f>
        <v>9.3175281476335048</v>
      </c>
      <c r="C76" s="28">
        <f>VLOOKUP($A76,'2021'!$B$5:$O$117,3,FALSE)</f>
        <v>8.5694054496483325</v>
      </c>
      <c r="D76" s="28">
        <f>VLOOKUP($A76,'2021'!$B$5:$O$117,4,FALSE)</f>
        <v>8.8414500670974867</v>
      </c>
      <c r="E76" s="28">
        <f>VLOOKUP($A76,'2021'!$B$5:$O$117,5,FALSE)</f>
        <v>9.3175281476335048</v>
      </c>
      <c r="F76" s="28">
        <f>VLOOKUP($A76,'2021'!$B$5:$O$117,6,FALSE)</f>
        <v>7.4132158254894307</v>
      </c>
      <c r="G76" s="28">
        <f>VLOOKUP($A76,'2021'!$B$5:$O$117,7,FALSE)</f>
        <v>4.5567473422733196</v>
      </c>
      <c r="H76" s="28">
        <f>VLOOKUP($A76,'2021'!$B$5:$O$117,8,FALSE)</f>
        <v>21.831580550294561</v>
      </c>
      <c r="I76" s="28">
        <f>VLOOKUP($A76,'2021'!$B$5:$O$117,9,FALSE)</f>
        <v>19.38317899325218</v>
      </c>
      <c r="J76" s="28">
        <f>VLOOKUP($A76,'2021'!$B$5:$O$117,10,FALSE)</f>
        <v>16.59472166439836</v>
      </c>
      <c r="K76" s="28">
        <f>VLOOKUP($A76,'2021'!$B$5:$O$117,11,FALSE)</f>
        <v>31.557175624101799</v>
      </c>
      <c r="L76" s="28">
        <f>VLOOKUP($A76,'2021'!$B$5:$O$117,12,FALSE)</f>
        <v>106.36944542261899</v>
      </c>
      <c r="M76" s="28">
        <f>VLOOKUP($A76,'2021'!$B$5:$O$117,13,FALSE)</f>
        <v>299.79316842896708</v>
      </c>
      <c r="N76" s="28">
        <f>VLOOKUP($A76,'2021'!$B$5:$O$117,14,FALSE)</f>
        <v>543.54514566340856</v>
      </c>
      <c r="O76" s="100" t="s">
        <v>88</v>
      </c>
      <c r="P76" s="30">
        <f>VLOOKUP($O76,'2020'!$B$5:$O$117,2,FALSE)</f>
        <v>2063.254389888742</v>
      </c>
      <c r="Q76" s="30">
        <f>VLOOKUP($O76,'2020'!$B$5:$O$117,3,FALSE)</f>
        <v>1331.2503354874323</v>
      </c>
      <c r="R76" s="30">
        <f>VLOOKUP($O76,'2020'!$B$5:$O$117,4,FALSE)</f>
        <v>502.05834150241265</v>
      </c>
      <c r="S76" s="30">
        <f>VLOOKUP($O76,'2020'!$B$5:$O$117,5,FALSE)</f>
        <v>0</v>
      </c>
      <c r="T76" s="30">
        <f>VLOOKUP($O76,'2020'!$B$5:$O$117,6,FALSE)</f>
        <v>0</v>
      </c>
      <c r="U76" s="30">
        <f>VLOOKUP($O76,'2020'!$B$5:$O$117,7,FALSE)</f>
        <v>0</v>
      </c>
      <c r="V76" s="30">
        <f>VLOOKUP($O76,'2020'!$B$5:$O$117,8,FALSE)</f>
        <v>0</v>
      </c>
      <c r="W76" s="30">
        <f>VLOOKUP($O76,'2020'!$B$5:$O$117,9,FALSE)</f>
        <v>0</v>
      </c>
      <c r="X76" s="30">
        <f>VLOOKUP($O76,'2020'!$B$5:$O$117,10,FALSE)</f>
        <v>0</v>
      </c>
      <c r="Y76" s="30">
        <f>VLOOKUP($O76,'2020'!$B$5:$O$117,11,FALSE)</f>
        <v>0.27204461744915343</v>
      </c>
      <c r="Z76" s="30">
        <f>VLOOKUP($O76,'2020'!$B$5:$O$117,12,FALSE)</f>
        <v>1.0881784697966137</v>
      </c>
      <c r="AA76" s="30">
        <f>VLOOKUP($O76,'2020'!$B$5:$O$117,13,FALSE)</f>
        <v>4.8287919597224729</v>
      </c>
      <c r="AB76" s="30">
        <f>VLOOKUP($O76,'2020'!$B$5:$O$117,14,FALSE)</f>
        <v>3902.7520819255551</v>
      </c>
      <c r="AC76" s="86" t="s">
        <v>88</v>
      </c>
      <c r="AD76" s="31">
        <v>973.37</v>
      </c>
      <c r="AE76" s="31">
        <v>749.51</v>
      </c>
      <c r="AF76" s="31">
        <v>499.1</v>
      </c>
      <c r="AG76" s="31">
        <v>285.89999999999998</v>
      </c>
      <c r="AH76" s="31">
        <v>66.569999999999993</v>
      </c>
      <c r="AI76" s="31">
        <v>61.33</v>
      </c>
      <c r="AJ76" s="31">
        <v>100.85</v>
      </c>
      <c r="AK76" s="32">
        <v>69.650000000000006</v>
      </c>
      <c r="AL76" s="32">
        <v>32.869999999999997</v>
      </c>
      <c r="AM76" s="33">
        <v>41.844919786096256</v>
      </c>
      <c r="AN76" s="33">
        <v>52.021563342318053</v>
      </c>
      <c r="AO76" s="33">
        <v>84.159690920798454</v>
      </c>
      <c r="AP76" s="33">
        <v>131.76602294990204</v>
      </c>
    </row>
    <row r="77" spans="1:42">
      <c r="A77" s="34" t="s">
        <v>89</v>
      </c>
      <c r="B77" s="28">
        <f>VLOOKUP($A77,'2021'!$B$5:$O$117,2,FALSE)</f>
        <v>58</v>
      </c>
      <c r="C77" s="28">
        <f>VLOOKUP($A77,'2021'!$B$5:$O$117,3,FALSE)</f>
        <v>37</v>
      </c>
      <c r="D77" s="28">
        <f>VLOOKUP($A77,'2021'!$B$5:$O$117,4,FALSE)</f>
        <v>73</v>
      </c>
      <c r="E77" s="28">
        <f>VLOOKUP($A77,'2021'!$B$5:$O$117,5,FALSE)</f>
        <v>169</v>
      </c>
      <c r="F77" s="28">
        <f>VLOOKUP($A77,'2021'!$B$5:$O$117,6,FALSE)</f>
        <v>31</v>
      </c>
      <c r="G77" s="28">
        <f>VLOOKUP($A77,'2021'!$B$5:$O$117,7,FALSE)</f>
        <v>44</v>
      </c>
      <c r="H77" s="28">
        <f>VLOOKUP($A77,'2021'!$B$5:$O$117,8,FALSE)</f>
        <v>1334</v>
      </c>
      <c r="I77" s="28">
        <f>VLOOKUP($A77,'2021'!$B$5:$O$117,9,FALSE)</f>
        <v>1155</v>
      </c>
      <c r="J77" s="28">
        <f>VLOOKUP($A77,'2021'!$B$5:$O$117,10,FALSE)</f>
        <v>1374</v>
      </c>
      <c r="K77" s="28">
        <f>VLOOKUP($A77,'2021'!$B$5:$O$117,11,FALSE)</f>
        <v>969</v>
      </c>
      <c r="L77" s="28">
        <f>VLOOKUP($A77,'2021'!$B$5:$O$117,12,FALSE)</f>
        <v>3333</v>
      </c>
      <c r="M77" s="28">
        <f>VLOOKUP($A77,'2021'!$B$5:$O$117,13,FALSE)</f>
        <v>5461</v>
      </c>
      <c r="N77" s="28">
        <f>VLOOKUP($A77,'2021'!$B$5:$O$117,14,FALSE)</f>
        <v>14038</v>
      </c>
      <c r="O77" s="35" t="s">
        <v>89</v>
      </c>
      <c r="P77" s="30">
        <f>VLOOKUP($O77,'2020'!$B$5:$O$117,2,FALSE)</f>
        <v>19022</v>
      </c>
      <c r="Q77" s="30">
        <f>VLOOKUP($O77,'2020'!$B$5:$O$117,3,FALSE)</f>
        <v>8362</v>
      </c>
      <c r="R77" s="30">
        <f>VLOOKUP($O77,'2020'!$B$5:$O$117,4,FALSE)</f>
        <v>1897</v>
      </c>
      <c r="S77" s="30">
        <f>VLOOKUP($O77,'2020'!$B$5:$O$117,5,FALSE)</f>
        <v>0</v>
      </c>
      <c r="T77" s="30">
        <f>VLOOKUP($O77,'2020'!$B$5:$O$117,6,FALSE)</f>
        <v>0</v>
      </c>
      <c r="U77" s="30">
        <f>VLOOKUP($O77,'2020'!$B$5:$O$117,7,FALSE)</f>
        <v>0</v>
      </c>
      <c r="V77" s="30">
        <f>VLOOKUP($O77,'2020'!$B$5:$O$117,8,FALSE)</f>
        <v>0</v>
      </c>
      <c r="W77" s="30">
        <f>VLOOKUP($O77,'2020'!$B$5:$O$117,9,FALSE)</f>
        <v>0</v>
      </c>
      <c r="X77" s="30">
        <f>VLOOKUP($O77,'2020'!$B$5:$O$117,10,FALSE)</f>
        <v>0</v>
      </c>
      <c r="Y77" s="30">
        <f>VLOOKUP($O77,'2020'!$B$5:$O$117,11,FALSE)</f>
        <v>0</v>
      </c>
      <c r="Z77" s="30">
        <f>VLOOKUP($O77,'2020'!$B$5:$O$117,12,FALSE)</f>
        <v>11</v>
      </c>
      <c r="AA77" s="30">
        <f>VLOOKUP($O77,'2020'!$B$5:$O$117,13,FALSE)</f>
        <v>76</v>
      </c>
      <c r="AB77" s="30">
        <f>VLOOKUP($O77,'2020'!$B$5:$O$117,14,FALSE)</f>
        <v>29368</v>
      </c>
      <c r="AC77" s="87" t="s">
        <v>89</v>
      </c>
      <c r="AD77" s="36">
        <v>695.84</v>
      </c>
      <c r="AE77" s="36">
        <v>359.75</v>
      </c>
      <c r="AF77" s="36">
        <v>248.76</v>
      </c>
      <c r="AG77" s="36">
        <v>82.36</v>
      </c>
      <c r="AH77" s="36">
        <v>96.02</v>
      </c>
      <c r="AI77" s="36">
        <v>109.44</v>
      </c>
      <c r="AJ77" s="36">
        <v>60.82</v>
      </c>
      <c r="AK77" s="37">
        <v>59.05</v>
      </c>
      <c r="AL77" s="37">
        <v>11.93</v>
      </c>
      <c r="AM77" s="38">
        <v>-28.683908360216527</v>
      </c>
      <c r="AN77" s="38">
        <v>-54.859625235038578</v>
      </c>
      <c r="AO77" s="38">
        <v>-47.908763505402163</v>
      </c>
      <c r="AP77" s="38">
        <v>49.602706967961574</v>
      </c>
    </row>
    <row r="78" spans="1:42">
      <c r="A78" s="27" t="s">
        <v>90</v>
      </c>
      <c r="B78" s="28">
        <f>VLOOKUP($A78,'2021'!$B$5:$O$117,2,FALSE)</f>
        <v>57</v>
      </c>
      <c r="C78" s="28">
        <f>VLOOKUP($A78,'2021'!$B$5:$O$117,3,FALSE)</f>
        <v>131</v>
      </c>
      <c r="D78" s="28">
        <f>VLOOKUP($A78,'2021'!$B$5:$O$117,4,FALSE)</f>
        <v>117</v>
      </c>
      <c r="E78" s="28">
        <f>VLOOKUP($A78,'2021'!$B$5:$O$117,5,FALSE)</f>
        <v>120</v>
      </c>
      <c r="F78" s="28">
        <f>VLOOKUP($A78,'2021'!$B$5:$O$117,6,FALSE)</f>
        <v>79</v>
      </c>
      <c r="G78" s="28">
        <f>VLOOKUP($A78,'2021'!$B$5:$O$117,7,FALSE)</f>
        <v>50</v>
      </c>
      <c r="H78" s="28">
        <f>VLOOKUP($A78,'2021'!$B$5:$O$117,8,FALSE)</f>
        <v>225</v>
      </c>
      <c r="I78" s="28">
        <f>VLOOKUP($A78,'2021'!$B$5:$O$117,9,FALSE)</f>
        <v>254</v>
      </c>
      <c r="J78" s="28">
        <f>VLOOKUP($A78,'2021'!$B$5:$O$117,10,FALSE)</f>
        <v>194</v>
      </c>
      <c r="K78" s="28">
        <f>VLOOKUP($A78,'2021'!$B$5:$O$117,11,FALSE)</f>
        <v>254</v>
      </c>
      <c r="L78" s="28">
        <f>VLOOKUP($A78,'2021'!$B$5:$O$117,12,FALSE)</f>
        <v>1090</v>
      </c>
      <c r="M78" s="28">
        <f>VLOOKUP($A78,'2021'!$B$5:$O$117,13,FALSE)</f>
        <v>2751</v>
      </c>
      <c r="N78" s="28">
        <f>VLOOKUP($A78,'2021'!$B$5:$O$117,14,FALSE)</f>
        <v>5322</v>
      </c>
      <c r="O78" s="29" t="s">
        <v>90</v>
      </c>
      <c r="P78" s="30">
        <f>VLOOKUP($O78,'2020'!$B$5:$O$117,2,FALSE)</f>
        <v>34647</v>
      </c>
      <c r="Q78" s="30">
        <f>VLOOKUP($O78,'2020'!$B$5:$O$117,3,FALSE)</f>
        <v>21668</v>
      </c>
      <c r="R78" s="30">
        <f>VLOOKUP($O78,'2020'!$B$5:$O$117,4,FALSE)</f>
        <v>3666</v>
      </c>
      <c r="S78" s="30">
        <f>VLOOKUP($O78,'2020'!$B$5:$O$117,5,FALSE)</f>
        <v>0</v>
      </c>
      <c r="T78" s="30">
        <f>VLOOKUP($O78,'2020'!$B$5:$O$117,6,FALSE)</f>
        <v>0</v>
      </c>
      <c r="U78" s="30">
        <f>VLOOKUP($O78,'2020'!$B$5:$O$117,7,FALSE)</f>
        <v>0</v>
      </c>
      <c r="V78" s="30">
        <f>VLOOKUP($O78,'2020'!$B$5:$O$117,8,FALSE)</f>
        <v>0</v>
      </c>
      <c r="W78" s="30">
        <f>VLOOKUP($O78,'2020'!$B$5:$O$117,9,FALSE)</f>
        <v>0</v>
      </c>
      <c r="X78" s="30">
        <f>VLOOKUP($O78,'2020'!$B$5:$O$117,10,FALSE)</f>
        <v>0</v>
      </c>
      <c r="Y78" s="30">
        <f>VLOOKUP($O78,'2020'!$B$5:$O$117,11,FALSE)</f>
        <v>3</v>
      </c>
      <c r="Z78" s="30">
        <f>VLOOKUP($O78,'2020'!$B$5:$O$117,12,FALSE)</f>
        <v>10</v>
      </c>
      <c r="AA78" s="30">
        <f>VLOOKUP($O78,'2020'!$B$5:$O$117,13,FALSE)</f>
        <v>110</v>
      </c>
      <c r="AB78" s="30">
        <f>VLOOKUP($O78,'2020'!$B$5:$O$117,14,FALSE)</f>
        <v>60104</v>
      </c>
      <c r="AC78" s="86" t="s">
        <v>90</v>
      </c>
      <c r="AD78" s="31">
        <v>1519.03</v>
      </c>
      <c r="AE78" s="31">
        <v>873.11</v>
      </c>
      <c r="AF78" s="31">
        <v>519.66999999999996</v>
      </c>
      <c r="AG78" s="31">
        <v>283.69</v>
      </c>
      <c r="AH78" s="31">
        <v>149</v>
      </c>
      <c r="AI78" s="31">
        <v>107.82</v>
      </c>
      <c r="AJ78" s="31">
        <v>111.55</v>
      </c>
      <c r="AK78" s="32">
        <v>93.97</v>
      </c>
      <c r="AL78" s="32">
        <v>30.43</v>
      </c>
      <c r="AM78" s="33">
        <v>37.153088630259624</v>
      </c>
      <c r="AN78" s="33">
        <v>54.978254116185155</v>
      </c>
      <c r="AO78" s="33">
        <v>70.207211616903237</v>
      </c>
      <c r="AP78" s="33">
        <v>133.48494983277592</v>
      </c>
    </row>
    <row r="79" spans="1:42">
      <c r="A79" s="34" t="s">
        <v>91</v>
      </c>
      <c r="B79" s="28">
        <f>VLOOKUP($A79,'2021'!$B$5:$O$117,2,FALSE)</f>
        <v>21.75524169371187</v>
      </c>
      <c r="C79" s="28">
        <f>VLOOKUP($A79,'2021'!$B$5:$O$117,3,FALSE)</f>
        <v>20.008470462829894</v>
      </c>
      <c r="D79" s="28">
        <f>VLOOKUP($A79,'2021'!$B$5:$O$117,4,FALSE)</f>
        <v>20.643660001332432</v>
      </c>
      <c r="E79" s="28">
        <f>VLOOKUP($A79,'2021'!$B$5:$O$117,5,FALSE)</f>
        <v>21.75524169371187</v>
      </c>
      <c r="F79" s="28">
        <f>VLOOKUP($A79,'2021'!$B$5:$O$117,6,FALSE)</f>
        <v>17.308914924194116</v>
      </c>
      <c r="G79" s="28">
        <f>VLOOKUP($A79,'2021'!$B$5:$O$117,7,FALSE)</f>
        <v>10.639424769917484</v>
      </c>
      <c r="H79" s="28">
        <f>VLOOKUP($A79,'2021'!$B$5:$O$117,8,FALSE)</f>
        <v>50.973960464828544</v>
      </c>
      <c r="I79" s="28">
        <f>VLOOKUP($A79,'2021'!$B$5:$O$117,9,FALSE)</f>
        <v>45.257254618305716</v>
      </c>
      <c r="J79" s="28">
        <f>VLOOKUP($A79,'2021'!$B$5:$O$117,10,FALSE)</f>
        <v>38.746561848654714</v>
      </c>
      <c r="K79" s="28">
        <f>VLOOKUP($A79,'2021'!$B$5:$O$117,11,FALSE)</f>
        <v>73.681986466294219</v>
      </c>
      <c r="L79" s="28">
        <f>VLOOKUP($A79,'2021'!$B$5:$O$117,12,FALSE)</f>
        <v>248.35910955449171</v>
      </c>
      <c r="M79" s="28">
        <f>VLOOKUP($A79,'2021'!$B$5:$O$117,13,FALSE)</f>
        <v>699.97887142979505</v>
      </c>
      <c r="N79" s="28">
        <f>VLOOKUP($A79,'2021'!$B$5:$O$117,14,FALSE)</f>
        <v>1269.1086979280676</v>
      </c>
      <c r="O79" s="100" t="s">
        <v>91</v>
      </c>
      <c r="P79" s="30">
        <f>VLOOKUP($O79,'2020'!$B$5:$O$117,2,FALSE)</f>
        <v>4817.4362573878616</v>
      </c>
      <c r="Q79" s="30">
        <f>VLOOKUP($O79,'2020'!$B$5:$O$117,3,FALSE)</f>
        <v>3108.3000066621616</v>
      </c>
      <c r="R79" s="30">
        <f>VLOOKUP($O79,'2020'!$B$5:$O$117,4,FALSE)</f>
        <v>1172.2422933064308</v>
      </c>
      <c r="S79" s="30">
        <f>VLOOKUP($O79,'2020'!$B$5:$O$117,5,FALSE)</f>
        <v>0</v>
      </c>
      <c r="T79" s="30">
        <f>VLOOKUP($O79,'2020'!$B$5:$O$117,6,FALSE)</f>
        <v>0</v>
      </c>
      <c r="U79" s="30">
        <f>VLOOKUP($O79,'2020'!$B$5:$O$117,7,FALSE)</f>
        <v>0</v>
      </c>
      <c r="V79" s="30">
        <f>VLOOKUP($O79,'2020'!$B$5:$O$117,8,FALSE)</f>
        <v>0</v>
      </c>
      <c r="W79" s="30">
        <f>VLOOKUP($O79,'2020'!$B$5:$O$117,9,FALSE)</f>
        <v>0</v>
      </c>
      <c r="X79" s="30">
        <f>VLOOKUP($O79,'2020'!$B$5:$O$117,10,FALSE)</f>
        <v>0</v>
      </c>
      <c r="Y79" s="30">
        <f>VLOOKUP($O79,'2020'!$B$5:$O$117,11,FALSE)</f>
        <v>0.63518953850253634</v>
      </c>
      <c r="Z79" s="30">
        <f>VLOOKUP($O79,'2020'!$B$5:$O$117,12,FALSE)</f>
        <v>2.5407581540101454</v>
      </c>
      <c r="AA79" s="30">
        <f>VLOOKUP($O79,'2020'!$B$5:$O$117,13,FALSE)</f>
        <v>11.27461430842002</v>
      </c>
      <c r="AB79" s="30">
        <f>VLOOKUP($O79,'2020'!$B$5:$O$117,14,FALSE)</f>
        <v>9112.4291193573863</v>
      </c>
      <c r="AC79" s="87" t="s">
        <v>91</v>
      </c>
      <c r="AD79" s="36">
        <v>1225</v>
      </c>
      <c r="AE79" s="36">
        <v>836.31</v>
      </c>
      <c r="AF79" s="36">
        <v>544.36</v>
      </c>
      <c r="AG79" s="36">
        <v>321.79000000000002</v>
      </c>
      <c r="AH79" s="36">
        <v>223.03</v>
      </c>
      <c r="AI79" s="36">
        <v>137.76</v>
      </c>
      <c r="AJ79" s="36">
        <v>132.93</v>
      </c>
      <c r="AK79" s="37">
        <v>90.69</v>
      </c>
      <c r="AL79" s="37">
        <v>63.96</v>
      </c>
      <c r="AM79" s="38">
        <v>61.641991924629878</v>
      </c>
      <c r="AN79" s="38">
        <v>54.377753303964759</v>
      </c>
      <c r="AO79" s="38">
        <v>108.23308270676692</v>
      </c>
      <c r="AP79" s="38">
        <v>146.33503146538806</v>
      </c>
    </row>
    <row r="80" spans="1:42">
      <c r="A80" s="27" t="s">
        <v>92</v>
      </c>
      <c r="B80" s="28">
        <f>VLOOKUP($A80,'2021'!$B$5:$O$117,2,FALSE)</f>
        <v>2.9337305250735217</v>
      </c>
      <c r="C80" s="28">
        <f>VLOOKUP($A80,'2021'!$B$5:$O$117,3,FALSE)</f>
        <v>2.6981755194106842</v>
      </c>
      <c r="D80" s="28">
        <f>VLOOKUP($A80,'2021'!$B$5:$O$117,4,FALSE)</f>
        <v>2.7838318851062613</v>
      </c>
      <c r="E80" s="28">
        <f>VLOOKUP($A80,'2021'!$B$5:$O$117,5,FALSE)</f>
        <v>2.9337305250735217</v>
      </c>
      <c r="F80" s="28">
        <f>VLOOKUP($A80,'2021'!$B$5:$O$117,6,FALSE)</f>
        <v>2.3341359652044806</v>
      </c>
      <c r="G80" s="28">
        <f>VLOOKUP($A80,'2021'!$B$5:$O$117,7,FALSE)</f>
        <v>1.4347441254009194</v>
      </c>
      <c r="H80" s="28">
        <f>VLOOKUP($A80,'2021'!$B$5:$O$117,8,FALSE)</f>
        <v>6.8739233470700762</v>
      </c>
      <c r="I80" s="28">
        <f>VLOOKUP($A80,'2021'!$B$5:$O$117,9,FALSE)</f>
        <v>6.1030160558098805</v>
      </c>
      <c r="J80" s="28">
        <f>VLOOKUP($A80,'2021'!$B$5:$O$117,10,FALSE)</f>
        <v>5.2250383074302134</v>
      </c>
      <c r="K80" s="28">
        <f>VLOOKUP($A80,'2021'!$B$5:$O$117,11,FALSE)</f>
        <v>9.9361384206869641</v>
      </c>
      <c r="L80" s="28">
        <f>VLOOKUP($A80,'2021'!$B$5:$O$117,12,FALSE)</f>
        <v>33.491638986970713</v>
      </c>
      <c r="M80" s="28">
        <f>VLOOKUP($A80,'2021'!$B$5:$O$117,13,FALSE)</f>
        <v>94.393314996526158</v>
      </c>
      <c r="N80" s="28">
        <f>VLOOKUP($A80,'2021'!$B$5:$O$117,14,FALSE)</f>
        <v>171.14141865976339</v>
      </c>
      <c r="O80" s="100" t="s">
        <v>92</v>
      </c>
      <c r="P80" s="30">
        <f>VLOOKUP($O80,'2020'!$B$5:$O$117,2,FALSE)</f>
        <v>649.63929152668197</v>
      </c>
      <c r="Q80" s="30">
        <f>VLOOKUP($O80,'2020'!$B$5:$O$117,3,FALSE)</f>
        <v>419.15942553130742</v>
      </c>
      <c r="R80" s="30">
        <f>VLOOKUP($O80,'2020'!$B$5:$O$117,4,FALSE)</f>
        <v>158.07882289118785</v>
      </c>
      <c r="S80" s="30">
        <f>VLOOKUP($O80,'2020'!$B$5:$O$117,5,FALSE)</f>
        <v>0</v>
      </c>
      <c r="T80" s="30">
        <f>VLOOKUP($O80,'2020'!$B$5:$O$117,6,FALSE)</f>
        <v>0</v>
      </c>
      <c r="U80" s="30">
        <f>VLOOKUP($O80,'2020'!$B$5:$O$117,7,FALSE)</f>
        <v>0</v>
      </c>
      <c r="V80" s="30">
        <f>VLOOKUP($O80,'2020'!$B$5:$O$117,8,FALSE)</f>
        <v>0</v>
      </c>
      <c r="W80" s="30">
        <f>VLOOKUP($O80,'2020'!$B$5:$O$117,9,FALSE)</f>
        <v>0</v>
      </c>
      <c r="X80" s="30">
        <f>VLOOKUP($O80,'2020'!$B$5:$O$117,10,FALSE)</f>
        <v>0</v>
      </c>
      <c r="Y80" s="30">
        <f>VLOOKUP($O80,'2020'!$B$5:$O$117,11,FALSE)</f>
        <v>8.5656365695577275E-2</v>
      </c>
      <c r="Z80" s="30">
        <f>VLOOKUP($O80,'2020'!$B$5:$O$117,12,FALSE)</f>
        <v>0.3426254627823091</v>
      </c>
      <c r="AA80" s="30">
        <f>VLOOKUP($O80,'2020'!$B$5:$O$117,13,FALSE)</f>
        <v>1.5204004910964966</v>
      </c>
      <c r="AB80" s="30">
        <f>VLOOKUP($O80,'2020'!$B$5:$O$117,14,FALSE)</f>
        <v>1228.8262222687515</v>
      </c>
      <c r="AC80" s="86" t="s">
        <v>92</v>
      </c>
      <c r="AD80" s="31">
        <v>652.27</v>
      </c>
      <c r="AE80" s="31">
        <v>636.73</v>
      </c>
      <c r="AF80" s="31">
        <v>805.95</v>
      </c>
      <c r="AG80" s="31">
        <v>330.48</v>
      </c>
      <c r="AH80" s="31">
        <v>278</v>
      </c>
      <c r="AI80" s="31">
        <v>200</v>
      </c>
      <c r="AJ80" s="31">
        <v>176.52</v>
      </c>
      <c r="AK80" s="32">
        <v>98.59</v>
      </c>
      <c r="AL80" s="32">
        <v>122.97</v>
      </c>
      <c r="AM80" s="33">
        <v>36.12334801762114</v>
      </c>
      <c r="AN80" s="33">
        <v>95.443037974683548</v>
      </c>
      <c r="AO80" s="33">
        <v>108.20770519262982</v>
      </c>
      <c r="AP80" s="33">
        <v>222.44444444444446</v>
      </c>
    </row>
    <row r="81" spans="1:42">
      <c r="A81" s="34" t="s">
        <v>93</v>
      </c>
      <c r="B81" s="28">
        <f>VLOOKUP($A81,'2021'!$B$5:$O$117,2,FALSE)</f>
        <v>4.5244644097800535</v>
      </c>
      <c r="C81" s="28">
        <f>VLOOKUP($A81,'2021'!$B$5:$O$117,3,FALSE)</f>
        <v>4.1611862454911437</v>
      </c>
      <c r="D81" s="28">
        <f>VLOOKUP($A81,'2021'!$B$5:$O$117,4,FALSE)</f>
        <v>4.2932873961416567</v>
      </c>
      <c r="E81" s="28">
        <f>VLOOKUP($A81,'2021'!$B$5:$O$117,5,FALSE)</f>
        <v>4.5244644097800535</v>
      </c>
      <c r="F81" s="28">
        <f>VLOOKUP($A81,'2021'!$B$5:$O$117,6,FALSE)</f>
        <v>3.5997563552264658</v>
      </c>
      <c r="G81" s="28">
        <f>VLOOKUP($A81,'2021'!$B$5:$O$117,7,FALSE)</f>
        <v>2.2126942733960844</v>
      </c>
      <c r="H81" s="28">
        <f>VLOOKUP($A81,'2021'!$B$5:$O$117,8,FALSE)</f>
        <v>10.601117339703629</v>
      </c>
      <c r="I81" s="28">
        <f>VLOOKUP($A81,'2021'!$B$5:$O$117,9,FALSE)</f>
        <v>9.4122069838490159</v>
      </c>
      <c r="J81" s="28">
        <f>VLOOKUP($A81,'2021'!$B$5:$O$117,10,FALSE)</f>
        <v>8.0581701896812632</v>
      </c>
      <c r="K81" s="28">
        <f>VLOOKUP($A81,'2021'!$B$5:$O$117,11,FALSE)</f>
        <v>15.32373347545945</v>
      </c>
      <c r="L81" s="28">
        <f>VLOOKUP($A81,'2021'!$B$5:$O$117,12,FALSE)</f>
        <v>51.651549904350389</v>
      </c>
      <c r="M81" s="28">
        <f>VLOOKUP($A81,'2021'!$B$5:$O$117,13,FALSE)</f>
        <v>145.57546801686479</v>
      </c>
      <c r="N81" s="28">
        <f>VLOOKUP($A81,'2021'!$B$5:$O$117,14,FALSE)</f>
        <v>263.93809899972399</v>
      </c>
      <c r="O81" s="100" t="s">
        <v>93</v>
      </c>
      <c r="P81" s="30">
        <f>VLOOKUP($O81,'2020'!$B$5:$O$117,2,FALSE)</f>
        <v>1001.8881518211494</v>
      </c>
      <c r="Q81" s="30">
        <f>VLOOKUP($O81,'2020'!$B$5:$O$117,3,FALSE)</f>
        <v>646.43698070828293</v>
      </c>
      <c r="R81" s="30">
        <f>VLOOKUP($O81,'2020'!$B$5:$O$117,4,FALSE)</f>
        <v>243.79267352552083</v>
      </c>
      <c r="S81" s="30">
        <f>VLOOKUP($O81,'2020'!$B$5:$O$117,5,FALSE)</f>
        <v>0</v>
      </c>
      <c r="T81" s="30">
        <f>VLOOKUP($O81,'2020'!$B$5:$O$117,6,FALSE)</f>
        <v>0</v>
      </c>
      <c r="U81" s="30">
        <f>VLOOKUP($O81,'2020'!$B$5:$O$117,7,FALSE)</f>
        <v>0</v>
      </c>
      <c r="V81" s="30">
        <f>VLOOKUP($O81,'2020'!$B$5:$O$117,8,FALSE)</f>
        <v>0</v>
      </c>
      <c r="W81" s="30">
        <f>VLOOKUP($O81,'2020'!$B$5:$O$117,9,FALSE)</f>
        <v>0</v>
      </c>
      <c r="X81" s="30">
        <f>VLOOKUP($O81,'2020'!$B$5:$O$117,10,FALSE)</f>
        <v>0</v>
      </c>
      <c r="Y81" s="30">
        <f>VLOOKUP($O81,'2020'!$B$5:$O$117,11,FALSE)</f>
        <v>0.13210115065051251</v>
      </c>
      <c r="Z81" s="30">
        <f>VLOOKUP($O81,'2020'!$B$5:$O$117,12,FALSE)</f>
        <v>0.52840460260205002</v>
      </c>
      <c r="AA81" s="30">
        <f>VLOOKUP($O81,'2020'!$B$5:$O$117,13,FALSE)</f>
        <v>2.3447954240465969</v>
      </c>
      <c r="AB81" s="30">
        <f>VLOOKUP($O81,'2020'!$B$5:$O$117,14,FALSE)</f>
        <v>1895.1231072322523</v>
      </c>
      <c r="AC81" s="87" t="s">
        <v>93</v>
      </c>
      <c r="AD81" s="36">
        <v>950.85</v>
      </c>
      <c r="AE81" s="36">
        <v>682.28</v>
      </c>
      <c r="AF81" s="36">
        <v>491.04</v>
      </c>
      <c r="AG81" s="36">
        <v>263.81</v>
      </c>
      <c r="AH81" s="36">
        <v>116.77</v>
      </c>
      <c r="AI81" s="36">
        <v>106.99</v>
      </c>
      <c r="AJ81" s="36">
        <v>105.32</v>
      </c>
      <c r="AK81" s="37">
        <v>54.88</v>
      </c>
      <c r="AL81" s="37">
        <v>89.37</v>
      </c>
      <c r="AM81" s="38">
        <v>134.8235294117647</v>
      </c>
      <c r="AN81" s="38">
        <v>79.322638146167563</v>
      </c>
      <c r="AO81" s="38">
        <v>122.51851851851852</v>
      </c>
      <c r="AP81" s="38">
        <v>183.22766570605188</v>
      </c>
    </row>
    <row r="82" spans="1:42">
      <c r="A82" s="27" t="s">
        <v>94</v>
      </c>
      <c r="B82" s="28">
        <f>VLOOKUP($A82,'2021'!$B$5:$O$117,2,FALSE)</f>
        <v>52</v>
      </c>
      <c r="C82" s="28">
        <f>VLOOKUP($A82,'2021'!$B$5:$O$117,3,FALSE)</f>
        <v>38</v>
      </c>
      <c r="D82" s="28">
        <f>VLOOKUP($A82,'2021'!$B$5:$O$117,4,FALSE)</f>
        <v>45</v>
      </c>
      <c r="E82" s="28">
        <f>VLOOKUP($A82,'2021'!$B$5:$O$117,5,FALSE)</f>
        <v>62</v>
      </c>
      <c r="F82" s="28">
        <f>VLOOKUP($A82,'2021'!$B$5:$O$117,6,FALSE)</f>
        <v>43</v>
      </c>
      <c r="G82" s="28">
        <f>VLOOKUP($A82,'2021'!$B$5:$O$117,7,FALSE)</f>
        <v>42</v>
      </c>
      <c r="H82" s="28">
        <f>VLOOKUP($A82,'2021'!$B$5:$O$117,8,FALSE)</f>
        <v>116</v>
      </c>
      <c r="I82" s="28">
        <f>VLOOKUP($A82,'2021'!$B$5:$O$117,9,FALSE)</f>
        <v>177</v>
      </c>
      <c r="J82" s="28">
        <f>VLOOKUP($A82,'2021'!$B$5:$O$117,10,FALSE)</f>
        <v>120</v>
      </c>
      <c r="K82" s="28">
        <f>VLOOKUP($A82,'2021'!$B$5:$O$117,11,FALSE)</f>
        <v>197</v>
      </c>
      <c r="L82" s="28">
        <f>VLOOKUP($A82,'2021'!$B$5:$O$117,12,FALSE)</f>
        <v>958</v>
      </c>
      <c r="M82" s="28">
        <f>VLOOKUP($A82,'2021'!$B$5:$O$117,13,FALSE)</f>
        <v>1664</v>
      </c>
      <c r="N82" s="28">
        <f>VLOOKUP($A82,'2021'!$B$5:$O$117,14,FALSE)</f>
        <v>3514</v>
      </c>
      <c r="O82" s="29" t="s">
        <v>94</v>
      </c>
      <c r="P82" s="30">
        <f>VLOOKUP($O82,'2020'!$B$5:$O$117,2,FALSE)</f>
        <v>12063</v>
      </c>
      <c r="Q82" s="30">
        <f>VLOOKUP($O82,'2020'!$B$5:$O$117,3,FALSE)</f>
        <v>9965</v>
      </c>
      <c r="R82" s="30">
        <f>VLOOKUP($O82,'2020'!$B$5:$O$117,4,FALSE)</f>
        <v>4348</v>
      </c>
      <c r="S82" s="30">
        <f>VLOOKUP($O82,'2020'!$B$5:$O$117,5,FALSE)</f>
        <v>0</v>
      </c>
      <c r="T82" s="30">
        <f>VLOOKUP($O82,'2020'!$B$5:$O$117,6,FALSE)</f>
        <v>0</v>
      </c>
      <c r="U82" s="30">
        <f>VLOOKUP($O82,'2020'!$B$5:$O$117,7,FALSE)</f>
        <v>0</v>
      </c>
      <c r="V82" s="30">
        <f>VLOOKUP($O82,'2020'!$B$5:$O$117,8,FALSE)</f>
        <v>0</v>
      </c>
      <c r="W82" s="30">
        <f>VLOOKUP($O82,'2020'!$B$5:$O$117,9,FALSE)</f>
        <v>0</v>
      </c>
      <c r="X82" s="30">
        <f>VLOOKUP($O82,'2020'!$B$5:$O$117,10,FALSE)</f>
        <v>0</v>
      </c>
      <c r="Y82" s="30">
        <f>VLOOKUP($O82,'2020'!$B$5:$O$117,11,FALSE)</f>
        <v>2</v>
      </c>
      <c r="Z82" s="30">
        <f>VLOOKUP($O82,'2020'!$B$5:$O$117,12,FALSE)</f>
        <v>13</v>
      </c>
      <c r="AA82" s="30">
        <f>VLOOKUP($O82,'2020'!$B$5:$O$117,13,FALSE)</f>
        <v>18</v>
      </c>
      <c r="AB82" s="30">
        <f>VLOOKUP($O82,'2020'!$B$5:$O$117,14,FALSE)</f>
        <v>26409</v>
      </c>
      <c r="AC82" s="86" t="s">
        <v>94</v>
      </c>
      <c r="AD82" s="31">
        <v>999.48</v>
      </c>
      <c r="AE82" s="31">
        <v>624.07000000000005</v>
      </c>
      <c r="AF82" s="31">
        <v>408.05</v>
      </c>
      <c r="AG82" s="31">
        <v>177.39</v>
      </c>
      <c r="AH82" s="31">
        <v>124.62</v>
      </c>
      <c r="AI82" s="31">
        <v>105.32</v>
      </c>
      <c r="AJ82" s="31">
        <v>67.819999999999993</v>
      </c>
      <c r="AK82" s="32">
        <v>33.64</v>
      </c>
      <c r="AL82" s="32">
        <v>36.35</v>
      </c>
      <c r="AM82" s="33">
        <v>43.743129351410772</v>
      </c>
      <c r="AN82" s="33">
        <v>51.309974747474755</v>
      </c>
      <c r="AO82" s="33">
        <v>40.125102543068088</v>
      </c>
      <c r="AP82" s="33">
        <v>78.03171804123113</v>
      </c>
    </row>
    <row r="83" spans="1:42">
      <c r="A83" s="34" t="s">
        <v>95</v>
      </c>
      <c r="B83" s="28">
        <f>VLOOKUP($A83,'2021'!$B$5:$O$117,2,FALSE)</f>
        <v>35.371662970753114</v>
      </c>
      <c r="C83" s="28">
        <f>VLOOKUP($A83,'2021'!$B$5:$O$117,3,FALSE)</f>
        <v>32.531602440254687</v>
      </c>
      <c r="D83" s="28">
        <f>VLOOKUP($A83,'2021'!$B$5:$O$117,4,FALSE)</f>
        <v>33.564351724072296</v>
      </c>
      <c r="E83" s="28">
        <f>VLOOKUP($A83,'2021'!$B$5:$O$117,5,FALSE)</f>
        <v>35.371662970753114</v>
      </c>
      <c r="F83" s="28">
        <f>VLOOKUP($A83,'2021'!$B$5:$O$117,6,FALSE)</f>
        <v>28.142417984029848</v>
      </c>
      <c r="G83" s="28">
        <f>VLOOKUP($A83,'2021'!$B$5:$O$117,7,FALSE)</f>
        <v>17.298550503944952</v>
      </c>
      <c r="H83" s="28">
        <f>VLOOKUP($A83,'2021'!$B$5:$O$117,8,FALSE)</f>
        <v>82.878130026363138</v>
      </c>
      <c r="I83" s="28">
        <f>VLOOKUP($A83,'2021'!$B$5:$O$117,9,FALSE)</f>
        <v>73.583386472004648</v>
      </c>
      <c r="J83" s="28">
        <f>VLOOKUP($A83,'2021'!$B$5:$O$117,10,FALSE)</f>
        <v>62.997706312874158</v>
      </c>
      <c r="K83" s="28">
        <f>VLOOKUP($A83,'2021'!$B$5:$O$117,11,FALSE)</f>
        <v>119.79891692284265</v>
      </c>
      <c r="L83" s="28">
        <f>VLOOKUP($A83,'2021'!$B$5:$O$117,12,FALSE)</f>
        <v>403.80496997268517</v>
      </c>
      <c r="M83" s="28">
        <f>VLOOKUP($A83,'2021'!$B$5:$O$117,13,FALSE)</f>
        <v>1138.0897107670053</v>
      </c>
      <c r="N83" s="28">
        <f>VLOOKUP($A83,'2021'!$B$5:$O$117,14,FALSE)</f>
        <v>2063.4330690675829</v>
      </c>
      <c r="O83" s="100" t="s">
        <v>95</v>
      </c>
      <c r="P83" s="30">
        <f>VLOOKUP($O83,'2020'!$B$5:$O$117,2,FALSE)</f>
        <v>7832.6287557937021</v>
      </c>
      <c r="Q83" s="30">
        <f>VLOOKUP($O83,'2020'!$B$5:$O$117,3,FALSE)</f>
        <v>5053.7586203614701</v>
      </c>
      <c r="R83" s="30">
        <f>VLOOKUP($O83,'2020'!$B$5:$O$117,4,FALSE)</f>
        <v>1905.9388032853976</v>
      </c>
      <c r="S83" s="30">
        <f>VLOOKUP($O83,'2020'!$B$5:$O$117,5,FALSE)</f>
        <v>0</v>
      </c>
      <c r="T83" s="30">
        <f>VLOOKUP($O83,'2020'!$B$5:$O$117,6,FALSE)</f>
        <v>0</v>
      </c>
      <c r="U83" s="30">
        <f>VLOOKUP($O83,'2020'!$B$5:$O$117,7,FALSE)</f>
        <v>0</v>
      </c>
      <c r="V83" s="30">
        <f>VLOOKUP($O83,'2020'!$B$5:$O$117,8,FALSE)</f>
        <v>0</v>
      </c>
      <c r="W83" s="30">
        <f>VLOOKUP($O83,'2020'!$B$5:$O$117,9,FALSE)</f>
        <v>0</v>
      </c>
      <c r="X83" s="30">
        <f>VLOOKUP($O83,'2020'!$B$5:$O$117,10,FALSE)</f>
        <v>0</v>
      </c>
      <c r="Y83" s="30">
        <f>VLOOKUP($O83,'2020'!$B$5:$O$117,11,FALSE)</f>
        <v>1.0327492838176091</v>
      </c>
      <c r="Z83" s="30">
        <f>VLOOKUP($O83,'2020'!$B$5:$O$117,12,FALSE)</f>
        <v>4.1309971352704364</v>
      </c>
      <c r="AA83" s="30">
        <f>VLOOKUP($O83,'2020'!$B$5:$O$117,13,FALSE)</f>
        <v>18.331299787762561</v>
      </c>
      <c r="AB83" s="30">
        <f>VLOOKUP($O83,'2020'!$B$5:$O$117,14,FALSE)</f>
        <v>14815.82122564742</v>
      </c>
      <c r="AC83" s="87" t="s">
        <v>95</v>
      </c>
      <c r="AD83" s="36">
        <v>1073.9100000000001</v>
      </c>
      <c r="AE83" s="36">
        <v>574.48</v>
      </c>
      <c r="AF83" s="36">
        <v>392.49</v>
      </c>
      <c r="AG83" s="36">
        <v>403.75</v>
      </c>
      <c r="AH83" s="36">
        <v>142.43</v>
      </c>
      <c r="AI83" s="36">
        <v>272.10000000000002</v>
      </c>
      <c r="AJ83" s="36">
        <v>168.5</v>
      </c>
      <c r="AK83" s="37">
        <v>118.8</v>
      </c>
      <c r="AL83" s="37">
        <v>85.12</v>
      </c>
      <c r="AM83" s="38">
        <v>77.515676321289945</v>
      </c>
      <c r="AN83" s="38">
        <v>49.19586930760115</v>
      </c>
      <c r="AO83" s="38">
        <v>81.826960216299724</v>
      </c>
      <c r="AP83" s="38">
        <v>154.74786198761427</v>
      </c>
    </row>
    <row r="84" spans="1:42">
      <c r="A84" s="60" t="s">
        <v>96</v>
      </c>
      <c r="B84" s="28">
        <f>VLOOKUP($A84,'2021'!$B$5:$O$117,2,FALSE)</f>
        <v>7.4855764197542616</v>
      </c>
      <c r="C84" s="28">
        <f>VLOOKUP($A84,'2021'!$B$5:$O$117,3,FALSE)</f>
        <v>6.8845447364163279</v>
      </c>
      <c r="D84" s="28">
        <f>VLOOKUP($A84,'2021'!$B$5:$O$117,4,FALSE)</f>
        <v>7.1031017121755768</v>
      </c>
      <c r="E84" s="28">
        <f>VLOOKUP($A84,'2021'!$B$5:$O$117,5,FALSE)</f>
        <v>7.4855764197542616</v>
      </c>
      <c r="F84" s="28">
        <f>VLOOKUP($A84,'2021'!$B$5:$O$117,6,FALSE)</f>
        <v>5.9556775894395217</v>
      </c>
      <c r="G84" s="28">
        <f>VLOOKUP($A84,'2021'!$B$5:$O$117,7,FALSE)</f>
        <v>3.6608293439674124</v>
      </c>
      <c r="H84" s="28">
        <f>VLOOKUP($A84,'2021'!$B$5:$O$117,8,FALSE)</f>
        <v>17.539197304679693</v>
      </c>
      <c r="I84" s="28">
        <f>VLOOKUP($A84,'2021'!$B$5:$O$117,9,FALSE)</f>
        <v>15.572184522846456</v>
      </c>
      <c r="J84" s="28">
        <f>VLOOKUP($A84,'2021'!$B$5:$O$117,10,FALSE)</f>
        <v>13.33197552131416</v>
      </c>
      <c r="K84" s="28">
        <f>VLOOKUP($A84,'2021'!$B$5:$O$117,11,FALSE)</f>
        <v>25.352609188072826</v>
      </c>
      <c r="L84" s="28">
        <f>VLOOKUP($A84,'2021'!$B$5:$O$117,12,FALSE)</f>
        <v>85.455777521866167</v>
      </c>
      <c r="M84" s="28">
        <f>VLOOKUP($A84,'2021'!$B$5:$O$117,13,FALSE)</f>
        <v>240.84978728669185</v>
      </c>
      <c r="N84" s="28">
        <f>VLOOKUP($A84,'2021'!$B$5:$O$117,14,FALSE)</f>
        <v>436.67683756697852</v>
      </c>
      <c r="O84" s="102" t="s">
        <v>96</v>
      </c>
      <c r="P84" s="30">
        <f>VLOOKUP($O84,'2020'!$B$5:$O$117,2,FALSE)</f>
        <v>1657.5907434020805</v>
      </c>
      <c r="Q84" s="30">
        <f>VLOOKUP($O84,'2020'!$B$5:$O$117,3,FALSE)</f>
        <v>1069.5085608778827</v>
      </c>
      <c r="R84" s="30">
        <f>VLOOKUP($O84,'2020'!$B$5:$O$117,4,FALSE)</f>
        <v>403.3468987636931</v>
      </c>
      <c r="S84" s="30">
        <f>VLOOKUP($O84,'2020'!$B$5:$O$117,5,FALSE)</f>
        <v>0</v>
      </c>
      <c r="T84" s="30">
        <f>VLOOKUP($O84,'2020'!$B$5:$O$117,6,FALSE)</f>
        <v>0</v>
      </c>
      <c r="U84" s="30">
        <f>VLOOKUP($O84,'2020'!$B$5:$O$117,7,FALSE)</f>
        <v>0</v>
      </c>
      <c r="V84" s="30">
        <f>VLOOKUP($O84,'2020'!$B$5:$O$117,8,FALSE)</f>
        <v>0</v>
      </c>
      <c r="W84" s="30">
        <f>VLOOKUP($O84,'2020'!$B$5:$O$117,9,FALSE)</f>
        <v>0</v>
      </c>
      <c r="X84" s="30">
        <f>VLOOKUP($O84,'2020'!$B$5:$O$117,10,FALSE)</f>
        <v>0</v>
      </c>
      <c r="Y84" s="30">
        <f>VLOOKUP($O84,'2020'!$B$5:$O$117,11,FALSE)</f>
        <v>0.21855697575924851</v>
      </c>
      <c r="Z84" s="30">
        <f>VLOOKUP($O84,'2020'!$B$5:$O$117,12,FALSE)</f>
        <v>0.87422790303699405</v>
      </c>
      <c r="AA84" s="30">
        <f>VLOOKUP($O84,'2020'!$B$5:$O$117,13,FALSE)</f>
        <v>3.8793863197266609</v>
      </c>
      <c r="AB84" s="30">
        <f>VLOOKUP($O84,'2020'!$B$5:$O$117,14,FALSE)</f>
        <v>3135.4183742421792</v>
      </c>
      <c r="AC84" s="90" t="s">
        <v>96</v>
      </c>
      <c r="AD84" s="52">
        <v>815.12</v>
      </c>
      <c r="AE84" s="52">
        <v>551.54</v>
      </c>
      <c r="AF84" s="52">
        <v>498</v>
      </c>
      <c r="AG84" s="52">
        <v>254.84</v>
      </c>
      <c r="AH84" s="52">
        <v>107.52</v>
      </c>
      <c r="AI84" s="52">
        <v>170.04</v>
      </c>
      <c r="AJ84" s="52">
        <v>95.52</v>
      </c>
      <c r="AK84" s="61">
        <v>75.38</v>
      </c>
      <c r="AL84" s="61">
        <v>49.8</v>
      </c>
      <c r="AM84" s="62">
        <v>54.354838709677423</v>
      </c>
      <c r="AN84" s="62">
        <v>78.833693304535629</v>
      </c>
      <c r="AO84" s="62">
        <v>78.730822873082289</v>
      </c>
      <c r="AP84" s="62">
        <v>147.39592405504268</v>
      </c>
    </row>
    <row r="85" spans="1:42" ht="15.75" thickBot="1">
      <c r="A85" s="57" t="s">
        <v>97</v>
      </c>
      <c r="B85" s="28">
        <f>SUM(B86:B95)</f>
        <v>1044</v>
      </c>
      <c r="C85" s="28">
        <f t="shared" ref="C85:N85" si="20">SUM(C86:C95)</f>
        <v>836.00000000000011</v>
      </c>
      <c r="D85" s="28">
        <f t="shared" si="20"/>
        <v>919.00000000000011</v>
      </c>
      <c r="E85" s="28">
        <f t="shared" si="20"/>
        <v>1463</v>
      </c>
      <c r="F85" s="28">
        <f t="shared" si="20"/>
        <v>1346</v>
      </c>
      <c r="G85" s="28">
        <f t="shared" si="20"/>
        <v>995.00000000000011</v>
      </c>
      <c r="H85" s="28">
        <f t="shared" si="20"/>
        <v>2915</v>
      </c>
      <c r="I85" s="28">
        <f t="shared" si="20"/>
        <v>2312</v>
      </c>
      <c r="J85" s="28">
        <f t="shared" si="20"/>
        <v>1833.0000000000002</v>
      </c>
      <c r="K85" s="28">
        <f t="shared" si="20"/>
        <v>2633.0000000000005</v>
      </c>
      <c r="L85" s="28">
        <f t="shared" si="20"/>
        <v>10049</v>
      </c>
      <c r="M85" s="28">
        <f t="shared" si="20"/>
        <v>21050</v>
      </c>
      <c r="N85" s="28">
        <f t="shared" si="20"/>
        <v>47395</v>
      </c>
      <c r="O85" s="58" t="s">
        <v>97</v>
      </c>
      <c r="P85" s="28">
        <f>SUM(P86:P95)</f>
        <v>166321</v>
      </c>
      <c r="Q85" s="28">
        <f t="shared" ref="Q85:AB85" si="21">SUM(Q86:Q95)</f>
        <v>110553.00000000001</v>
      </c>
      <c r="R85" s="28">
        <f t="shared" si="21"/>
        <v>40652.000000000007</v>
      </c>
      <c r="S85" s="28">
        <f t="shared" si="21"/>
        <v>0</v>
      </c>
      <c r="T85" s="28">
        <f t="shared" si="21"/>
        <v>0</v>
      </c>
      <c r="U85" s="28">
        <f t="shared" si="21"/>
        <v>0</v>
      </c>
      <c r="V85" s="28">
        <f t="shared" si="21"/>
        <v>0</v>
      </c>
      <c r="W85" s="28">
        <f t="shared" si="21"/>
        <v>0</v>
      </c>
      <c r="X85" s="28">
        <f t="shared" si="21"/>
        <v>0</v>
      </c>
      <c r="Y85" s="28">
        <f t="shared" si="21"/>
        <v>34.999999999999993</v>
      </c>
      <c r="Z85" s="28">
        <f t="shared" si="21"/>
        <v>214.00000000000003</v>
      </c>
      <c r="AA85" s="28">
        <f t="shared" si="21"/>
        <v>651</v>
      </c>
      <c r="AB85" s="28">
        <f t="shared" si="21"/>
        <v>318426.00000000006</v>
      </c>
      <c r="AC85" s="92" t="s">
        <v>97</v>
      </c>
      <c r="AD85" s="59">
        <v>1309.1600000000001</v>
      </c>
      <c r="AE85" s="59">
        <v>1003.87</v>
      </c>
      <c r="AF85" s="59">
        <v>562.11</v>
      </c>
      <c r="AG85" s="59">
        <v>347.2</v>
      </c>
      <c r="AH85" s="59">
        <v>177.44</v>
      </c>
      <c r="AI85" s="59">
        <v>128.46</v>
      </c>
      <c r="AJ85" s="59">
        <v>83.77</v>
      </c>
      <c r="AK85" s="63">
        <v>61.63</v>
      </c>
      <c r="AL85" s="63">
        <v>48.39</v>
      </c>
      <c r="AM85" s="64">
        <v>28.651670578307538</v>
      </c>
      <c r="AN85" s="64">
        <v>37.934300477320257</v>
      </c>
      <c r="AO85" s="64">
        <v>29.933925169240748</v>
      </c>
      <c r="AP85" s="64">
        <v>119.64589450194745</v>
      </c>
    </row>
    <row r="86" spans="1:42" ht="15.75" thickTop="1">
      <c r="A86" s="34" t="s">
        <v>98</v>
      </c>
      <c r="B86" s="28">
        <f>VLOOKUP($A86,'2021'!$B$5:$O$117,2,FALSE)</f>
        <v>226</v>
      </c>
      <c r="C86" s="28">
        <f>VLOOKUP($A86,'2021'!$B$5:$O$117,3,FALSE)</f>
        <v>109</v>
      </c>
      <c r="D86" s="28">
        <f>VLOOKUP($A86,'2021'!$B$5:$O$117,4,FALSE)</f>
        <v>139</v>
      </c>
      <c r="E86" s="28">
        <f>VLOOKUP($A86,'2021'!$B$5:$O$117,5,FALSE)</f>
        <v>186</v>
      </c>
      <c r="F86" s="28">
        <f>VLOOKUP($A86,'2021'!$B$5:$O$117,6,FALSE)</f>
        <v>113</v>
      </c>
      <c r="G86" s="28">
        <f>VLOOKUP($A86,'2021'!$B$5:$O$117,7,FALSE)</f>
        <v>69</v>
      </c>
      <c r="H86" s="28">
        <f>VLOOKUP($A86,'2021'!$B$5:$O$117,8,FALSE)</f>
        <v>264</v>
      </c>
      <c r="I86" s="28">
        <f>VLOOKUP($A86,'2021'!$B$5:$O$117,9,FALSE)</f>
        <v>271</v>
      </c>
      <c r="J86" s="28">
        <f>VLOOKUP($A86,'2021'!$B$5:$O$117,10,FALSE)</f>
        <v>255</v>
      </c>
      <c r="K86" s="28">
        <f>VLOOKUP($A86,'2021'!$B$5:$O$117,11,FALSE)</f>
        <v>438</v>
      </c>
      <c r="L86" s="28">
        <f>VLOOKUP($A86,'2021'!$B$5:$O$117,12,FALSE)</f>
        <v>1513</v>
      </c>
      <c r="M86" s="28">
        <f>VLOOKUP($A86,'2021'!$B$5:$O$117,13,FALSE)</f>
        <v>2857</v>
      </c>
      <c r="N86" s="28">
        <f>VLOOKUP($A86,'2021'!$B$5:$O$117,14,FALSE)</f>
        <v>6440</v>
      </c>
      <c r="O86" s="35" t="s">
        <v>98</v>
      </c>
      <c r="P86" s="30">
        <f>VLOOKUP($O86,'2020'!$B$5:$O$117,2,FALSE)</f>
        <v>29910</v>
      </c>
      <c r="Q86" s="30">
        <f>VLOOKUP($O86,'2020'!$B$5:$O$117,3,FALSE)</f>
        <v>20429</v>
      </c>
      <c r="R86" s="30">
        <f>VLOOKUP($O86,'2020'!$B$5:$O$117,4,FALSE)</f>
        <v>7615</v>
      </c>
      <c r="S86" s="30">
        <f>VLOOKUP($O86,'2020'!$B$5:$O$117,5,FALSE)</f>
        <v>0</v>
      </c>
      <c r="T86" s="30">
        <f>VLOOKUP($O86,'2020'!$B$5:$O$117,6,FALSE)</f>
        <v>0</v>
      </c>
      <c r="U86" s="30">
        <f>VLOOKUP($O86,'2020'!$B$5:$O$117,7,FALSE)</f>
        <v>0</v>
      </c>
      <c r="V86" s="30">
        <f>VLOOKUP($O86,'2020'!$B$5:$O$117,8,FALSE)</f>
        <v>0</v>
      </c>
      <c r="W86" s="30">
        <f>VLOOKUP($O86,'2020'!$B$5:$O$117,9,FALSE)</f>
        <v>0</v>
      </c>
      <c r="X86" s="30">
        <f>VLOOKUP($O86,'2020'!$B$5:$O$117,10,FALSE)</f>
        <v>0</v>
      </c>
      <c r="Y86" s="30">
        <f>VLOOKUP($O86,'2020'!$B$5:$O$117,11,FALSE)</f>
        <v>10</v>
      </c>
      <c r="Z86" s="30">
        <f>VLOOKUP($O86,'2020'!$B$5:$O$117,12,FALSE)</f>
        <v>73</v>
      </c>
      <c r="AA86" s="30">
        <f>VLOOKUP($O86,'2020'!$B$5:$O$117,13,FALSE)</f>
        <v>186</v>
      </c>
      <c r="AB86" s="30">
        <f>VLOOKUP($O86,'2020'!$B$5:$O$117,14,FALSE)</f>
        <v>58223</v>
      </c>
      <c r="AC86" s="87" t="s">
        <v>98</v>
      </c>
      <c r="AD86" s="36">
        <v>1500</v>
      </c>
      <c r="AE86" s="36">
        <v>1258.9000000000001</v>
      </c>
      <c r="AF86" s="36">
        <v>731.61</v>
      </c>
      <c r="AG86" s="36">
        <v>410.75</v>
      </c>
      <c r="AH86" s="36">
        <v>207.42</v>
      </c>
      <c r="AI86" s="36">
        <v>144.03</v>
      </c>
      <c r="AJ86" s="36">
        <v>103.36</v>
      </c>
      <c r="AK86" s="37">
        <v>83.33</v>
      </c>
      <c r="AL86" s="37">
        <v>48.36</v>
      </c>
      <c r="AM86" s="38">
        <v>37.392186707255199</v>
      </c>
      <c r="AN86" s="38">
        <v>39.150998481840475</v>
      </c>
      <c r="AO86" s="38">
        <v>31.251199385914415</v>
      </c>
      <c r="AP86" s="38">
        <v>143.9475362054832</v>
      </c>
    </row>
    <row r="87" spans="1:42">
      <c r="A87" s="27" t="s">
        <v>99</v>
      </c>
      <c r="B87" s="28">
        <f>VLOOKUP($A87,'2021'!$B$5:$O$117,2,FALSE)</f>
        <v>8.8895165903890163</v>
      </c>
      <c r="C87" s="28">
        <f>VLOOKUP($A87,'2021'!$B$5:$O$117,3,FALSE)</f>
        <v>9.6976544622425624</v>
      </c>
      <c r="D87" s="28">
        <f>VLOOKUP($A87,'2021'!$B$5:$O$117,4,FALSE)</f>
        <v>13.738343821510297</v>
      </c>
      <c r="E87" s="28">
        <f>VLOOKUP($A87,'2021'!$B$5:$O$117,5,FALSE)</f>
        <v>11.71799914187643</v>
      </c>
      <c r="F87" s="28">
        <f>VLOOKUP($A87,'2021'!$B$5:$O$117,6,FALSE)</f>
        <v>12.526137013729977</v>
      </c>
      <c r="G87" s="28">
        <f>VLOOKUP($A87,'2021'!$B$5:$O$117,7,FALSE)</f>
        <v>8.0813787185354684</v>
      </c>
      <c r="H87" s="28">
        <f>VLOOKUP($A87,'2021'!$B$5:$O$117,8,FALSE)</f>
        <v>25.456342963386728</v>
      </c>
      <c r="I87" s="28">
        <f>VLOOKUP($A87,'2021'!$B$5:$O$117,9,FALSE)</f>
        <v>26.264480835240274</v>
      </c>
      <c r="J87" s="28">
        <f>VLOOKUP($A87,'2021'!$B$5:$O$117,10,FALSE)</f>
        <v>16.162757437070937</v>
      </c>
      <c r="K87" s="28">
        <f>VLOOKUP($A87,'2021'!$B$5:$O$117,11,FALSE)</f>
        <v>27.88075657894737</v>
      </c>
      <c r="L87" s="28">
        <f>VLOOKUP($A87,'2021'!$B$5:$O$117,12,FALSE)</f>
        <v>110.31081950800915</v>
      </c>
      <c r="M87" s="28">
        <f>VLOOKUP($A87,'2021'!$B$5:$O$117,13,FALSE)</f>
        <v>231.53150028604119</v>
      </c>
      <c r="N87" s="28">
        <f>VLOOKUP($A87,'2021'!$B$5:$O$117,14,FALSE)</f>
        <v>502.25768735697937</v>
      </c>
      <c r="O87" s="100" t="s">
        <v>99</v>
      </c>
      <c r="P87" s="30">
        <f>VLOOKUP($O87,'2020'!$B$5:$O$117,2,FALSE)</f>
        <v>3320.2344465102974</v>
      </c>
      <c r="Q87" s="30">
        <f>VLOOKUP($O87,'2020'!$B$5:$O$117,3,FALSE)</f>
        <v>2646.2474613844392</v>
      </c>
      <c r="R87" s="30">
        <f>VLOOKUP($O87,'2020'!$B$5:$O$117,4,FALSE)</f>
        <v>1223.52073798627</v>
      </c>
      <c r="S87" s="30">
        <f>VLOOKUP($O87,'2020'!$B$5:$O$117,5,FALSE)</f>
        <v>0</v>
      </c>
      <c r="T87" s="30">
        <f>VLOOKUP($O87,'2020'!$B$5:$O$117,6,FALSE)</f>
        <v>0</v>
      </c>
      <c r="U87" s="30">
        <f>VLOOKUP($O87,'2020'!$B$5:$O$117,7,FALSE)</f>
        <v>0</v>
      </c>
      <c r="V87" s="30">
        <f>VLOOKUP($O87,'2020'!$B$5:$O$117,8,FALSE)</f>
        <v>0</v>
      </c>
      <c r="W87" s="30">
        <f>VLOOKUP($O87,'2020'!$B$5:$O$117,9,FALSE)</f>
        <v>0</v>
      </c>
      <c r="X87" s="30">
        <f>VLOOKUP($O87,'2020'!$B$5:$O$117,10,FALSE)</f>
        <v>0</v>
      </c>
      <c r="Y87" s="30">
        <f>VLOOKUP($O87,'2020'!$B$5:$O$117,11,FALSE)</f>
        <v>0.40406893592677345</v>
      </c>
      <c r="Z87" s="30">
        <f>VLOOKUP($O87,'2020'!$B$5:$O$117,12,FALSE)</f>
        <v>2.4244136155606406</v>
      </c>
      <c r="AA87" s="30">
        <f>VLOOKUP($O87,'2020'!$B$5:$O$117,13,FALSE)</f>
        <v>6.0610340389016022</v>
      </c>
      <c r="AB87" s="30">
        <f>VLOOKUP($O87,'2020'!$B$5:$O$117,14,FALSE)</f>
        <v>7198.8921624713957</v>
      </c>
      <c r="AC87" s="86" t="s">
        <v>99</v>
      </c>
      <c r="AD87" s="31">
        <v>4388.8900000000003</v>
      </c>
      <c r="AE87" s="31">
        <v>3235.59</v>
      </c>
      <c r="AF87" s="31">
        <v>1692.62</v>
      </c>
      <c r="AG87" s="31">
        <v>589.97</v>
      </c>
      <c r="AH87" s="31">
        <v>450.49</v>
      </c>
      <c r="AI87" s="31">
        <v>207.86</v>
      </c>
      <c r="AJ87" s="31">
        <v>121.51</v>
      </c>
      <c r="AK87" s="32">
        <v>105.62</v>
      </c>
      <c r="AL87" s="32">
        <v>110.66</v>
      </c>
      <c r="AM87" s="33">
        <v>48.982300884955755</v>
      </c>
      <c r="AN87" s="33">
        <v>143.30188679245285</v>
      </c>
      <c r="AO87" s="33">
        <v>79.839142091152809</v>
      </c>
      <c r="AP87" s="33">
        <v>184.8862932483851</v>
      </c>
    </row>
    <row r="88" spans="1:42">
      <c r="A88" s="34" t="s">
        <v>100</v>
      </c>
      <c r="B88" s="28">
        <f>VLOOKUP($A88,'2021'!$B$5:$O$117,2,FALSE)</f>
        <v>757</v>
      </c>
      <c r="C88" s="28">
        <f>VLOOKUP($A88,'2021'!$B$5:$O$117,3,FALSE)</f>
        <v>668</v>
      </c>
      <c r="D88" s="28">
        <f>VLOOKUP($A88,'2021'!$B$5:$O$117,4,FALSE)</f>
        <v>725</v>
      </c>
      <c r="E88" s="28">
        <f>VLOOKUP($A88,'2021'!$B$5:$O$117,5,FALSE)</f>
        <v>1172</v>
      </c>
      <c r="F88" s="28">
        <f>VLOOKUP($A88,'2021'!$B$5:$O$117,6,FALSE)</f>
        <v>1156</v>
      </c>
      <c r="G88" s="28">
        <f>VLOOKUP($A88,'2021'!$B$5:$O$117,7,FALSE)</f>
        <v>850</v>
      </c>
      <c r="H88" s="28">
        <f>VLOOKUP($A88,'2021'!$B$5:$O$117,8,FALSE)</f>
        <v>2510</v>
      </c>
      <c r="I88" s="28">
        <f>VLOOKUP($A88,'2021'!$B$5:$O$117,9,FALSE)</f>
        <v>1889</v>
      </c>
      <c r="J88" s="28">
        <f>VLOOKUP($A88,'2021'!$B$5:$O$117,10,FALSE)</f>
        <v>1485</v>
      </c>
      <c r="K88" s="28">
        <f>VLOOKUP($A88,'2021'!$B$5:$O$117,11,FALSE)</f>
        <v>2066</v>
      </c>
      <c r="L88" s="28">
        <f>VLOOKUP($A88,'2021'!$B$5:$O$117,12,FALSE)</f>
        <v>7960</v>
      </c>
      <c r="M88" s="28">
        <f>VLOOKUP($A88,'2021'!$B$5:$O$117,13,FALSE)</f>
        <v>16642</v>
      </c>
      <c r="N88" s="28">
        <f>VLOOKUP($A88,'2021'!$B$5:$O$117,14,FALSE)</f>
        <v>37880</v>
      </c>
      <c r="O88" s="35" t="s">
        <v>100</v>
      </c>
      <c r="P88" s="30">
        <f>VLOOKUP($O88,'2020'!$B$5:$O$117,2,FALSE)</f>
        <v>113847</v>
      </c>
      <c r="Q88" s="30">
        <f>VLOOKUP($O88,'2020'!$B$5:$O$117,3,FALSE)</f>
        <v>72484</v>
      </c>
      <c r="R88" s="30">
        <f>VLOOKUP($O88,'2020'!$B$5:$O$117,4,FALSE)</f>
        <v>24151</v>
      </c>
      <c r="S88" s="30">
        <f>VLOOKUP($O88,'2020'!$B$5:$O$117,5,FALSE)</f>
        <v>0</v>
      </c>
      <c r="T88" s="30">
        <f>VLOOKUP($O88,'2020'!$B$5:$O$117,6,FALSE)</f>
        <v>0</v>
      </c>
      <c r="U88" s="30">
        <f>VLOOKUP($O88,'2020'!$B$5:$O$117,7,FALSE)</f>
        <v>0</v>
      </c>
      <c r="V88" s="30">
        <f>VLOOKUP($O88,'2020'!$B$5:$O$117,8,FALSE)</f>
        <v>0</v>
      </c>
      <c r="W88" s="30">
        <f>VLOOKUP($O88,'2020'!$B$5:$O$117,9,FALSE)</f>
        <v>0</v>
      </c>
      <c r="X88" s="30">
        <f>VLOOKUP($O88,'2020'!$B$5:$O$117,10,FALSE)</f>
        <v>0</v>
      </c>
      <c r="Y88" s="30">
        <f>VLOOKUP($O88,'2020'!$B$5:$O$117,11,FALSE)</f>
        <v>23</v>
      </c>
      <c r="Z88" s="30">
        <f>VLOOKUP($O88,'2020'!$B$5:$O$117,12,FALSE)</f>
        <v>133</v>
      </c>
      <c r="AA88" s="30">
        <f>VLOOKUP($O88,'2020'!$B$5:$O$117,13,FALSE)</f>
        <v>437</v>
      </c>
      <c r="AB88" s="30">
        <f>VLOOKUP($O88,'2020'!$B$5:$O$117,14,FALSE)</f>
        <v>211075</v>
      </c>
      <c r="AC88" s="87" t="s">
        <v>100</v>
      </c>
      <c r="AD88" s="36">
        <v>1222.48</v>
      </c>
      <c r="AE88" s="36">
        <v>946.16</v>
      </c>
      <c r="AF88" s="36">
        <v>519.53</v>
      </c>
      <c r="AG88" s="36">
        <v>337.58</v>
      </c>
      <c r="AH88" s="36">
        <v>168.54</v>
      </c>
      <c r="AI88" s="36">
        <v>128.38</v>
      </c>
      <c r="AJ88" s="36">
        <v>81.599999999999994</v>
      </c>
      <c r="AK88" s="37">
        <v>58.37</v>
      </c>
      <c r="AL88" s="37">
        <v>43.61</v>
      </c>
      <c r="AM88" s="38">
        <v>25.341401436902434</v>
      </c>
      <c r="AN88" s="38">
        <v>33.758881710446573</v>
      </c>
      <c r="AO88" s="38">
        <v>26.389546340228314</v>
      </c>
      <c r="AP88" s="38">
        <v>112.66274813732684</v>
      </c>
    </row>
    <row r="89" spans="1:42">
      <c r="A89" s="27" t="s">
        <v>101</v>
      </c>
      <c r="B89" s="28">
        <f>VLOOKUP($A89,'2021'!$B$5:$O$117,2,FALSE)</f>
        <v>13</v>
      </c>
      <c r="C89" s="28">
        <f>VLOOKUP($A89,'2021'!$B$5:$O$117,3,FALSE)</f>
        <v>5</v>
      </c>
      <c r="D89" s="28">
        <f>VLOOKUP($A89,'2021'!$B$5:$O$117,4,FALSE)</f>
        <v>7</v>
      </c>
      <c r="E89" s="28">
        <f>VLOOKUP($A89,'2021'!$B$5:$O$117,5,FALSE)</f>
        <v>8</v>
      </c>
      <c r="F89" s="28">
        <f>VLOOKUP($A89,'2021'!$B$5:$O$117,6,FALSE)</f>
        <v>11</v>
      </c>
      <c r="G89" s="28">
        <f>VLOOKUP($A89,'2021'!$B$5:$O$117,7,FALSE)</f>
        <v>5</v>
      </c>
      <c r="H89" s="28">
        <f>VLOOKUP($A89,'2021'!$B$5:$O$117,8,FALSE)</f>
        <v>17</v>
      </c>
      <c r="I89" s="28">
        <f>VLOOKUP($A89,'2021'!$B$5:$O$117,9,FALSE)</f>
        <v>29</v>
      </c>
      <c r="J89" s="28">
        <f>VLOOKUP($A89,'2021'!$B$5:$O$117,10,FALSE)</f>
        <v>17</v>
      </c>
      <c r="K89" s="28">
        <f>VLOOKUP($A89,'2021'!$B$5:$O$117,11,FALSE)</f>
        <v>11</v>
      </c>
      <c r="L89" s="28">
        <f>VLOOKUP($A89,'2021'!$B$5:$O$117,12,FALSE)</f>
        <v>68</v>
      </c>
      <c r="M89" s="28">
        <f>VLOOKUP($A89,'2021'!$B$5:$O$117,13,FALSE)</f>
        <v>191</v>
      </c>
      <c r="N89" s="28">
        <f>VLOOKUP($A89,'2021'!$B$5:$O$117,14,FALSE)</f>
        <v>382</v>
      </c>
      <c r="O89" s="29" t="s">
        <v>101</v>
      </c>
      <c r="P89" s="30">
        <f>VLOOKUP($O89,'2020'!$B$5:$O$117,2,FALSE)</f>
        <v>5679</v>
      </c>
      <c r="Q89" s="30">
        <f>VLOOKUP($O89,'2020'!$B$5:$O$117,3,FALSE)</f>
        <v>4268</v>
      </c>
      <c r="R89" s="30">
        <f>VLOOKUP($O89,'2020'!$B$5:$O$117,4,FALSE)</f>
        <v>2508</v>
      </c>
      <c r="S89" s="30">
        <f>VLOOKUP($O89,'2020'!$B$5:$O$117,5,FALSE)</f>
        <v>0</v>
      </c>
      <c r="T89" s="30">
        <f>VLOOKUP($O89,'2020'!$B$5:$O$117,6,FALSE)</f>
        <v>0</v>
      </c>
      <c r="U89" s="30">
        <f>VLOOKUP($O89,'2020'!$B$5:$O$117,7,FALSE)</f>
        <v>0</v>
      </c>
      <c r="V89" s="30">
        <f>VLOOKUP($O89,'2020'!$B$5:$O$117,8,FALSE)</f>
        <v>0</v>
      </c>
      <c r="W89" s="30">
        <f>VLOOKUP($O89,'2020'!$B$5:$O$117,9,FALSE)</f>
        <v>0</v>
      </c>
      <c r="X89" s="30">
        <f>VLOOKUP($O89,'2020'!$B$5:$O$117,10,FALSE)</f>
        <v>0</v>
      </c>
      <c r="Y89" s="30">
        <f>VLOOKUP($O89,'2020'!$B$5:$O$117,11,FALSE)</f>
        <v>0</v>
      </c>
      <c r="Z89" s="30">
        <f>VLOOKUP($O89,'2020'!$B$5:$O$117,12,FALSE)</f>
        <v>0</v>
      </c>
      <c r="AA89" s="30">
        <f>VLOOKUP($O89,'2020'!$B$5:$O$117,13,FALSE)</f>
        <v>2</v>
      </c>
      <c r="AB89" s="30">
        <f>VLOOKUP($O89,'2020'!$B$5:$O$117,14,FALSE)</f>
        <v>12457</v>
      </c>
      <c r="AC89" s="86" t="s">
        <v>101</v>
      </c>
      <c r="AD89" s="31">
        <v>2229.84</v>
      </c>
      <c r="AE89" s="31">
        <v>980.77</v>
      </c>
      <c r="AF89" s="31">
        <v>546.33000000000004</v>
      </c>
      <c r="AG89" s="31">
        <v>236.97</v>
      </c>
      <c r="AH89" s="31">
        <v>119.37</v>
      </c>
      <c r="AI89" s="31">
        <v>76.61</v>
      </c>
      <c r="AJ89" s="31">
        <v>64.11</v>
      </c>
      <c r="AK89" s="32">
        <v>40.299999999999997</v>
      </c>
      <c r="AL89" s="32">
        <v>58.9</v>
      </c>
      <c r="AM89" s="33">
        <v>16.188870151770658</v>
      </c>
      <c r="AN89" s="33">
        <v>32.17027215631542</v>
      </c>
      <c r="AO89" s="33">
        <v>34.582132564841501</v>
      </c>
      <c r="AP89" s="33">
        <v>132.47926723604405</v>
      </c>
    </row>
    <row r="90" spans="1:42">
      <c r="A90" s="34" t="s">
        <v>102</v>
      </c>
      <c r="B90" s="28">
        <f>VLOOKUP($A90,'2021'!$B$5:$O$117,2,FALSE)</f>
        <v>26</v>
      </c>
      <c r="C90" s="28">
        <f>VLOOKUP($A90,'2021'!$B$5:$O$117,3,FALSE)</f>
        <v>30</v>
      </c>
      <c r="D90" s="28">
        <f>VLOOKUP($A90,'2021'!$B$5:$O$117,4,FALSE)</f>
        <v>14</v>
      </c>
      <c r="E90" s="28">
        <f>VLOOKUP($A90,'2021'!$B$5:$O$117,5,FALSE)</f>
        <v>68</v>
      </c>
      <c r="F90" s="28">
        <f>VLOOKUP($A90,'2021'!$B$5:$O$117,6,FALSE)</f>
        <v>35</v>
      </c>
      <c r="G90" s="28">
        <f>VLOOKUP($A90,'2021'!$B$5:$O$117,7,FALSE)</f>
        <v>51</v>
      </c>
      <c r="H90" s="28">
        <f>VLOOKUP($A90,'2021'!$B$5:$O$117,8,FALSE)</f>
        <v>61</v>
      </c>
      <c r="I90" s="28">
        <f>VLOOKUP($A90,'2021'!$B$5:$O$117,9,FALSE)</f>
        <v>58</v>
      </c>
      <c r="J90" s="28">
        <f>VLOOKUP($A90,'2021'!$B$5:$O$117,10,FALSE)</f>
        <v>36</v>
      </c>
      <c r="K90" s="28">
        <f>VLOOKUP($A90,'2021'!$B$5:$O$117,11,FALSE)</f>
        <v>49</v>
      </c>
      <c r="L90" s="28">
        <f>VLOOKUP($A90,'2021'!$B$5:$O$117,12,FALSE)</f>
        <v>235</v>
      </c>
      <c r="M90" s="28">
        <f>VLOOKUP($A90,'2021'!$B$5:$O$117,13,FALSE)</f>
        <v>787</v>
      </c>
      <c r="N90" s="28">
        <f>VLOOKUP($A90,'2021'!$B$5:$O$117,14,FALSE)</f>
        <v>1450</v>
      </c>
      <c r="O90" s="35" t="s">
        <v>102</v>
      </c>
      <c r="P90" s="30">
        <f>VLOOKUP($O90,'2020'!$B$5:$O$117,2,FALSE)</f>
        <v>8668</v>
      </c>
      <c r="Q90" s="30">
        <f>VLOOKUP($O90,'2020'!$B$5:$O$117,3,FALSE)</f>
        <v>6823</v>
      </c>
      <c r="R90" s="30">
        <f>VLOOKUP($O90,'2020'!$B$5:$O$117,4,FALSE)</f>
        <v>3350</v>
      </c>
      <c r="S90" s="30">
        <f>VLOOKUP($O90,'2020'!$B$5:$O$117,5,FALSE)</f>
        <v>0</v>
      </c>
      <c r="T90" s="30">
        <f>VLOOKUP($O90,'2020'!$B$5:$O$117,6,FALSE)</f>
        <v>0</v>
      </c>
      <c r="U90" s="30">
        <f>VLOOKUP($O90,'2020'!$B$5:$O$117,7,FALSE)</f>
        <v>0</v>
      </c>
      <c r="V90" s="30">
        <f>VLOOKUP($O90,'2020'!$B$5:$O$117,8,FALSE)</f>
        <v>0</v>
      </c>
      <c r="W90" s="30">
        <f>VLOOKUP($O90,'2020'!$B$5:$O$117,9,FALSE)</f>
        <v>0</v>
      </c>
      <c r="X90" s="30">
        <f>VLOOKUP($O90,'2020'!$B$5:$O$117,10,FALSE)</f>
        <v>0</v>
      </c>
      <c r="Y90" s="30">
        <f>VLOOKUP($O90,'2020'!$B$5:$O$117,11,FALSE)</f>
        <v>1</v>
      </c>
      <c r="Z90" s="30">
        <f>VLOOKUP($O90,'2020'!$B$5:$O$117,12,FALSE)</f>
        <v>2</v>
      </c>
      <c r="AA90" s="30">
        <f>VLOOKUP($O90,'2020'!$B$5:$O$117,13,FALSE)</f>
        <v>11</v>
      </c>
      <c r="AB90" s="30">
        <f>VLOOKUP($O90,'2020'!$B$5:$O$117,14,FALSE)</f>
        <v>18855</v>
      </c>
      <c r="AC90" s="87" t="s">
        <v>102</v>
      </c>
      <c r="AD90" s="36">
        <v>1525.71</v>
      </c>
      <c r="AE90" s="36">
        <v>745.49</v>
      </c>
      <c r="AF90" s="36">
        <v>460.89</v>
      </c>
      <c r="AG90" s="36">
        <v>236.47</v>
      </c>
      <c r="AH90" s="36">
        <v>131</v>
      </c>
      <c r="AI90" s="36">
        <v>64.17</v>
      </c>
      <c r="AJ90" s="36">
        <v>41.2</v>
      </c>
      <c r="AK90" s="37">
        <v>29.35</v>
      </c>
      <c r="AL90" s="37">
        <v>50.86</v>
      </c>
      <c r="AM90" s="38">
        <v>9.5949439816144793</v>
      </c>
      <c r="AN90" s="38">
        <v>36.932765326912396</v>
      </c>
      <c r="AO90" s="38">
        <v>50.177271879081921</v>
      </c>
      <c r="AP90" s="38">
        <v>101.10597225015081</v>
      </c>
    </row>
    <row r="91" spans="1:42">
      <c r="A91" s="27" t="s">
        <v>103</v>
      </c>
      <c r="B91" s="28">
        <f>VLOOKUP($A91,'2021'!$B$5:$O$117,2,FALSE)</f>
        <v>3.8717105263157894</v>
      </c>
      <c r="C91" s="28">
        <f>VLOOKUP($A91,'2021'!$B$5:$O$117,3,FALSE)</f>
        <v>4.2236842105263159</v>
      </c>
      <c r="D91" s="28">
        <f>VLOOKUP($A91,'2021'!$B$5:$O$117,4,FALSE)</f>
        <v>5.9835526315789478</v>
      </c>
      <c r="E91" s="28">
        <f>VLOOKUP($A91,'2021'!$B$5:$O$117,5,FALSE)</f>
        <v>5.1036184210526319</v>
      </c>
      <c r="F91" s="28">
        <f>VLOOKUP($A91,'2021'!$B$5:$O$117,6,FALSE)</f>
        <v>5.4555921052631584</v>
      </c>
      <c r="G91" s="28">
        <f>VLOOKUP($A91,'2021'!$B$5:$O$117,7,FALSE)</f>
        <v>3.5197368421052633</v>
      </c>
      <c r="H91" s="28">
        <f>VLOOKUP($A91,'2021'!$B$5:$O$117,8,FALSE)</f>
        <v>11.087171052631579</v>
      </c>
      <c r="I91" s="28">
        <f>VLOOKUP($A91,'2021'!$B$5:$O$117,9,FALSE)</f>
        <v>11.439144736842106</v>
      </c>
      <c r="J91" s="28">
        <f>VLOOKUP($A91,'2021'!$B$5:$O$117,10,FALSE)</f>
        <v>7.0394736842105265</v>
      </c>
      <c r="K91" s="28">
        <f>VLOOKUP($A91,'2021'!$B$5:$O$117,11,FALSE)</f>
        <v>12.143092105263158</v>
      </c>
      <c r="L91" s="28">
        <f>VLOOKUP($A91,'2021'!$B$5:$O$117,12,FALSE)</f>
        <v>48.044407894736842</v>
      </c>
      <c r="M91" s="28">
        <f>VLOOKUP($A91,'2021'!$B$5:$O$117,13,FALSE)</f>
        <v>100.84046052631579</v>
      </c>
      <c r="N91" s="28">
        <f>VLOOKUP($A91,'2021'!$B$5:$O$117,14,FALSE)</f>
        <v>218.75164473684211</v>
      </c>
      <c r="O91" s="100" t="s">
        <v>103</v>
      </c>
      <c r="P91" s="30">
        <f>VLOOKUP($O91,'2020'!$B$5:$O$117,2,FALSE)</f>
        <v>1446.0838815789475</v>
      </c>
      <c r="Q91" s="30">
        <f>VLOOKUP($O91,'2020'!$B$5:$O$117,3,FALSE)</f>
        <v>1152.5378289473686</v>
      </c>
      <c r="R91" s="30">
        <f>VLOOKUP($O91,'2020'!$B$5:$O$117,4,FALSE)</f>
        <v>532.88815789473688</v>
      </c>
      <c r="S91" s="30">
        <f>VLOOKUP($O91,'2020'!$B$5:$O$117,5,FALSE)</f>
        <v>0</v>
      </c>
      <c r="T91" s="30">
        <f>VLOOKUP($O91,'2020'!$B$5:$O$117,6,FALSE)</f>
        <v>0</v>
      </c>
      <c r="U91" s="30">
        <f>VLOOKUP($O91,'2020'!$B$5:$O$117,7,FALSE)</f>
        <v>0</v>
      </c>
      <c r="V91" s="30">
        <f>VLOOKUP($O91,'2020'!$B$5:$O$117,8,FALSE)</f>
        <v>0</v>
      </c>
      <c r="W91" s="30">
        <f>VLOOKUP($O91,'2020'!$B$5:$O$117,9,FALSE)</f>
        <v>0</v>
      </c>
      <c r="X91" s="30">
        <f>VLOOKUP($O91,'2020'!$B$5:$O$117,10,FALSE)</f>
        <v>0</v>
      </c>
      <c r="Y91" s="30">
        <f>VLOOKUP($O91,'2020'!$B$5:$O$117,11,FALSE)</f>
        <v>0.17598684210526316</v>
      </c>
      <c r="Z91" s="30">
        <f>VLOOKUP($O91,'2020'!$B$5:$O$117,12,FALSE)</f>
        <v>1.055921052631579</v>
      </c>
      <c r="AA91" s="30">
        <f>VLOOKUP($O91,'2020'!$B$5:$O$117,13,FALSE)</f>
        <v>2.6398026315789473</v>
      </c>
      <c r="AB91" s="30">
        <f>VLOOKUP($O91,'2020'!$B$5:$O$117,14,FALSE)</f>
        <v>3135.3815789473683</v>
      </c>
      <c r="AC91" s="86" t="s">
        <v>103</v>
      </c>
      <c r="AD91" s="31">
        <v>999.12</v>
      </c>
      <c r="AE91" s="31">
        <v>1134.33</v>
      </c>
      <c r="AF91" s="31">
        <v>521.89</v>
      </c>
      <c r="AG91" s="31">
        <v>322.32</v>
      </c>
      <c r="AH91" s="31">
        <v>162.25</v>
      </c>
      <c r="AI91" s="31">
        <v>156.22999999999999</v>
      </c>
      <c r="AJ91" s="31">
        <v>86.1</v>
      </c>
      <c r="AK91" s="32">
        <v>54.28</v>
      </c>
      <c r="AL91" s="32">
        <v>102.13</v>
      </c>
      <c r="AM91" s="33">
        <v>113.23308270676691</v>
      </c>
      <c r="AN91" s="33">
        <v>82.741738066095465</v>
      </c>
      <c r="AO91" s="33">
        <v>83.425414364640886</v>
      </c>
      <c r="AP91" s="33">
        <v>175.96505485574968</v>
      </c>
    </row>
    <row r="92" spans="1:42">
      <c r="A92" s="34" t="s">
        <v>104</v>
      </c>
      <c r="B92" s="28">
        <f>VLOOKUP($A92,'2021'!$B$5:$O$117,2,FALSE)</f>
        <v>3.0599256292906176</v>
      </c>
      <c r="C92" s="28">
        <f>VLOOKUP($A92,'2021'!$B$5:$O$117,3,FALSE)</f>
        <v>3.3381006864988558</v>
      </c>
      <c r="D92" s="28">
        <f>VLOOKUP($A92,'2021'!$B$5:$O$117,4,FALSE)</f>
        <v>4.728975972540046</v>
      </c>
      <c r="E92" s="28">
        <f>VLOOKUP($A92,'2021'!$B$5:$O$117,5,FALSE)</f>
        <v>4.0335383295194509</v>
      </c>
      <c r="F92" s="28">
        <f>VLOOKUP($A92,'2021'!$B$5:$O$117,6,FALSE)</f>
        <v>4.3117133867276891</v>
      </c>
      <c r="G92" s="28">
        <f>VLOOKUP($A92,'2021'!$B$5:$O$117,7,FALSE)</f>
        <v>2.7817505720823799</v>
      </c>
      <c r="H92" s="28">
        <f>VLOOKUP($A92,'2021'!$B$5:$O$117,8,FALSE)</f>
        <v>8.7625143020594969</v>
      </c>
      <c r="I92" s="28">
        <f>VLOOKUP($A92,'2021'!$B$5:$O$117,9,FALSE)</f>
        <v>9.0406893592677342</v>
      </c>
      <c r="J92" s="28">
        <f>VLOOKUP($A92,'2021'!$B$5:$O$117,10,FALSE)</f>
        <v>5.5635011441647597</v>
      </c>
      <c r="K92" s="28">
        <f>VLOOKUP($A92,'2021'!$B$5:$O$117,11,FALSE)</f>
        <v>9.5970394736842106</v>
      </c>
      <c r="L92" s="28">
        <f>VLOOKUP($A92,'2021'!$B$5:$O$117,12,FALSE)</f>
        <v>37.970895308924483</v>
      </c>
      <c r="M92" s="28">
        <f>VLOOKUP($A92,'2021'!$B$5:$O$117,13,FALSE)</f>
        <v>79.69715389016018</v>
      </c>
      <c r="N92" s="28">
        <f>VLOOKUP($A92,'2021'!$B$5:$O$117,14,FALSE)</f>
        <v>172.88579805491992</v>
      </c>
      <c r="O92" s="100" t="s">
        <v>104</v>
      </c>
      <c r="P92" s="30">
        <f>VLOOKUP($O92,'2020'!$B$5:$O$117,2,FALSE)</f>
        <v>1142.8822225400459</v>
      </c>
      <c r="Q92" s="30">
        <f>VLOOKUP($O92,'2020'!$B$5:$O$117,3,FALSE)</f>
        <v>910.8842248283753</v>
      </c>
      <c r="R92" s="30">
        <f>VLOOKUP($O92,'2020'!$B$5:$O$117,4,FALSE)</f>
        <v>421.15703661327228</v>
      </c>
      <c r="S92" s="30">
        <f>VLOOKUP($O92,'2020'!$B$5:$O$117,5,FALSE)</f>
        <v>0</v>
      </c>
      <c r="T92" s="30">
        <f>VLOOKUP($O92,'2020'!$B$5:$O$117,6,FALSE)</f>
        <v>0</v>
      </c>
      <c r="U92" s="30">
        <f>VLOOKUP($O92,'2020'!$B$5:$O$117,7,FALSE)</f>
        <v>0</v>
      </c>
      <c r="V92" s="30">
        <f>VLOOKUP($O92,'2020'!$B$5:$O$117,8,FALSE)</f>
        <v>0</v>
      </c>
      <c r="W92" s="30">
        <f>VLOOKUP($O92,'2020'!$B$5:$O$117,9,FALSE)</f>
        <v>0</v>
      </c>
      <c r="X92" s="30">
        <f>VLOOKUP($O92,'2020'!$B$5:$O$117,10,FALSE)</f>
        <v>0</v>
      </c>
      <c r="Y92" s="30">
        <f>VLOOKUP($O92,'2020'!$B$5:$O$117,11,FALSE)</f>
        <v>0.13908752860411899</v>
      </c>
      <c r="Z92" s="30">
        <f>VLOOKUP($O92,'2020'!$B$5:$O$117,12,FALSE)</f>
        <v>0.83452517162471396</v>
      </c>
      <c r="AA92" s="30">
        <f>VLOOKUP($O92,'2020'!$B$5:$O$117,13,FALSE)</f>
        <v>2.0863129290617848</v>
      </c>
      <c r="AB92" s="30">
        <f>VLOOKUP($O92,'2020'!$B$5:$O$117,14,FALSE)</f>
        <v>2477.9834096109839</v>
      </c>
      <c r="AC92" s="87" t="s">
        <v>104</v>
      </c>
      <c r="AD92" s="36">
        <v>1019.05</v>
      </c>
      <c r="AE92" s="36">
        <v>859.62</v>
      </c>
      <c r="AF92" s="36">
        <v>752.27</v>
      </c>
      <c r="AG92" s="36">
        <v>244.5</v>
      </c>
      <c r="AH92" s="36">
        <v>199.5</v>
      </c>
      <c r="AI92" s="36">
        <v>93.55</v>
      </c>
      <c r="AJ92" s="36">
        <v>46.84</v>
      </c>
      <c r="AK92" s="37">
        <v>41.95</v>
      </c>
      <c r="AL92" s="37">
        <v>134.38</v>
      </c>
      <c r="AM92" s="38">
        <v>63.394342762063225</v>
      </c>
      <c r="AN92" s="38">
        <v>80.327868852459019</v>
      </c>
      <c r="AO92" s="38">
        <v>75.692307692307693</v>
      </c>
      <c r="AP92" s="38">
        <v>126.65809768637533</v>
      </c>
    </row>
    <row r="93" spans="1:42">
      <c r="A93" s="27" t="s">
        <v>105</v>
      </c>
      <c r="B93" s="28">
        <f>VLOOKUP($A93,'2021'!$B$5:$O$117,2,FALSE)</f>
        <v>2.1600400457665905</v>
      </c>
      <c r="C93" s="28">
        <f>VLOOKUP($A93,'2021'!$B$5:$O$117,3,FALSE)</f>
        <v>2.3564073226544622</v>
      </c>
      <c r="D93" s="28">
        <f>VLOOKUP($A93,'2021'!$B$5:$O$117,4,FALSE)</f>
        <v>3.3382437070938216</v>
      </c>
      <c r="E93" s="28">
        <f>VLOOKUP($A93,'2021'!$B$5:$O$117,5,FALSE)</f>
        <v>2.8473255148741421</v>
      </c>
      <c r="F93" s="28">
        <f>VLOOKUP($A93,'2021'!$B$5:$O$117,6,FALSE)</f>
        <v>3.0436927917620138</v>
      </c>
      <c r="G93" s="28">
        <f>VLOOKUP($A93,'2021'!$B$5:$O$117,7,FALSE)</f>
        <v>1.9636727688787188</v>
      </c>
      <c r="H93" s="28">
        <f>VLOOKUP($A93,'2021'!$B$5:$O$117,8,FALSE)</f>
        <v>6.1855692219679641</v>
      </c>
      <c r="I93" s="28">
        <f>VLOOKUP($A93,'2021'!$B$5:$O$117,9,FALSE)</f>
        <v>6.3819364988558354</v>
      </c>
      <c r="J93" s="28">
        <f>VLOOKUP($A93,'2021'!$B$5:$O$117,10,FALSE)</f>
        <v>3.9273455377574376</v>
      </c>
      <c r="K93" s="28">
        <f>VLOOKUP($A93,'2021'!$B$5:$O$117,11,FALSE)</f>
        <v>6.7746710526315796</v>
      </c>
      <c r="L93" s="28">
        <f>VLOOKUP($A93,'2021'!$B$5:$O$117,12,FALSE)</f>
        <v>26.804133295194511</v>
      </c>
      <c r="M93" s="28">
        <f>VLOOKUP($A93,'2021'!$B$5:$O$117,13,FALSE)</f>
        <v>56.259224828375288</v>
      </c>
      <c r="N93" s="28">
        <f>VLOOKUP($A93,'2021'!$B$5:$O$117,14,FALSE)</f>
        <v>122.04226258581237</v>
      </c>
      <c r="O93" s="100" t="s">
        <v>105</v>
      </c>
      <c r="P93" s="30">
        <f>VLOOKUP($O93,'2020'!$B$5:$O$117,2,FALSE)</f>
        <v>806.77495709382151</v>
      </c>
      <c r="Q93" s="30">
        <f>VLOOKUP($O93,'2020'!$B$5:$O$117,3,FALSE)</f>
        <v>643.00464816933641</v>
      </c>
      <c r="R93" s="30">
        <f>VLOOKUP($O93,'2020'!$B$5:$O$117,4,FALSE)</f>
        <v>297.300057208238</v>
      </c>
      <c r="S93" s="30">
        <f>VLOOKUP($O93,'2020'!$B$5:$O$117,5,FALSE)</f>
        <v>0</v>
      </c>
      <c r="T93" s="30">
        <f>VLOOKUP($O93,'2020'!$B$5:$O$117,6,FALSE)</f>
        <v>0</v>
      </c>
      <c r="U93" s="30">
        <f>VLOOKUP($O93,'2020'!$B$5:$O$117,7,FALSE)</f>
        <v>0</v>
      </c>
      <c r="V93" s="30">
        <f>VLOOKUP($O93,'2020'!$B$5:$O$117,8,FALSE)</f>
        <v>0</v>
      </c>
      <c r="W93" s="30">
        <f>VLOOKUP($O93,'2020'!$B$5:$O$117,9,FALSE)</f>
        <v>0</v>
      </c>
      <c r="X93" s="30">
        <f>VLOOKUP($O93,'2020'!$B$5:$O$117,10,FALSE)</f>
        <v>0</v>
      </c>
      <c r="Y93" s="30">
        <f>VLOOKUP($O93,'2020'!$B$5:$O$117,11,FALSE)</f>
        <v>9.8183638443935933E-2</v>
      </c>
      <c r="Z93" s="30">
        <f>VLOOKUP($O93,'2020'!$B$5:$O$117,12,FALSE)</f>
        <v>0.58910183066361554</v>
      </c>
      <c r="AA93" s="30">
        <f>VLOOKUP($O93,'2020'!$B$5:$O$117,13,FALSE)</f>
        <v>1.4727545766590391</v>
      </c>
      <c r="AB93" s="30">
        <f>VLOOKUP($O93,'2020'!$B$5:$O$117,14,FALSE)</f>
        <v>1749.2397025171626</v>
      </c>
      <c r="AC93" s="86" t="s">
        <v>105</v>
      </c>
      <c r="AD93" s="31">
        <v>1732</v>
      </c>
      <c r="AE93" s="31">
        <v>770</v>
      </c>
      <c r="AF93" s="31">
        <v>544.29999999999995</v>
      </c>
      <c r="AG93" s="31">
        <v>322.13</v>
      </c>
      <c r="AH93" s="31">
        <v>181.56</v>
      </c>
      <c r="AI93" s="31">
        <v>104.46</v>
      </c>
      <c r="AJ93" s="31">
        <v>108.58</v>
      </c>
      <c r="AK93" s="32">
        <v>81.739999999999995</v>
      </c>
      <c r="AL93" s="32">
        <v>67.06</v>
      </c>
      <c r="AM93" s="33">
        <v>87.988826815642469</v>
      </c>
      <c r="AN93" s="33">
        <v>64.128256513026045</v>
      </c>
      <c r="AO93" s="33">
        <v>38.717339667458432</v>
      </c>
      <c r="AP93" s="33">
        <v>132.95702840495264</v>
      </c>
    </row>
    <row r="94" spans="1:42">
      <c r="A94" s="34" t="s">
        <v>106</v>
      </c>
      <c r="B94" s="28">
        <f>VLOOKUP($A94,'2021'!$B$5:$O$117,2,FALSE)</f>
        <v>0.56478832951945079</v>
      </c>
      <c r="C94" s="28">
        <f>VLOOKUP($A94,'2021'!$B$5:$O$117,3,FALSE)</f>
        <v>0.61613272311212819</v>
      </c>
      <c r="D94" s="28">
        <f>VLOOKUP($A94,'2021'!$B$5:$O$117,4,FALSE)</f>
        <v>0.87285469107551494</v>
      </c>
      <c r="E94" s="28">
        <f>VLOOKUP($A94,'2021'!$B$5:$O$117,5,FALSE)</f>
        <v>0.74449370709382157</v>
      </c>
      <c r="F94" s="28">
        <f>VLOOKUP($A94,'2021'!$B$5:$O$117,6,FALSE)</f>
        <v>0.79583810068649885</v>
      </c>
      <c r="G94" s="28">
        <f>VLOOKUP($A94,'2021'!$B$5:$O$117,7,FALSE)</f>
        <v>0.51344393592677351</v>
      </c>
      <c r="H94" s="28">
        <f>VLOOKUP($A94,'2021'!$B$5:$O$117,8,FALSE)</f>
        <v>1.6173483981693364</v>
      </c>
      <c r="I94" s="28">
        <f>VLOOKUP($A94,'2021'!$B$5:$O$117,9,FALSE)</f>
        <v>1.6686927917620138</v>
      </c>
      <c r="J94" s="28">
        <f>VLOOKUP($A94,'2021'!$B$5:$O$117,10,FALSE)</f>
        <v>1.026887871853547</v>
      </c>
      <c r="K94" s="28">
        <f>VLOOKUP($A94,'2021'!$B$5:$O$117,11,FALSE)</f>
        <v>1.7713815789473684</v>
      </c>
      <c r="L94" s="28">
        <f>VLOOKUP($A94,'2021'!$B$5:$O$117,12,FALSE)</f>
        <v>7.008509725400458</v>
      </c>
      <c r="M94" s="28">
        <f>VLOOKUP($A94,'2021'!$B$5:$O$117,13,FALSE)</f>
        <v>14.710168764302059</v>
      </c>
      <c r="N94" s="28">
        <f>VLOOKUP($A94,'2021'!$B$5:$O$117,14,FALSE)</f>
        <v>31.910540617848969</v>
      </c>
      <c r="O94" s="100" t="s">
        <v>106</v>
      </c>
      <c r="P94" s="30">
        <f>VLOOKUP($O94,'2020'!$B$5:$O$117,2,FALSE)</f>
        <v>210.94844107551489</v>
      </c>
      <c r="Q94" s="30">
        <f>VLOOKUP($O94,'2020'!$B$5:$O$117,3,FALSE)</f>
        <v>168.12721681922199</v>
      </c>
      <c r="R94" s="30">
        <f>VLOOKUP($O94,'2020'!$B$5:$O$117,4,FALSE)</f>
        <v>77.735411899313505</v>
      </c>
      <c r="S94" s="30">
        <f>VLOOKUP($O94,'2020'!$B$5:$O$117,5,FALSE)</f>
        <v>0</v>
      </c>
      <c r="T94" s="30">
        <f>VLOOKUP($O94,'2020'!$B$5:$O$117,6,FALSE)</f>
        <v>0</v>
      </c>
      <c r="U94" s="30">
        <f>VLOOKUP($O94,'2020'!$B$5:$O$117,7,FALSE)</f>
        <v>0</v>
      </c>
      <c r="V94" s="30">
        <f>VLOOKUP($O94,'2020'!$B$5:$O$117,8,FALSE)</f>
        <v>0</v>
      </c>
      <c r="W94" s="30">
        <f>VLOOKUP($O94,'2020'!$B$5:$O$117,9,FALSE)</f>
        <v>0</v>
      </c>
      <c r="X94" s="30">
        <f>VLOOKUP($O94,'2020'!$B$5:$O$117,10,FALSE)</f>
        <v>0</v>
      </c>
      <c r="Y94" s="30">
        <f>VLOOKUP($O94,'2020'!$B$5:$O$117,11,FALSE)</f>
        <v>2.5672196796338673E-2</v>
      </c>
      <c r="Z94" s="30">
        <f>VLOOKUP($O94,'2020'!$B$5:$O$117,12,FALSE)</f>
        <v>0.15403318077803205</v>
      </c>
      <c r="AA94" s="30">
        <f>VLOOKUP($O94,'2020'!$B$5:$O$117,13,FALSE)</f>
        <v>0.38508295194508008</v>
      </c>
      <c r="AB94" s="30">
        <f>VLOOKUP($O94,'2020'!$B$5:$O$117,14,FALSE)</f>
        <v>457.3758581235698</v>
      </c>
      <c r="AC94" s="87" t="s">
        <v>106</v>
      </c>
      <c r="AD94" s="36">
        <v>2640</v>
      </c>
      <c r="AE94" s="36">
        <v>3277.78</v>
      </c>
      <c r="AF94" s="36">
        <v>14725</v>
      </c>
      <c r="AG94" s="36">
        <v>2810.71</v>
      </c>
      <c r="AH94" s="36">
        <v>2071.4299999999998</v>
      </c>
      <c r="AI94" s="36">
        <v>115.15</v>
      </c>
      <c r="AJ94" s="36">
        <v>56.41</v>
      </c>
      <c r="AK94" s="37">
        <v>14.29</v>
      </c>
      <c r="AL94" s="37">
        <v>40.479999999999997</v>
      </c>
      <c r="AM94" s="38">
        <v>40.54054054054054</v>
      </c>
      <c r="AN94" s="38">
        <v>-24.680851063829788</v>
      </c>
      <c r="AO94" s="38">
        <v>25.503355704697988</v>
      </c>
      <c r="AP94" s="38">
        <v>326.74094707520891</v>
      </c>
    </row>
    <row r="95" spans="1:42">
      <c r="A95" s="55" t="s">
        <v>134</v>
      </c>
      <c r="B95" s="28">
        <f>VLOOKUP($A95,'2021'!$B$5:$O$117,2,FALSE)</f>
        <v>3.4540188787185353</v>
      </c>
      <c r="C95" s="28">
        <f>VLOOKUP($A95,'2021'!$B$5:$O$117,3,FALSE)</f>
        <v>3.7680205949656749</v>
      </c>
      <c r="D95" s="28">
        <f>VLOOKUP($A95,'2021'!$B$5:$O$117,4,FALSE)</f>
        <v>5.3380291762013723</v>
      </c>
      <c r="E95" s="28">
        <f>VLOOKUP($A95,'2021'!$B$5:$O$117,5,FALSE)</f>
        <v>4.5530248855835236</v>
      </c>
      <c r="F95" s="28">
        <f>VLOOKUP($A95,'2021'!$B$5:$O$117,6,FALSE)</f>
        <v>4.8670266018306636</v>
      </c>
      <c r="G95" s="28">
        <f>VLOOKUP($A95,'2021'!$B$5:$O$117,7,FALSE)</f>
        <v>3.1400171624713957</v>
      </c>
      <c r="H95" s="28">
        <f>VLOOKUP($A95,'2021'!$B$5:$O$117,8,FALSE)</f>
        <v>9.8910540617848959</v>
      </c>
      <c r="I95" s="28">
        <f>VLOOKUP($A95,'2021'!$B$5:$O$117,9,FALSE)</f>
        <v>10.205055778032037</v>
      </c>
      <c r="J95" s="28">
        <f>VLOOKUP($A95,'2021'!$B$5:$O$117,10,FALSE)</f>
        <v>6.2800343249427915</v>
      </c>
      <c r="K95" s="28">
        <f>VLOOKUP($A95,'2021'!$B$5:$O$117,11,FALSE)</f>
        <v>10.833059210526315</v>
      </c>
      <c r="L95" s="28">
        <f>VLOOKUP($A95,'2021'!$B$5:$O$117,12,FALSE)</f>
        <v>42.861234267734552</v>
      </c>
      <c r="M95" s="28">
        <f>VLOOKUP($A95,'2021'!$B$5:$O$117,13,FALSE)</f>
        <v>89.961491704805482</v>
      </c>
      <c r="N95" s="28">
        <f>VLOOKUP($A95,'2021'!$B$5:$O$117,14,FALSE)</f>
        <v>195.15206664759725</v>
      </c>
      <c r="O95" s="101" t="s">
        <v>107</v>
      </c>
      <c r="P95" s="30">
        <f>VLOOKUP($O95,'2020'!$B$5:$O$117,2,FALSE)</f>
        <v>1290.076051201373</v>
      </c>
      <c r="Q95" s="30">
        <f>VLOOKUP($O95,'2020'!$B$5:$O$117,3,FALSE)</f>
        <v>1028.1986198512586</v>
      </c>
      <c r="R95" s="30">
        <f>VLOOKUP($O95,'2020'!$B$5:$O$117,4,FALSE)</f>
        <v>475.39859839816933</v>
      </c>
      <c r="S95" s="30">
        <f>VLOOKUP($O95,'2020'!$B$5:$O$117,5,FALSE)</f>
        <v>0</v>
      </c>
      <c r="T95" s="30">
        <f>VLOOKUP($O95,'2020'!$B$5:$O$117,6,FALSE)</f>
        <v>0</v>
      </c>
      <c r="U95" s="30">
        <f>VLOOKUP($O95,'2020'!$B$5:$O$117,7,FALSE)</f>
        <v>0</v>
      </c>
      <c r="V95" s="30">
        <f>VLOOKUP($O95,'2020'!$B$5:$O$117,8,FALSE)</f>
        <v>0</v>
      </c>
      <c r="W95" s="30">
        <f>VLOOKUP($O95,'2020'!$B$5:$O$117,9,FALSE)</f>
        <v>0</v>
      </c>
      <c r="X95" s="30">
        <f>VLOOKUP($O95,'2020'!$B$5:$O$117,10,FALSE)</f>
        <v>0</v>
      </c>
      <c r="Y95" s="30">
        <f>VLOOKUP($O95,'2020'!$B$5:$O$117,11,FALSE)</f>
        <v>0.15700085812356979</v>
      </c>
      <c r="Z95" s="30">
        <f>VLOOKUP($O95,'2020'!$B$5:$O$117,12,FALSE)</f>
        <v>0.94200514874141872</v>
      </c>
      <c r="AA95" s="30">
        <f>VLOOKUP($O95,'2020'!$B$5:$O$117,13,FALSE)</f>
        <v>2.355012871853547</v>
      </c>
      <c r="AB95" s="30">
        <f>VLOOKUP($O95,'2020'!$B$5:$O$117,14,FALSE)</f>
        <v>2797.1272883295192</v>
      </c>
      <c r="AC95" s="91" t="s">
        <v>107</v>
      </c>
      <c r="AD95" s="52">
        <v>1184.6199999999999</v>
      </c>
      <c r="AE95" s="52">
        <v>930.65</v>
      </c>
      <c r="AF95" s="52">
        <v>424.24</v>
      </c>
      <c r="AG95" s="52">
        <v>277.62</v>
      </c>
      <c r="AH95" s="52">
        <v>213.27</v>
      </c>
      <c r="AI95" s="52">
        <v>154.44</v>
      </c>
      <c r="AJ95" s="52">
        <v>110.7</v>
      </c>
      <c r="AK95" s="61">
        <v>105.14</v>
      </c>
      <c r="AL95" s="61">
        <v>67.64</v>
      </c>
      <c r="AM95" s="62">
        <v>48.851454823889739</v>
      </c>
      <c r="AN95" s="62">
        <v>75.308641975308646</v>
      </c>
      <c r="AO95" s="62">
        <v>47.562582345191039</v>
      </c>
      <c r="AP95" s="62">
        <v>131.10908676838989</v>
      </c>
    </row>
    <row r="96" spans="1:42" ht="15.75" thickBot="1">
      <c r="A96" s="57" t="s">
        <v>108</v>
      </c>
      <c r="B96" s="28">
        <f>SUM(B97:B108)</f>
        <v>220.79679891283831</v>
      </c>
      <c r="C96" s="28">
        <f t="shared" ref="C96:N96" si="22">SUM(C97:C108)</f>
        <v>235.34759918462873</v>
      </c>
      <c r="D96" s="28">
        <f t="shared" si="22"/>
        <v>178.66564116114907</v>
      </c>
      <c r="E96" s="28">
        <f t="shared" si="22"/>
        <v>283.6493242988185</v>
      </c>
      <c r="F96" s="28">
        <f t="shared" si="22"/>
        <v>131</v>
      </c>
      <c r="G96" s="28">
        <f t="shared" si="22"/>
        <v>308.08867162432529</v>
      </c>
      <c r="H96" s="28">
        <f t="shared" si="22"/>
        <v>1396.3251292891925</v>
      </c>
      <c r="I96" s="28">
        <f t="shared" si="22"/>
        <v>711.21336491638681</v>
      </c>
      <c r="J96" s="28">
        <f t="shared" si="22"/>
        <v>400.98707108074439</v>
      </c>
      <c r="K96" s="28">
        <f t="shared" si="22"/>
        <v>804.74138386621883</v>
      </c>
      <c r="L96" s="28">
        <f t="shared" si="22"/>
        <v>3437.1952172435922</v>
      </c>
      <c r="M96" s="28">
        <f t="shared" si="22"/>
        <v>6279.9803329432634</v>
      </c>
      <c r="N96" s="28">
        <f t="shared" si="22"/>
        <v>14387.990534521159</v>
      </c>
      <c r="O96" s="58" t="s">
        <v>108</v>
      </c>
      <c r="P96" s="28">
        <f>SUM(P97:P108)</f>
        <v>34112.985740440141</v>
      </c>
      <c r="Q96" s="28">
        <f t="shared" ref="Q96:AB96" si="23">SUM(Q97:Q108)</f>
        <v>9799.5831980672665</v>
      </c>
      <c r="R96" s="28">
        <f t="shared" si="23"/>
        <v>1144.8697765278773</v>
      </c>
      <c r="S96" s="28">
        <f t="shared" si="23"/>
        <v>0</v>
      </c>
      <c r="T96" s="28">
        <f t="shared" si="23"/>
        <v>0</v>
      </c>
      <c r="U96" s="28">
        <f t="shared" si="23"/>
        <v>0</v>
      </c>
      <c r="V96" s="28">
        <f t="shared" si="23"/>
        <v>0</v>
      </c>
      <c r="W96" s="28">
        <f t="shared" si="23"/>
        <v>0</v>
      </c>
      <c r="X96" s="28">
        <f t="shared" si="23"/>
        <v>0</v>
      </c>
      <c r="Y96" s="28">
        <f t="shared" si="23"/>
        <v>161.36730399003437</v>
      </c>
      <c r="Z96" s="28">
        <f t="shared" si="23"/>
        <v>134.38362085236494</v>
      </c>
      <c r="AA96" s="28">
        <f t="shared" si="23"/>
        <v>236.41317806047337</v>
      </c>
      <c r="AB96" s="28">
        <f t="shared" si="23"/>
        <v>45589.602817938161</v>
      </c>
      <c r="AC96" s="92" t="s">
        <v>108</v>
      </c>
      <c r="AD96" s="59">
        <v>2136.9</v>
      </c>
      <c r="AE96" s="59">
        <v>511.34</v>
      </c>
      <c r="AF96" s="59">
        <v>124.11</v>
      </c>
      <c r="AG96" s="59">
        <v>455.34</v>
      </c>
      <c r="AH96" s="59">
        <v>32.369999999999997</v>
      </c>
      <c r="AI96" s="59">
        <v>92.48</v>
      </c>
      <c r="AJ96" s="59">
        <v>117.33</v>
      </c>
      <c r="AK96" s="63">
        <v>97.42</v>
      </c>
      <c r="AL96" s="63">
        <v>63.22</v>
      </c>
      <c r="AM96" s="64">
        <v>73.658005290182047</v>
      </c>
      <c r="AN96" s="64">
        <v>41.890423715660404</v>
      </c>
      <c r="AO96" s="64">
        <v>51.944506174799201</v>
      </c>
      <c r="AP96" s="64">
        <v>98.782805010460521</v>
      </c>
    </row>
    <row r="97" spans="1:42" ht="15.75" thickTop="1">
      <c r="A97" s="34" t="s">
        <v>109</v>
      </c>
      <c r="B97" s="28">
        <f>VLOOKUP($A97,'2021'!$B$5:$O$117,2,FALSE)</f>
        <v>7.6355743460043035</v>
      </c>
      <c r="C97" s="28">
        <f>VLOOKUP($A97,'2021'!$B$5:$O$117,3,FALSE)</f>
        <v>5.7266807595032274</v>
      </c>
      <c r="D97" s="28">
        <f>VLOOKUP($A97,'2021'!$B$5:$O$117,4,FALSE)</f>
        <v>6.6308935110037366</v>
      </c>
      <c r="E97" s="28">
        <f>VLOOKUP($A97,'2021'!$B$5:$O$117,5,FALSE)</f>
        <v>14.165999773507984</v>
      </c>
      <c r="F97" s="28">
        <f>VLOOKUP($A97,'2021'!$B$5:$O$117,6,FALSE)</f>
        <v>0</v>
      </c>
      <c r="G97" s="28">
        <f>VLOOKUP($A97,'2021'!$B$5:$O$117,7,FALSE)</f>
        <v>14.467404024008154</v>
      </c>
      <c r="H97" s="28">
        <f>VLOOKUP($A97,'2021'!$B$5:$O$117,8,FALSE)</f>
        <v>53.047148088029893</v>
      </c>
      <c r="I97" s="28">
        <f>VLOOKUP($A97,'2021'!$B$5:$O$117,9,FALSE)</f>
        <v>24.614680457513874</v>
      </c>
      <c r="J97" s="28">
        <f>VLOOKUP($A97,'2021'!$B$5:$O$117,10,FALSE)</f>
        <v>18.285191197010306</v>
      </c>
      <c r="K97" s="28">
        <f>VLOOKUP($A97,'2021'!$B$5:$O$117,11,FALSE)</f>
        <v>39.383488732022194</v>
      </c>
      <c r="L97" s="28">
        <f>VLOOKUP($A97,'2021'!$B$5:$O$117,12,FALSE)</f>
        <v>174.6135291230984</v>
      </c>
      <c r="M97" s="28">
        <f>VLOOKUP($A97,'2021'!$B$5:$O$117,13,FALSE)</f>
        <v>323.10535653618211</v>
      </c>
      <c r="N97" s="28">
        <f>VLOOKUP($A97,'2021'!$B$5:$O$117,14,FALSE)</f>
        <v>681.67594654788422</v>
      </c>
      <c r="O97" s="100" t="s">
        <v>109</v>
      </c>
      <c r="P97" s="30">
        <f>VLOOKUP($O97,'2020'!$B$5:$O$117,2,FALSE)</f>
        <v>1822.9933751085273</v>
      </c>
      <c r="Q97" s="30">
        <f>VLOOKUP($O97,'2020'!$B$5:$O$117,3,FALSE)</f>
        <v>605.01879883734102</v>
      </c>
      <c r="R97" s="30">
        <f>VLOOKUP($O97,'2020'!$B$5:$O$117,4,FALSE)</f>
        <v>90.923615567551238</v>
      </c>
      <c r="S97" s="30">
        <f>VLOOKUP($O97,'2020'!$B$5:$O$117,5,FALSE)</f>
        <v>0</v>
      </c>
      <c r="T97" s="30">
        <f>VLOOKUP($O97,'2020'!$B$5:$O$117,6,FALSE)</f>
        <v>0</v>
      </c>
      <c r="U97" s="30">
        <f>VLOOKUP($O97,'2020'!$B$5:$O$117,7,FALSE)</f>
        <v>0</v>
      </c>
      <c r="V97" s="30">
        <f>VLOOKUP($O97,'2020'!$B$5:$O$117,8,FALSE)</f>
        <v>0</v>
      </c>
      <c r="W97" s="30">
        <f>VLOOKUP($O97,'2020'!$B$5:$O$117,9,FALSE)</f>
        <v>0</v>
      </c>
      <c r="X97" s="30">
        <f>VLOOKUP($O97,'2020'!$B$5:$O$117,10,FALSE)</f>
        <v>0</v>
      </c>
      <c r="Y97" s="30">
        <f>VLOOKUP($O97,'2020'!$B$5:$O$117,11,FALSE)</f>
        <v>8.9416594315050393</v>
      </c>
      <c r="Z97" s="30">
        <f>VLOOKUP($O97,'2020'!$B$5:$O$117,12,FALSE)</f>
        <v>1.4065531690007926</v>
      </c>
      <c r="AA97" s="30">
        <f>VLOOKUP($O97,'2020'!$B$5:$O$117,13,FALSE)</f>
        <v>6.2290211770035109</v>
      </c>
      <c r="AB97" s="30">
        <f>VLOOKUP($O97,'2020'!$B$5:$O$117,14,FALSE)</f>
        <v>2535.5130232909291</v>
      </c>
      <c r="AC97" s="87" t="s">
        <v>109</v>
      </c>
      <c r="AD97" s="36">
        <v>1685.33</v>
      </c>
      <c r="AE97" s="36">
        <v>696.09</v>
      </c>
      <c r="AF97" s="36">
        <v>134.56</v>
      </c>
      <c r="AG97" s="36">
        <v>427.27</v>
      </c>
      <c r="AH97" s="36">
        <v>108.48</v>
      </c>
      <c r="AI97" s="36">
        <v>218.17</v>
      </c>
      <c r="AJ97" s="36">
        <v>155.84</v>
      </c>
      <c r="AK97" s="37">
        <v>200.21</v>
      </c>
      <c r="AL97" s="37">
        <v>79.31</v>
      </c>
      <c r="AM97" s="38">
        <v>98.237179487179489</v>
      </c>
      <c r="AN97" s="38">
        <v>57.54001684919966</v>
      </c>
      <c r="AO97" s="38">
        <v>44.376278118609406</v>
      </c>
      <c r="AP97" s="38">
        <v>144.89009956791284</v>
      </c>
    </row>
    <row r="98" spans="1:42">
      <c r="A98" s="27" t="s">
        <v>110</v>
      </c>
      <c r="B98" s="28">
        <f>VLOOKUP($A98,'2021'!$B$5:$O$117,2,FALSE)</f>
        <v>8</v>
      </c>
      <c r="C98" s="28">
        <f>VLOOKUP($A98,'2021'!$B$5:$O$117,3,FALSE)</f>
        <v>3</v>
      </c>
      <c r="D98" s="28">
        <f>VLOOKUP($A98,'2021'!$B$5:$O$117,4,FALSE)</f>
        <v>14</v>
      </c>
      <c r="E98" s="28">
        <f>VLOOKUP($A98,'2021'!$B$5:$O$117,5,FALSE)</f>
        <v>13</v>
      </c>
      <c r="F98" s="28">
        <f>VLOOKUP($A98,'2021'!$B$5:$O$117,6,FALSE)</f>
        <v>127</v>
      </c>
      <c r="G98" s="28">
        <f>VLOOKUP($A98,'2021'!$B$5:$O$117,7,FALSE)</f>
        <v>16</v>
      </c>
      <c r="H98" s="28">
        <f>VLOOKUP($A98,'2021'!$B$5:$O$117,8,FALSE)</f>
        <v>70</v>
      </c>
      <c r="I98" s="28">
        <f>VLOOKUP($A98,'2021'!$B$5:$O$117,9,FALSE)</f>
        <v>21</v>
      </c>
      <c r="J98" s="28">
        <f>VLOOKUP($A98,'2021'!$B$5:$O$117,10,FALSE)</f>
        <v>18</v>
      </c>
      <c r="K98" s="28">
        <f>VLOOKUP($A98,'2021'!$B$5:$O$117,11,FALSE)</f>
        <v>34</v>
      </c>
      <c r="L98" s="28">
        <f>VLOOKUP($A98,'2021'!$B$5:$O$117,12,FALSE)</f>
        <v>120</v>
      </c>
      <c r="M98" s="28">
        <f>VLOOKUP($A98,'2021'!$B$5:$O$117,13,FALSE)</f>
        <v>166</v>
      </c>
      <c r="N98" s="28">
        <f>VLOOKUP($A98,'2021'!$B$5:$O$117,14,FALSE)</f>
        <v>610</v>
      </c>
      <c r="O98" s="29" t="s">
        <v>110</v>
      </c>
      <c r="P98" s="30">
        <f>VLOOKUP($O98,'2020'!$B$5:$O$117,2,FALSE)</f>
        <v>2237</v>
      </c>
      <c r="Q98" s="30">
        <f>VLOOKUP($O98,'2020'!$B$5:$O$117,3,FALSE)</f>
        <v>1066</v>
      </c>
      <c r="R98" s="30">
        <f>VLOOKUP($O98,'2020'!$B$5:$O$117,4,FALSE)</f>
        <v>236</v>
      </c>
      <c r="S98" s="30">
        <f>VLOOKUP($O98,'2020'!$B$5:$O$117,5,FALSE)</f>
        <v>0</v>
      </c>
      <c r="T98" s="30">
        <f>VLOOKUP($O98,'2020'!$B$5:$O$117,6,FALSE)</f>
        <v>0</v>
      </c>
      <c r="U98" s="30">
        <f>VLOOKUP($O98,'2020'!$B$5:$O$117,7,FALSE)</f>
        <v>0</v>
      </c>
      <c r="V98" s="30">
        <f>VLOOKUP($O98,'2020'!$B$5:$O$117,8,FALSE)</f>
        <v>0</v>
      </c>
      <c r="W98" s="30">
        <f>VLOOKUP($O98,'2020'!$B$5:$O$117,9,FALSE)</f>
        <v>0</v>
      </c>
      <c r="X98" s="30">
        <f>VLOOKUP($O98,'2020'!$B$5:$O$117,10,FALSE)</f>
        <v>0</v>
      </c>
      <c r="Y98" s="30">
        <f>VLOOKUP($O98,'2020'!$B$5:$O$117,11,FALSE)</f>
        <v>0</v>
      </c>
      <c r="Z98" s="30">
        <f>VLOOKUP($O98,'2020'!$B$5:$O$117,12,FALSE)</f>
        <v>4</v>
      </c>
      <c r="AA98" s="30">
        <f>VLOOKUP($O98,'2020'!$B$5:$O$117,13,FALSE)</f>
        <v>7</v>
      </c>
      <c r="AB98" s="30">
        <f>VLOOKUP($O98,'2020'!$B$5:$O$117,14,FALSE)</f>
        <v>3550</v>
      </c>
      <c r="AC98" s="86" t="s">
        <v>110</v>
      </c>
      <c r="AD98" s="31">
        <v>2160</v>
      </c>
      <c r="AE98" s="31">
        <v>725.33</v>
      </c>
      <c r="AF98" s="31">
        <v>143.82</v>
      </c>
      <c r="AG98" s="31">
        <v>237.14</v>
      </c>
      <c r="AH98" s="31">
        <v>5.44</v>
      </c>
      <c r="AI98" s="31">
        <v>45.32</v>
      </c>
      <c r="AJ98" s="31">
        <v>10.7</v>
      </c>
      <c r="AK98" s="32">
        <v>76.22</v>
      </c>
      <c r="AL98" s="32">
        <v>11</v>
      </c>
      <c r="AM98" s="33">
        <v>23.030303030303031</v>
      </c>
      <c r="AN98" s="33">
        <v>3.0679327976625275</v>
      </c>
      <c r="AO98" s="33">
        <v>49.399656946826759</v>
      </c>
      <c r="AP98" s="33">
        <v>54.34715186601882</v>
      </c>
    </row>
    <row r="99" spans="1:42">
      <c r="A99" s="34" t="s">
        <v>111</v>
      </c>
      <c r="B99" s="28">
        <f>VLOOKUP($A99,'2021'!$B$5:$O$117,2,FALSE)</f>
        <v>1.4574006266279111</v>
      </c>
      <c r="C99" s="28">
        <f>VLOOKUP($A99,'2021'!$B$5:$O$117,3,FALSE)</f>
        <v>1.0930504699709334</v>
      </c>
      <c r="D99" s="28">
        <f>VLOOKUP($A99,'2021'!$B$5:$O$117,4,FALSE)</f>
        <v>1.2656373862821335</v>
      </c>
      <c r="E99" s="28">
        <f>VLOOKUP($A99,'2021'!$B$5:$O$117,5,FALSE)</f>
        <v>2.7038616888754667</v>
      </c>
      <c r="F99" s="28">
        <f>VLOOKUP($A99,'2021'!$B$5:$O$117,6,FALSE)</f>
        <v>0</v>
      </c>
      <c r="G99" s="28">
        <f>VLOOKUP($A99,'2021'!$B$5:$O$117,7,FALSE)</f>
        <v>2.7613906609792003</v>
      </c>
      <c r="H99" s="28">
        <f>VLOOKUP($A99,'2021'!$B$5:$O$117,8,FALSE)</f>
        <v>10.125099090257068</v>
      </c>
      <c r="I99" s="28">
        <f>VLOOKUP($A99,'2021'!$B$5:$O$117,9,FALSE)</f>
        <v>4.698199388471556</v>
      </c>
      <c r="J99" s="28">
        <f>VLOOKUP($A99,'2021'!$B$5:$O$117,10,FALSE)</f>
        <v>3.4900909742931558</v>
      </c>
      <c r="K99" s="28">
        <f>VLOOKUP($A99,'2021'!$B$5:$O$117,11,FALSE)</f>
        <v>7.5171190215544899</v>
      </c>
      <c r="L99" s="28">
        <f>VLOOKUP($A99,'2021'!$B$5:$O$117,12,FALSE)</f>
        <v>33.32845117209618</v>
      </c>
      <c r="M99" s="28">
        <f>VLOOKUP($A99,'2021'!$B$5:$O$117,13,FALSE)</f>
        <v>61.671058095202142</v>
      </c>
      <c r="N99" s="28">
        <f>VLOOKUP($A99,'2021'!$B$5:$O$117,14,FALSE)</f>
        <v>130.11135857461022</v>
      </c>
      <c r="O99" s="100" t="s">
        <v>111</v>
      </c>
      <c r="P99" s="30">
        <f>VLOOKUP($O99,'2020'!$B$5:$O$117,2,FALSE)</f>
        <v>347.95439960741379</v>
      </c>
      <c r="Q99" s="30">
        <f>VLOOKUP($O99,'2020'!$B$5:$O$117,3,FALSE)</f>
        <v>115.47982333622738</v>
      </c>
      <c r="R99" s="30">
        <f>VLOOKUP($O99,'2020'!$B$5:$O$117,4,FALSE)</f>
        <v>17.354573251292891</v>
      </c>
      <c r="S99" s="30">
        <f>VLOOKUP($O99,'2020'!$B$5:$O$117,5,FALSE)</f>
        <v>0</v>
      </c>
      <c r="T99" s="30">
        <f>VLOOKUP($O99,'2020'!$B$5:$O$117,6,FALSE)</f>
        <v>0</v>
      </c>
      <c r="U99" s="30">
        <f>VLOOKUP($O99,'2020'!$B$5:$O$117,7,FALSE)</f>
        <v>0</v>
      </c>
      <c r="V99" s="30">
        <f>VLOOKUP($O99,'2020'!$B$5:$O$117,8,FALSE)</f>
        <v>0</v>
      </c>
      <c r="W99" s="30">
        <f>VLOOKUP($O99,'2020'!$B$5:$O$117,9,FALSE)</f>
        <v>0</v>
      </c>
      <c r="X99" s="30">
        <f>VLOOKUP($O99,'2020'!$B$5:$O$117,10,FALSE)</f>
        <v>0</v>
      </c>
      <c r="Y99" s="30">
        <f>VLOOKUP($O99,'2020'!$B$5:$O$117,11,FALSE)</f>
        <v>1.7066928390774223</v>
      </c>
      <c r="Z99" s="30">
        <f>VLOOKUP($O99,'2020'!$B$5:$O$117,12,FALSE)</f>
        <v>0.26846853648408892</v>
      </c>
      <c r="AA99" s="30">
        <f>VLOOKUP($O99,'2020'!$B$5:$O$117,13,FALSE)</f>
        <v>1.1889320901438223</v>
      </c>
      <c r="AB99" s="30">
        <f>VLOOKUP($O99,'2020'!$B$5:$O$117,14,FALSE)</f>
        <v>483.95288966063941</v>
      </c>
      <c r="AC99" s="87" t="s">
        <v>111</v>
      </c>
      <c r="AD99" s="36">
        <v>647.73</v>
      </c>
      <c r="AE99" s="36">
        <v>230.85</v>
      </c>
      <c r="AF99" s="36">
        <v>258.75</v>
      </c>
      <c r="AG99" s="36">
        <v>196</v>
      </c>
      <c r="AH99" s="36">
        <v>75.510000000000005</v>
      </c>
      <c r="AI99" s="36">
        <v>10.24</v>
      </c>
      <c r="AJ99" s="36">
        <v>100</v>
      </c>
      <c r="AK99" s="37">
        <v>110.94</v>
      </c>
      <c r="AL99" s="37">
        <v>17.48</v>
      </c>
      <c r="AM99" s="38">
        <v>62.385321100917437</v>
      </c>
      <c r="AN99" s="38">
        <v>46.360153256704983</v>
      </c>
      <c r="AO99" s="38">
        <v>86.687306501547994</v>
      </c>
      <c r="AP99" s="38">
        <v>94.881889763779526</v>
      </c>
    </row>
    <row r="100" spans="1:42">
      <c r="A100" s="27" t="s">
        <v>112</v>
      </c>
      <c r="B100" s="28">
        <f>VLOOKUP($A100,'2021'!$B$5:$O$117,2,FALSE)</f>
        <v>3.9920727794345252</v>
      </c>
      <c r="C100" s="28">
        <f>VLOOKUP($A100,'2021'!$B$5:$O$117,3,FALSE)</f>
        <v>2.9940545845758937</v>
      </c>
      <c r="D100" s="28">
        <f>VLOOKUP($A100,'2021'!$B$5:$O$117,4,FALSE)</f>
        <v>3.4668000452984034</v>
      </c>
      <c r="E100" s="28">
        <f>VLOOKUP($A100,'2021'!$B$5:$O$117,5,FALSE)</f>
        <v>7.4063455513193164</v>
      </c>
      <c r="F100" s="28">
        <f>VLOOKUP($A100,'2021'!$B$5:$O$117,6,FALSE)</f>
        <v>0</v>
      </c>
      <c r="G100" s="28">
        <f>VLOOKUP($A100,'2021'!$B$5:$O$117,7,FALSE)</f>
        <v>7.5639273715601529</v>
      </c>
      <c r="H100" s="28">
        <f>VLOOKUP($A100,'2021'!$B$5:$O$117,8,FALSE)</f>
        <v>27.734400362387227</v>
      </c>
      <c r="I100" s="28">
        <f>VLOOKUP($A100,'2021'!$B$5:$O$117,9,FALSE)</f>
        <v>12.869181986334983</v>
      </c>
      <c r="J100" s="28">
        <f>VLOOKUP($A100,'2021'!$B$5:$O$117,10,FALSE)</f>
        <v>9.559963761277416</v>
      </c>
      <c r="K100" s="28">
        <f>VLOOKUP($A100,'2021'!$B$5:$O$117,11,FALSE)</f>
        <v>20.59069117813597</v>
      </c>
      <c r="L100" s="28">
        <f>VLOOKUP($A100,'2021'!$B$5:$O$117,12,FALSE)</f>
        <v>91.292401192857952</v>
      </c>
      <c r="M100" s="28">
        <f>VLOOKUP($A100,'2021'!$B$5:$O$117,13,FALSE)</f>
        <v>168.92771129817675</v>
      </c>
      <c r="N100" s="28">
        <f>VLOOKUP($A100,'2021'!$B$5:$O$117,14,FALSE)</f>
        <v>356.39755011135861</v>
      </c>
      <c r="O100" s="100" t="s">
        <v>112</v>
      </c>
      <c r="P100" s="30">
        <f>VLOOKUP($O100,'2020'!$B$5:$O$117,2,FALSE)</f>
        <v>953.10737608999284</v>
      </c>
      <c r="Q100" s="30">
        <f>VLOOKUP($O100,'2020'!$B$5:$O$117,3,FALSE)</f>
        <v>316.31924049677252</v>
      </c>
      <c r="R100" s="30">
        <f>VLOOKUP($O100,'2020'!$B$5:$O$117,4,FALSE)</f>
        <v>47.537182439319018</v>
      </c>
      <c r="S100" s="30">
        <f>VLOOKUP($O100,'2020'!$B$5:$O$117,5,FALSE)</f>
        <v>0</v>
      </c>
      <c r="T100" s="30">
        <f>VLOOKUP($O100,'2020'!$B$5:$O$117,6,FALSE)</f>
        <v>0</v>
      </c>
      <c r="U100" s="30">
        <f>VLOOKUP($O100,'2020'!$B$5:$O$117,7,FALSE)</f>
        <v>0</v>
      </c>
      <c r="V100" s="30">
        <f>VLOOKUP($O100,'2020'!$B$5:$O$117,8,FALSE)</f>
        <v>0</v>
      </c>
      <c r="W100" s="30">
        <f>VLOOKUP($O100,'2020'!$B$5:$O$117,9,FALSE)</f>
        <v>0</v>
      </c>
      <c r="X100" s="30">
        <f>VLOOKUP($O100,'2020'!$B$5:$O$117,10,FALSE)</f>
        <v>0</v>
      </c>
      <c r="Y100" s="30">
        <f>VLOOKUP($O100,'2020'!$B$5:$O$117,11,FALSE)</f>
        <v>4.6749273338114836</v>
      </c>
      <c r="Z100" s="30">
        <f>VLOOKUP($O100,'2020'!$B$5:$O$117,12,FALSE)</f>
        <v>0.73538182779057037</v>
      </c>
      <c r="AA100" s="30">
        <f>VLOOKUP($O100,'2020'!$B$5:$O$117,13,FALSE)</f>
        <v>3.2566909516439546</v>
      </c>
      <c r="AB100" s="30">
        <f>VLOOKUP($O100,'2020'!$B$5:$O$117,14,FALSE)</f>
        <v>1325.6307991393303</v>
      </c>
      <c r="AC100" s="86" t="s">
        <v>112</v>
      </c>
      <c r="AD100" s="31">
        <v>600</v>
      </c>
      <c r="AE100" s="31">
        <v>476.52</v>
      </c>
      <c r="AF100" s="31">
        <v>181.73</v>
      </c>
      <c r="AG100" s="31">
        <v>260.77</v>
      </c>
      <c r="AH100" s="31">
        <v>60.8</v>
      </c>
      <c r="AI100" s="31">
        <v>165.25</v>
      </c>
      <c r="AJ100" s="31">
        <v>130.37</v>
      </c>
      <c r="AK100" s="32">
        <v>100.35</v>
      </c>
      <c r="AL100" s="32">
        <v>80.709999999999994</v>
      </c>
      <c r="AM100" s="33">
        <v>49.27325581395349</v>
      </c>
      <c r="AN100" s="33">
        <v>0.92470277410832236</v>
      </c>
      <c r="AO100" s="33">
        <v>31.153846153846153</v>
      </c>
      <c r="AP100" s="33">
        <v>98.041681638519577</v>
      </c>
    </row>
    <row r="101" spans="1:42">
      <c r="A101" s="34" t="s">
        <v>113</v>
      </c>
      <c r="B101" s="28">
        <f>VLOOKUP($A101,'2021'!$B$5:$O$117,2,FALSE)</f>
        <v>121</v>
      </c>
      <c r="C101" s="28">
        <f>VLOOKUP($A101,'2021'!$B$5:$O$117,3,FALSE)</f>
        <v>157</v>
      </c>
      <c r="D101" s="28">
        <f>VLOOKUP($A101,'2021'!$B$5:$O$117,4,FALSE)</f>
        <v>78</v>
      </c>
      <c r="E101" s="28">
        <f>VLOOKUP($A101,'2021'!$B$5:$O$117,5,FALSE)</f>
        <v>103</v>
      </c>
      <c r="F101" s="28">
        <f>VLOOKUP($A101,'2021'!$B$5:$O$117,6,FALSE)</f>
        <v>4</v>
      </c>
      <c r="G101" s="28">
        <f>VLOOKUP($A101,'2021'!$B$5:$O$117,7,FALSE)</f>
        <v>140</v>
      </c>
      <c r="H101" s="28">
        <f>VLOOKUP($A101,'2021'!$B$5:$O$117,8,FALSE)</f>
        <v>341</v>
      </c>
      <c r="I101" s="28">
        <f>VLOOKUP($A101,'2021'!$B$5:$O$117,9,FALSE)</f>
        <v>237</v>
      </c>
      <c r="J101" s="28">
        <f>VLOOKUP($A101,'2021'!$B$5:$O$117,10,FALSE)</f>
        <v>165</v>
      </c>
      <c r="K101" s="28">
        <f>VLOOKUP($A101,'2021'!$B$5:$O$117,11,FALSE)</f>
        <v>252</v>
      </c>
      <c r="L101" s="28">
        <f>VLOOKUP($A101,'2021'!$B$5:$O$117,12,FALSE)</f>
        <v>753</v>
      </c>
      <c r="M101" s="28">
        <f>VLOOKUP($A101,'2021'!$B$5:$O$117,13,FALSE)</f>
        <v>1382</v>
      </c>
      <c r="N101" s="28">
        <f>VLOOKUP($A101,'2021'!$B$5:$O$117,14,FALSE)</f>
        <v>3733</v>
      </c>
      <c r="O101" s="35" t="s">
        <v>113</v>
      </c>
      <c r="P101" s="30">
        <f>VLOOKUP($O101,'2020'!$B$5:$O$117,2,FALSE)</f>
        <v>8083</v>
      </c>
      <c r="Q101" s="30">
        <f>VLOOKUP($O101,'2020'!$B$5:$O$117,3,FALSE)</f>
        <v>1716</v>
      </c>
      <c r="R101" s="30">
        <f>VLOOKUP($O101,'2020'!$B$5:$O$117,4,FALSE)</f>
        <v>109</v>
      </c>
      <c r="S101" s="30">
        <f>VLOOKUP($O101,'2020'!$B$5:$O$117,5,FALSE)</f>
        <v>0</v>
      </c>
      <c r="T101" s="30">
        <f>VLOOKUP($O101,'2020'!$B$5:$O$117,6,FALSE)</f>
        <v>0</v>
      </c>
      <c r="U101" s="30">
        <f>VLOOKUP($O101,'2020'!$B$5:$O$117,7,FALSE)</f>
        <v>0</v>
      </c>
      <c r="V101" s="30">
        <f>VLOOKUP($O101,'2020'!$B$5:$O$117,8,FALSE)</f>
        <v>0</v>
      </c>
      <c r="W101" s="30">
        <f>VLOOKUP($O101,'2020'!$B$5:$O$117,9,FALSE)</f>
        <v>0</v>
      </c>
      <c r="X101" s="30">
        <f>VLOOKUP($O101,'2020'!$B$5:$O$117,10,FALSE)</f>
        <v>0</v>
      </c>
      <c r="Y101" s="30">
        <f>VLOOKUP($O101,'2020'!$B$5:$O$117,11,FALSE)</f>
        <v>89</v>
      </c>
      <c r="Z101" s="30">
        <f>VLOOKUP($O101,'2020'!$B$5:$O$117,12,FALSE)</f>
        <v>93</v>
      </c>
      <c r="AA101" s="30">
        <f>VLOOKUP($O101,'2020'!$B$5:$O$117,13,FALSE)</f>
        <v>144</v>
      </c>
      <c r="AB101" s="30">
        <f>VLOOKUP($O101,'2020'!$B$5:$O$117,14,FALSE)</f>
        <v>10234</v>
      </c>
      <c r="AC101" s="87" t="s">
        <v>113</v>
      </c>
      <c r="AD101" s="36">
        <v>1610.6</v>
      </c>
      <c r="AE101" s="36">
        <v>283.77</v>
      </c>
      <c r="AF101" s="36">
        <v>78.94</v>
      </c>
      <c r="AG101" s="36">
        <v>256.18</v>
      </c>
      <c r="AH101" s="36">
        <v>53.64</v>
      </c>
      <c r="AI101" s="36">
        <v>46.91</v>
      </c>
      <c r="AJ101" s="36">
        <v>94.88</v>
      </c>
      <c r="AK101" s="37">
        <v>77.44</v>
      </c>
      <c r="AL101" s="37">
        <v>17.14</v>
      </c>
      <c r="AM101" s="38">
        <v>58.478109798471159</v>
      </c>
      <c r="AN101" s="38">
        <v>10.276788161140038</v>
      </c>
      <c r="AO101" s="38">
        <v>21.766648321408915</v>
      </c>
      <c r="AP101" s="38">
        <v>78.767988451301491</v>
      </c>
    </row>
    <row r="102" spans="1:42">
      <c r="A102" s="27" t="s">
        <v>114</v>
      </c>
      <c r="B102" s="28">
        <f>VLOOKUP($A102,'2021'!$B$5:$O$117,2,FALSE)</f>
        <v>1.1920274810312939</v>
      </c>
      <c r="C102" s="28">
        <f>VLOOKUP($A102,'2021'!$B$5:$O$117,3,FALSE)</f>
        <v>0.89402061077347028</v>
      </c>
      <c r="D102" s="28">
        <f>VLOOKUP($A102,'2021'!$B$5:$O$117,4,FALSE)</f>
        <v>1.0351817598429656</v>
      </c>
      <c r="E102" s="28">
        <f>VLOOKUP($A102,'2021'!$B$5:$O$117,5,FALSE)</f>
        <v>2.2115246687554264</v>
      </c>
      <c r="F102" s="28">
        <f>VLOOKUP($A102,'2021'!$B$5:$O$117,6,FALSE)</f>
        <v>0</v>
      </c>
      <c r="G102" s="28">
        <f>VLOOKUP($A102,'2021'!$B$5:$O$117,7,FALSE)</f>
        <v>2.258578385111925</v>
      </c>
      <c r="H102" s="28">
        <f>VLOOKUP($A102,'2021'!$B$5:$O$117,8,FALSE)</f>
        <v>8.2814540787437245</v>
      </c>
      <c r="I102" s="28">
        <f>VLOOKUP($A102,'2021'!$B$5:$O$117,9,FALSE)</f>
        <v>3.8427201691140391</v>
      </c>
      <c r="J102" s="28">
        <f>VLOOKUP($A102,'2021'!$B$5:$O$117,10,FALSE)</f>
        <v>2.8545921256275717</v>
      </c>
      <c r="K102" s="28">
        <f>VLOOKUP($A102,'2021'!$B$5:$O$117,11,FALSE)</f>
        <v>6.1483522705824623</v>
      </c>
      <c r="L102" s="28">
        <f>VLOOKUP($A102,'2021'!$B$5:$O$117,12,FALSE)</f>
        <v>27.259786342531427</v>
      </c>
      <c r="M102" s="28">
        <f>VLOOKUP($A102,'2021'!$B$5:$O$117,13,FALSE)</f>
        <v>50.441583934166324</v>
      </c>
      <c r="N102" s="28">
        <f>VLOOKUP($A102,'2021'!$B$5:$O$117,14,FALSE)</f>
        <v>106.41982182628064</v>
      </c>
      <c r="O102" s="100" t="s">
        <v>114</v>
      </c>
      <c r="P102" s="30">
        <f>VLOOKUP($O102,'2020'!$B$5:$O$117,2,FALSE)</f>
        <v>284.59656109622136</v>
      </c>
      <c r="Q102" s="30">
        <f>VLOOKUP($O102,'2020'!$B$5:$O$117,3,FALSE)</f>
        <v>94.452493299611191</v>
      </c>
      <c r="R102" s="30">
        <f>VLOOKUP($O102,'2020'!$B$5:$O$117,4,FALSE)</f>
        <v>14.194537767543695</v>
      </c>
      <c r="S102" s="30">
        <f>VLOOKUP($O102,'2020'!$B$5:$O$117,5,FALSE)</f>
        <v>0</v>
      </c>
      <c r="T102" s="30">
        <f>VLOOKUP($O102,'2020'!$B$5:$O$117,6,FALSE)</f>
        <v>0</v>
      </c>
      <c r="U102" s="30">
        <f>VLOOKUP($O102,'2020'!$B$5:$O$117,7,FALSE)</f>
        <v>0</v>
      </c>
      <c r="V102" s="30">
        <f>VLOOKUP($O102,'2020'!$B$5:$O$117,8,FALSE)</f>
        <v>0</v>
      </c>
      <c r="W102" s="30">
        <f>VLOOKUP($O102,'2020'!$B$5:$O$117,9,FALSE)</f>
        <v>0</v>
      </c>
      <c r="X102" s="30">
        <f>VLOOKUP($O102,'2020'!$B$5:$O$117,10,FALSE)</f>
        <v>0</v>
      </c>
      <c r="Y102" s="30">
        <f>VLOOKUP($O102,'2020'!$B$5:$O$117,11,FALSE)</f>
        <v>1.3959269185761203</v>
      </c>
      <c r="Z102" s="30">
        <f>VLOOKUP($O102,'2020'!$B$5:$O$117,12,FALSE)</f>
        <v>0.21958400966365937</v>
      </c>
      <c r="AA102" s="30">
        <f>VLOOKUP($O102,'2020'!$B$5:$O$117,13,FALSE)</f>
        <v>0.97244347136763443</v>
      </c>
      <c r="AB102" s="30">
        <f>VLOOKUP($O102,'2020'!$B$5:$O$117,14,FALSE)</f>
        <v>395.8315465629837</v>
      </c>
      <c r="AC102" s="86" t="s">
        <v>114</v>
      </c>
      <c r="AD102" s="31">
        <v>1200</v>
      </c>
      <c r="AE102" s="31">
        <v>783.33</v>
      </c>
      <c r="AF102" s="31">
        <v>282.08999999999997</v>
      </c>
      <c r="AG102" s="31">
        <v>96</v>
      </c>
      <c r="AH102" s="31">
        <v>130</v>
      </c>
      <c r="AI102" s="31">
        <v>231.52</v>
      </c>
      <c r="AJ102" s="31">
        <v>112.82</v>
      </c>
      <c r="AK102" s="32">
        <v>175</v>
      </c>
      <c r="AL102" s="32">
        <v>63.64</v>
      </c>
      <c r="AM102" s="33">
        <v>65.217391304347828</v>
      </c>
      <c r="AN102" s="33">
        <v>0.64102564102564097</v>
      </c>
      <c r="AO102" s="33">
        <v>95.32163742690058</v>
      </c>
      <c r="AP102" s="33">
        <v>117.62936221419974</v>
      </c>
    </row>
    <row r="103" spans="1:42">
      <c r="A103" s="34" t="s">
        <v>115</v>
      </c>
      <c r="B103" s="28">
        <f>VLOOKUP($A103,'2021'!$B$5:$O$117,2,FALSE)</f>
        <v>25.249178966441434</v>
      </c>
      <c r="C103" s="28">
        <f>VLOOKUP($A103,'2021'!$B$5:$O$117,3,FALSE)</f>
        <v>18.936884224831076</v>
      </c>
      <c r="D103" s="28">
        <f>VLOOKUP($A103,'2021'!$B$5:$O$117,4,FALSE)</f>
        <v>21.92691857612019</v>
      </c>
      <c r="E103" s="28">
        <f>VLOOKUP($A103,'2021'!$B$5:$O$117,5,FALSE)</f>
        <v>46.843871503529499</v>
      </c>
      <c r="F103" s="28">
        <f>VLOOKUP($A103,'2021'!$B$5:$O$117,6,FALSE)</f>
        <v>0</v>
      </c>
      <c r="G103" s="28">
        <f>VLOOKUP($A103,'2021'!$B$5:$O$117,7,FALSE)</f>
        <v>47.840549620625872</v>
      </c>
      <c r="H103" s="28">
        <f>VLOOKUP($A103,'2021'!$B$5:$O$117,8,FALSE)</f>
        <v>175.41534860896152</v>
      </c>
      <c r="I103" s="28">
        <f>VLOOKUP($A103,'2021'!$B$5:$O$117,9,FALSE)</f>
        <v>81.395379562870403</v>
      </c>
      <c r="J103" s="28">
        <f>VLOOKUP($A103,'2021'!$B$5:$O$117,10,FALSE)</f>
        <v>60.465139103846589</v>
      </c>
      <c r="K103" s="28">
        <f>VLOOKUP($A103,'2021'!$B$5:$O$117,11,FALSE)</f>
        <v>130.23260730059266</v>
      </c>
      <c r="L103" s="28">
        <f>VLOOKUP($A103,'2021'!$B$5:$O$117,12,FALSE)</f>
        <v>577.40885583783165</v>
      </c>
      <c r="M103" s="28">
        <f>VLOOKUP($A103,'2021'!$B$5:$O$117,13,FALSE)</f>
        <v>1068.438941527311</v>
      </c>
      <c r="N103" s="28">
        <f>VLOOKUP($A103,'2021'!$B$5:$O$117,14,FALSE)</f>
        <v>2254.1536748329622</v>
      </c>
      <c r="O103" s="100" t="s">
        <v>115</v>
      </c>
      <c r="P103" s="30">
        <f>VLOOKUP($O103,'2020'!$B$5:$O$117,2,FALSE)</f>
        <v>6028.2414782378919</v>
      </c>
      <c r="Q103" s="30">
        <f>VLOOKUP($O103,'2020'!$B$5:$O$117,3,FALSE)</f>
        <v>2000.6652070514515</v>
      </c>
      <c r="R103" s="30">
        <f>VLOOKUP($O103,'2020'!$B$5:$O$117,4,FALSE)</f>
        <v>300.66456532407233</v>
      </c>
      <c r="S103" s="30">
        <f>VLOOKUP($O103,'2020'!$B$5:$O$117,5,FALSE)</f>
        <v>0</v>
      </c>
      <c r="T103" s="30">
        <f>VLOOKUP($O103,'2020'!$B$5:$O$117,6,FALSE)</f>
        <v>0</v>
      </c>
      <c r="U103" s="30">
        <f>VLOOKUP($O103,'2020'!$B$5:$O$117,7,FALSE)</f>
        <v>0</v>
      </c>
      <c r="V103" s="30">
        <f>VLOOKUP($O103,'2020'!$B$5:$O$117,8,FALSE)</f>
        <v>0</v>
      </c>
      <c r="W103" s="30">
        <f>VLOOKUP($O103,'2020'!$B$5:$O$117,9,FALSE)</f>
        <v>0</v>
      </c>
      <c r="X103" s="30">
        <f>VLOOKUP($O103,'2020'!$B$5:$O$117,10,FALSE)</f>
        <v>0</v>
      </c>
      <c r="Y103" s="30">
        <f>VLOOKUP($O103,'2020'!$B$5:$O$117,11,FALSE)</f>
        <v>29.568117473859047</v>
      </c>
      <c r="Z103" s="30">
        <f>VLOOKUP($O103,'2020'!$B$5:$O$117,12,FALSE)</f>
        <v>4.6511645464497375</v>
      </c>
      <c r="AA103" s="30">
        <f>VLOOKUP($O103,'2020'!$B$5:$O$117,13,FALSE)</f>
        <v>20.598014419991696</v>
      </c>
      <c r="AB103" s="30">
        <f>VLOOKUP($O103,'2020'!$B$5:$O$117,14,FALSE)</f>
        <v>8384.388547053717</v>
      </c>
      <c r="AC103" s="87" t="s">
        <v>115</v>
      </c>
      <c r="AD103" s="36">
        <v>4191.2700000000004</v>
      </c>
      <c r="AE103" s="36">
        <v>786.53</v>
      </c>
      <c r="AF103" s="36">
        <v>212.32</v>
      </c>
      <c r="AG103" s="36">
        <v>738.08</v>
      </c>
      <c r="AH103" s="36">
        <v>148.44</v>
      </c>
      <c r="AI103" s="36">
        <v>87.77</v>
      </c>
      <c r="AJ103" s="36">
        <v>272.49</v>
      </c>
      <c r="AK103" s="37">
        <v>133.54</v>
      </c>
      <c r="AL103" s="37">
        <v>82.12</v>
      </c>
      <c r="AM103" s="38">
        <v>95.437801076792297</v>
      </c>
      <c r="AN103" s="38">
        <v>49.651000465332714</v>
      </c>
      <c r="AO103" s="38">
        <v>30.209324452901999</v>
      </c>
      <c r="AP103" s="38">
        <v>145.67662765594821</v>
      </c>
    </row>
    <row r="104" spans="1:42">
      <c r="A104" s="27" t="s">
        <v>116</v>
      </c>
      <c r="B104" s="28">
        <f>VLOOKUP($A104,'2021'!$B$5:$O$117,2,FALSE)</f>
        <v>16.560718734664604</v>
      </c>
      <c r="C104" s="28">
        <f>VLOOKUP($A104,'2021'!$B$5:$O$117,3,FALSE)</f>
        <v>12.420539050998453</v>
      </c>
      <c r="D104" s="28">
        <f>VLOOKUP($A104,'2021'!$B$5:$O$117,4,FALSE)</f>
        <v>14.381676795892945</v>
      </c>
      <c r="E104" s="28">
        <f>VLOOKUP($A104,'2021'!$B$5:$O$117,5,FALSE)</f>
        <v>30.724491336680384</v>
      </c>
      <c r="F104" s="28">
        <f>VLOOKUP($A104,'2021'!$B$5:$O$117,6,FALSE)</f>
        <v>0</v>
      </c>
      <c r="G104" s="28">
        <f>VLOOKUP($A104,'2021'!$B$5:$O$117,7,FALSE)</f>
        <v>31.378203918311879</v>
      </c>
      <c r="H104" s="28">
        <f>VLOOKUP($A104,'2021'!$B$5:$O$117,8,FALSE)</f>
        <v>115.05341436714356</v>
      </c>
      <c r="I104" s="28">
        <f>VLOOKUP($A104,'2021'!$B$5:$O$117,9,FALSE)</f>
        <v>53.386527499905633</v>
      </c>
      <c r="J104" s="28">
        <f>VLOOKUP($A104,'2021'!$B$5:$O$117,10,FALSE)</f>
        <v>39.658563285644185</v>
      </c>
      <c r="K104" s="28">
        <f>VLOOKUP($A104,'2021'!$B$5:$O$117,11,FALSE)</f>
        <v>85.418443999849003</v>
      </c>
      <c r="L104" s="28">
        <f>VLOOKUP($A104,'2021'!$B$5:$O$117,12,FALSE)</f>
        <v>378.7174889585142</v>
      </c>
      <c r="M104" s="28">
        <f>VLOOKUP($A104,'2021'!$B$5:$O$117,13,FALSE)</f>
        <v>700.77988750896532</v>
      </c>
      <c r="N104" s="28">
        <f>VLOOKUP($A104,'2021'!$B$5:$O$117,14,FALSE)</f>
        <v>1478.4799554565702</v>
      </c>
      <c r="O104" s="100" t="s">
        <v>116</v>
      </c>
      <c r="P104" s="30">
        <f>VLOOKUP($O104,'2020'!$B$5:$O$117,2,FALSE)</f>
        <v>3953.871597901174</v>
      </c>
      <c r="Q104" s="30">
        <f>VLOOKUP($O104,'2020'!$B$5:$O$117,3,FALSE)</f>
        <v>1312.2190555282928</v>
      </c>
      <c r="R104" s="30">
        <f>VLOOKUP($O104,'2020'!$B$5:$O$117,4,FALSE)</f>
        <v>197.20329545883507</v>
      </c>
      <c r="S104" s="30">
        <f>VLOOKUP($O104,'2020'!$B$5:$O$117,5,FALSE)</f>
        <v>0</v>
      </c>
      <c r="T104" s="30">
        <f>VLOOKUP($O104,'2020'!$B$5:$O$117,6,FALSE)</f>
        <v>0</v>
      </c>
      <c r="U104" s="30">
        <f>VLOOKUP($O104,'2020'!$B$5:$O$117,7,FALSE)</f>
        <v>0</v>
      </c>
      <c r="V104" s="30">
        <f>VLOOKUP($O104,'2020'!$B$5:$O$117,8,FALSE)</f>
        <v>0</v>
      </c>
      <c r="W104" s="30">
        <f>VLOOKUP($O104,'2020'!$B$5:$O$117,9,FALSE)</f>
        <v>0</v>
      </c>
      <c r="X104" s="30">
        <f>VLOOKUP($O104,'2020'!$B$5:$O$117,10,FALSE)</f>
        <v>0</v>
      </c>
      <c r="Y104" s="30">
        <f>VLOOKUP($O104,'2020'!$B$5:$O$117,11,FALSE)</f>
        <v>19.393473255067761</v>
      </c>
      <c r="Z104" s="30">
        <f>VLOOKUP($O104,'2020'!$B$5:$O$117,12,FALSE)</f>
        <v>3.0506587142803219</v>
      </c>
      <c r="AA104" s="30">
        <f>VLOOKUP($O104,'2020'!$B$5:$O$117,13,FALSE)</f>
        <v>13.510060020384282</v>
      </c>
      <c r="AB104" s="30">
        <f>VLOOKUP($O104,'2020'!$B$5:$O$117,14,FALSE)</f>
        <v>5499.2481408780341</v>
      </c>
      <c r="AC104" s="86" t="s">
        <v>116</v>
      </c>
      <c r="AD104" s="31">
        <v>2378.35</v>
      </c>
      <c r="AE104" s="31">
        <v>244.99</v>
      </c>
      <c r="AF104" s="31">
        <v>102.18</v>
      </c>
      <c r="AG104" s="31">
        <v>694.83</v>
      </c>
      <c r="AH104" s="31">
        <v>-11.98</v>
      </c>
      <c r="AI104" s="31">
        <v>57.13</v>
      </c>
      <c r="AJ104" s="31">
        <v>42.24</v>
      </c>
      <c r="AK104" s="32">
        <v>252.67</v>
      </c>
      <c r="AL104" s="32">
        <v>67.510000000000005</v>
      </c>
      <c r="AM104" s="33">
        <v>188.6162904808636</v>
      </c>
      <c r="AN104" s="33">
        <v>-12.354463130659767</v>
      </c>
      <c r="AO104" s="33">
        <v>35.336888027144937</v>
      </c>
      <c r="AP104" s="33">
        <v>86.929406669553927</v>
      </c>
    </row>
    <row r="105" spans="1:42">
      <c r="A105" s="34" t="s">
        <v>117</v>
      </c>
      <c r="B105" s="28">
        <f>VLOOKUP($A105,'2021'!$B$5:$O$117,2,FALSE)</f>
        <v>0</v>
      </c>
      <c r="C105" s="28">
        <f>VLOOKUP($A105,'2021'!$B$5:$O$117,3,FALSE)</f>
        <v>6</v>
      </c>
      <c r="D105" s="28">
        <f>VLOOKUP($A105,'2021'!$B$5:$O$117,4,FALSE)</f>
        <v>2</v>
      </c>
      <c r="E105" s="28">
        <f>VLOOKUP($A105,'2021'!$B$5:$O$117,5,FALSE)</f>
        <v>4</v>
      </c>
      <c r="F105" s="28">
        <f>VLOOKUP($A105,'2021'!$B$5:$O$117,6,FALSE)</f>
        <v>0</v>
      </c>
      <c r="G105" s="28">
        <f>VLOOKUP($A105,'2021'!$B$5:$O$117,7,FALSE)</f>
        <v>8</v>
      </c>
      <c r="H105" s="28">
        <f>VLOOKUP($A105,'2021'!$B$5:$O$117,8,FALSE)</f>
        <v>9</v>
      </c>
      <c r="I105" s="28">
        <f>VLOOKUP($A105,'2021'!$B$5:$O$117,9,FALSE)</f>
        <v>11</v>
      </c>
      <c r="J105" s="28">
        <f>VLOOKUP($A105,'2021'!$B$5:$O$117,10,FALSE)</f>
        <v>3</v>
      </c>
      <c r="K105" s="28">
        <f>VLOOKUP($A105,'2021'!$B$5:$O$117,11,FALSE)</f>
        <v>34</v>
      </c>
      <c r="L105" s="28">
        <f>VLOOKUP($A105,'2021'!$B$5:$O$117,12,FALSE)</f>
        <v>179</v>
      </c>
      <c r="M105" s="28">
        <f>VLOOKUP($A105,'2021'!$B$5:$O$117,13,FALSE)</f>
        <v>211</v>
      </c>
      <c r="N105" s="28">
        <f>VLOOKUP($A105,'2021'!$B$5:$O$117,14,FALSE)</f>
        <v>467</v>
      </c>
      <c r="O105" s="35" t="s">
        <v>117</v>
      </c>
      <c r="P105" s="30">
        <f>VLOOKUP($O105,'2020'!$B$5:$O$117,2,FALSE)</f>
        <v>3313</v>
      </c>
      <c r="Q105" s="30">
        <f>VLOOKUP($O105,'2020'!$B$5:$O$117,3,FALSE)</f>
        <v>753</v>
      </c>
      <c r="R105" s="30">
        <f>VLOOKUP($O105,'2020'!$B$5:$O$117,4,FALSE)</f>
        <v>56</v>
      </c>
      <c r="S105" s="30">
        <f>VLOOKUP($O105,'2020'!$B$5:$O$117,5,FALSE)</f>
        <v>0</v>
      </c>
      <c r="T105" s="30">
        <f>VLOOKUP($O105,'2020'!$B$5:$O$117,6,FALSE)</f>
        <v>0</v>
      </c>
      <c r="U105" s="30">
        <f>VLOOKUP($O105,'2020'!$B$5:$O$117,7,FALSE)</f>
        <v>0</v>
      </c>
      <c r="V105" s="30">
        <f>VLOOKUP($O105,'2020'!$B$5:$O$117,8,FALSE)</f>
        <v>0</v>
      </c>
      <c r="W105" s="30">
        <f>VLOOKUP($O105,'2020'!$B$5:$O$117,9,FALSE)</f>
        <v>0</v>
      </c>
      <c r="X105" s="30">
        <f>VLOOKUP($O105,'2020'!$B$5:$O$117,10,FALSE)</f>
        <v>0</v>
      </c>
      <c r="Y105" s="30">
        <f>VLOOKUP($O105,'2020'!$B$5:$O$117,11,FALSE)</f>
        <v>0</v>
      </c>
      <c r="Z105" s="30">
        <f>VLOOKUP($O105,'2020'!$B$5:$O$117,12,FALSE)</f>
        <v>3</v>
      </c>
      <c r="AA105" s="30">
        <f>VLOOKUP($O105,'2020'!$B$5:$O$117,13,FALSE)</f>
        <v>6</v>
      </c>
      <c r="AB105" s="30">
        <f>VLOOKUP($O105,'2020'!$B$5:$O$117,14,FALSE)</f>
        <v>4131</v>
      </c>
      <c r="AC105" s="87" t="s">
        <v>117</v>
      </c>
      <c r="AD105" s="36">
        <v>9345.57</v>
      </c>
      <c r="AE105" s="36">
        <v>1297.74</v>
      </c>
      <c r="AF105" s="36">
        <v>223.38</v>
      </c>
      <c r="AG105" s="36">
        <v>511.26</v>
      </c>
      <c r="AH105" s="36">
        <v>3.96</v>
      </c>
      <c r="AI105" s="36">
        <v>72.69</v>
      </c>
      <c r="AJ105" s="36">
        <v>88.73</v>
      </c>
      <c r="AK105" s="37">
        <v>46.03</v>
      </c>
      <c r="AL105" s="37">
        <v>70.97</v>
      </c>
      <c r="AM105" s="38">
        <v>73.669323733607612</v>
      </c>
      <c r="AN105" s="38">
        <v>68.995913134065233</v>
      </c>
      <c r="AO105" s="38">
        <v>60.199921083782712</v>
      </c>
      <c r="AP105" s="38">
        <v>85.229518084818736</v>
      </c>
    </row>
    <row r="106" spans="1:42">
      <c r="A106" s="27" t="s">
        <v>118</v>
      </c>
      <c r="B106" s="28">
        <f>VLOOKUP($A106,'2021'!$B$5:$O$117,2,FALSE)</f>
        <v>30</v>
      </c>
      <c r="C106" s="28">
        <f>VLOOKUP($A106,'2021'!$B$5:$O$117,3,FALSE)</f>
        <v>23</v>
      </c>
      <c r="D106" s="28">
        <f>VLOOKUP($A106,'2021'!$B$5:$O$117,4,FALSE)</f>
        <v>31</v>
      </c>
      <c r="E106" s="28">
        <f>VLOOKUP($A106,'2021'!$B$5:$O$117,5,FALSE)</f>
        <v>49</v>
      </c>
      <c r="F106" s="28">
        <f>VLOOKUP($A106,'2021'!$B$5:$O$117,6,FALSE)</f>
        <v>0</v>
      </c>
      <c r="G106" s="28">
        <f>VLOOKUP($A106,'2021'!$B$5:$O$117,7,FALSE)</f>
        <v>27</v>
      </c>
      <c r="H106" s="28">
        <f>VLOOKUP($A106,'2021'!$B$5:$O$117,8,FALSE)</f>
        <v>547</v>
      </c>
      <c r="I106" s="28">
        <f>VLOOKUP($A106,'2021'!$B$5:$O$117,9,FALSE)</f>
        <v>243</v>
      </c>
      <c r="J106" s="28">
        <f>VLOOKUP($A106,'2021'!$B$5:$O$117,10,FALSE)</f>
        <v>67</v>
      </c>
      <c r="K106" s="28">
        <f>VLOOKUP($A106,'2021'!$B$5:$O$117,11,FALSE)</f>
        <v>166</v>
      </c>
      <c r="L106" s="28">
        <f>VLOOKUP($A106,'2021'!$B$5:$O$117,12,FALSE)</f>
        <v>972</v>
      </c>
      <c r="M106" s="28">
        <f>VLOOKUP($A106,'2021'!$B$5:$O$117,13,FALSE)</f>
        <v>1906</v>
      </c>
      <c r="N106" s="28">
        <f>VLOOKUP($A106,'2021'!$B$5:$O$117,14,FALSE)</f>
        <v>4061</v>
      </c>
      <c r="O106" s="29" t="s">
        <v>118</v>
      </c>
      <c r="P106" s="30">
        <f>VLOOKUP($O106,'2020'!$B$5:$O$117,2,FALSE)</f>
        <v>5726</v>
      </c>
      <c r="Q106" s="30">
        <f>VLOOKUP($O106,'2020'!$B$5:$O$117,3,FALSE)</f>
        <v>1368</v>
      </c>
      <c r="R106" s="30">
        <f>VLOOKUP($O106,'2020'!$B$5:$O$117,4,FALSE)</f>
        <v>8</v>
      </c>
      <c r="S106" s="30">
        <f>VLOOKUP($O106,'2020'!$B$5:$O$117,5,FALSE)</f>
        <v>0</v>
      </c>
      <c r="T106" s="30">
        <f>VLOOKUP($O106,'2020'!$B$5:$O$117,6,FALSE)</f>
        <v>0</v>
      </c>
      <c r="U106" s="30">
        <f>VLOOKUP($O106,'2020'!$B$5:$O$117,7,FALSE)</f>
        <v>0</v>
      </c>
      <c r="V106" s="30">
        <f>VLOOKUP($O106,'2020'!$B$5:$O$117,8,FALSE)</f>
        <v>0</v>
      </c>
      <c r="W106" s="30">
        <f>VLOOKUP($O106,'2020'!$B$5:$O$117,9,FALSE)</f>
        <v>0</v>
      </c>
      <c r="X106" s="30">
        <f>VLOOKUP($O106,'2020'!$B$5:$O$117,10,FALSE)</f>
        <v>0</v>
      </c>
      <c r="Y106" s="30">
        <f>VLOOKUP($O106,'2020'!$B$5:$O$117,11,FALSE)</f>
        <v>0</v>
      </c>
      <c r="Z106" s="30">
        <f>VLOOKUP($O106,'2020'!$B$5:$O$117,12,FALSE)</f>
        <v>23</v>
      </c>
      <c r="AA106" s="30">
        <f>VLOOKUP($O106,'2020'!$B$5:$O$117,13,FALSE)</f>
        <v>29</v>
      </c>
      <c r="AB106" s="30">
        <f>VLOOKUP($O106,'2020'!$B$5:$O$117,14,FALSE)</f>
        <v>7154</v>
      </c>
      <c r="AC106" s="86" t="s">
        <v>118</v>
      </c>
      <c r="AD106" s="31">
        <v>1226.47</v>
      </c>
      <c r="AE106" s="31">
        <v>327.35000000000002</v>
      </c>
      <c r="AF106" s="31">
        <v>34.81</v>
      </c>
      <c r="AG106" s="31">
        <v>585.77</v>
      </c>
      <c r="AH106" s="31">
        <v>33.369999999999997</v>
      </c>
      <c r="AI106" s="31">
        <v>187.74</v>
      </c>
      <c r="AJ106" s="31">
        <v>158.83000000000001</v>
      </c>
      <c r="AK106" s="32">
        <v>122.92</v>
      </c>
      <c r="AL106" s="32">
        <v>86.97</v>
      </c>
      <c r="AM106" s="33">
        <v>61.611295681063126</v>
      </c>
      <c r="AN106" s="33">
        <v>25.275340675751352</v>
      </c>
      <c r="AO106" s="33">
        <v>71.205752212389385</v>
      </c>
      <c r="AP106" s="33">
        <v>111.26790547732732</v>
      </c>
    </row>
    <row r="107" spans="1:42">
      <c r="A107" s="34" t="s">
        <v>119</v>
      </c>
      <c r="B107" s="28">
        <f>VLOOKUP($A107,'2021'!$B$5:$O$117,2,FALSE)</f>
        <v>3.2232078819221623</v>
      </c>
      <c r="C107" s="28">
        <f>VLOOKUP($A107,'2021'!$B$5:$O$117,3,FALSE)</f>
        <v>2.4174059114416218</v>
      </c>
      <c r="D107" s="28">
        <f>VLOOKUP($A107,'2021'!$B$5:$O$117,4,FALSE)</f>
        <v>2.7991015816692459</v>
      </c>
      <c r="E107" s="28">
        <f>VLOOKUP($A107,'2021'!$B$5:$O$117,5,FALSE)</f>
        <v>5.979898833566117</v>
      </c>
      <c r="F107" s="28">
        <f>VLOOKUP($A107,'2021'!$B$5:$O$117,6,FALSE)</f>
        <v>0</v>
      </c>
      <c r="G107" s="28">
        <f>VLOOKUP($A107,'2021'!$B$5:$O$117,7,FALSE)</f>
        <v>6.1071307236419914</v>
      </c>
      <c r="H107" s="28">
        <f>VLOOKUP($A107,'2021'!$B$5:$O$117,8,FALSE)</f>
        <v>22.392812653353968</v>
      </c>
      <c r="I107" s="28">
        <f>VLOOKUP($A107,'2021'!$B$5:$O$117,9,FALSE)</f>
        <v>10.390604356196445</v>
      </c>
      <c r="J107" s="28">
        <f>VLOOKUP($A107,'2021'!$B$5:$O$117,10,FALSE)</f>
        <v>7.7187346646030726</v>
      </c>
      <c r="K107" s="28">
        <f>VLOOKUP($A107,'2021'!$B$5:$O$117,11,FALSE)</f>
        <v>16.624966969914311</v>
      </c>
      <c r="L107" s="28">
        <f>VLOOKUP($A107,'2021'!$B$5:$O$117,12,FALSE)</f>
        <v>73.709674983956816</v>
      </c>
      <c r="M107" s="28">
        <f>VLOOKUP($A107,'2021'!$B$5:$O$117,13,FALSE)</f>
        <v>136.39258616133782</v>
      </c>
      <c r="N107" s="28">
        <f>VLOOKUP($A107,'2021'!$B$5:$O$117,14,FALSE)</f>
        <v>287.75612472160356</v>
      </c>
      <c r="O107" s="100" t="s">
        <v>119</v>
      </c>
      <c r="P107" s="30">
        <f>VLOOKUP($O107,'2020'!$B$5:$O$117,2,FALSE)</f>
        <v>769.5408818089162</v>
      </c>
      <c r="Q107" s="30">
        <f>VLOOKUP($O107,'2020'!$B$5:$O$117,3,FALSE)</f>
        <v>255.39681401230607</v>
      </c>
      <c r="R107" s="30">
        <f>VLOOKUP($O107,'2020'!$B$5:$O$117,4,FALSE)</f>
        <v>38.381620172888901</v>
      </c>
      <c r="S107" s="30">
        <f>VLOOKUP($O107,'2020'!$B$5:$O$117,5,FALSE)</f>
        <v>0</v>
      </c>
      <c r="T107" s="30">
        <f>VLOOKUP($O107,'2020'!$B$5:$O$117,6,FALSE)</f>
        <v>0</v>
      </c>
      <c r="U107" s="30">
        <f>VLOOKUP($O107,'2020'!$B$5:$O$117,7,FALSE)</f>
        <v>0</v>
      </c>
      <c r="V107" s="30">
        <f>VLOOKUP($O107,'2020'!$B$5:$O$117,8,FALSE)</f>
        <v>0</v>
      </c>
      <c r="W107" s="30">
        <f>VLOOKUP($O107,'2020'!$B$5:$O$117,9,FALSE)</f>
        <v>0</v>
      </c>
      <c r="X107" s="30">
        <f>VLOOKUP($O107,'2020'!$B$5:$O$117,10,FALSE)</f>
        <v>0</v>
      </c>
      <c r="Y107" s="30">
        <f>VLOOKUP($O107,'2020'!$B$5:$O$117,11,FALSE)</f>
        <v>3.7745460722509532</v>
      </c>
      <c r="Z107" s="30">
        <f>VLOOKUP($O107,'2020'!$B$5:$O$117,12,FALSE)</f>
        <v>0.5937488203540825</v>
      </c>
      <c r="AA107" s="30">
        <f>VLOOKUP($O107,'2020'!$B$5:$O$117,13,FALSE)</f>
        <v>2.6294590615680797</v>
      </c>
      <c r="AB107" s="30">
        <f>VLOOKUP($O107,'2020'!$B$5:$O$117,14,FALSE)</f>
        <v>1070.3170699482844</v>
      </c>
      <c r="AC107" s="87" t="s">
        <v>119</v>
      </c>
      <c r="AD107" s="36">
        <v>3245.45</v>
      </c>
      <c r="AE107" s="36">
        <v>533.33000000000004</v>
      </c>
      <c r="AF107" s="36">
        <v>77.44</v>
      </c>
      <c r="AG107" s="36">
        <v>918.92</v>
      </c>
      <c r="AH107" s="36">
        <v>56.12</v>
      </c>
      <c r="AI107" s="36">
        <v>84.75</v>
      </c>
      <c r="AJ107" s="36">
        <v>85.43</v>
      </c>
      <c r="AK107" s="37">
        <v>75.8</v>
      </c>
      <c r="AL107" s="37">
        <v>70.650000000000006</v>
      </c>
      <c r="AM107" s="38">
        <v>48.431372549019606</v>
      </c>
      <c r="AN107" s="38">
        <v>45.487364620938628</v>
      </c>
      <c r="AO107" s="38">
        <v>58.968609865470853</v>
      </c>
      <c r="AP107" s="38">
        <v>88.251001335113486</v>
      </c>
    </row>
    <row r="108" spans="1:42">
      <c r="A108" s="55" t="s">
        <v>135</v>
      </c>
      <c r="B108" s="28">
        <f>VLOOKUP($A108,'2021'!$B$5:$O$117,2,FALSE)</f>
        <v>2.4866180967120908</v>
      </c>
      <c r="C108" s="28">
        <f>VLOOKUP($A108,'2021'!$B$5:$O$117,3,FALSE)</f>
        <v>1.8649635725340681</v>
      </c>
      <c r="D108" s="28">
        <f>VLOOKUP($A108,'2021'!$B$5:$O$117,4,FALSE)</f>
        <v>2.1594315050394473</v>
      </c>
      <c r="E108" s="28">
        <f>VLOOKUP($A108,'2021'!$B$5:$O$117,5,FALSE)</f>
        <v>4.6133309425842732</v>
      </c>
      <c r="F108" s="28">
        <f>VLOOKUP($A108,'2021'!$B$5:$O$117,6,FALSE)</f>
        <v>0</v>
      </c>
      <c r="G108" s="28">
        <f>VLOOKUP($A108,'2021'!$B$5:$O$117,7,FALSE)</f>
        <v>4.7114869200860667</v>
      </c>
      <c r="H108" s="28">
        <f>VLOOKUP($A108,'2021'!$B$5:$O$117,8,FALSE)</f>
        <v>17.275452040315578</v>
      </c>
      <c r="I108" s="28">
        <f>VLOOKUP($A108,'2021'!$B$5:$O$117,9,FALSE)</f>
        <v>8.0160714959797659</v>
      </c>
      <c r="J108" s="28">
        <f>VLOOKUP($A108,'2021'!$B$5:$O$117,10,FALSE)</f>
        <v>5.9547959684421121</v>
      </c>
      <c r="K108" s="28">
        <f>VLOOKUP($A108,'2021'!$B$5:$O$117,11,FALSE)</f>
        <v>12.825714393567626</v>
      </c>
      <c r="L108" s="28">
        <f>VLOOKUP($A108,'2021'!$B$5:$O$117,12,FALSE)</f>
        <v>56.865029632705443</v>
      </c>
      <c r="M108" s="28">
        <f>VLOOKUP($A108,'2021'!$B$5:$O$117,13,FALSE)</f>
        <v>105.22320788192215</v>
      </c>
      <c r="N108" s="28">
        <f>VLOOKUP($A108,'2021'!$B$5:$O$117,14,FALSE)</f>
        <v>221.99610244988864</v>
      </c>
      <c r="O108" s="101" t="s">
        <v>120</v>
      </c>
      <c r="P108" s="30">
        <f>VLOOKUP($O108,'2020'!$B$5:$O$117,2,FALSE)</f>
        <v>593.68007059001172</v>
      </c>
      <c r="Q108" s="30">
        <f>VLOOKUP($O108,'2020'!$B$5:$O$117,3,FALSE)</f>
        <v>197.03176550526592</v>
      </c>
      <c r="R108" s="30">
        <f>VLOOKUP($O108,'2020'!$B$5:$O$117,4,FALSE)</f>
        <v>29.61038654637424</v>
      </c>
      <c r="S108" s="30">
        <f>VLOOKUP($O108,'2020'!$B$5:$O$117,5,FALSE)</f>
        <v>0</v>
      </c>
      <c r="T108" s="30">
        <f>VLOOKUP($O108,'2020'!$B$5:$O$117,6,FALSE)</f>
        <v>0</v>
      </c>
      <c r="U108" s="30">
        <f>VLOOKUP($O108,'2020'!$B$5:$O$117,7,FALSE)</f>
        <v>0</v>
      </c>
      <c r="V108" s="30">
        <f>VLOOKUP($O108,'2020'!$B$5:$O$117,8,FALSE)</f>
        <v>0</v>
      </c>
      <c r="W108" s="30">
        <f>VLOOKUP($O108,'2020'!$B$5:$O$117,9,FALSE)</f>
        <v>0</v>
      </c>
      <c r="X108" s="30">
        <f>VLOOKUP($O108,'2020'!$B$5:$O$117,10,FALSE)</f>
        <v>0</v>
      </c>
      <c r="Y108" s="30">
        <f>VLOOKUP($O108,'2020'!$B$5:$O$117,11,FALSE)</f>
        <v>2.9119606658865274</v>
      </c>
      <c r="Z108" s="30">
        <f>VLOOKUP($O108,'2020'!$B$5:$O$117,12,FALSE)</f>
        <v>0.45806122834170093</v>
      </c>
      <c r="AA108" s="30">
        <f>VLOOKUP($O108,'2020'!$B$5:$O$117,13,FALSE)</f>
        <v>2.0285568683703898</v>
      </c>
      <c r="AB108" s="30">
        <f>VLOOKUP($O108,'2020'!$B$5:$O$117,14,FALSE)</f>
        <v>825.72080140425044</v>
      </c>
      <c r="AC108" s="91" t="s">
        <v>120</v>
      </c>
      <c r="AD108" s="52">
        <v>440</v>
      </c>
      <c r="AE108" s="52">
        <v>461.67</v>
      </c>
      <c r="AF108" s="52">
        <v>104.44</v>
      </c>
      <c r="AG108" s="52">
        <v>334.12</v>
      </c>
      <c r="AH108" s="52">
        <v>62.65</v>
      </c>
      <c r="AI108" s="52">
        <v>125.07</v>
      </c>
      <c r="AJ108" s="52">
        <v>85.22</v>
      </c>
      <c r="AK108" s="61">
        <v>69.87</v>
      </c>
      <c r="AL108" s="61">
        <v>61.9</v>
      </c>
      <c r="AM108" s="62">
        <v>49.262536873156343</v>
      </c>
      <c r="AN108" s="62">
        <v>23.766816143497756</v>
      </c>
      <c r="AO108" s="62">
        <v>50.812064965197209</v>
      </c>
      <c r="AP108" s="62">
        <v>87.078165561003757</v>
      </c>
    </row>
    <row r="109" spans="1:42" ht="15.75" thickBot="1">
      <c r="A109" s="57" t="s">
        <v>121</v>
      </c>
      <c r="B109" s="28">
        <f>SUM(B110:B115)</f>
        <v>121</v>
      </c>
      <c r="C109" s="28">
        <f t="shared" ref="C109:N109" si="24">SUM(C110:C115)</f>
        <v>101</v>
      </c>
      <c r="D109" s="28">
        <f t="shared" si="24"/>
        <v>138</v>
      </c>
      <c r="E109" s="28">
        <f t="shared" si="24"/>
        <v>201.00000000000003</v>
      </c>
      <c r="F109" s="28">
        <f t="shared" si="24"/>
        <v>172</v>
      </c>
      <c r="G109" s="28">
        <f t="shared" si="24"/>
        <v>137</v>
      </c>
      <c r="H109" s="28">
        <f t="shared" si="24"/>
        <v>367</v>
      </c>
      <c r="I109" s="28">
        <f t="shared" si="24"/>
        <v>185</v>
      </c>
      <c r="J109" s="28">
        <f t="shared" si="24"/>
        <v>164</v>
      </c>
      <c r="K109" s="28">
        <f t="shared" si="24"/>
        <v>234</v>
      </c>
      <c r="L109" s="28">
        <f t="shared" si="24"/>
        <v>720</v>
      </c>
      <c r="M109" s="28">
        <f t="shared" si="24"/>
        <v>735</v>
      </c>
      <c r="N109" s="28">
        <f t="shared" si="24"/>
        <v>3275</v>
      </c>
      <c r="O109" s="58" t="s">
        <v>121</v>
      </c>
      <c r="P109" s="28">
        <f>SUM(P110:P115)</f>
        <v>12843.999999999998</v>
      </c>
      <c r="Q109" s="28">
        <f t="shared" ref="Q109:AB109" si="25">SUM(Q110:Q115)</f>
        <v>7752</v>
      </c>
      <c r="R109" s="28">
        <f t="shared" si="25"/>
        <v>3544.0000000000005</v>
      </c>
      <c r="S109" s="28">
        <f t="shared" si="25"/>
        <v>0</v>
      </c>
      <c r="T109" s="28">
        <f t="shared" si="25"/>
        <v>0</v>
      </c>
      <c r="U109" s="28">
        <f t="shared" si="25"/>
        <v>0</v>
      </c>
      <c r="V109" s="28">
        <f t="shared" si="25"/>
        <v>0</v>
      </c>
      <c r="W109" s="28">
        <f t="shared" si="25"/>
        <v>0</v>
      </c>
      <c r="X109" s="28">
        <f t="shared" si="25"/>
        <v>0</v>
      </c>
      <c r="Y109" s="28">
        <f t="shared" si="25"/>
        <v>45</v>
      </c>
      <c r="Z109" s="28">
        <f t="shared" si="25"/>
        <v>16</v>
      </c>
      <c r="AA109" s="28">
        <f t="shared" si="25"/>
        <v>63.999999999999993</v>
      </c>
      <c r="AB109" s="28">
        <f t="shared" si="25"/>
        <v>24265</v>
      </c>
      <c r="AC109" s="92" t="s">
        <v>121</v>
      </c>
      <c r="AD109" s="59">
        <v>1998.45</v>
      </c>
      <c r="AE109" s="59">
        <v>504.66</v>
      </c>
      <c r="AF109" s="59">
        <v>300.32</v>
      </c>
      <c r="AG109" s="59">
        <v>254.92</v>
      </c>
      <c r="AH109" s="59">
        <v>156.88999999999999</v>
      </c>
      <c r="AI109" s="59">
        <v>117.44</v>
      </c>
      <c r="AJ109" s="59">
        <v>99.34</v>
      </c>
      <c r="AK109" s="63">
        <v>64.83</v>
      </c>
      <c r="AL109" s="63">
        <v>60.45</v>
      </c>
      <c r="AM109" s="64">
        <v>38.001563314226161</v>
      </c>
      <c r="AN109" s="64">
        <v>9.5531088082901565</v>
      </c>
      <c r="AO109" s="64">
        <v>28.840319911748484</v>
      </c>
      <c r="AP109" s="64">
        <v>91.920192443752654</v>
      </c>
    </row>
    <row r="110" spans="1:42" ht="15.75" thickTop="1">
      <c r="A110" s="34" t="s">
        <v>122</v>
      </c>
      <c r="B110" s="28">
        <f>VLOOKUP($A110,'2021'!$B$5:$O$117,2,FALSE)</f>
        <v>9.4652437081873213</v>
      </c>
      <c r="C110" s="28">
        <f>VLOOKUP($A110,'2021'!$B$5:$O$117,3,FALSE)</f>
        <v>9.6024211532335144</v>
      </c>
      <c r="D110" s="28">
        <f>VLOOKUP($A110,'2021'!$B$5:$O$117,4,FALSE)</f>
        <v>11.797260273972602</v>
      </c>
      <c r="E110" s="28">
        <f>VLOOKUP($A110,'2021'!$B$5:$O$117,5,FALSE)</f>
        <v>13.44338961452692</v>
      </c>
      <c r="F110" s="28">
        <f>VLOOKUP($A110,'2021'!$B$5:$O$117,6,FALSE)</f>
        <v>11.385727938834023</v>
      </c>
      <c r="G110" s="28">
        <f>VLOOKUP($A110,'2021'!$B$5:$O$117,7,FALSE)</f>
        <v>13.03185727938834</v>
      </c>
      <c r="H110" s="28">
        <f>VLOOKUP($A110,'2021'!$B$5:$O$117,8,FALSE)</f>
        <v>24.143230328129977</v>
      </c>
      <c r="I110" s="28">
        <f>VLOOKUP($A110,'2021'!$B$5:$O$117,9,FALSE)</f>
        <v>15.775406180312201</v>
      </c>
      <c r="J110" s="28">
        <f>VLOOKUP($A110,'2021'!$B$5:$O$117,10,FALSE)</f>
        <v>16.461293405543167</v>
      </c>
      <c r="K110" s="28">
        <f>VLOOKUP($A110,'2021'!$B$5:$O$117,11,FALSE)</f>
        <v>17.833067856005098</v>
      </c>
      <c r="L110" s="28">
        <f>VLOOKUP($A110,'2021'!$B$5:$O$117,12,FALSE)</f>
        <v>54.596623128384834</v>
      </c>
      <c r="M110" s="28">
        <f>VLOOKUP($A110,'2021'!$B$5:$O$117,13,FALSE)</f>
        <v>65.433641287034092</v>
      </c>
      <c r="N110" s="28">
        <f>VLOOKUP($A110,'2021'!$B$5:$O$117,14,FALSE)</f>
        <v>262.96916215355208</v>
      </c>
      <c r="O110" s="100" t="s">
        <v>122</v>
      </c>
      <c r="P110" s="30">
        <f>VLOOKUP($O110,'2020'!$B$5:$O$117,2,FALSE)</f>
        <v>951.73711373048741</v>
      </c>
      <c r="Q110" s="30">
        <f>VLOOKUP($O110,'2020'!$B$5:$O$117,3,FALSE)</f>
        <v>579.30035043007331</v>
      </c>
      <c r="R110" s="30">
        <f>VLOOKUP($O110,'2020'!$B$5:$O$117,4,FALSE)</f>
        <v>226.06842943612617</v>
      </c>
      <c r="S110" s="30">
        <f>VLOOKUP($O110,'2020'!$B$5:$O$117,5,FALSE)</f>
        <v>0</v>
      </c>
      <c r="T110" s="30">
        <f>VLOOKUP($O110,'2020'!$B$5:$O$117,6,FALSE)</f>
        <v>0</v>
      </c>
      <c r="U110" s="30">
        <f>VLOOKUP($O110,'2020'!$B$5:$O$117,7,FALSE)</f>
        <v>0</v>
      </c>
      <c r="V110" s="30">
        <f>VLOOKUP($O110,'2020'!$B$5:$O$117,8,FALSE)</f>
        <v>0</v>
      </c>
      <c r="W110" s="30">
        <f>VLOOKUP($O110,'2020'!$B$5:$O$117,9,FALSE)</f>
        <v>0</v>
      </c>
      <c r="X110" s="30">
        <f>VLOOKUP($O110,'2020'!$B$5:$O$117,10,FALSE)</f>
        <v>0</v>
      </c>
      <c r="Y110" s="30">
        <f>VLOOKUP($O110,'2020'!$B$5:$O$117,11,FALSE)</f>
        <v>6.1729850270786875</v>
      </c>
      <c r="Z110" s="30">
        <f>VLOOKUP($O110,'2020'!$B$5:$O$117,12,FALSE)</f>
        <v>1.7833067856005098</v>
      </c>
      <c r="AA110" s="30">
        <f>VLOOKUP($O110,'2020'!$B$5:$O$117,13,FALSE)</f>
        <v>5.3499203568015297</v>
      </c>
      <c r="AB110" s="30">
        <f>VLOOKUP($O110,'2020'!$B$5:$O$117,14,FALSE)</f>
        <v>1770.4121057661675</v>
      </c>
      <c r="AC110" s="87" t="s">
        <v>122</v>
      </c>
      <c r="AD110" s="36">
        <v>851.85</v>
      </c>
      <c r="AE110" s="36">
        <v>461.82</v>
      </c>
      <c r="AF110" s="36">
        <v>192.68</v>
      </c>
      <c r="AG110" s="36">
        <v>376.92</v>
      </c>
      <c r="AH110" s="36">
        <v>120.13</v>
      </c>
      <c r="AI110" s="36">
        <v>103.87</v>
      </c>
      <c r="AJ110" s="36">
        <v>124.07</v>
      </c>
      <c r="AK110" s="37">
        <v>85.82</v>
      </c>
      <c r="AL110" s="37">
        <v>89.66</v>
      </c>
      <c r="AM110" s="38">
        <v>35.799999999999997</v>
      </c>
      <c r="AN110" s="38">
        <v>29.351535836177472</v>
      </c>
      <c r="AO110" s="38">
        <v>78.761061946902657</v>
      </c>
      <c r="AP110" s="38">
        <v>106.6651184393869</v>
      </c>
    </row>
    <row r="111" spans="1:42">
      <c r="A111" s="27" t="s">
        <v>123</v>
      </c>
      <c r="B111" s="28">
        <f>VLOOKUP($A111,'2021'!$B$5:$O$117,2,FALSE)</f>
        <v>52</v>
      </c>
      <c r="C111" s="28">
        <f>VLOOKUP($A111,'2021'!$B$5:$O$117,3,FALSE)</f>
        <v>31</v>
      </c>
      <c r="D111" s="28">
        <f>VLOOKUP($A111,'2021'!$B$5:$O$117,4,FALSE)</f>
        <v>52</v>
      </c>
      <c r="E111" s="28">
        <f>VLOOKUP($A111,'2021'!$B$5:$O$117,5,FALSE)</f>
        <v>103</v>
      </c>
      <c r="F111" s="28">
        <f>VLOOKUP($A111,'2021'!$B$5:$O$117,6,FALSE)</f>
        <v>89</v>
      </c>
      <c r="G111" s="28">
        <f>VLOOKUP($A111,'2021'!$B$5:$O$117,7,FALSE)</f>
        <v>42</v>
      </c>
      <c r="H111" s="28">
        <f>VLOOKUP($A111,'2021'!$B$5:$O$117,8,FALSE)</f>
        <v>191</v>
      </c>
      <c r="I111" s="28">
        <f>VLOOKUP($A111,'2021'!$B$5:$O$117,9,FALSE)</f>
        <v>70</v>
      </c>
      <c r="J111" s="28">
        <f>VLOOKUP($A111,'2021'!$B$5:$O$117,10,FALSE)</f>
        <v>44</v>
      </c>
      <c r="K111" s="28">
        <f>VLOOKUP($A111,'2021'!$B$5:$O$117,11,FALSE)</f>
        <v>104</v>
      </c>
      <c r="L111" s="28">
        <f>VLOOKUP($A111,'2021'!$B$5:$O$117,12,FALSE)</f>
        <v>322</v>
      </c>
      <c r="M111" s="28">
        <f>VLOOKUP($A111,'2021'!$B$5:$O$117,13,FALSE)</f>
        <v>258</v>
      </c>
      <c r="N111" s="28">
        <f>VLOOKUP($A111,'2021'!$B$5:$O$117,14,FALSE)</f>
        <v>1358</v>
      </c>
      <c r="O111" s="29" t="s">
        <v>123</v>
      </c>
      <c r="P111" s="30">
        <f>VLOOKUP($O111,'2020'!$B$5:$O$117,2,FALSE)</f>
        <v>5906</v>
      </c>
      <c r="Q111" s="30">
        <f>VLOOKUP($O111,'2020'!$B$5:$O$117,3,FALSE)</f>
        <v>3529</v>
      </c>
      <c r="R111" s="30">
        <f>VLOOKUP($O111,'2020'!$B$5:$O$117,4,FALSE)</f>
        <v>1896</v>
      </c>
      <c r="S111" s="30">
        <f>VLOOKUP($O111,'2020'!$B$5:$O$117,5,FALSE)</f>
        <v>0</v>
      </c>
      <c r="T111" s="30">
        <f>VLOOKUP($O111,'2020'!$B$5:$O$117,6,FALSE)</f>
        <v>0</v>
      </c>
      <c r="U111" s="30">
        <f>VLOOKUP($O111,'2020'!$B$5:$O$117,7,FALSE)</f>
        <v>0</v>
      </c>
      <c r="V111" s="30">
        <f>VLOOKUP($O111,'2020'!$B$5:$O$117,8,FALSE)</f>
        <v>0</v>
      </c>
      <c r="W111" s="30">
        <f>VLOOKUP($O111,'2020'!$B$5:$O$117,9,FALSE)</f>
        <v>0</v>
      </c>
      <c r="X111" s="30">
        <f>VLOOKUP($O111,'2020'!$B$5:$O$117,10,FALSE)</f>
        <v>0</v>
      </c>
      <c r="Y111" s="30">
        <f>VLOOKUP($O111,'2020'!$B$5:$O$117,11,FALSE)</f>
        <v>0</v>
      </c>
      <c r="Z111" s="30">
        <f>VLOOKUP($O111,'2020'!$B$5:$O$117,12,FALSE)</f>
        <v>3</v>
      </c>
      <c r="AA111" s="30">
        <f>VLOOKUP($O111,'2020'!$B$5:$O$117,13,FALSE)</f>
        <v>25</v>
      </c>
      <c r="AB111" s="30">
        <f>VLOOKUP($O111,'2020'!$B$5:$O$117,14,FALSE)</f>
        <v>11359</v>
      </c>
      <c r="AC111" s="86" t="s">
        <v>123</v>
      </c>
      <c r="AD111" s="31">
        <v>2596.08</v>
      </c>
      <c r="AE111" s="31">
        <v>461.55</v>
      </c>
      <c r="AF111" s="31">
        <v>290.13</v>
      </c>
      <c r="AG111" s="31">
        <v>194.79</v>
      </c>
      <c r="AH111" s="31">
        <v>171.79</v>
      </c>
      <c r="AI111" s="31">
        <v>118.72</v>
      </c>
      <c r="AJ111" s="31">
        <v>101.96</v>
      </c>
      <c r="AK111" s="32">
        <v>61.67</v>
      </c>
      <c r="AL111" s="32">
        <v>65.52</v>
      </c>
      <c r="AM111" s="33">
        <v>29.170731707317071</v>
      </c>
      <c r="AN111" s="33">
        <v>9.610983981693364</v>
      </c>
      <c r="AO111" s="33">
        <v>17.130339539978095</v>
      </c>
      <c r="AP111" s="33">
        <v>87.129419799459853</v>
      </c>
    </row>
    <row r="112" spans="1:42">
      <c r="A112" s="34" t="s">
        <v>124</v>
      </c>
      <c r="B112" s="28">
        <f>VLOOKUP($A112,'2021'!$B$5:$O$117,2,FALSE)</f>
        <v>14.60672188595094</v>
      </c>
      <c r="C112" s="28">
        <f>VLOOKUP($A112,'2021'!$B$5:$O$117,3,FALSE)</f>
        <v>14.818413507486461</v>
      </c>
      <c r="D112" s="28">
        <f>VLOOKUP($A112,'2021'!$B$5:$O$117,4,FALSE)</f>
        <v>18.205479452054796</v>
      </c>
      <c r="E112" s="28">
        <f>VLOOKUP($A112,'2021'!$B$5:$O$117,5,FALSE)</f>
        <v>20.745778910481047</v>
      </c>
      <c r="F112" s="28">
        <f>VLOOKUP($A112,'2021'!$B$5:$O$117,6,FALSE)</f>
        <v>17.570404587448234</v>
      </c>
      <c r="G112" s="28">
        <f>VLOOKUP($A112,'2021'!$B$5:$O$117,7,FALSE)</f>
        <v>20.110704045874485</v>
      </c>
      <c r="H112" s="28">
        <f>VLOOKUP($A112,'2021'!$B$5:$O$117,8,FALSE)</f>
        <v>37.257725390251672</v>
      </c>
      <c r="I112" s="28">
        <f>VLOOKUP($A112,'2021'!$B$5:$O$117,9,FALSE)</f>
        <v>24.344536476584899</v>
      </c>
      <c r="J112" s="28">
        <f>VLOOKUP($A112,'2021'!$B$5:$O$117,10,FALSE)</f>
        <v>25.402994584262505</v>
      </c>
      <c r="K112" s="28">
        <f>VLOOKUP($A112,'2021'!$B$5:$O$117,11,FALSE)</f>
        <v>27.519910799617712</v>
      </c>
      <c r="L112" s="28">
        <f>VLOOKUP($A112,'2021'!$B$5:$O$117,12,FALSE)</f>
        <v>84.253265371137303</v>
      </c>
      <c r="M112" s="28">
        <f>VLOOKUP($A112,'2021'!$B$5:$O$117,13,FALSE)</f>
        <v>100.97690347244345</v>
      </c>
      <c r="N112" s="28">
        <f>VLOOKUP($A112,'2021'!$B$5:$O$117,14,FALSE)</f>
        <v>405.81283848359351</v>
      </c>
      <c r="O112" s="100" t="s">
        <v>124</v>
      </c>
      <c r="P112" s="30">
        <f>VLOOKUP($O112,'2020'!$B$5:$O$117,2,FALSE)</f>
        <v>1468.7164702134439</v>
      </c>
      <c r="Q112" s="30">
        <f>VLOOKUP($O112,'2020'!$B$5:$O$117,3,FALSE)</f>
        <v>893.9737177445046</v>
      </c>
      <c r="R112" s="30">
        <f>VLOOKUP($O112,'2020'!$B$5:$O$117,4,FALSE)</f>
        <v>348.86779229053838</v>
      </c>
      <c r="S112" s="30">
        <f>VLOOKUP($O112,'2020'!$B$5:$O$117,5,FALSE)</f>
        <v>0</v>
      </c>
      <c r="T112" s="30">
        <f>VLOOKUP($O112,'2020'!$B$5:$O$117,6,FALSE)</f>
        <v>0</v>
      </c>
      <c r="U112" s="30">
        <f>VLOOKUP($O112,'2020'!$B$5:$O$117,7,FALSE)</f>
        <v>0</v>
      </c>
      <c r="V112" s="30">
        <f>VLOOKUP($O112,'2020'!$B$5:$O$117,8,FALSE)</f>
        <v>0</v>
      </c>
      <c r="W112" s="30">
        <f>VLOOKUP($O112,'2020'!$B$5:$O$117,9,FALSE)</f>
        <v>0</v>
      </c>
      <c r="X112" s="30">
        <f>VLOOKUP($O112,'2020'!$B$5:$O$117,10,FALSE)</f>
        <v>0</v>
      </c>
      <c r="Y112" s="30">
        <f>VLOOKUP($O112,'2020'!$B$5:$O$117,11,FALSE)</f>
        <v>9.5261229690984397</v>
      </c>
      <c r="Z112" s="30">
        <f>VLOOKUP($O112,'2020'!$B$5:$O$117,12,FALSE)</f>
        <v>2.7519910799617713</v>
      </c>
      <c r="AA112" s="30">
        <f>VLOOKUP($O112,'2020'!$B$5:$O$117,13,FALSE)</f>
        <v>8.2559732398853143</v>
      </c>
      <c r="AB112" s="30">
        <f>VLOOKUP($O112,'2020'!$B$5:$O$117,14,FALSE)</f>
        <v>2732.0920675374323</v>
      </c>
      <c r="AC112" s="87" t="s">
        <v>124</v>
      </c>
      <c r="AD112" s="36">
        <v>2284.85</v>
      </c>
      <c r="AE112" s="36">
        <v>452.82</v>
      </c>
      <c r="AF112" s="36">
        <v>279.36</v>
      </c>
      <c r="AG112" s="36">
        <v>303.18</v>
      </c>
      <c r="AH112" s="36">
        <v>154.46</v>
      </c>
      <c r="AI112" s="36">
        <v>106.68</v>
      </c>
      <c r="AJ112" s="36">
        <v>118.3</v>
      </c>
      <c r="AK112" s="37">
        <v>22.65</v>
      </c>
      <c r="AL112" s="37">
        <v>37.39</v>
      </c>
      <c r="AM112" s="38">
        <v>69.682726204465339</v>
      </c>
      <c r="AN112" s="38">
        <v>16.519174041297934</v>
      </c>
      <c r="AO112" s="38">
        <v>55.196304849884527</v>
      </c>
      <c r="AP112" s="38">
        <v>93.303235515425129</v>
      </c>
    </row>
    <row r="113" spans="1:42">
      <c r="A113" s="27" t="s">
        <v>125</v>
      </c>
      <c r="B113" s="28">
        <f>VLOOKUP($A113,'2021'!$B$5:$O$117,2,FALSE)</f>
        <v>5.7547626632685569</v>
      </c>
      <c r="C113" s="28">
        <f>VLOOKUP($A113,'2021'!$B$5:$O$117,3,FALSE)</f>
        <v>5.8381650207072315</v>
      </c>
      <c r="D113" s="28">
        <f>VLOOKUP($A113,'2021'!$B$5:$O$117,4,FALSE)</f>
        <v>7.1726027397260266</v>
      </c>
      <c r="E113" s="28">
        <f>VLOOKUP($A113,'2021'!$B$5:$O$117,5,FALSE)</f>
        <v>8.1734310289901231</v>
      </c>
      <c r="F113" s="28">
        <f>VLOOKUP($A113,'2021'!$B$5:$O$117,6,FALSE)</f>
        <v>6.9223956674100027</v>
      </c>
      <c r="G113" s="28">
        <f>VLOOKUP($A113,'2021'!$B$5:$O$117,7,FALSE)</f>
        <v>7.9232239566740992</v>
      </c>
      <c r="H113" s="28">
        <f>VLOOKUP($A113,'2021'!$B$5:$O$117,8,FALSE)</f>
        <v>14.678814909206753</v>
      </c>
      <c r="I113" s="28">
        <f>VLOOKUP($A113,'2021'!$B$5:$O$117,9,FALSE)</f>
        <v>9.5912711054475945</v>
      </c>
      <c r="J113" s="28">
        <f>VLOOKUP($A113,'2021'!$B$5:$O$117,10,FALSE)</f>
        <v>10.008282892640969</v>
      </c>
      <c r="K113" s="28">
        <f>VLOOKUP($A113,'2021'!$B$5:$O$117,11,FALSE)</f>
        <v>10.842306467027715</v>
      </c>
      <c r="L113" s="28">
        <f>VLOOKUP($A113,'2021'!$B$5:$O$117,12,FALSE)</f>
        <v>33.194138260592545</v>
      </c>
      <c r="M113" s="28">
        <f>VLOOKUP($A113,'2021'!$B$5:$O$117,13,FALSE)</f>
        <v>39.782924498247844</v>
      </c>
      <c r="N113" s="28">
        <f>VLOOKUP($A113,'2021'!$B$5:$O$117,14,FALSE)</f>
        <v>159.88231920993945</v>
      </c>
      <c r="O113" s="100" t="s">
        <v>125</v>
      </c>
      <c r="P113" s="30">
        <f>VLOOKUP($O113,'2020'!$B$5:$O$117,2,FALSE)</f>
        <v>578.64555590952534</v>
      </c>
      <c r="Q113" s="30">
        <f>VLOOKUP($O113,'2020'!$B$5:$O$117,3,FALSE)</f>
        <v>352.20815546352338</v>
      </c>
      <c r="R113" s="30">
        <f>VLOOKUP($O113,'2020'!$B$5:$O$117,4,FALSE)</f>
        <v>137.44708505893595</v>
      </c>
      <c r="S113" s="30">
        <f>VLOOKUP($O113,'2020'!$B$5:$O$117,5,FALSE)</f>
        <v>0</v>
      </c>
      <c r="T113" s="30">
        <f>VLOOKUP($O113,'2020'!$B$5:$O$117,6,FALSE)</f>
        <v>0</v>
      </c>
      <c r="U113" s="30">
        <f>VLOOKUP($O113,'2020'!$B$5:$O$117,7,FALSE)</f>
        <v>0</v>
      </c>
      <c r="V113" s="30">
        <f>VLOOKUP($O113,'2020'!$B$5:$O$117,8,FALSE)</f>
        <v>0</v>
      </c>
      <c r="W113" s="30">
        <f>VLOOKUP($O113,'2020'!$B$5:$O$117,9,FALSE)</f>
        <v>0</v>
      </c>
      <c r="X113" s="30">
        <f>VLOOKUP($O113,'2020'!$B$5:$O$117,10,FALSE)</f>
        <v>0</v>
      </c>
      <c r="Y113" s="30">
        <f>VLOOKUP($O113,'2020'!$B$5:$O$117,11,FALSE)</f>
        <v>3.753106084740363</v>
      </c>
      <c r="Z113" s="30">
        <f>VLOOKUP($O113,'2020'!$B$5:$O$117,12,FALSE)</f>
        <v>1.0842306467027716</v>
      </c>
      <c r="AA113" s="30">
        <f>VLOOKUP($O113,'2020'!$B$5:$O$117,13,FALSE)</f>
        <v>3.2526919401083147</v>
      </c>
      <c r="AB113" s="30">
        <f>VLOOKUP($O113,'2020'!$B$5:$O$117,14,FALSE)</f>
        <v>1076.3908251035361</v>
      </c>
      <c r="AC113" s="86" t="s">
        <v>125</v>
      </c>
      <c r="AD113" s="31">
        <v>2728.57</v>
      </c>
      <c r="AE113" s="31">
        <v>992.31</v>
      </c>
      <c r="AF113" s="31">
        <v>444.68</v>
      </c>
      <c r="AG113" s="31">
        <v>374.42</v>
      </c>
      <c r="AH113" s="31">
        <v>187.3</v>
      </c>
      <c r="AI113" s="31">
        <v>69.66</v>
      </c>
      <c r="AJ113" s="31">
        <v>25.29</v>
      </c>
      <c r="AK113" s="32">
        <v>104.15</v>
      </c>
      <c r="AL113" s="32">
        <v>11.57</v>
      </c>
      <c r="AM113" s="33">
        <v>70.258620689655174</v>
      </c>
      <c r="AN113" s="33">
        <v>-32.287822878228781</v>
      </c>
      <c r="AO113" s="33">
        <v>25.978090766823158</v>
      </c>
      <c r="AP113" s="33">
        <v>70.320855614973269</v>
      </c>
    </row>
    <row r="114" spans="1:42">
      <c r="A114" s="34" t="s">
        <v>126</v>
      </c>
      <c r="B114" s="28">
        <f>VLOOKUP($A114,'2021'!$B$5:$O$117,2,FALSE)</f>
        <v>11.050111500477859</v>
      </c>
      <c r="C114" s="28">
        <f>VLOOKUP($A114,'2021'!$B$5:$O$117,3,FALSE)</f>
        <v>11.210258043963046</v>
      </c>
      <c r="D114" s="28">
        <f>VLOOKUP($A114,'2021'!$B$5:$O$117,4,FALSE)</f>
        <v>13.772602739726027</v>
      </c>
      <c r="E114" s="28">
        <f>VLOOKUP($A114,'2021'!$B$5:$O$117,5,FALSE)</f>
        <v>15.694361261548265</v>
      </c>
      <c r="F114" s="28">
        <f>VLOOKUP($A114,'2021'!$B$5:$O$117,6,FALSE)</f>
        <v>13.292163109270469</v>
      </c>
      <c r="G114" s="28">
        <f>VLOOKUP($A114,'2021'!$B$5:$O$117,7,FALSE)</f>
        <v>15.213921631092704</v>
      </c>
      <c r="H114" s="28">
        <f>VLOOKUP($A114,'2021'!$B$5:$O$117,8,FALSE)</f>
        <v>28.185791653392801</v>
      </c>
      <c r="I114" s="28">
        <f>VLOOKUP($A114,'2021'!$B$5:$O$117,9,FALSE)</f>
        <v>18.416852500796431</v>
      </c>
      <c r="J114" s="28">
        <f>VLOOKUP($A114,'2021'!$B$5:$O$117,10,FALSE)</f>
        <v>19.217585218222364</v>
      </c>
      <c r="K114" s="28">
        <f>VLOOKUP($A114,'2021'!$B$5:$O$117,11,FALSE)</f>
        <v>20.819050653074228</v>
      </c>
      <c r="L114" s="28">
        <f>VLOOKUP($A114,'2021'!$B$5:$O$117,12,FALSE)</f>
        <v>63.738324307104172</v>
      </c>
      <c r="M114" s="28">
        <f>VLOOKUP($A114,'2021'!$B$5:$O$117,13,FALSE)</f>
        <v>76.389901242433893</v>
      </c>
      <c r="N114" s="28">
        <f>VLOOKUP($A114,'2021'!$B$5:$O$117,14,FALSE)</f>
        <v>307.00092386110225</v>
      </c>
      <c r="O114" s="100" t="s">
        <v>126</v>
      </c>
      <c r="P114" s="30">
        <f>VLOOKUP($O114,'2020'!$B$5:$O$117,2,FALSE)</f>
        <v>1111.0967187002229</v>
      </c>
      <c r="Q114" s="30">
        <f>VLOOKUP($O114,'2020'!$B$5:$O$117,3,FALSE)</f>
        <v>676.29885313794205</v>
      </c>
      <c r="R114" s="30">
        <f>VLOOKUP($O114,'2020'!$B$5:$O$117,4,FALSE)</f>
        <v>263.92150366358715</v>
      </c>
      <c r="S114" s="30">
        <f>VLOOKUP($O114,'2020'!$B$5:$O$117,5,FALSE)</f>
        <v>0</v>
      </c>
      <c r="T114" s="30">
        <f>VLOOKUP($O114,'2020'!$B$5:$O$117,6,FALSE)</f>
        <v>0</v>
      </c>
      <c r="U114" s="30">
        <f>VLOOKUP($O114,'2020'!$B$5:$O$117,7,FALSE)</f>
        <v>0</v>
      </c>
      <c r="V114" s="30">
        <f>VLOOKUP($O114,'2020'!$B$5:$O$117,8,FALSE)</f>
        <v>0</v>
      </c>
      <c r="W114" s="30">
        <f>VLOOKUP($O114,'2020'!$B$5:$O$117,9,FALSE)</f>
        <v>0</v>
      </c>
      <c r="X114" s="30">
        <f>VLOOKUP($O114,'2020'!$B$5:$O$117,10,FALSE)</f>
        <v>0</v>
      </c>
      <c r="Y114" s="30">
        <f>VLOOKUP($O114,'2020'!$B$5:$O$117,11,FALSE)</f>
        <v>7.2065944568333862</v>
      </c>
      <c r="Z114" s="30">
        <f>VLOOKUP($O114,'2020'!$B$5:$O$117,12,FALSE)</f>
        <v>2.0819050653074229</v>
      </c>
      <c r="AA114" s="30">
        <f>VLOOKUP($O114,'2020'!$B$5:$O$117,13,FALSE)</f>
        <v>6.2457151959222683</v>
      </c>
      <c r="AB114" s="30">
        <f>VLOOKUP($O114,'2020'!$B$5:$O$117,14,FALSE)</f>
        <v>2066.8512902198154</v>
      </c>
      <c r="AC114" s="87" t="s">
        <v>126</v>
      </c>
      <c r="AD114" s="36">
        <v>15200</v>
      </c>
      <c r="AE114" s="36">
        <v>3256.52</v>
      </c>
      <c r="AF114" s="36">
        <v>1863.04</v>
      </c>
      <c r="AG114" s="36">
        <v>1163.74</v>
      </c>
      <c r="AH114" s="36">
        <v>410.94</v>
      </c>
      <c r="AI114" s="36">
        <v>327.43</v>
      </c>
      <c r="AJ114" s="36">
        <v>66.989999999999995</v>
      </c>
      <c r="AK114" s="37">
        <v>64.47</v>
      </c>
      <c r="AL114" s="37">
        <v>138.22</v>
      </c>
      <c r="AM114" s="38">
        <v>32.333333333333329</v>
      </c>
      <c r="AN114" s="38">
        <v>43.790849673202615</v>
      </c>
      <c r="AO114" s="38">
        <v>39.42307692307692</v>
      </c>
      <c r="AP114" s="38">
        <v>140.68032623831311</v>
      </c>
    </row>
    <row r="115" spans="1:42">
      <c r="A115" s="55" t="s">
        <v>136</v>
      </c>
      <c r="B115" s="28">
        <f>VLOOKUP($A115,'2021'!$B$5:$O$117,2,FALSE)</f>
        <v>28.123160242115326</v>
      </c>
      <c r="C115" s="28">
        <f>VLOOKUP($A115,'2021'!$B$5:$O$117,3,FALSE)</f>
        <v>28.53074227460975</v>
      </c>
      <c r="D115" s="28">
        <f>VLOOKUP($A115,'2021'!$B$5:$O$117,4,FALSE)</f>
        <v>35.052054794520551</v>
      </c>
      <c r="E115" s="28">
        <f>VLOOKUP($A115,'2021'!$B$5:$O$117,5,FALSE)</f>
        <v>39.943039184453646</v>
      </c>
      <c r="F115" s="28">
        <f>VLOOKUP($A115,'2021'!$B$5:$O$117,6,FALSE)</f>
        <v>33.829308697037277</v>
      </c>
      <c r="G115" s="28">
        <f>VLOOKUP($A115,'2021'!$B$5:$O$117,7,FALSE)</f>
        <v>38.720293086970372</v>
      </c>
      <c r="H115" s="28">
        <f>VLOOKUP($A115,'2021'!$B$5:$O$117,8,FALSE)</f>
        <v>71.7344377190188</v>
      </c>
      <c r="I115" s="28">
        <f>VLOOKUP($A115,'2021'!$B$5:$O$117,9,FALSE)</f>
        <v>46.871933736858871</v>
      </c>
      <c r="J115" s="28">
        <f>VLOOKUP($A115,'2021'!$B$5:$O$117,10,FALSE)</f>
        <v>48.909843899331001</v>
      </c>
      <c r="K115" s="28">
        <f>VLOOKUP($A115,'2021'!$B$5:$O$117,11,FALSE)</f>
        <v>52.985664224275247</v>
      </c>
      <c r="L115" s="28">
        <f>VLOOKUP($A115,'2021'!$B$5:$O$117,12,FALSE)</f>
        <v>162.21764893278115</v>
      </c>
      <c r="M115" s="28">
        <f>VLOOKUP($A115,'2021'!$B$5:$O$117,13,FALSE)</f>
        <v>194.41662949984072</v>
      </c>
      <c r="N115" s="28">
        <f>VLOOKUP($A115,'2021'!$B$5:$O$117,14,FALSE)</f>
        <v>781.33475629181271</v>
      </c>
      <c r="O115" s="56" t="s">
        <v>127</v>
      </c>
      <c r="P115" s="30">
        <f>VLOOKUP($O115,'2020'!$B$5:$O$117,2,FALSE)</f>
        <v>2827.8041414463205</v>
      </c>
      <c r="Q115" s="30">
        <f>VLOOKUP($O115,'2020'!$B$5:$O$117,3,FALSE)</f>
        <v>1721.2189232239566</v>
      </c>
      <c r="R115" s="30">
        <f>VLOOKUP($O115,'2020'!$B$5:$O$117,4,FALSE)</f>
        <v>671.69518955081242</v>
      </c>
      <c r="S115" s="30">
        <f>VLOOKUP($O115,'2020'!$B$5:$O$117,5,FALSE)</f>
        <v>0</v>
      </c>
      <c r="T115" s="30">
        <f>VLOOKUP($O115,'2020'!$B$5:$O$117,6,FALSE)</f>
        <v>0</v>
      </c>
      <c r="U115" s="30">
        <f>VLOOKUP($O115,'2020'!$B$5:$O$117,7,FALSE)</f>
        <v>0</v>
      </c>
      <c r="V115" s="30">
        <f>VLOOKUP($O115,'2020'!$B$5:$O$117,8,FALSE)</f>
        <v>0</v>
      </c>
      <c r="W115" s="30">
        <f>VLOOKUP($O115,'2020'!$B$5:$O$117,9,FALSE)</f>
        <v>0</v>
      </c>
      <c r="X115" s="30">
        <f>VLOOKUP($O115,'2020'!$B$5:$O$117,10,FALSE)</f>
        <v>0</v>
      </c>
      <c r="Y115" s="30">
        <f>VLOOKUP($O115,'2020'!$B$5:$O$117,11,FALSE)</f>
        <v>18.341191462249125</v>
      </c>
      <c r="Z115" s="30">
        <f>VLOOKUP($O115,'2020'!$B$5:$O$117,12,FALSE)</f>
        <v>5.2985664224275251</v>
      </c>
      <c r="AA115" s="30">
        <f>VLOOKUP($O115,'2020'!$B$5:$O$117,13,FALSE)</f>
        <v>15.895699267282575</v>
      </c>
      <c r="AB115" s="30">
        <f>VLOOKUP($O115,'2020'!$B$5:$O$117,14,FALSE)</f>
        <v>5260.2537113730486</v>
      </c>
      <c r="AC115" s="91" t="s">
        <v>127</v>
      </c>
      <c r="AD115" s="65">
        <v>1176.8699999999999</v>
      </c>
      <c r="AE115" s="65">
        <v>383.43</v>
      </c>
      <c r="AF115" s="65">
        <v>200</v>
      </c>
      <c r="AG115" s="65">
        <v>240.6</v>
      </c>
      <c r="AH115" s="65">
        <v>100.24</v>
      </c>
      <c r="AI115" s="65">
        <v>90.4</v>
      </c>
      <c r="AJ115" s="65">
        <v>104.73</v>
      </c>
      <c r="AK115" s="66">
        <v>82.31</v>
      </c>
      <c r="AL115" s="66">
        <v>35.47</v>
      </c>
      <c r="AM115" s="67">
        <v>42.498205312275665</v>
      </c>
      <c r="AN115" s="67">
        <v>-6.3359733222175905</v>
      </c>
      <c r="AO115" s="67">
        <v>50.4863813229572</v>
      </c>
      <c r="AP115" s="67">
        <v>83.562607472252608</v>
      </c>
    </row>
    <row r="116" spans="1:42" ht="15.75" thickBot="1">
      <c r="A116" s="68" t="s">
        <v>128</v>
      </c>
      <c r="B116" s="69">
        <f>B109+B96+B85+B40+B6</f>
        <v>7694</v>
      </c>
      <c r="C116" s="69">
        <f t="shared" ref="C116:N116" si="26">C109+C96+C85+C40+C6</f>
        <v>5741.0000000000009</v>
      </c>
      <c r="D116" s="69">
        <f t="shared" si="26"/>
        <v>6737</v>
      </c>
      <c r="E116" s="69">
        <f t="shared" si="26"/>
        <v>8529</v>
      </c>
      <c r="F116" s="69">
        <f t="shared" si="26"/>
        <v>6052</v>
      </c>
      <c r="G116" s="69">
        <f t="shared" si="26"/>
        <v>5694</v>
      </c>
      <c r="H116" s="69">
        <f t="shared" si="26"/>
        <v>18056</v>
      </c>
      <c r="I116" s="69">
        <f t="shared" si="26"/>
        <v>15105.000000000002</v>
      </c>
      <c r="J116" s="69">
        <f t="shared" si="26"/>
        <v>12237</v>
      </c>
      <c r="K116" s="69">
        <f t="shared" si="26"/>
        <v>20272</v>
      </c>
      <c r="L116" s="69">
        <f t="shared" si="26"/>
        <v>91255</v>
      </c>
      <c r="M116" s="69">
        <f t="shared" si="26"/>
        <v>230497</v>
      </c>
      <c r="N116" s="69">
        <f t="shared" si="26"/>
        <v>427869</v>
      </c>
      <c r="O116" s="70" t="s">
        <v>128</v>
      </c>
      <c r="P116" s="69">
        <f>P109+P96+P85+P40+P6</f>
        <v>3810155</v>
      </c>
      <c r="Q116" s="69">
        <f t="shared" ref="Q116:AB116" si="27">Q109+Q96+Q85+Q40+Q6</f>
        <v>2061990</v>
      </c>
      <c r="R116" s="69">
        <f t="shared" si="27"/>
        <v>819429</v>
      </c>
      <c r="S116" s="69">
        <f t="shared" si="27"/>
        <v>0</v>
      </c>
      <c r="T116" s="69">
        <f t="shared" si="27"/>
        <v>0</v>
      </c>
      <c r="U116" s="69">
        <f t="shared" si="27"/>
        <v>0</v>
      </c>
      <c r="V116" s="69">
        <f t="shared" si="27"/>
        <v>0</v>
      </c>
      <c r="W116" s="69">
        <f t="shared" si="27"/>
        <v>0</v>
      </c>
      <c r="X116" s="69">
        <f t="shared" si="27"/>
        <v>0</v>
      </c>
      <c r="Y116" s="69">
        <f t="shared" si="27"/>
        <v>1201</v>
      </c>
      <c r="Z116" s="69">
        <f t="shared" si="27"/>
        <v>3065</v>
      </c>
      <c r="AA116" s="69">
        <f t="shared" si="27"/>
        <v>6555.9999999999991</v>
      </c>
      <c r="AB116" s="69">
        <f t="shared" si="27"/>
        <v>6702396</v>
      </c>
      <c r="AC116" s="93" t="s">
        <v>128</v>
      </c>
      <c r="AD116" s="71">
        <v>1572.81</v>
      </c>
      <c r="AE116" s="71">
        <v>1292.3800000000001</v>
      </c>
      <c r="AF116" s="71">
        <v>966.33</v>
      </c>
      <c r="AG116" s="71">
        <v>658.96</v>
      </c>
      <c r="AH116" s="71">
        <v>296.29000000000002</v>
      </c>
      <c r="AI116" s="71">
        <v>191.45</v>
      </c>
      <c r="AJ116" s="71">
        <v>119.45</v>
      </c>
      <c r="AK116" s="72">
        <v>107.71</v>
      </c>
      <c r="AL116" s="72">
        <v>69.19</v>
      </c>
      <c r="AM116" s="73">
        <v>49.725323965066629</v>
      </c>
      <c r="AN116" s="73">
        <v>53.185995595668167</v>
      </c>
      <c r="AO116" s="73">
        <v>45.515369825765653</v>
      </c>
      <c r="AP116" s="73">
        <v>154.4007325290961</v>
      </c>
    </row>
    <row r="117" spans="1:42" s="2" customFormat="1" ht="28.7" customHeight="1">
      <c r="A117" s="76" t="s">
        <v>129</v>
      </c>
      <c r="B117" s="94"/>
      <c r="C117" s="95"/>
      <c r="D117" s="96"/>
      <c r="N117" s="97"/>
      <c r="O117" s="76"/>
      <c r="P117" s="94"/>
      <c r="Q117" s="94"/>
      <c r="AB117" s="97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</row>
    <row r="118" spans="1:42" s="2" customFormat="1" ht="28.7" customHeight="1">
      <c r="A118" s="76" t="s">
        <v>137</v>
      </c>
      <c r="B118" s="76"/>
      <c r="C118" s="76"/>
      <c r="D118" s="76"/>
      <c r="O118" s="130"/>
      <c r="P118" s="130"/>
      <c r="Q118" s="130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</row>
    <row r="119" spans="1:42" s="2" customFormat="1" ht="28.7" customHeight="1">
      <c r="A119" s="76" t="s">
        <v>139</v>
      </c>
      <c r="B119" s="76"/>
      <c r="C119" s="76"/>
      <c r="D119" s="76"/>
      <c r="O119" s="99"/>
      <c r="P119" s="99"/>
      <c r="Q119" s="99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</row>
    <row r="120" spans="1:42" ht="28.7" customHeight="1">
      <c r="A120" s="75" t="s">
        <v>131</v>
      </c>
      <c r="B120" s="76"/>
      <c r="C120" s="77"/>
      <c r="D120" s="76"/>
      <c r="O120" s="78"/>
      <c r="P120" s="74"/>
      <c r="Q120" s="74"/>
    </row>
    <row r="124" spans="1:42">
      <c r="B124" s="81"/>
    </row>
  </sheetData>
  <mergeCells count="7">
    <mergeCell ref="O118:Q118"/>
    <mergeCell ref="A2:N2"/>
    <mergeCell ref="O2:AB2"/>
    <mergeCell ref="AC2:AP2"/>
    <mergeCell ref="B4:N4"/>
    <mergeCell ref="P4:AB4"/>
    <mergeCell ref="AD4:AP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B72C-B4FE-48F2-97A9-DD960659F562}">
  <dimension ref="A1:AP124"/>
  <sheetViews>
    <sheetView tabSelected="1" zoomScaleNormal="100" workbookViewId="0">
      <selection activeCell="E105" sqref="E105"/>
    </sheetView>
  </sheetViews>
  <sheetFormatPr defaultColWidth="8.85546875" defaultRowHeight="15"/>
  <cols>
    <col min="1" max="1" width="33.28515625" style="79" customWidth="1"/>
    <col min="2" max="2" width="14.85546875" style="79" customWidth="1"/>
    <col min="3" max="3" width="12" style="79" customWidth="1"/>
    <col min="4" max="4" width="13.140625" customWidth="1"/>
    <col min="5" max="5" width="12.28515625" customWidth="1"/>
    <col min="6" max="6" width="11.42578125" customWidth="1"/>
    <col min="7" max="7" width="12.28515625" customWidth="1"/>
    <col min="8" max="8" width="11.7109375" customWidth="1"/>
    <col min="9" max="9" width="11.140625" customWidth="1"/>
    <col min="10" max="11" width="13" customWidth="1"/>
    <col min="12" max="12" width="10.42578125" customWidth="1"/>
    <col min="13" max="13" width="12" customWidth="1"/>
    <col min="14" max="14" width="15.42578125" bestFit="1" customWidth="1"/>
    <col min="15" max="15" width="27.7109375" style="79" customWidth="1"/>
    <col min="16" max="16" width="13.140625" style="79" customWidth="1"/>
    <col min="17" max="17" width="12" style="79" customWidth="1"/>
    <col min="18" max="18" width="9.85546875" bestFit="1" customWidth="1"/>
    <col min="19" max="21" width="8.85546875" customWidth="1"/>
    <col min="22" max="22" width="10.28515625" customWidth="1"/>
    <col min="23" max="23" width="10.85546875" customWidth="1"/>
    <col min="24" max="26" width="10.42578125" bestFit="1" customWidth="1"/>
    <col min="27" max="27" width="10.140625" customWidth="1"/>
    <col min="28" max="28" width="16.28515625" customWidth="1"/>
    <col min="29" max="29" width="32.85546875" customWidth="1"/>
    <col min="30" max="35" width="8.85546875" style="3" customWidth="1"/>
    <col min="36" max="36" width="10.140625" style="3" customWidth="1"/>
    <col min="37" max="37" width="8.85546875" style="3"/>
    <col min="38" max="41" width="8.85546875" style="3" customWidth="1"/>
    <col min="42" max="42" width="10.140625" style="3" bestFit="1" customWidth="1"/>
  </cols>
  <sheetData>
    <row r="1" spans="1:4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</row>
    <row r="2" spans="1:42" ht="31.7" customHeight="1">
      <c r="A2" s="131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 t="s">
        <v>1</v>
      </c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2" t="s">
        <v>138</v>
      </c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</row>
    <row r="3" spans="1:42" ht="14.85" customHeight="1" thickBot="1">
      <c r="A3" s="4"/>
      <c r="B3" s="4"/>
      <c r="C3" s="4"/>
      <c r="D3" s="2"/>
      <c r="E3" s="2"/>
      <c r="F3" s="2"/>
      <c r="G3" s="2"/>
      <c r="H3" s="2"/>
      <c r="I3" s="2"/>
      <c r="J3" s="2"/>
      <c r="K3" s="2"/>
      <c r="L3" s="2"/>
      <c r="M3" s="2"/>
      <c r="N3" s="80"/>
      <c r="O3" s="4"/>
      <c r="P3" s="4"/>
      <c r="Q3" s="4"/>
      <c r="R3" s="2"/>
      <c r="S3" s="2"/>
      <c r="T3" s="2"/>
      <c r="U3" s="2"/>
      <c r="V3" s="2"/>
      <c r="W3" s="2"/>
      <c r="X3" s="2"/>
      <c r="Y3" s="2"/>
      <c r="Z3" s="2"/>
      <c r="AA3" s="2"/>
      <c r="AB3" s="80"/>
      <c r="AC3" s="2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</row>
    <row r="4" spans="1:42">
      <c r="A4" s="5" t="s">
        <v>2</v>
      </c>
      <c r="B4" s="133">
        <v>2019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5"/>
      <c r="O4" s="6" t="s">
        <v>2</v>
      </c>
      <c r="P4" s="136">
        <v>2015</v>
      </c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82" t="s">
        <v>2</v>
      </c>
      <c r="AD4" s="138" t="s">
        <v>3</v>
      </c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40"/>
    </row>
    <row r="5" spans="1:42" ht="15.75" thickBot="1">
      <c r="A5" s="7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8" t="s">
        <v>15</v>
      </c>
      <c r="M5" s="8" t="s">
        <v>16</v>
      </c>
      <c r="N5" s="8" t="s">
        <v>132</v>
      </c>
      <c r="O5" s="9" t="s">
        <v>4</v>
      </c>
      <c r="P5" s="10" t="s">
        <v>5</v>
      </c>
      <c r="Q5" s="10" t="s">
        <v>6</v>
      </c>
      <c r="R5" s="10" t="s">
        <v>7</v>
      </c>
      <c r="S5" s="10" t="s">
        <v>8</v>
      </c>
      <c r="T5" s="10" t="s">
        <v>9</v>
      </c>
      <c r="U5" s="10" t="s">
        <v>10</v>
      </c>
      <c r="V5" s="10" t="s">
        <v>11</v>
      </c>
      <c r="W5" s="10" t="s">
        <v>12</v>
      </c>
      <c r="X5" s="10" t="s">
        <v>13</v>
      </c>
      <c r="Y5" s="10" t="s">
        <v>14</v>
      </c>
      <c r="Z5" s="10" t="s">
        <v>15</v>
      </c>
      <c r="AA5" s="10" t="s">
        <v>16</v>
      </c>
      <c r="AB5" s="10" t="s">
        <v>132</v>
      </c>
      <c r="AC5" s="83" t="s">
        <v>4</v>
      </c>
      <c r="AD5" s="11" t="s">
        <v>5</v>
      </c>
      <c r="AE5" s="11" t="s">
        <v>6</v>
      </c>
      <c r="AF5" s="11" t="s">
        <v>7</v>
      </c>
      <c r="AG5" s="11" t="s">
        <v>8</v>
      </c>
      <c r="AH5" s="11" t="s">
        <v>9</v>
      </c>
      <c r="AI5" s="11" t="s">
        <v>10</v>
      </c>
      <c r="AJ5" s="11" t="s">
        <v>11</v>
      </c>
      <c r="AK5" s="12" t="s">
        <v>12</v>
      </c>
      <c r="AL5" s="12" t="s">
        <v>13</v>
      </c>
      <c r="AM5" s="12" t="s">
        <v>14</v>
      </c>
      <c r="AN5" s="12" t="s">
        <v>15</v>
      </c>
      <c r="AO5" s="12" t="s">
        <v>16</v>
      </c>
      <c r="AP5" s="13" t="s">
        <v>17</v>
      </c>
    </row>
    <row r="6" spans="1:42" ht="15.75" thickBot="1">
      <c r="A6" s="14" t="s">
        <v>18</v>
      </c>
      <c r="B6" s="15">
        <f>B7+B17+B26+B35+B36</f>
        <v>2593643.0348608959</v>
      </c>
      <c r="C6" s="15">
        <f t="shared" ref="C6:N6" si="0">C7+C17+C26+C35+C36</f>
        <v>2573339.571873466</v>
      </c>
      <c r="D6" s="15">
        <f t="shared" si="0"/>
        <v>2536553.7133932281</v>
      </c>
      <c r="E6" s="15">
        <f t="shared" si="0"/>
        <v>2495572.7522554831</v>
      </c>
      <c r="F6" s="15">
        <f t="shared" si="0"/>
        <v>2304757.0584160658</v>
      </c>
      <c r="G6" s="15">
        <f t="shared" si="0"/>
        <v>2562914.1653580465</v>
      </c>
      <c r="H6" s="15">
        <f t="shared" si="0"/>
        <v>2674437.5383903971</v>
      </c>
      <c r="I6" s="15">
        <f t="shared" si="0"/>
        <v>2852047.4630346159</v>
      </c>
      <c r="J6" s="15">
        <f t="shared" si="0"/>
        <v>2426235.7445453168</v>
      </c>
      <c r="K6" s="15">
        <f t="shared" si="0"/>
        <v>2418553.4080442414</v>
      </c>
      <c r="L6" s="15">
        <f t="shared" si="0"/>
        <v>2474255.2867388926</v>
      </c>
      <c r="M6" s="15">
        <f t="shared" si="0"/>
        <v>2806218.7805669853</v>
      </c>
      <c r="N6" s="15">
        <f t="shared" si="0"/>
        <v>30718528.517477635</v>
      </c>
      <c r="O6" s="16" t="s">
        <v>18</v>
      </c>
      <c r="P6" s="15">
        <f>P7+P17+P26+P35+P36</f>
        <v>2661362.01425956</v>
      </c>
      <c r="Q6" s="15">
        <f t="shared" ref="Q6:AB6" si="1">Q7+Q17+Q26+Q35+Q36</f>
        <v>1118537.4168019327</v>
      </c>
      <c r="R6" s="15">
        <f t="shared" si="1"/>
        <v>421073.13022347214</v>
      </c>
      <c r="S6" s="15">
        <f t="shared" si="1"/>
        <v>0</v>
      </c>
      <c r="T6" s="15">
        <f t="shared" si="1"/>
        <v>0</v>
      </c>
      <c r="U6" s="15">
        <f t="shared" si="1"/>
        <v>0</v>
      </c>
      <c r="V6" s="15">
        <f t="shared" si="1"/>
        <v>0</v>
      </c>
      <c r="W6" s="15">
        <f t="shared" si="1"/>
        <v>0</v>
      </c>
      <c r="X6" s="15">
        <f t="shared" si="1"/>
        <v>0</v>
      </c>
      <c r="Y6" s="15">
        <f t="shared" si="1"/>
        <v>843.63269600996568</v>
      </c>
      <c r="Z6" s="15">
        <f t="shared" si="1"/>
        <v>1711.6163791476349</v>
      </c>
      <c r="AA6" s="15">
        <f t="shared" si="1"/>
        <v>2240.5868219395261</v>
      </c>
      <c r="AB6" s="15">
        <f t="shared" si="1"/>
        <v>4205768.3971820623</v>
      </c>
      <c r="AC6" s="84" t="s">
        <v>18</v>
      </c>
      <c r="AD6" s="17">
        <v>5088.3900000000003</v>
      </c>
      <c r="AE6" s="18">
        <v>3445.41</v>
      </c>
      <c r="AF6" s="18">
        <v>1840.74</v>
      </c>
      <c r="AG6" s="18">
        <v>1092.1199999999999</v>
      </c>
      <c r="AH6" s="18">
        <v>367.07</v>
      </c>
      <c r="AI6" s="18">
        <v>219.75</v>
      </c>
      <c r="AJ6" s="18">
        <v>130.29</v>
      </c>
      <c r="AK6" s="19">
        <v>119.15</v>
      </c>
      <c r="AL6" s="19">
        <v>73.09</v>
      </c>
      <c r="AM6" s="20">
        <v>51.899003437331757</v>
      </c>
      <c r="AN6" s="20">
        <v>59.012623088110551</v>
      </c>
      <c r="AO6" s="20">
        <v>53.163134121637015</v>
      </c>
      <c r="AP6" s="20">
        <v>170.03388244539238</v>
      </c>
    </row>
    <row r="7" spans="1:42" ht="15.75" thickTop="1">
      <c r="A7" s="21" t="s">
        <v>19</v>
      </c>
      <c r="B7" s="22">
        <f>SUM(B8:B16)</f>
        <v>748089</v>
      </c>
      <c r="C7" s="22">
        <f t="shared" ref="C7:N7" si="2">SUM(C8:C16)</f>
        <v>790379</v>
      </c>
      <c r="D7" s="22">
        <f t="shared" si="2"/>
        <v>836656</v>
      </c>
      <c r="E7" s="22">
        <f t="shared" si="2"/>
        <v>879087</v>
      </c>
      <c r="F7" s="22">
        <f t="shared" si="2"/>
        <v>870013</v>
      </c>
      <c r="G7" s="22">
        <f t="shared" si="2"/>
        <v>973314</v>
      </c>
      <c r="H7" s="22">
        <f t="shared" si="2"/>
        <v>913558</v>
      </c>
      <c r="I7" s="22">
        <f t="shared" si="2"/>
        <v>948975</v>
      </c>
      <c r="J7" s="22">
        <f t="shared" si="2"/>
        <v>857807</v>
      </c>
      <c r="K7" s="22">
        <f t="shared" si="2"/>
        <v>878185</v>
      </c>
      <c r="L7" s="22">
        <f t="shared" si="2"/>
        <v>936868</v>
      </c>
      <c r="M7" s="22">
        <f t="shared" si="2"/>
        <v>1119026</v>
      </c>
      <c r="N7" s="22">
        <f t="shared" si="2"/>
        <v>10751957</v>
      </c>
      <c r="O7" s="23" t="s">
        <v>19</v>
      </c>
      <c r="P7" s="22">
        <f>SUM(P8:P16)</f>
        <v>836788</v>
      </c>
      <c r="Q7" s="22">
        <f t="shared" ref="Q7:AB7" si="3">SUM(Q8:Q16)</f>
        <v>543313</v>
      </c>
      <c r="R7" s="22">
        <f t="shared" si="3"/>
        <v>271479</v>
      </c>
      <c r="S7" s="22">
        <f t="shared" si="3"/>
        <v>0</v>
      </c>
      <c r="T7" s="22">
        <f t="shared" si="3"/>
        <v>0</v>
      </c>
      <c r="U7" s="22">
        <f t="shared" si="3"/>
        <v>0</v>
      </c>
      <c r="V7" s="22">
        <f t="shared" si="3"/>
        <v>0</v>
      </c>
      <c r="W7" s="22">
        <f t="shared" si="3"/>
        <v>0</v>
      </c>
      <c r="X7" s="22">
        <f t="shared" si="3"/>
        <v>0</v>
      </c>
      <c r="Y7" s="22">
        <f t="shared" si="3"/>
        <v>252</v>
      </c>
      <c r="Z7" s="22">
        <f t="shared" si="3"/>
        <v>376</v>
      </c>
      <c r="AA7" s="22">
        <f t="shared" si="3"/>
        <v>385</v>
      </c>
      <c r="AB7" s="22">
        <f t="shared" si="3"/>
        <v>1652593</v>
      </c>
      <c r="AC7" s="85" t="s">
        <v>19</v>
      </c>
      <c r="AD7" s="24">
        <v>6917.62</v>
      </c>
      <c r="AE7" s="24">
        <v>4009.53</v>
      </c>
      <c r="AF7" s="24">
        <v>2251.6799999999998</v>
      </c>
      <c r="AG7" s="24">
        <v>1326.64</v>
      </c>
      <c r="AH7" s="24">
        <v>337.35</v>
      </c>
      <c r="AI7" s="24">
        <v>168.66</v>
      </c>
      <c r="AJ7" s="24">
        <v>61.91</v>
      </c>
      <c r="AK7" s="25">
        <v>63.11</v>
      </c>
      <c r="AL7" s="25">
        <v>25.99</v>
      </c>
      <c r="AM7" s="26">
        <v>11.896763753099979</v>
      </c>
      <c r="AN7" s="26">
        <v>28.129804458537521</v>
      </c>
      <c r="AO7" s="26">
        <v>22.722754158474025</v>
      </c>
      <c r="AP7" s="26">
        <v>114.0732474914347</v>
      </c>
    </row>
    <row r="8" spans="1:42">
      <c r="A8" s="27" t="s">
        <v>20</v>
      </c>
      <c r="B8" s="28">
        <f>VLOOKUP($A8,'2019'!$A$5:$N$117,2,FALSE)</f>
        <v>1145</v>
      </c>
      <c r="C8" s="28">
        <f>VLOOKUP($A8,'2019'!$A$5:$N$117,3,FALSE)</f>
        <v>973</v>
      </c>
      <c r="D8" s="28">
        <f>VLOOKUP($A8,'2019'!$A$5:$N$117,4,FALSE)</f>
        <v>1931</v>
      </c>
      <c r="E8" s="28">
        <f>VLOOKUP($A8,'2019'!$A$5:$N$117,5,FALSE)</f>
        <v>1224</v>
      </c>
      <c r="F8" s="28">
        <f>VLOOKUP($A8,'2019'!$A$5:$N$117,6,FALSE)</f>
        <v>826</v>
      </c>
      <c r="G8" s="28">
        <f>VLOOKUP($A8,'2019'!$A$5:$N$117,7,FALSE)</f>
        <v>1071</v>
      </c>
      <c r="H8" s="28">
        <f>VLOOKUP($A8,'2019'!$A$5:$N$117,8,FALSE)</f>
        <v>1374</v>
      </c>
      <c r="I8" s="28">
        <f>VLOOKUP($A8,'2019'!$A$5:$N$117,9,FALSE)</f>
        <v>1095</v>
      </c>
      <c r="J8" s="28">
        <f>VLOOKUP($A8,'2019'!$A$5:$N$117,10,FALSE)</f>
        <v>1173</v>
      </c>
      <c r="K8" s="28">
        <f>VLOOKUP($A8,'2019'!$A$5:$N$117,11,FALSE)</f>
        <v>978</v>
      </c>
      <c r="L8" s="28">
        <f>VLOOKUP($A8,'2019'!$A$5:$N$117,12,FALSE)</f>
        <v>1564</v>
      </c>
      <c r="M8" s="28">
        <f>VLOOKUP($A8,'2019'!$A$5:$N$117,13,FALSE)</f>
        <v>2254</v>
      </c>
      <c r="N8" s="28">
        <f>VLOOKUP($A8,'2019'!$A$5:$N$117,14,FALSE)</f>
        <v>15608</v>
      </c>
      <c r="O8" s="29" t="s">
        <v>20</v>
      </c>
      <c r="P8" s="30">
        <f>VLOOKUP($O8,'2020'!$B$5:$O$117,2,FALSE)</f>
        <v>908</v>
      </c>
      <c r="Q8" s="30">
        <f>VLOOKUP($O8,'2020'!$B$5:$O$117,3,FALSE)</f>
        <v>540</v>
      </c>
      <c r="R8" s="30">
        <f>VLOOKUP($O8,'2020'!$B$5:$O$117,4,FALSE)</f>
        <v>126</v>
      </c>
      <c r="S8" s="30">
        <f>VLOOKUP($O8,'2020'!$B$5:$O$117,5,FALSE)</f>
        <v>0</v>
      </c>
      <c r="T8" s="30">
        <f>VLOOKUP($O8,'2020'!$B$5:$O$117,6,FALSE)</f>
        <v>0</v>
      </c>
      <c r="U8" s="30">
        <f>VLOOKUP($O8,'2020'!$B$5:$O$117,7,FALSE)</f>
        <v>0</v>
      </c>
      <c r="V8" s="30">
        <f>VLOOKUP($O8,'2020'!$B$5:$O$117,8,FALSE)</f>
        <v>0</v>
      </c>
      <c r="W8" s="30">
        <f>VLOOKUP($O8,'2020'!$B$5:$O$117,9,FALSE)</f>
        <v>0</v>
      </c>
      <c r="X8" s="30">
        <f>VLOOKUP($O8,'2020'!$B$5:$O$117,10,FALSE)</f>
        <v>0</v>
      </c>
      <c r="Y8" s="30">
        <f>VLOOKUP($O8,'2020'!$B$5:$O$117,11,FALSE)</f>
        <v>0</v>
      </c>
      <c r="Z8" s="30">
        <f>VLOOKUP($O8,'2020'!$B$5:$O$117,12,FALSE)</f>
        <v>0</v>
      </c>
      <c r="AA8" s="30">
        <f>VLOOKUP($O8,'2020'!$B$5:$O$117,13,FALSE)</f>
        <v>2</v>
      </c>
      <c r="AB8" s="30">
        <f>VLOOKUP($O8,'2020'!$B$5:$O$117,14,FALSE)</f>
        <v>1576</v>
      </c>
      <c r="AC8" s="86" t="s">
        <v>20</v>
      </c>
      <c r="AD8" s="31">
        <v>24833.33</v>
      </c>
      <c r="AE8" s="31">
        <v>28166.67</v>
      </c>
      <c r="AF8" s="31">
        <v>1296.3</v>
      </c>
      <c r="AG8" s="31">
        <v>3496.15</v>
      </c>
      <c r="AH8" s="31">
        <v>569.80999999999995</v>
      </c>
      <c r="AI8" s="31">
        <v>253.87</v>
      </c>
      <c r="AJ8" s="31">
        <v>123.51</v>
      </c>
      <c r="AK8" s="32">
        <v>175</v>
      </c>
      <c r="AL8" s="32">
        <v>43.19</v>
      </c>
      <c r="AM8" s="33">
        <v>51.617873651771959</v>
      </c>
      <c r="AN8" s="33">
        <v>43.029087261785357</v>
      </c>
      <c r="AO8" s="33">
        <v>43.903772553307817</v>
      </c>
      <c r="AP8" s="33">
        <v>143.94200897480152</v>
      </c>
    </row>
    <row r="9" spans="1:42">
      <c r="A9" s="34" t="s">
        <v>21</v>
      </c>
      <c r="B9" s="28">
        <f>VLOOKUP($A9,'2019'!$A$5:$N$117,2,FALSE)</f>
        <v>75066</v>
      </c>
      <c r="C9" s="28">
        <f>VLOOKUP($A9,'2019'!$A$5:$N$117,3,FALSE)</f>
        <v>69615</v>
      </c>
      <c r="D9" s="28">
        <f>VLOOKUP($A9,'2019'!$A$5:$N$117,4,FALSE)</f>
        <v>68872</v>
      </c>
      <c r="E9" s="28">
        <f>VLOOKUP($A9,'2019'!$A$5:$N$117,5,FALSE)</f>
        <v>72228</v>
      </c>
      <c r="F9" s="28">
        <f>VLOOKUP($A9,'2019'!$A$5:$N$117,6,FALSE)</f>
        <v>83681</v>
      </c>
      <c r="G9" s="28">
        <f>VLOOKUP($A9,'2019'!$A$5:$N$117,7,FALSE)</f>
        <v>66485</v>
      </c>
      <c r="H9" s="28">
        <f>VLOOKUP($A9,'2019'!$A$5:$N$117,8,FALSE)</f>
        <v>78556</v>
      </c>
      <c r="I9" s="28">
        <f>VLOOKUP($A9,'2019'!$A$5:$N$117,9,FALSE)</f>
        <v>78691</v>
      </c>
      <c r="J9" s="28">
        <f>VLOOKUP($A9,'2019'!$A$5:$N$117,10,FALSE)</f>
        <v>74532</v>
      </c>
      <c r="K9" s="28">
        <f>VLOOKUP($A9,'2019'!$A$5:$N$117,11,FALSE)</f>
        <v>80964</v>
      </c>
      <c r="L9" s="28">
        <f>VLOOKUP($A9,'2019'!$A$5:$N$117,12,FALSE)</f>
        <v>73347</v>
      </c>
      <c r="M9" s="28">
        <f>VLOOKUP($A9,'2019'!$A$5:$N$117,13,FALSE)</f>
        <v>88648</v>
      </c>
      <c r="N9" s="28">
        <f>VLOOKUP($A9,'2019'!$A$5:$N$117,14,FALSE)</f>
        <v>910685</v>
      </c>
      <c r="O9" s="35" t="s">
        <v>21</v>
      </c>
      <c r="P9" s="30">
        <f>VLOOKUP($O9,'2020'!$B$5:$O$117,2,FALSE)</f>
        <v>76127</v>
      </c>
      <c r="Q9" s="30">
        <f>VLOOKUP($O9,'2020'!$B$5:$O$117,3,FALSE)</f>
        <v>59416</v>
      </c>
      <c r="R9" s="30">
        <f>VLOOKUP($O9,'2020'!$B$5:$O$117,4,FALSE)</f>
        <v>29476</v>
      </c>
      <c r="S9" s="30">
        <f>VLOOKUP($O9,'2020'!$B$5:$O$117,5,FALSE)</f>
        <v>0</v>
      </c>
      <c r="T9" s="30">
        <f>VLOOKUP($O9,'2020'!$B$5:$O$117,6,FALSE)</f>
        <v>0</v>
      </c>
      <c r="U9" s="30">
        <f>VLOOKUP($O9,'2020'!$B$5:$O$117,7,FALSE)</f>
        <v>0</v>
      </c>
      <c r="V9" s="30">
        <f>VLOOKUP($O9,'2020'!$B$5:$O$117,8,FALSE)</f>
        <v>0</v>
      </c>
      <c r="W9" s="30">
        <f>VLOOKUP($O9,'2020'!$B$5:$O$117,9,FALSE)</f>
        <v>0</v>
      </c>
      <c r="X9" s="30">
        <f>VLOOKUP($O9,'2020'!$B$5:$O$117,10,FALSE)</f>
        <v>0</v>
      </c>
      <c r="Y9" s="30">
        <f>VLOOKUP($O9,'2020'!$B$5:$O$117,11,FALSE)</f>
        <v>231</v>
      </c>
      <c r="Z9" s="30">
        <f>VLOOKUP($O9,'2020'!$B$5:$O$117,12,FALSE)</f>
        <v>257</v>
      </c>
      <c r="AA9" s="30">
        <f>VLOOKUP($O9,'2020'!$B$5:$O$117,13,FALSE)</f>
        <v>211</v>
      </c>
      <c r="AB9" s="30">
        <f>VLOOKUP($O9,'2020'!$B$5:$O$117,14,FALSE)</f>
        <v>165718</v>
      </c>
      <c r="AC9" s="87" t="s">
        <v>21</v>
      </c>
      <c r="AD9" s="36">
        <v>8126.87</v>
      </c>
      <c r="AE9" s="36">
        <v>2431.25</v>
      </c>
      <c r="AF9" s="36">
        <v>1660.82</v>
      </c>
      <c r="AG9" s="36">
        <v>814.65</v>
      </c>
      <c r="AH9" s="36">
        <v>121.41</v>
      </c>
      <c r="AI9" s="36">
        <v>12.89</v>
      </c>
      <c r="AJ9" s="36">
        <v>-26.13</v>
      </c>
      <c r="AK9" s="37">
        <v>-10.63</v>
      </c>
      <c r="AL9" s="37">
        <v>-22.66</v>
      </c>
      <c r="AM9" s="38">
        <v>-17.888816039200801</v>
      </c>
      <c r="AN9" s="38">
        <v>-24.609222493746113</v>
      </c>
      <c r="AO9" s="38">
        <v>-24.896028931080046</v>
      </c>
      <c r="AP9" s="38">
        <v>25.760921788852958</v>
      </c>
    </row>
    <row r="10" spans="1:42">
      <c r="A10" s="27" t="s">
        <v>22</v>
      </c>
      <c r="B10" s="28">
        <f>VLOOKUP($A10,'2019'!$A$5:$N$117,2,FALSE)</f>
        <v>54854</v>
      </c>
      <c r="C10" s="28">
        <f>VLOOKUP($A10,'2019'!$A$5:$N$117,3,FALSE)</f>
        <v>50016</v>
      </c>
      <c r="D10" s="28">
        <f>VLOOKUP($A10,'2019'!$A$5:$N$117,4,FALSE)</f>
        <v>61335</v>
      </c>
      <c r="E10" s="28">
        <f>VLOOKUP($A10,'2019'!$A$5:$N$117,5,FALSE)</f>
        <v>58967</v>
      </c>
      <c r="F10" s="28">
        <f>VLOOKUP($A10,'2019'!$A$5:$N$117,6,FALSE)</f>
        <v>46618</v>
      </c>
      <c r="G10" s="28">
        <f>VLOOKUP($A10,'2019'!$A$5:$N$117,7,FALSE)</f>
        <v>74747</v>
      </c>
      <c r="H10" s="28">
        <f>VLOOKUP($A10,'2019'!$A$5:$N$117,8,FALSE)</f>
        <v>66677</v>
      </c>
      <c r="I10" s="28">
        <f>VLOOKUP($A10,'2019'!$A$5:$N$117,9,FALSE)</f>
        <v>56601</v>
      </c>
      <c r="J10" s="28">
        <f>VLOOKUP($A10,'2019'!$A$5:$N$117,10,FALSE)</f>
        <v>54979</v>
      </c>
      <c r="K10" s="28">
        <f>VLOOKUP($A10,'2019'!$A$5:$N$117,11,FALSE)</f>
        <v>56452</v>
      </c>
      <c r="L10" s="28">
        <f>VLOOKUP($A10,'2019'!$A$5:$N$117,12,FALSE)</f>
        <v>63671</v>
      </c>
      <c r="M10" s="28">
        <f>VLOOKUP($A10,'2019'!$A$5:$N$117,13,FALSE)</f>
        <v>64661</v>
      </c>
      <c r="N10" s="28">
        <f>VLOOKUP($A10,'2019'!$A$5:$N$117,14,FALSE)</f>
        <v>709578</v>
      </c>
      <c r="O10" s="29" t="s">
        <v>22</v>
      </c>
      <c r="P10" s="30">
        <f>VLOOKUP($O10,'2020'!$B$5:$O$117,2,FALSE)</f>
        <v>55644</v>
      </c>
      <c r="Q10" s="30">
        <f>VLOOKUP($O10,'2020'!$B$5:$O$117,3,FALSE)</f>
        <v>32187</v>
      </c>
      <c r="R10" s="30">
        <f>VLOOKUP($O10,'2020'!$B$5:$O$117,4,FALSE)</f>
        <v>11191</v>
      </c>
      <c r="S10" s="30">
        <f>VLOOKUP($O10,'2020'!$B$5:$O$117,5,FALSE)</f>
        <v>0</v>
      </c>
      <c r="T10" s="30">
        <f>VLOOKUP($O10,'2020'!$B$5:$O$117,6,FALSE)</f>
        <v>0</v>
      </c>
      <c r="U10" s="30">
        <f>VLOOKUP($O10,'2020'!$B$5:$O$117,7,FALSE)</f>
        <v>0</v>
      </c>
      <c r="V10" s="30">
        <f>VLOOKUP($O10,'2020'!$B$5:$O$117,8,FALSE)</f>
        <v>0</v>
      </c>
      <c r="W10" s="30">
        <f>VLOOKUP($O10,'2020'!$B$5:$O$117,9,FALSE)</f>
        <v>0</v>
      </c>
      <c r="X10" s="30">
        <f>VLOOKUP($O10,'2020'!$B$5:$O$117,10,FALSE)</f>
        <v>0</v>
      </c>
      <c r="Y10" s="30">
        <f>VLOOKUP($O10,'2020'!$B$5:$O$117,11,FALSE)</f>
        <v>0</v>
      </c>
      <c r="Z10" s="30">
        <f>VLOOKUP($O10,'2020'!$B$5:$O$117,12,FALSE)</f>
        <v>6</v>
      </c>
      <c r="AA10" s="30">
        <f>VLOOKUP($O10,'2020'!$B$5:$O$117,13,FALSE)</f>
        <v>5</v>
      </c>
      <c r="AB10" s="30">
        <f>VLOOKUP($O10,'2020'!$B$5:$O$117,14,FALSE)</f>
        <v>99033</v>
      </c>
      <c r="AC10" s="86" t="s">
        <v>22</v>
      </c>
      <c r="AD10" s="31">
        <v>14002.48</v>
      </c>
      <c r="AE10" s="31">
        <v>9063.09</v>
      </c>
      <c r="AF10" s="31">
        <v>3537.22</v>
      </c>
      <c r="AG10" s="31">
        <v>1932.16</v>
      </c>
      <c r="AH10" s="31">
        <v>589.08000000000004</v>
      </c>
      <c r="AI10" s="31">
        <v>444.43</v>
      </c>
      <c r="AJ10" s="31">
        <v>299.56</v>
      </c>
      <c r="AK10" s="32">
        <v>155.9</v>
      </c>
      <c r="AL10" s="32">
        <v>116.53</v>
      </c>
      <c r="AM10" s="33">
        <v>84.103353867214238</v>
      </c>
      <c r="AN10" s="33">
        <v>59.734078212290498</v>
      </c>
      <c r="AO10" s="33">
        <v>60</v>
      </c>
      <c r="AP10" s="33">
        <v>228.85776299153818</v>
      </c>
    </row>
    <row r="11" spans="1:42">
      <c r="A11" s="34" t="s">
        <v>23</v>
      </c>
      <c r="B11" s="28">
        <f>VLOOKUP($A11,'2019'!$A$5:$N$117,2,FALSE)</f>
        <v>148519</v>
      </c>
      <c r="C11" s="28">
        <f>VLOOKUP($A11,'2019'!$A$5:$N$117,3,FALSE)</f>
        <v>133422</v>
      </c>
      <c r="D11" s="28">
        <f>VLOOKUP($A11,'2019'!$A$5:$N$117,4,FALSE)</f>
        <v>140309</v>
      </c>
      <c r="E11" s="28">
        <f>VLOOKUP($A11,'2019'!$A$5:$N$117,5,FALSE)</f>
        <v>145065</v>
      </c>
      <c r="F11" s="28">
        <f>VLOOKUP($A11,'2019'!$A$5:$N$117,6,FALSE)</f>
        <v>150531</v>
      </c>
      <c r="G11" s="28">
        <f>VLOOKUP($A11,'2019'!$A$5:$N$117,7,FALSE)</f>
        <v>165889</v>
      </c>
      <c r="H11" s="28">
        <f>VLOOKUP($A11,'2019'!$A$5:$N$117,8,FALSE)</f>
        <v>169317</v>
      </c>
      <c r="I11" s="28">
        <f>VLOOKUP($A11,'2019'!$A$5:$N$117,9,FALSE)</f>
        <v>175286</v>
      </c>
      <c r="J11" s="28">
        <f>VLOOKUP($A11,'2019'!$A$5:$N$117,10,FALSE)</f>
        <v>156282</v>
      </c>
      <c r="K11" s="28">
        <f>VLOOKUP($A11,'2019'!$A$5:$N$117,11,FALSE)</f>
        <v>157273</v>
      </c>
      <c r="L11" s="28">
        <f>VLOOKUP($A11,'2019'!$A$5:$N$117,12,FALSE)</f>
        <v>149617</v>
      </c>
      <c r="M11" s="28">
        <f>VLOOKUP($A11,'2019'!$A$5:$N$117,13,FALSE)</f>
        <v>163209</v>
      </c>
      <c r="N11" s="28">
        <f>VLOOKUP($A11,'2019'!$A$5:$N$117,14,FALSE)</f>
        <v>1854719</v>
      </c>
      <c r="O11" s="35" t="s">
        <v>23</v>
      </c>
      <c r="P11" s="30">
        <f>VLOOKUP($O11,'2020'!$B$5:$O$117,2,FALSE)</f>
        <v>158785</v>
      </c>
      <c r="Q11" s="30">
        <f>VLOOKUP($O11,'2020'!$B$5:$O$117,3,FALSE)</f>
        <v>136089</v>
      </c>
      <c r="R11" s="30">
        <f>VLOOKUP($O11,'2020'!$B$5:$O$117,4,FALSE)</f>
        <v>86025</v>
      </c>
      <c r="S11" s="30">
        <f>VLOOKUP($O11,'2020'!$B$5:$O$117,5,FALSE)</f>
        <v>0</v>
      </c>
      <c r="T11" s="30">
        <f>VLOOKUP($O11,'2020'!$B$5:$O$117,6,FALSE)</f>
        <v>0</v>
      </c>
      <c r="U11" s="30">
        <f>VLOOKUP($O11,'2020'!$B$5:$O$117,7,FALSE)</f>
        <v>0</v>
      </c>
      <c r="V11" s="30">
        <f>VLOOKUP($O11,'2020'!$B$5:$O$117,8,FALSE)</f>
        <v>0</v>
      </c>
      <c r="W11" s="30">
        <f>VLOOKUP($O11,'2020'!$B$5:$O$117,9,FALSE)</f>
        <v>0</v>
      </c>
      <c r="X11" s="30">
        <f>VLOOKUP($O11,'2020'!$B$5:$O$117,10,FALSE)</f>
        <v>0</v>
      </c>
      <c r="Y11" s="30">
        <f>VLOOKUP($O11,'2020'!$B$5:$O$117,11,FALSE)</f>
        <v>1</v>
      </c>
      <c r="Z11" s="30">
        <f>VLOOKUP($O11,'2020'!$B$5:$O$117,12,FALSE)</f>
        <v>7</v>
      </c>
      <c r="AA11" s="30">
        <f>VLOOKUP($O11,'2020'!$B$5:$O$117,13,FALSE)</f>
        <v>10</v>
      </c>
      <c r="AB11" s="30">
        <f>VLOOKUP($O11,'2020'!$B$5:$O$117,14,FALSE)</f>
        <v>380917</v>
      </c>
      <c r="AC11" s="87" t="s">
        <v>23</v>
      </c>
      <c r="AD11" s="36">
        <v>11955.51</v>
      </c>
      <c r="AE11" s="36">
        <v>6196.85</v>
      </c>
      <c r="AF11" s="36">
        <v>3585.22</v>
      </c>
      <c r="AG11" s="36">
        <v>3417.87</v>
      </c>
      <c r="AH11" s="36">
        <v>403.93</v>
      </c>
      <c r="AI11" s="36">
        <v>157.72</v>
      </c>
      <c r="AJ11" s="36">
        <v>32.42</v>
      </c>
      <c r="AK11" s="37">
        <v>18.38</v>
      </c>
      <c r="AL11" s="37">
        <v>11.96</v>
      </c>
      <c r="AM11" s="38">
        <v>6.4701957866105566</v>
      </c>
      <c r="AN11" s="38">
        <v>2.0755505629718645</v>
      </c>
      <c r="AO11" s="38">
        <v>14.034726952587814</v>
      </c>
      <c r="AP11" s="38">
        <v>88.705397001323846</v>
      </c>
    </row>
    <row r="12" spans="1:42">
      <c r="A12" s="27" t="s">
        <v>24</v>
      </c>
      <c r="B12" s="28">
        <f>VLOOKUP($A12,'2019'!$A$5:$N$117,2,FALSE)</f>
        <v>276350</v>
      </c>
      <c r="C12" s="28">
        <f>VLOOKUP($A12,'2019'!$A$5:$N$117,3,FALSE)</f>
        <v>329071</v>
      </c>
      <c r="D12" s="28">
        <f>VLOOKUP($A12,'2019'!$A$5:$N$117,4,FALSE)</f>
        <v>325126</v>
      </c>
      <c r="E12" s="28">
        <f>VLOOKUP($A12,'2019'!$A$5:$N$117,5,FALSE)</f>
        <v>352721</v>
      </c>
      <c r="F12" s="28">
        <f>VLOOKUP($A12,'2019'!$A$5:$N$117,6,FALSE)</f>
        <v>338574</v>
      </c>
      <c r="G12" s="28">
        <f>VLOOKUP($A12,'2019'!$A$5:$N$117,7,FALSE)</f>
        <v>353570</v>
      </c>
      <c r="H12" s="28">
        <f>VLOOKUP($A12,'2019'!$A$5:$N$117,8,FALSE)</f>
        <v>319492</v>
      </c>
      <c r="I12" s="28">
        <f>VLOOKUP($A12,'2019'!$A$5:$N$117,9,FALSE)</f>
        <v>380882</v>
      </c>
      <c r="J12" s="28">
        <f>VLOOKUP($A12,'2019'!$A$5:$N$117,10,FALSE)</f>
        <v>339996</v>
      </c>
      <c r="K12" s="28">
        <f>VLOOKUP($A12,'2019'!$A$5:$N$117,11,FALSE)</f>
        <v>353484</v>
      </c>
      <c r="L12" s="28">
        <f>VLOOKUP($A12,'2019'!$A$5:$N$117,12,FALSE)</f>
        <v>386553</v>
      </c>
      <c r="M12" s="28">
        <f>VLOOKUP($A12,'2019'!$A$5:$N$117,13,FALSE)</f>
        <v>516765</v>
      </c>
      <c r="N12" s="28">
        <f>VLOOKUP($A12,'2019'!$A$5:$N$117,14,FALSE)</f>
        <v>4272584</v>
      </c>
      <c r="O12" s="29" t="s">
        <v>24</v>
      </c>
      <c r="P12" s="30">
        <f>VLOOKUP($O12,'2020'!$B$5:$O$117,2,FALSE)</f>
        <v>328488</v>
      </c>
      <c r="Q12" s="30">
        <f>VLOOKUP($O12,'2020'!$B$5:$O$117,3,FALSE)</f>
        <v>196099</v>
      </c>
      <c r="R12" s="30">
        <f>VLOOKUP($O12,'2020'!$B$5:$O$117,4,FALSE)</f>
        <v>94813</v>
      </c>
      <c r="S12" s="30">
        <f>VLOOKUP($O12,'2020'!$B$5:$O$117,5,FALSE)</f>
        <v>0</v>
      </c>
      <c r="T12" s="30">
        <f>VLOOKUP($O12,'2020'!$B$5:$O$117,6,FALSE)</f>
        <v>0</v>
      </c>
      <c r="U12" s="30">
        <f>VLOOKUP($O12,'2020'!$B$5:$O$117,7,FALSE)</f>
        <v>0</v>
      </c>
      <c r="V12" s="30">
        <f>VLOOKUP($O12,'2020'!$B$5:$O$117,8,FALSE)</f>
        <v>0</v>
      </c>
      <c r="W12" s="30">
        <f>VLOOKUP($O12,'2020'!$B$5:$O$117,9,FALSE)</f>
        <v>0</v>
      </c>
      <c r="X12" s="30">
        <f>VLOOKUP($O12,'2020'!$B$5:$O$117,10,FALSE)</f>
        <v>0</v>
      </c>
      <c r="Y12" s="30">
        <f>VLOOKUP($O12,'2020'!$B$5:$O$117,11,FALSE)</f>
        <v>2</v>
      </c>
      <c r="Z12" s="30">
        <f>VLOOKUP($O12,'2020'!$B$5:$O$117,12,FALSE)</f>
        <v>14</v>
      </c>
      <c r="AA12" s="30">
        <f>VLOOKUP($O12,'2020'!$B$5:$O$117,13,FALSE)</f>
        <v>35</v>
      </c>
      <c r="AB12" s="30">
        <f>VLOOKUP($O12,'2020'!$B$5:$O$117,14,FALSE)</f>
        <v>619451</v>
      </c>
      <c r="AC12" s="86" t="s">
        <v>24</v>
      </c>
      <c r="AD12" s="31">
        <v>6133.7</v>
      </c>
      <c r="AE12" s="31">
        <v>5878.21</v>
      </c>
      <c r="AF12" s="31">
        <v>3842.24</v>
      </c>
      <c r="AG12" s="31">
        <v>2760.56</v>
      </c>
      <c r="AH12" s="31">
        <v>494.5</v>
      </c>
      <c r="AI12" s="31">
        <v>223.71</v>
      </c>
      <c r="AJ12" s="31">
        <v>65.89</v>
      </c>
      <c r="AK12" s="32">
        <v>96.04</v>
      </c>
      <c r="AL12" s="32">
        <v>24.41</v>
      </c>
      <c r="AM12" s="33">
        <v>7.8333240481098381</v>
      </c>
      <c r="AN12" s="33">
        <v>58.747773114166023</v>
      </c>
      <c r="AO12" s="33">
        <v>37.397437056230103</v>
      </c>
      <c r="AP12" s="33">
        <v>137.30960795678959</v>
      </c>
    </row>
    <row r="13" spans="1:42">
      <c r="A13" s="34" t="s">
        <v>25</v>
      </c>
      <c r="B13" s="28">
        <f>VLOOKUP($A13,'2019'!$A$5:$N$117,2,FALSE)</f>
        <v>29500</v>
      </c>
      <c r="C13" s="28">
        <f>VLOOKUP($A13,'2019'!$A$5:$N$117,3,FALSE)</f>
        <v>28815</v>
      </c>
      <c r="D13" s="28">
        <f>VLOOKUP($A13,'2019'!$A$5:$N$117,4,FALSE)</f>
        <v>33353</v>
      </c>
      <c r="E13" s="28">
        <f>VLOOKUP($A13,'2019'!$A$5:$N$117,5,FALSE)</f>
        <v>37526</v>
      </c>
      <c r="F13" s="28">
        <f>VLOOKUP($A13,'2019'!$A$5:$N$117,6,FALSE)</f>
        <v>32467</v>
      </c>
      <c r="G13" s="28">
        <f>VLOOKUP($A13,'2019'!$A$5:$N$117,7,FALSE)</f>
        <v>29616</v>
      </c>
      <c r="H13" s="28">
        <f>VLOOKUP($A13,'2019'!$A$5:$N$117,8,FALSE)</f>
        <v>31796</v>
      </c>
      <c r="I13" s="28">
        <f>VLOOKUP($A13,'2019'!$A$5:$N$117,9,FALSE)</f>
        <v>27093</v>
      </c>
      <c r="J13" s="28">
        <f>VLOOKUP($A13,'2019'!$A$5:$N$117,10,FALSE)</f>
        <v>28150</v>
      </c>
      <c r="K13" s="28">
        <f>VLOOKUP($A13,'2019'!$A$5:$N$117,11,FALSE)</f>
        <v>32433</v>
      </c>
      <c r="L13" s="28">
        <f>VLOOKUP($A13,'2019'!$A$5:$N$117,12,FALSE)</f>
        <v>30159</v>
      </c>
      <c r="M13" s="28">
        <f>VLOOKUP($A13,'2019'!$A$5:$N$117,13,FALSE)</f>
        <v>37324</v>
      </c>
      <c r="N13" s="28">
        <f>VLOOKUP($A13,'2019'!$A$5:$N$117,14,FALSE)</f>
        <v>378232</v>
      </c>
      <c r="O13" s="35" t="s">
        <v>25</v>
      </c>
      <c r="P13" s="30">
        <f>VLOOKUP($O13,'2020'!$B$5:$O$117,2,FALSE)</f>
        <v>28461</v>
      </c>
      <c r="Q13" s="30">
        <f>VLOOKUP($O13,'2020'!$B$5:$O$117,3,FALSE)</f>
        <v>18007</v>
      </c>
      <c r="R13" s="30">
        <f>VLOOKUP($O13,'2020'!$B$5:$O$117,4,FALSE)</f>
        <v>8237</v>
      </c>
      <c r="S13" s="30">
        <f>VLOOKUP($O13,'2020'!$B$5:$O$117,5,FALSE)</f>
        <v>0</v>
      </c>
      <c r="T13" s="30">
        <f>VLOOKUP($O13,'2020'!$B$5:$O$117,6,FALSE)</f>
        <v>0</v>
      </c>
      <c r="U13" s="30">
        <f>VLOOKUP($O13,'2020'!$B$5:$O$117,7,FALSE)</f>
        <v>0</v>
      </c>
      <c r="V13" s="30">
        <f>VLOOKUP($O13,'2020'!$B$5:$O$117,8,FALSE)</f>
        <v>0</v>
      </c>
      <c r="W13" s="30">
        <f>VLOOKUP($O13,'2020'!$B$5:$O$117,9,FALSE)</f>
        <v>0</v>
      </c>
      <c r="X13" s="30">
        <f>VLOOKUP($O13,'2020'!$B$5:$O$117,10,FALSE)</f>
        <v>0</v>
      </c>
      <c r="Y13" s="30">
        <f>VLOOKUP($O13,'2020'!$B$5:$O$117,11,FALSE)</f>
        <v>0</v>
      </c>
      <c r="Z13" s="30">
        <f>VLOOKUP($O13,'2020'!$B$5:$O$117,12,FALSE)</f>
        <v>1</v>
      </c>
      <c r="AA13" s="30">
        <f>VLOOKUP($O13,'2020'!$B$5:$O$117,13,FALSE)</f>
        <v>3</v>
      </c>
      <c r="AB13" s="30">
        <f>VLOOKUP($O13,'2020'!$B$5:$O$117,14,FALSE)</f>
        <v>54709</v>
      </c>
      <c r="AC13" s="87" t="s">
        <v>25</v>
      </c>
      <c r="AD13" s="36">
        <v>2024.59</v>
      </c>
      <c r="AE13" s="36">
        <v>1201.8599999999999</v>
      </c>
      <c r="AF13" s="36">
        <v>714.16</v>
      </c>
      <c r="AG13" s="36">
        <v>551.41999999999996</v>
      </c>
      <c r="AH13" s="36">
        <v>198.03</v>
      </c>
      <c r="AI13" s="36">
        <v>97.13</v>
      </c>
      <c r="AJ13" s="36">
        <v>37.4</v>
      </c>
      <c r="AK13" s="37">
        <v>30.34</v>
      </c>
      <c r="AL13" s="37">
        <v>32.229999999999997</v>
      </c>
      <c r="AM13" s="38">
        <v>27.142699562451739</v>
      </c>
      <c r="AN13" s="38">
        <v>14.681328997217285</v>
      </c>
      <c r="AO13" s="38">
        <v>12.483205081226334</v>
      </c>
      <c r="AP13" s="38">
        <v>85.978058275333254</v>
      </c>
    </row>
    <row r="14" spans="1:42">
      <c r="A14" s="27" t="s">
        <v>26</v>
      </c>
      <c r="B14" s="28">
        <f>VLOOKUP($A14,'2019'!$A$5:$N$117,2,FALSE)</f>
        <v>32313</v>
      </c>
      <c r="C14" s="28">
        <f>VLOOKUP($A14,'2019'!$A$5:$N$117,3,FALSE)</f>
        <v>32180</v>
      </c>
      <c r="D14" s="28">
        <f>VLOOKUP($A14,'2019'!$A$5:$N$117,4,FALSE)</f>
        <v>37570</v>
      </c>
      <c r="E14" s="28">
        <f>VLOOKUP($A14,'2019'!$A$5:$N$117,5,FALSE)</f>
        <v>46198</v>
      </c>
      <c r="F14" s="28">
        <f>VLOOKUP($A14,'2019'!$A$5:$N$117,6,FALSE)</f>
        <v>48038</v>
      </c>
      <c r="G14" s="28">
        <f>VLOOKUP($A14,'2019'!$A$5:$N$117,7,FALSE)</f>
        <v>45207</v>
      </c>
      <c r="H14" s="28">
        <f>VLOOKUP($A14,'2019'!$A$5:$N$117,8,FALSE)</f>
        <v>43683</v>
      </c>
      <c r="I14" s="28">
        <f>VLOOKUP($A14,'2019'!$A$5:$N$117,9,FALSE)</f>
        <v>44955</v>
      </c>
      <c r="J14" s="28">
        <f>VLOOKUP($A14,'2019'!$A$5:$N$117,10,FALSE)</f>
        <v>39141</v>
      </c>
      <c r="K14" s="28">
        <f>VLOOKUP($A14,'2019'!$A$5:$N$117,11,FALSE)</f>
        <v>45895</v>
      </c>
      <c r="L14" s="28">
        <f>VLOOKUP($A14,'2019'!$A$5:$N$117,12,FALSE)</f>
        <v>46172</v>
      </c>
      <c r="M14" s="28">
        <f>VLOOKUP($A14,'2019'!$A$5:$N$117,13,FALSE)</f>
        <v>44954</v>
      </c>
      <c r="N14" s="28">
        <f>VLOOKUP($A14,'2019'!$A$5:$N$117,14,FALSE)</f>
        <v>506306</v>
      </c>
      <c r="O14" s="29" t="s">
        <v>26</v>
      </c>
      <c r="P14" s="30">
        <f>VLOOKUP($O14,'2020'!$B$5:$O$117,2,FALSE)</f>
        <v>37753</v>
      </c>
      <c r="Q14" s="30">
        <f>VLOOKUP($O14,'2020'!$B$5:$O$117,3,FALSE)</f>
        <v>24514</v>
      </c>
      <c r="R14" s="30">
        <f>VLOOKUP($O14,'2020'!$B$5:$O$117,4,FALSE)</f>
        <v>9488</v>
      </c>
      <c r="S14" s="30">
        <f>VLOOKUP($O14,'2020'!$B$5:$O$117,5,FALSE)</f>
        <v>0</v>
      </c>
      <c r="T14" s="30">
        <f>VLOOKUP($O14,'2020'!$B$5:$O$117,6,FALSE)</f>
        <v>0</v>
      </c>
      <c r="U14" s="30">
        <f>VLOOKUP($O14,'2020'!$B$5:$O$117,7,FALSE)</f>
        <v>0</v>
      </c>
      <c r="V14" s="30">
        <f>VLOOKUP($O14,'2020'!$B$5:$O$117,8,FALSE)</f>
        <v>0</v>
      </c>
      <c r="W14" s="30">
        <f>VLOOKUP($O14,'2020'!$B$5:$O$117,9,FALSE)</f>
        <v>0</v>
      </c>
      <c r="X14" s="30">
        <f>VLOOKUP($O14,'2020'!$B$5:$O$117,10,FALSE)</f>
        <v>0</v>
      </c>
      <c r="Y14" s="30">
        <f>VLOOKUP($O14,'2020'!$B$5:$O$117,11,FALSE)</f>
        <v>2</v>
      </c>
      <c r="Z14" s="30">
        <f>VLOOKUP($O14,'2020'!$B$5:$O$117,12,FALSE)</f>
        <v>11</v>
      </c>
      <c r="AA14" s="30">
        <f>VLOOKUP($O14,'2020'!$B$5:$O$117,13,FALSE)</f>
        <v>28</v>
      </c>
      <c r="AB14" s="30">
        <f>VLOOKUP($O14,'2020'!$B$5:$O$117,14,FALSE)</f>
        <v>71796</v>
      </c>
      <c r="AC14" s="86" t="s">
        <v>26</v>
      </c>
      <c r="AD14" s="31">
        <v>5077.3599999999997</v>
      </c>
      <c r="AE14" s="31">
        <v>2363.33</v>
      </c>
      <c r="AF14" s="31">
        <v>1437.81</v>
      </c>
      <c r="AG14" s="31">
        <v>845.83</v>
      </c>
      <c r="AH14" s="31">
        <v>456.82</v>
      </c>
      <c r="AI14" s="31">
        <v>338.19</v>
      </c>
      <c r="AJ14" s="31">
        <v>201.58</v>
      </c>
      <c r="AK14" s="32">
        <v>140.62</v>
      </c>
      <c r="AL14" s="32">
        <v>92.11</v>
      </c>
      <c r="AM14" s="33">
        <v>51.009933163472546</v>
      </c>
      <c r="AN14" s="33">
        <v>40.015445009331359</v>
      </c>
      <c r="AO14" s="33">
        <v>35.391561670581773</v>
      </c>
      <c r="AP14" s="33">
        <v>172.97804343966385</v>
      </c>
    </row>
    <row r="15" spans="1:42">
      <c r="A15" s="34" t="s">
        <v>27</v>
      </c>
      <c r="B15" s="28">
        <f>VLOOKUP($A15,'2019'!$A$5:$N$117,2,FALSE)</f>
        <v>74156</v>
      </c>
      <c r="C15" s="28">
        <f>VLOOKUP($A15,'2019'!$A$5:$N$117,3,FALSE)</f>
        <v>70638</v>
      </c>
      <c r="D15" s="28">
        <f>VLOOKUP($A15,'2019'!$A$5:$N$117,4,FALSE)</f>
        <v>85398</v>
      </c>
      <c r="E15" s="28">
        <f>VLOOKUP($A15,'2019'!$A$5:$N$117,5,FALSE)</f>
        <v>70913</v>
      </c>
      <c r="F15" s="28">
        <f>VLOOKUP($A15,'2019'!$A$5:$N$117,6,FALSE)</f>
        <v>77978</v>
      </c>
      <c r="G15" s="28">
        <f>VLOOKUP($A15,'2019'!$A$5:$N$117,7,FALSE)</f>
        <v>111191</v>
      </c>
      <c r="H15" s="28">
        <f>VLOOKUP($A15,'2019'!$A$5:$N$117,8,FALSE)</f>
        <v>76652</v>
      </c>
      <c r="I15" s="28">
        <f>VLOOKUP($A15,'2019'!$A$5:$N$117,9,FALSE)</f>
        <v>84342</v>
      </c>
      <c r="J15" s="28">
        <f>VLOOKUP($A15,'2019'!$A$5:$N$117,10,FALSE)</f>
        <v>85417</v>
      </c>
      <c r="K15" s="28">
        <f>VLOOKUP($A15,'2019'!$A$5:$N$117,11,FALSE)</f>
        <v>80576</v>
      </c>
      <c r="L15" s="28">
        <f>VLOOKUP($A15,'2019'!$A$5:$N$117,12,FALSE)</f>
        <v>105293</v>
      </c>
      <c r="M15" s="28">
        <f>VLOOKUP($A15,'2019'!$A$5:$N$117,13,FALSE)</f>
        <v>134028</v>
      </c>
      <c r="N15" s="28">
        <f>VLOOKUP($A15,'2019'!$A$5:$N$117,14,FALSE)</f>
        <v>1056582</v>
      </c>
      <c r="O15" s="35" t="s">
        <v>27</v>
      </c>
      <c r="P15" s="30">
        <f>VLOOKUP($O15,'2020'!$B$5:$O$117,2,FALSE)</f>
        <v>79071</v>
      </c>
      <c r="Q15" s="30">
        <f>VLOOKUP($O15,'2020'!$B$5:$O$117,3,FALSE)</f>
        <v>32929</v>
      </c>
      <c r="R15" s="30">
        <f>VLOOKUP($O15,'2020'!$B$5:$O$117,4,FALSE)</f>
        <v>14741</v>
      </c>
      <c r="S15" s="30">
        <f>VLOOKUP($O15,'2020'!$B$5:$O$117,5,FALSE)</f>
        <v>0</v>
      </c>
      <c r="T15" s="30">
        <f>VLOOKUP($O15,'2020'!$B$5:$O$117,6,FALSE)</f>
        <v>0</v>
      </c>
      <c r="U15" s="30">
        <f>VLOOKUP($O15,'2020'!$B$5:$O$117,7,FALSE)</f>
        <v>0</v>
      </c>
      <c r="V15" s="30">
        <f>VLOOKUP($O15,'2020'!$B$5:$O$117,8,FALSE)</f>
        <v>0</v>
      </c>
      <c r="W15" s="30">
        <f>VLOOKUP($O15,'2020'!$B$5:$O$117,9,FALSE)</f>
        <v>0</v>
      </c>
      <c r="X15" s="30">
        <f>VLOOKUP($O15,'2020'!$B$5:$O$117,10,FALSE)</f>
        <v>0</v>
      </c>
      <c r="Y15" s="30">
        <f>VLOOKUP($O15,'2020'!$B$5:$O$117,11,FALSE)</f>
        <v>9</v>
      </c>
      <c r="Z15" s="30">
        <f>VLOOKUP($O15,'2020'!$B$5:$O$117,12,FALSE)</f>
        <v>64</v>
      </c>
      <c r="AA15" s="30">
        <f>VLOOKUP($O15,'2020'!$B$5:$O$117,13,FALSE)</f>
        <v>65</v>
      </c>
      <c r="AB15" s="30">
        <f>VLOOKUP($O15,'2020'!$B$5:$O$117,14,FALSE)</f>
        <v>126879</v>
      </c>
      <c r="AC15" s="87" t="s">
        <v>27</v>
      </c>
      <c r="AD15" s="36">
        <v>7852.36</v>
      </c>
      <c r="AE15" s="36">
        <v>2051.9299999999998</v>
      </c>
      <c r="AF15" s="36">
        <v>981.31</v>
      </c>
      <c r="AG15" s="36">
        <v>254.92</v>
      </c>
      <c r="AH15" s="36">
        <v>111.8</v>
      </c>
      <c r="AI15" s="36">
        <v>93.56</v>
      </c>
      <c r="AJ15" s="36">
        <v>34.130000000000003</v>
      </c>
      <c r="AK15" s="37">
        <v>31.42</v>
      </c>
      <c r="AL15" s="37">
        <v>25.8</v>
      </c>
      <c r="AM15" s="38">
        <v>16.044886599159117</v>
      </c>
      <c r="AN15" s="38">
        <v>8.759733036707452</v>
      </c>
      <c r="AO15" s="38">
        <v>-2.0884829217465377</v>
      </c>
      <c r="AP15" s="38">
        <v>68.383513420052481</v>
      </c>
    </row>
    <row r="16" spans="1:42">
      <c r="A16" s="27" t="s">
        <v>28</v>
      </c>
      <c r="B16" s="28">
        <f>VLOOKUP($A16,'2019'!$A$5:$N$117,2,FALSE)</f>
        <v>56186</v>
      </c>
      <c r="C16" s="28">
        <f>VLOOKUP($A16,'2019'!$A$5:$N$117,3,FALSE)</f>
        <v>75649</v>
      </c>
      <c r="D16" s="28">
        <f>VLOOKUP($A16,'2019'!$A$5:$N$117,4,FALSE)</f>
        <v>82762</v>
      </c>
      <c r="E16" s="28">
        <f>VLOOKUP($A16,'2019'!$A$5:$N$117,5,FALSE)</f>
        <v>94245</v>
      </c>
      <c r="F16" s="28">
        <f>VLOOKUP($A16,'2019'!$A$5:$N$117,6,FALSE)</f>
        <v>91300</v>
      </c>
      <c r="G16" s="28">
        <f>VLOOKUP($A16,'2019'!$A$5:$N$117,7,FALSE)</f>
        <v>125538</v>
      </c>
      <c r="H16" s="28">
        <f>VLOOKUP($A16,'2019'!$A$5:$N$117,8,FALSE)</f>
        <v>126011</v>
      </c>
      <c r="I16" s="28">
        <f>VLOOKUP($A16,'2019'!$A$5:$N$117,9,FALSE)</f>
        <v>100030</v>
      </c>
      <c r="J16" s="28">
        <f>VLOOKUP($A16,'2019'!$A$5:$N$117,10,FALSE)</f>
        <v>78137</v>
      </c>
      <c r="K16" s="28">
        <f>VLOOKUP($A16,'2019'!$A$5:$N$117,11,FALSE)</f>
        <v>70130</v>
      </c>
      <c r="L16" s="28">
        <f>VLOOKUP($A16,'2019'!$A$5:$N$117,12,FALSE)</f>
        <v>80492</v>
      </c>
      <c r="M16" s="28">
        <f>VLOOKUP($A16,'2019'!$A$5:$N$117,13,FALSE)</f>
        <v>67183</v>
      </c>
      <c r="N16" s="28">
        <f>VLOOKUP($A16,'2019'!$A$5:$N$117,14,FALSE)</f>
        <v>1047663</v>
      </c>
      <c r="O16" s="29" t="s">
        <v>28</v>
      </c>
      <c r="P16" s="30">
        <f>VLOOKUP($O16,'2020'!$B$5:$O$117,2,FALSE)</f>
        <v>71551</v>
      </c>
      <c r="Q16" s="30">
        <f>VLOOKUP($O16,'2020'!$B$5:$O$117,3,FALSE)</f>
        <v>43532</v>
      </c>
      <c r="R16" s="30">
        <f>VLOOKUP($O16,'2020'!$B$5:$O$117,4,FALSE)</f>
        <v>17382</v>
      </c>
      <c r="S16" s="30">
        <f>VLOOKUP($O16,'2020'!$B$5:$O$117,5,FALSE)</f>
        <v>0</v>
      </c>
      <c r="T16" s="30">
        <f>VLOOKUP($O16,'2020'!$B$5:$O$117,6,FALSE)</f>
        <v>0</v>
      </c>
      <c r="U16" s="30">
        <f>VLOOKUP($O16,'2020'!$B$5:$O$117,7,FALSE)</f>
        <v>0</v>
      </c>
      <c r="V16" s="30">
        <f>VLOOKUP($O16,'2020'!$B$5:$O$117,8,FALSE)</f>
        <v>0</v>
      </c>
      <c r="W16" s="30">
        <f>VLOOKUP($O16,'2020'!$B$5:$O$117,9,FALSE)</f>
        <v>0</v>
      </c>
      <c r="X16" s="30">
        <f>VLOOKUP($O16,'2020'!$B$5:$O$117,10,FALSE)</f>
        <v>0</v>
      </c>
      <c r="Y16" s="30">
        <f>VLOOKUP($O16,'2020'!$B$5:$O$117,11,FALSE)</f>
        <v>7</v>
      </c>
      <c r="Z16" s="30">
        <f>VLOOKUP($O16,'2020'!$B$5:$O$117,12,FALSE)</f>
        <v>16</v>
      </c>
      <c r="AA16" s="30">
        <f>VLOOKUP($O16,'2020'!$B$5:$O$117,13,FALSE)</f>
        <v>26</v>
      </c>
      <c r="AB16" s="30">
        <f>VLOOKUP($O16,'2020'!$B$5:$O$117,14,FALSE)</f>
        <v>132514</v>
      </c>
      <c r="AC16" s="86" t="s">
        <v>28</v>
      </c>
      <c r="AD16" s="31">
        <v>17608.71</v>
      </c>
      <c r="AE16" s="31">
        <v>4436.76</v>
      </c>
      <c r="AF16" s="31">
        <v>2843.89</v>
      </c>
      <c r="AG16" s="31">
        <v>1540.97</v>
      </c>
      <c r="AH16" s="31">
        <v>392.27</v>
      </c>
      <c r="AI16" s="31">
        <v>172.55</v>
      </c>
      <c r="AJ16" s="31">
        <v>101.83</v>
      </c>
      <c r="AK16" s="32">
        <v>54.52</v>
      </c>
      <c r="AL16" s="32">
        <v>30.64</v>
      </c>
      <c r="AM16" s="33">
        <v>-0.56934070932808989</v>
      </c>
      <c r="AN16" s="33">
        <v>6.9778456837280372</v>
      </c>
      <c r="AO16" s="33">
        <v>15.525602862972004</v>
      </c>
      <c r="AP16" s="33">
        <v>125.30793022500539</v>
      </c>
    </row>
    <row r="17" spans="1:42">
      <c r="A17" s="39" t="s">
        <v>29</v>
      </c>
      <c r="B17" s="28">
        <f>SUM(B18:B25)</f>
        <v>1564757.4000315981</v>
      </c>
      <c r="C17" s="28">
        <f t="shared" ref="C17:N17" si="4">SUM(C18:C25)</f>
        <v>1570885.9607393949</v>
      </c>
      <c r="D17" s="28">
        <f t="shared" si="4"/>
        <v>1433224.651947231</v>
      </c>
      <c r="E17" s="28">
        <f t="shared" si="4"/>
        <v>1329433.7678331621</v>
      </c>
      <c r="F17" s="28">
        <f t="shared" si="4"/>
        <v>1171866.5180503989</v>
      </c>
      <c r="G17" s="28">
        <f t="shared" si="4"/>
        <v>1281402.2521526187</v>
      </c>
      <c r="H17" s="28">
        <f t="shared" si="4"/>
        <v>1471415.7265976777</v>
      </c>
      <c r="I17" s="28">
        <f t="shared" si="4"/>
        <v>1618651.8649182401</v>
      </c>
      <c r="J17" s="28">
        <f t="shared" si="4"/>
        <v>1300750.5733470258</v>
      </c>
      <c r="K17" s="28">
        <f t="shared" si="4"/>
        <v>1261758.9998420097</v>
      </c>
      <c r="L17" s="28">
        <f t="shared" si="4"/>
        <v>1261308.0483450508</v>
      </c>
      <c r="M17" s="28">
        <f t="shared" si="4"/>
        <v>1370614.5566790425</v>
      </c>
      <c r="N17" s="28">
        <f t="shared" si="4"/>
        <v>16636070.32048345</v>
      </c>
      <c r="O17" s="40" t="s">
        <v>29</v>
      </c>
      <c r="P17" s="28">
        <f>SUM(P18:P25)</f>
        <v>1555835.9539458095</v>
      </c>
      <c r="Q17" s="28">
        <f t="shared" ref="Q17:AB17" si="5">SUM(Q18:Q25)</f>
        <v>421153.77762856468</v>
      </c>
      <c r="R17" s="28">
        <f t="shared" si="5"/>
        <v>106176.4666245359</v>
      </c>
      <c r="S17" s="28">
        <f t="shared" si="5"/>
        <v>0</v>
      </c>
      <c r="T17" s="28">
        <f t="shared" si="5"/>
        <v>0</v>
      </c>
      <c r="U17" s="28">
        <f t="shared" si="5"/>
        <v>0</v>
      </c>
      <c r="V17" s="28">
        <f t="shared" si="5"/>
        <v>0</v>
      </c>
      <c r="W17" s="28">
        <f t="shared" si="5"/>
        <v>0</v>
      </c>
      <c r="X17" s="28">
        <f t="shared" si="5"/>
        <v>0</v>
      </c>
      <c r="Y17" s="28">
        <f t="shared" si="5"/>
        <v>546.91705505964137</v>
      </c>
      <c r="Z17" s="28">
        <f t="shared" si="5"/>
        <v>1206.8894067461883</v>
      </c>
      <c r="AA17" s="28">
        <f t="shared" si="5"/>
        <v>1543.7235168654711</v>
      </c>
      <c r="AB17" s="28">
        <f t="shared" si="5"/>
        <v>2086463.7281775812</v>
      </c>
      <c r="AC17" s="88" t="s">
        <v>29</v>
      </c>
      <c r="AD17" s="41">
        <v>4507.67</v>
      </c>
      <c r="AE17" s="41">
        <v>4395.9799999999996</v>
      </c>
      <c r="AF17" s="41">
        <v>3340.93</v>
      </c>
      <c r="AG17" s="41">
        <v>1848.7</v>
      </c>
      <c r="AH17" s="41">
        <v>1095.02</v>
      </c>
      <c r="AI17" s="41">
        <v>837.55</v>
      </c>
      <c r="AJ17" s="41">
        <v>540.70000000000005</v>
      </c>
      <c r="AK17" s="42">
        <v>430.27</v>
      </c>
      <c r="AL17" s="42">
        <v>342.45</v>
      </c>
      <c r="AM17" s="43">
        <v>233.37014317186697</v>
      </c>
      <c r="AN17" s="43">
        <v>188.66891503402587</v>
      </c>
      <c r="AO17" s="43">
        <v>160.31963345289924</v>
      </c>
      <c r="AP17" s="43">
        <v>466.44527585394934</v>
      </c>
    </row>
    <row r="18" spans="1:42">
      <c r="A18" s="27" t="s">
        <v>30</v>
      </c>
      <c r="B18" s="28">
        <f>VLOOKUP($A18,'2019'!$A$5:$N$117,2,FALSE)</f>
        <v>1069659</v>
      </c>
      <c r="C18" s="28">
        <f>VLOOKUP($A18,'2019'!$A$5:$N$117,3,FALSE)</f>
        <v>1064736</v>
      </c>
      <c r="D18" s="28">
        <f>VLOOKUP($A18,'2019'!$A$5:$N$117,4,FALSE)</f>
        <v>985227</v>
      </c>
      <c r="E18" s="28">
        <f>VLOOKUP($A18,'2019'!$A$5:$N$117,5,FALSE)</f>
        <v>898994</v>
      </c>
      <c r="F18" s="28">
        <f>VLOOKUP($A18,'2019'!$A$5:$N$117,6,FALSE)</f>
        <v>794913</v>
      </c>
      <c r="G18" s="28">
        <f>VLOOKUP($A18,'2019'!$A$5:$N$117,7,FALSE)</f>
        <v>836742</v>
      </c>
      <c r="H18" s="28">
        <f>VLOOKUP($A18,'2019'!$A$5:$N$117,8,FALSE)</f>
        <v>983752</v>
      </c>
      <c r="I18" s="28">
        <f>VLOOKUP($A18,'2019'!$A$5:$N$117,9,FALSE)</f>
        <v>1031675</v>
      </c>
      <c r="J18" s="28">
        <f>VLOOKUP($A18,'2019'!$A$5:$N$117,10,FALSE)</f>
        <v>852130</v>
      </c>
      <c r="K18" s="28">
        <f>VLOOKUP($A18,'2019'!$A$5:$N$117,11,FALSE)</f>
        <v>826392</v>
      </c>
      <c r="L18" s="28">
        <f>VLOOKUP($A18,'2019'!$A$5:$N$117,12,FALSE)</f>
        <v>798913</v>
      </c>
      <c r="M18" s="28">
        <f>VLOOKUP($A18,'2019'!$A$5:$N$117,13,FALSE)</f>
        <v>854036</v>
      </c>
      <c r="N18" s="28">
        <f>VLOOKUP($A18,'2019'!$A$5:$N$117,14,FALSE)</f>
        <v>10997169</v>
      </c>
      <c r="O18" s="29" t="s">
        <v>30</v>
      </c>
      <c r="P18" s="30">
        <f>VLOOKUP($O18,'2020'!$B$5:$O$117,2,FALSE)</f>
        <v>1030148</v>
      </c>
      <c r="Q18" s="30">
        <f>VLOOKUP($O18,'2020'!$B$5:$O$117,3,FALSE)</f>
        <v>160564</v>
      </c>
      <c r="R18" s="30">
        <f>VLOOKUP($O18,'2020'!$B$5:$O$117,4,FALSE)</f>
        <v>56852</v>
      </c>
      <c r="S18" s="30">
        <f>VLOOKUP($O18,'2020'!$B$5:$O$117,5,FALSE)</f>
        <v>0</v>
      </c>
      <c r="T18" s="30">
        <f>VLOOKUP($O18,'2020'!$B$5:$O$117,6,FALSE)</f>
        <v>0</v>
      </c>
      <c r="U18" s="30">
        <f>VLOOKUP($O18,'2020'!$B$5:$O$117,7,FALSE)</f>
        <v>0</v>
      </c>
      <c r="V18" s="30">
        <f>VLOOKUP($O18,'2020'!$B$5:$O$117,8,FALSE)</f>
        <v>0</v>
      </c>
      <c r="W18" s="30">
        <f>VLOOKUP($O18,'2020'!$B$5:$O$117,9,FALSE)</f>
        <v>0</v>
      </c>
      <c r="X18" s="30">
        <f>VLOOKUP($O18,'2020'!$B$5:$O$117,10,FALSE)</f>
        <v>0</v>
      </c>
      <c r="Y18" s="30">
        <f>VLOOKUP($O18,'2020'!$B$5:$O$117,11,FALSE)</f>
        <v>471</v>
      </c>
      <c r="Z18" s="30">
        <f>VLOOKUP($O18,'2020'!$B$5:$O$117,12,FALSE)</f>
        <v>914</v>
      </c>
      <c r="AA18" s="30">
        <f>VLOOKUP($O18,'2020'!$B$5:$O$117,13,FALSE)</f>
        <v>961</v>
      </c>
      <c r="AB18" s="30">
        <f>VLOOKUP($O18,'2020'!$B$5:$O$117,14,FALSE)</f>
        <v>1249910</v>
      </c>
      <c r="AC18" s="86" t="s">
        <v>30</v>
      </c>
      <c r="AD18" s="31">
        <v>3356.57</v>
      </c>
      <c r="AE18" s="31">
        <v>3779.76</v>
      </c>
      <c r="AF18" s="31">
        <v>5480.74</v>
      </c>
      <c r="AG18" s="31">
        <v>4017.01</v>
      </c>
      <c r="AH18" s="31">
        <v>1938.17</v>
      </c>
      <c r="AI18" s="31">
        <v>1542.73</v>
      </c>
      <c r="AJ18" s="31">
        <v>1505.22</v>
      </c>
      <c r="AK18" s="32">
        <v>1176.45</v>
      </c>
      <c r="AL18" s="32">
        <v>842.11</v>
      </c>
      <c r="AM18" s="33">
        <v>779.38601787007974</v>
      </c>
      <c r="AN18" s="33">
        <v>781.38742116925175</v>
      </c>
      <c r="AO18" s="33">
        <v>686.65275366601406</v>
      </c>
      <c r="AP18" s="33">
        <v>1261.6727123664853</v>
      </c>
    </row>
    <row r="19" spans="1:42">
      <c r="A19" s="34" t="s">
        <v>31</v>
      </c>
      <c r="B19" s="28">
        <f>VLOOKUP($A19,'2019'!$A$5:$N$117,2,FALSE)</f>
        <v>60447</v>
      </c>
      <c r="C19" s="28">
        <f>VLOOKUP($A19,'2019'!$A$5:$N$117,3,FALSE)</f>
        <v>80524</v>
      </c>
      <c r="D19" s="28">
        <f>VLOOKUP($A19,'2019'!$A$5:$N$117,4,FALSE)</f>
        <v>74286</v>
      </c>
      <c r="E19" s="28">
        <f>VLOOKUP($A19,'2019'!$A$5:$N$117,5,FALSE)</f>
        <v>88945</v>
      </c>
      <c r="F19" s="28">
        <f>VLOOKUP($A19,'2019'!$A$5:$N$117,6,FALSE)</f>
        <v>84897</v>
      </c>
      <c r="G19" s="28">
        <f>VLOOKUP($A19,'2019'!$A$5:$N$117,7,FALSE)</f>
        <v>102546</v>
      </c>
      <c r="H19" s="28">
        <f>VLOOKUP($A19,'2019'!$A$5:$N$117,8,FALSE)</f>
        <v>108027</v>
      </c>
      <c r="I19" s="28">
        <f>VLOOKUP($A19,'2019'!$A$5:$N$117,9,FALSE)</f>
        <v>121806</v>
      </c>
      <c r="J19" s="28">
        <f>VLOOKUP($A19,'2019'!$A$5:$N$117,10,FALSE)</f>
        <v>77951</v>
      </c>
      <c r="K19" s="28">
        <f>VLOOKUP($A19,'2019'!$A$5:$N$117,11,FALSE)</f>
        <v>74740</v>
      </c>
      <c r="L19" s="28">
        <f>VLOOKUP($A19,'2019'!$A$5:$N$117,12,FALSE)</f>
        <v>78574</v>
      </c>
      <c r="M19" s="28">
        <f>VLOOKUP($A19,'2019'!$A$5:$N$117,13,FALSE)</f>
        <v>92540</v>
      </c>
      <c r="N19" s="28">
        <f>VLOOKUP($A19,'2019'!$A$5:$N$117,14,FALSE)</f>
        <v>1045283</v>
      </c>
      <c r="O19" s="35" t="s">
        <v>31</v>
      </c>
      <c r="P19" s="30">
        <f>VLOOKUP($O19,'2020'!$B$5:$O$117,2,FALSE)</f>
        <v>77653</v>
      </c>
      <c r="Q19" s="30">
        <f>VLOOKUP($O19,'2020'!$B$5:$O$117,3,FALSE)</f>
        <v>36403</v>
      </c>
      <c r="R19" s="30">
        <f>VLOOKUP($O19,'2020'!$B$5:$O$117,4,FALSE)</f>
        <v>10037</v>
      </c>
      <c r="S19" s="30">
        <f>VLOOKUP($O19,'2020'!$B$5:$O$117,5,FALSE)</f>
        <v>0</v>
      </c>
      <c r="T19" s="30">
        <f>VLOOKUP($O19,'2020'!$B$5:$O$117,6,FALSE)</f>
        <v>0</v>
      </c>
      <c r="U19" s="30">
        <f>VLOOKUP($O19,'2020'!$B$5:$O$117,7,FALSE)</f>
        <v>0</v>
      </c>
      <c r="V19" s="30">
        <f>VLOOKUP($O19,'2020'!$B$5:$O$117,8,FALSE)</f>
        <v>0</v>
      </c>
      <c r="W19" s="30">
        <f>VLOOKUP($O19,'2020'!$B$5:$O$117,9,FALSE)</f>
        <v>0</v>
      </c>
      <c r="X19" s="30">
        <f>VLOOKUP($O19,'2020'!$B$5:$O$117,10,FALSE)</f>
        <v>0</v>
      </c>
      <c r="Y19" s="30">
        <f>VLOOKUP($O19,'2020'!$B$5:$O$117,11,FALSE)</f>
        <v>16</v>
      </c>
      <c r="Z19" s="30">
        <f>VLOOKUP($O19,'2020'!$B$5:$O$117,12,FALSE)</f>
        <v>52</v>
      </c>
      <c r="AA19" s="30">
        <f>VLOOKUP($O19,'2020'!$B$5:$O$117,13,FALSE)</f>
        <v>72</v>
      </c>
      <c r="AB19" s="30">
        <f>VLOOKUP($O19,'2020'!$B$5:$O$117,14,FALSE)</f>
        <v>124233</v>
      </c>
      <c r="AC19" s="87" t="s">
        <v>31</v>
      </c>
      <c r="AD19" s="36">
        <v>21339.43</v>
      </c>
      <c r="AE19" s="36">
        <v>5518.07</v>
      </c>
      <c r="AF19" s="36">
        <v>3298.65</v>
      </c>
      <c r="AG19" s="36">
        <v>3236.46</v>
      </c>
      <c r="AH19" s="36">
        <v>1868.83</v>
      </c>
      <c r="AI19" s="36">
        <v>1670.05</v>
      </c>
      <c r="AJ19" s="36">
        <v>1438.2</v>
      </c>
      <c r="AK19" s="37">
        <v>1248.1500000000001</v>
      </c>
      <c r="AL19" s="37">
        <v>552.75</v>
      </c>
      <c r="AM19" s="38">
        <v>122.40697361852465</v>
      </c>
      <c r="AN19" s="38">
        <v>46.619837465070376</v>
      </c>
      <c r="AO19" s="38">
        <v>24.636743543564545</v>
      </c>
      <c r="AP19" s="38">
        <v>410.49015116811728</v>
      </c>
    </row>
    <row r="20" spans="1:42">
      <c r="A20" s="27" t="s">
        <v>32</v>
      </c>
      <c r="B20" s="28">
        <f>VLOOKUP($A20,'2019'!$A$5:$N$117,2,FALSE)</f>
        <v>154873</v>
      </c>
      <c r="C20" s="28">
        <f>VLOOKUP($A20,'2019'!$A$5:$N$117,3,FALSE)</f>
        <v>161597</v>
      </c>
      <c r="D20" s="28">
        <f>VLOOKUP($A20,'2019'!$A$5:$N$117,4,FALSE)</f>
        <v>157887</v>
      </c>
      <c r="E20" s="28">
        <f>VLOOKUP($A20,'2019'!$A$5:$N$117,5,FALSE)</f>
        <v>149597</v>
      </c>
      <c r="F20" s="28">
        <f>VLOOKUP($A20,'2019'!$A$5:$N$117,6,FALSE)</f>
        <v>116440</v>
      </c>
      <c r="G20" s="28">
        <f>VLOOKUP($A20,'2019'!$A$5:$N$117,7,FALSE)</f>
        <v>123665</v>
      </c>
      <c r="H20" s="28">
        <f>VLOOKUP($A20,'2019'!$A$5:$N$117,8,FALSE)</f>
        <v>134395</v>
      </c>
      <c r="I20" s="28">
        <f>VLOOKUP($A20,'2019'!$A$5:$N$117,9,FALSE)</f>
        <v>198399</v>
      </c>
      <c r="J20" s="28">
        <f>VLOOKUP($A20,'2019'!$A$5:$N$117,10,FALSE)</f>
        <v>154514</v>
      </c>
      <c r="K20" s="28">
        <f>VLOOKUP($A20,'2019'!$A$5:$N$117,11,FALSE)</f>
        <v>136174</v>
      </c>
      <c r="L20" s="28">
        <f>VLOOKUP($A20,'2019'!$A$5:$N$117,12,FALSE)</f>
        <v>154870</v>
      </c>
      <c r="M20" s="28">
        <f>VLOOKUP($A20,'2019'!$A$5:$N$117,13,FALSE)</f>
        <v>163972</v>
      </c>
      <c r="N20" s="28">
        <f>VLOOKUP($A20,'2019'!$A$5:$N$117,14,FALSE)</f>
        <v>1806383</v>
      </c>
      <c r="O20" s="29" t="s">
        <v>32</v>
      </c>
      <c r="P20" s="30">
        <f>VLOOKUP($O20,'2020'!$B$5:$O$117,2,FALSE)</f>
        <v>157597</v>
      </c>
      <c r="Q20" s="30">
        <f>VLOOKUP($O20,'2020'!$B$5:$O$117,3,FALSE)</f>
        <v>136045</v>
      </c>
      <c r="R20" s="30">
        <f>VLOOKUP($O20,'2020'!$B$5:$O$117,4,FALSE)</f>
        <v>26456</v>
      </c>
      <c r="S20" s="30">
        <f>VLOOKUP($O20,'2020'!$B$5:$O$117,5,FALSE)</f>
        <v>0</v>
      </c>
      <c r="T20" s="30">
        <f>VLOOKUP($O20,'2020'!$B$5:$O$117,6,FALSE)</f>
        <v>0</v>
      </c>
      <c r="U20" s="30">
        <f>VLOOKUP($O20,'2020'!$B$5:$O$117,7,FALSE)</f>
        <v>0</v>
      </c>
      <c r="V20" s="30">
        <f>VLOOKUP($O20,'2020'!$B$5:$O$117,8,FALSE)</f>
        <v>0</v>
      </c>
      <c r="W20" s="30">
        <f>VLOOKUP($O20,'2020'!$B$5:$O$117,9,FALSE)</f>
        <v>0</v>
      </c>
      <c r="X20" s="30">
        <f>VLOOKUP($O20,'2020'!$B$5:$O$117,10,FALSE)</f>
        <v>0</v>
      </c>
      <c r="Y20" s="30">
        <f>VLOOKUP($O20,'2020'!$B$5:$O$117,11,FALSE)</f>
        <v>35</v>
      </c>
      <c r="Z20" s="30">
        <f>VLOOKUP($O20,'2020'!$B$5:$O$117,12,FALSE)</f>
        <v>87</v>
      </c>
      <c r="AA20" s="30">
        <f>VLOOKUP($O20,'2020'!$B$5:$O$117,13,FALSE)</f>
        <v>111</v>
      </c>
      <c r="AB20" s="30">
        <f>VLOOKUP($O20,'2020'!$B$5:$O$117,14,FALSE)</f>
        <v>320331</v>
      </c>
      <c r="AC20" s="86" t="s">
        <v>32</v>
      </c>
      <c r="AD20" s="31">
        <v>1873.42</v>
      </c>
      <c r="AE20" s="31">
        <v>2977.15</v>
      </c>
      <c r="AF20" s="31">
        <v>1193.6099999999999</v>
      </c>
      <c r="AG20" s="31">
        <v>305.43</v>
      </c>
      <c r="AH20" s="31">
        <v>355.19</v>
      </c>
      <c r="AI20" s="31">
        <v>231.82</v>
      </c>
      <c r="AJ20" s="31">
        <v>134.37</v>
      </c>
      <c r="AK20" s="32">
        <v>161.13</v>
      </c>
      <c r="AL20" s="32">
        <v>123.84</v>
      </c>
      <c r="AM20" s="33">
        <v>57.336324809428554</v>
      </c>
      <c r="AN20" s="33">
        <v>90.126416739319964</v>
      </c>
      <c r="AO20" s="33">
        <v>59.194608319020233</v>
      </c>
      <c r="AP20" s="33">
        <v>179.44871021217858</v>
      </c>
    </row>
    <row r="21" spans="1:42">
      <c r="A21" s="34" t="s">
        <v>33</v>
      </c>
      <c r="B21" s="28">
        <f>VLOOKUP($A21,'2019'!$A$5:$N$117,2,FALSE)</f>
        <v>0</v>
      </c>
      <c r="C21" s="28">
        <f>VLOOKUP($A21,'2019'!$A$5:$N$117,3,FALSE)</f>
        <v>0</v>
      </c>
      <c r="D21" s="28">
        <f>VLOOKUP($A21,'2019'!$A$5:$N$117,4,FALSE)</f>
        <v>0</v>
      </c>
      <c r="E21" s="28">
        <f>VLOOKUP($A21,'2019'!$A$5:$N$117,5,FALSE)</f>
        <v>0</v>
      </c>
      <c r="F21" s="28">
        <f>VLOOKUP($A21,'2019'!$A$5:$N$117,6,FALSE)</f>
        <v>0</v>
      </c>
      <c r="G21" s="28">
        <f>VLOOKUP($A21,'2019'!$A$5:$N$117,7,FALSE)</f>
        <v>0</v>
      </c>
      <c r="H21" s="28">
        <f>VLOOKUP($A21,'2019'!$A$5:$N$117,8,FALSE)</f>
        <v>0</v>
      </c>
      <c r="I21" s="28">
        <f>VLOOKUP($A21,'2019'!$A$5:$N$117,9,FALSE)</f>
        <v>0</v>
      </c>
      <c r="J21" s="28">
        <f>VLOOKUP($A21,'2019'!$A$5:$N$117,10,FALSE)</f>
        <v>0</v>
      </c>
      <c r="K21" s="28">
        <f>VLOOKUP($A21,'2019'!$A$5:$N$117,11,FALSE)</f>
        <v>0</v>
      </c>
      <c r="L21" s="28">
        <f>VLOOKUP($A21,'2019'!$A$5:$N$117,12,FALSE)</f>
        <v>0</v>
      </c>
      <c r="M21" s="28">
        <f>VLOOKUP($A21,'2019'!$A$5:$N$117,13,FALSE)</f>
        <v>0</v>
      </c>
      <c r="N21" s="28">
        <f>VLOOKUP($A21,'2019'!$A$5:$N$117,14,FALSE)</f>
        <v>0</v>
      </c>
      <c r="O21" s="100" t="s">
        <v>33</v>
      </c>
      <c r="P21" s="30">
        <f>VLOOKUP($O21,'2020'!$B$5:$O$117,2,FALSE)</f>
        <v>0</v>
      </c>
      <c r="Q21" s="30">
        <f>VLOOKUP($O21,'2020'!$B$5:$O$117,3,FALSE)</f>
        <v>0</v>
      </c>
      <c r="R21" s="30">
        <f>VLOOKUP($O21,'2020'!$B$5:$O$117,4,FALSE)</f>
        <v>0</v>
      </c>
      <c r="S21" s="30">
        <f>VLOOKUP($O21,'2020'!$B$5:$O$117,5,FALSE)</f>
        <v>0</v>
      </c>
      <c r="T21" s="30">
        <f>VLOOKUP($O21,'2020'!$B$5:$O$117,6,FALSE)</f>
        <v>0</v>
      </c>
      <c r="U21" s="30">
        <f>VLOOKUP($O21,'2020'!$B$5:$O$117,7,FALSE)</f>
        <v>0</v>
      </c>
      <c r="V21" s="30">
        <f>VLOOKUP($O21,'2020'!$B$5:$O$117,8,FALSE)</f>
        <v>0</v>
      </c>
      <c r="W21" s="30">
        <f>VLOOKUP($O21,'2020'!$B$5:$O$117,9,FALSE)</f>
        <v>0</v>
      </c>
      <c r="X21" s="30">
        <f>VLOOKUP($O21,'2020'!$B$5:$O$117,10,FALSE)</f>
        <v>0</v>
      </c>
      <c r="Y21" s="30">
        <f>VLOOKUP($O21,'2020'!$B$5:$O$117,11,FALSE)</f>
        <v>0</v>
      </c>
      <c r="Z21" s="30">
        <f>VLOOKUP($O21,'2020'!$B$5:$O$117,12,FALSE)</f>
        <v>0</v>
      </c>
      <c r="AA21" s="30">
        <f>VLOOKUP($O21,'2020'!$B$5:$O$117,13,FALSE)</f>
        <v>0</v>
      </c>
      <c r="AB21" s="30">
        <f>VLOOKUP($O21,'2020'!$B$5:$O$117,14,FALSE)</f>
        <v>0</v>
      </c>
      <c r="AC21" s="87" t="s">
        <v>33</v>
      </c>
      <c r="AD21" s="44" t="s">
        <v>130</v>
      </c>
      <c r="AE21" s="44" t="s">
        <v>130</v>
      </c>
      <c r="AF21" s="44" t="s">
        <v>130</v>
      </c>
      <c r="AG21" s="44" t="s">
        <v>130</v>
      </c>
      <c r="AH21" s="44" t="s">
        <v>130</v>
      </c>
      <c r="AI21" s="44" t="s">
        <v>130</v>
      </c>
      <c r="AJ21" s="36">
        <v>-100</v>
      </c>
      <c r="AK21" s="37" t="s">
        <v>130</v>
      </c>
      <c r="AL21" s="37" t="s">
        <v>130</v>
      </c>
      <c r="AM21" s="38" t="e">
        <v>#DIV/0!</v>
      </c>
      <c r="AN21" s="38" t="e">
        <v>#DIV/0!</v>
      </c>
      <c r="AO21" s="38">
        <v>0</v>
      </c>
      <c r="AP21" s="38">
        <v>150</v>
      </c>
    </row>
    <row r="22" spans="1:42">
      <c r="A22" s="27" t="s">
        <v>34</v>
      </c>
      <c r="B22" s="28">
        <f>VLOOKUP($A22,'2019'!$A$5:$N$117,2,FALSE)</f>
        <v>208075</v>
      </c>
      <c r="C22" s="28">
        <f>VLOOKUP($A22,'2019'!$A$5:$N$117,3,FALSE)</f>
        <v>184399</v>
      </c>
      <c r="D22" s="28">
        <f>VLOOKUP($A22,'2019'!$A$5:$N$117,4,FALSE)</f>
        <v>144519</v>
      </c>
      <c r="E22" s="28">
        <f>VLOOKUP($A22,'2019'!$A$5:$N$117,5,FALSE)</f>
        <v>118145</v>
      </c>
      <c r="F22" s="28">
        <f>VLOOKUP($A22,'2019'!$A$5:$N$117,6,FALSE)</f>
        <v>111911</v>
      </c>
      <c r="G22" s="28">
        <f>VLOOKUP($A22,'2019'!$A$5:$N$117,7,FALSE)</f>
        <v>140243</v>
      </c>
      <c r="H22" s="28">
        <f>VLOOKUP($A22,'2019'!$A$5:$N$117,8,FALSE)</f>
        <v>166107</v>
      </c>
      <c r="I22" s="28">
        <f>VLOOKUP($A22,'2019'!$A$5:$N$117,9,FALSE)</f>
        <v>180418</v>
      </c>
      <c r="J22" s="28">
        <f>VLOOKUP($A22,'2019'!$A$5:$N$117,10,FALSE)</f>
        <v>145528</v>
      </c>
      <c r="K22" s="28">
        <f>VLOOKUP($A22,'2019'!$A$5:$N$117,11,FALSE)</f>
        <v>151047</v>
      </c>
      <c r="L22" s="28">
        <f>VLOOKUP($A22,'2019'!$A$5:$N$117,12,FALSE)</f>
        <v>155728</v>
      </c>
      <c r="M22" s="28">
        <f>VLOOKUP($A22,'2019'!$A$5:$N$117,13,FALSE)</f>
        <v>184839</v>
      </c>
      <c r="N22" s="28">
        <f>VLOOKUP($A22,'2019'!$A$5:$N$117,14,FALSE)</f>
        <v>1890959</v>
      </c>
      <c r="O22" s="29" t="s">
        <v>34</v>
      </c>
      <c r="P22" s="30">
        <f>VLOOKUP($O22,'2020'!$B$5:$O$117,2,FALSE)</f>
        <v>200808</v>
      </c>
      <c r="Q22" s="30">
        <f>VLOOKUP($O22,'2020'!$B$5:$O$117,3,FALSE)</f>
        <v>50549</v>
      </c>
      <c r="R22" s="30">
        <f>VLOOKUP($O22,'2020'!$B$5:$O$117,4,FALSE)</f>
        <v>8451</v>
      </c>
      <c r="S22" s="30">
        <f>VLOOKUP($O22,'2020'!$B$5:$O$117,5,FALSE)</f>
        <v>0</v>
      </c>
      <c r="T22" s="30">
        <f>VLOOKUP($O22,'2020'!$B$5:$O$117,6,FALSE)</f>
        <v>0</v>
      </c>
      <c r="U22" s="30">
        <f>VLOOKUP($O22,'2020'!$B$5:$O$117,7,FALSE)</f>
        <v>0</v>
      </c>
      <c r="V22" s="30">
        <f>VLOOKUP($O22,'2020'!$B$5:$O$117,8,FALSE)</f>
        <v>0</v>
      </c>
      <c r="W22" s="30">
        <f>VLOOKUP($O22,'2020'!$B$5:$O$117,9,FALSE)</f>
        <v>0</v>
      </c>
      <c r="X22" s="30">
        <f>VLOOKUP($O22,'2020'!$B$5:$O$117,10,FALSE)</f>
        <v>0</v>
      </c>
      <c r="Y22" s="30">
        <f>VLOOKUP($O22,'2020'!$B$5:$O$117,11,FALSE)</f>
        <v>10</v>
      </c>
      <c r="Z22" s="30">
        <f>VLOOKUP($O22,'2020'!$B$5:$O$117,12,FALSE)</f>
        <v>96</v>
      </c>
      <c r="AA22" s="30">
        <f>VLOOKUP($O22,'2020'!$B$5:$O$117,13,FALSE)</f>
        <v>314</v>
      </c>
      <c r="AB22" s="30">
        <f>VLOOKUP($O22,'2020'!$B$5:$O$117,14,FALSE)</f>
        <v>260228</v>
      </c>
      <c r="AC22" s="86" t="s">
        <v>34</v>
      </c>
      <c r="AD22" s="31">
        <v>8726.15</v>
      </c>
      <c r="AE22" s="31">
        <v>7277.69</v>
      </c>
      <c r="AF22" s="31">
        <v>3312.58</v>
      </c>
      <c r="AG22" s="31">
        <v>1063.27</v>
      </c>
      <c r="AH22" s="31">
        <v>557</v>
      </c>
      <c r="AI22" s="31">
        <v>385.5</v>
      </c>
      <c r="AJ22" s="31">
        <v>158.1</v>
      </c>
      <c r="AK22" s="32">
        <v>123.88</v>
      </c>
      <c r="AL22" s="32">
        <v>131.01</v>
      </c>
      <c r="AM22" s="33">
        <v>77.600321360796755</v>
      </c>
      <c r="AN22" s="33">
        <v>61.472136902150062</v>
      </c>
      <c r="AO22" s="33">
        <v>46.833745795566863</v>
      </c>
      <c r="AP22" s="33">
        <v>212.22283871089081</v>
      </c>
    </row>
    <row r="23" spans="1:42">
      <c r="A23" s="34" t="s">
        <v>35</v>
      </c>
      <c r="B23" s="28">
        <f>VLOOKUP($A23,'2019'!$A$5:$N$117,2,FALSE)</f>
        <v>1062.3952918871948</v>
      </c>
      <c r="C23" s="28">
        <f>VLOOKUP($A23,'2019'!$A$5:$N$117,3,FALSE)</f>
        <v>938.84983016036017</v>
      </c>
      <c r="D23" s="28">
        <f>VLOOKUP($A23,'2019'!$A$5:$N$117,4,FALSE)</f>
        <v>935.85986254838451</v>
      </c>
      <c r="E23" s="28">
        <f>VLOOKUP($A23,'2019'!$A$5:$N$117,5,FALSE)</f>
        <v>991.59285883561097</v>
      </c>
      <c r="F23" s="28">
        <f>VLOOKUP($A23,'2019'!$A$5:$N$117,6,FALSE)</f>
        <v>914.81049056007578</v>
      </c>
      <c r="G23" s="28">
        <f>VLOOKUP($A23,'2019'!$A$5:$N$117,7,FALSE)</f>
        <v>1028.4292598151512</v>
      </c>
      <c r="H23" s="28">
        <f>VLOOKUP($A23,'2019'!$A$5:$N$117,8,FALSE)</f>
        <v>1389.7369460462912</v>
      </c>
      <c r="I23" s="28">
        <f>VLOOKUP($A23,'2019'!$A$5:$N$117,9,FALSE)</f>
        <v>1774.1271822418832</v>
      </c>
      <c r="J23" s="28">
        <f>VLOOKUP($A23,'2019'!$A$5:$N$117,10,FALSE)</f>
        <v>914.57129315111774</v>
      </c>
      <c r="K23" s="28">
        <f>VLOOKUP($A23,'2019'!$A$5:$N$117,11,FALSE)</f>
        <v>744.02354056402555</v>
      </c>
      <c r="L23" s="28">
        <f>VLOOKUP($A23,'2019'!$A$5:$N$117,12,FALSE)</f>
        <v>942.79658740816808</v>
      </c>
      <c r="M23" s="28">
        <f>VLOOKUP($A23,'2019'!$A$5:$N$117,13,FALSE)</f>
        <v>1438.054822655818</v>
      </c>
      <c r="N23" s="28">
        <f>VLOOKUP($A23,'2019'!$A$5:$N$117,14,FALSE)</f>
        <v>13075.247965874081</v>
      </c>
      <c r="O23" s="100" t="s">
        <v>35</v>
      </c>
      <c r="P23" s="30">
        <f>VLOOKUP($O23,'2020'!$B$5:$O$117,2,FALSE)</f>
        <v>1137.8620744134607</v>
      </c>
      <c r="Q23" s="30">
        <f>VLOOKUP($O23,'2020'!$B$5:$O$117,3,FALSE)</f>
        <v>282.13334386602418</v>
      </c>
      <c r="R23" s="30">
        <f>VLOOKUP($O23,'2020'!$B$5:$O$117,4,FALSE)</f>
        <v>97.472944150406818</v>
      </c>
      <c r="S23" s="30">
        <f>VLOOKUP($O23,'2020'!$B$5:$O$117,5,FALSE)</f>
        <v>0</v>
      </c>
      <c r="T23" s="30">
        <f>VLOOKUP($O23,'2020'!$B$5:$O$117,6,FALSE)</f>
        <v>0</v>
      </c>
      <c r="U23" s="30">
        <f>VLOOKUP($O23,'2020'!$B$5:$O$117,7,FALSE)</f>
        <v>0</v>
      </c>
      <c r="V23" s="30">
        <f>VLOOKUP($O23,'2020'!$B$5:$O$117,8,FALSE)</f>
        <v>0</v>
      </c>
      <c r="W23" s="30">
        <f>VLOOKUP($O23,'2020'!$B$5:$O$117,9,FALSE)</f>
        <v>0</v>
      </c>
      <c r="X23" s="30">
        <f>VLOOKUP($O23,'2020'!$B$5:$O$117,10,FALSE)</f>
        <v>0</v>
      </c>
      <c r="Y23" s="30">
        <f>VLOOKUP($O23,'2020'!$B$5:$O$117,11,FALSE)</f>
        <v>0.35879611343708034</v>
      </c>
      <c r="Z23" s="30">
        <f>VLOOKUP($O23,'2020'!$B$5:$O$117,12,FALSE)</f>
        <v>0.47839481791610711</v>
      </c>
      <c r="AA23" s="30">
        <f>VLOOKUP($O23,'2020'!$B$5:$O$117,13,FALSE)</f>
        <v>1.1959870447902679</v>
      </c>
      <c r="AB23" s="30">
        <f>VLOOKUP($O23,'2020'!$B$5:$O$117,14,FALSE)</f>
        <v>1519.5015404060352</v>
      </c>
      <c r="AC23" s="87" t="s">
        <v>35</v>
      </c>
      <c r="AD23" s="36">
        <v>42550</v>
      </c>
      <c r="AE23" s="36">
        <v>5816.67</v>
      </c>
      <c r="AF23" s="36">
        <v>8676</v>
      </c>
      <c r="AG23" s="36">
        <v>7962.79</v>
      </c>
      <c r="AH23" s="36">
        <v>4898.59</v>
      </c>
      <c r="AI23" s="36">
        <v>5044.4399999999996</v>
      </c>
      <c r="AJ23" s="36">
        <v>4657.3599999999997</v>
      </c>
      <c r="AK23" s="37">
        <v>3816.04</v>
      </c>
      <c r="AL23" s="37">
        <v>1644.15</v>
      </c>
      <c r="AM23" s="38">
        <v>1133.8095238095239</v>
      </c>
      <c r="AN23" s="38">
        <v>1057.2815533980583</v>
      </c>
      <c r="AO23" s="38">
        <v>913.79310344827582</v>
      </c>
      <c r="AP23" s="38">
        <v>2600.9247027741085</v>
      </c>
    </row>
    <row r="24" spans="1:42">
      <c r="A24" s="27" t="s">
        <v>36</v>
      </c>
      <c r="B24" s="28">
        <f>VLOOKUP($A24,'2019'!$A$5:$N$117,2,FALSE)</f>
        <v>7575.0047397108774</v>
      </c>
      <c r="C24" s="28">
        <f>VLOOKUP($A24,'2019'!$A$5:$N$117,3,FALSE)</f>
        <v>6694.1109092345359</v>
      </c>
      <c r="D24" s="28">
        <f>VLOOKUP($A24,'2019'!$A$5:$N$117,4,FALSE)</f>
        <v>6672.7920846828338</v>
      </c>
      <c r="E24" s="28">
        <f>VLOOKUP($A24,'2019'!$A$5:$N$117,5,FALSE)</f>
        <v>7070.1749743265655</v>
      </c>
      <c r="F24" s="28">
        <f>VLOOKUP($A24,'2019'!$A$5:$N$117,6,FALSE)</f>
        <v>6522.7075598388492</v>
      </c>
      <c r="G24" s="28">
        <f>VLOOKUP($A24,'2019'!$A$5:$N$117,7,FALSE)</f>
        <v>7332.8228928035387</v>
      </c>
      <c r="H24" s="28">
        <f>VLOOKUP($A24,'2019'!$A$5:$N$117,8,FALSE)</f>
        <v>9908.9896516312492</v>
      </c>
      <c r="I24" s="28">
        <f>VLOOKUP($A24,'2019'!$A$5:$N$117,9,FALSE)</f>
        <v>12649.737735998104</v>
      </c>
      <c r="J24" s="28">
        <f>VLOOKUP($A24,'2019'!$A$5:$N$117,10,FALSE)</f>
        <v>6521.0020538747131</v>
      </c>
      <c r="K24" s="28">
        <f>VLOOKUP($A24,'2019'!$A$5:$N$117,11,FALSE)</f>
        <v>5304.9763014456112</v>
      </c>
      <c r="L24" s="28">
        <f>VLOOKUP($A24,'2019'!$A$5:$N$117,12,FALSE)</f>
        <v>6722.2517576427836</v>
      </c>
      <c r="M24" s="28">
        <f>VLOOKUP($A24,'2019'!$A$5:$N$117,13,FALSE)</f>
        <v>10253.50185638676</v>
      </c>
      <c r="N24" s="28">
        <f>VLOOKUP($A24,'2019'!$A$5:$N$117,14,FALSE)</f>
        <v>93228.072517576424</v>
      </c>
      <c r="O24" s="100" t="s">
        <v>36</v>
      </c>
      <c r="P24" s="30">
        <f>VLOOKUP($O24,'2020'!$B$5:$O$117,2,FALSE)</f>
        <v>8113.0918713958445</v>
      </c>
      <c r="Q24" s="30">
        <f>VLOOKUP($O24,'2020'!$B$5:$O$117,3,FALSE)</f>
        <v>2011.6442846986333</v>
      </c>
      <c r="R24" s="30">
        <f>VLOOKUP($O24,'2020'!$B$5:$O$117,4,FALSE)</f>
        <v>694.99368038549642</v>
      </c>
      <c r="S24" s="30">
        <f>VLOOKUP($O24,'2020'!$B$5:$O$117,5,FALSE)</f>
        <v>0</v>
      </c>
      <c r="T24" s="30">
        <f>VLOOKUP($O24,'2020'!$B$5:$O$117,6,FALSE)</f>
        <v>0</v>
      </c>
      <c r="U24" s="30">
        <f>VLOOKUP($O24,'2020'!$B$5:$O$117,7,FALSE)</f>
        <v>0</v>
      </c>
      <c r="V24" s="30">
        <f>VLOOKUP($O24,'2020'!$B$5:$O$117,8,FALSE)</f>
        <v>0</v>
      </c>
      <c r="W24" s="30">
        <f>VLOOKUP($O24,'2020'!$B$5:$O$117,9,FALSE)</f>
        <v>0</v>
      </c>
      <c r="X24" s="30">
        <f>VLOOKUP($O24,'2020'!$B$5:$O$117,10,FALSE)</f>
        <v>0</v>
      </c>
      <c r="Y24" s="30">
        <f>VLOOKUP($O24,'2020'!$B$5:$O$117,11,FALSE)</f>
        <v>2.5582589462042815</v>
      </c>
      <c r="Z24" s="30">
        <f>VLOOKUP($O24,'2020'!$B$5:$O$117,12,FALSE)</f>
        <v>3.4110119282723752</v>
      </c>
      <c r="AA24" s="30">
        <f>VLOOKUP($O24,'2020'!$B$5:$O$117,13,FALSE)</f>
        <v>8.5275298206809378</v>
      </c>
      <c r="AB24" s="30">
        <f>VLOOKUP($O24,'2020'!$B$5:$O$117,14,FALSE)</f>
        <v>10834.226637175132</v>
      </c>
      <c r="AC24" s="86" t="s">
        <v>36</v>
      </c>
      <c r="AD24" s="31">
        <v>184.65</v>
      </c>
      <c r="AE24" s="31">
        <v>223.08</v>
      </c>
      <c r="AF24" s="31">
        <v>111.89</v>
      </c>
      <c r="AG24" s="31">
        <v>247.47</v>
      </c>
      <c r="AH24" s="31">
        <v>196.96</v>
      </c>
      <c r="AI24" s="31">
        <v>119.38</v>
      </c>
      <c r="AJ24" s="31">
        <v>146.36000000000001</v>
      </c>
      <c r="AK24" s="32">
        <v>44.53</v>
      </c>
      <c r="AL24" s="32">
        <v>71.95</v>
      </c>
      <c r="AM24" s="33">
        <v>34.678899082568812</v>
      </c>
      <c r="AN24" s="33">
        <v>101.95876288659792</v>
      </c>
      <c r="AO24" s="33">
        <v>49.01673026122689</v>
      </c>
      <c r="AP24" s="33">
        <v>112.00555812876331</v>
      </c>
    </row>
    <row r="25" spans="1:42">
      <c r="A25" s="34" t="s">
        <v>37</v>
      </c>
      <c r="B25" s="28">
        <f>VLOOKUP($A25,'2019'!$A$5:$N$117,2,FALSE)</f>
        <v>63066</v>
      </c>
      <c r="C25" s="28">
        <f>VLOOKUP($A25,'2019'!$A$5:$N$117,3,FALSE)</f>
        <v>71997</v>
      </c>
      <c r="D25" s="28">
        <f>VLOOKUP($A25,'2019'!$A$5:$N$117,4,FALSE)</f>
        <v>63697</v>
      </c>
      <c r="E25" s="28">
        <f>VLOOKUP($A25,'2019'!$A$5:$N$117,5,FALSE)</f>
        <v>65691</v>
      </c>
      <c r="F25" s="28">
        <f>VLOOKUP($A25,'2019'!$A$5:$N$117,6,FALSE)</f>
        <v>56268</v>
      </c>
      <c r="G25" s="28">
        <f>VLOOKUP($A25,'2019'!$A$5:$N$117,7,FALSE)</f>
        <v>69845</v>
      </c>
      <c r="H25" s="28">
        <f>VLOOKUP($A25,'2019'!$A$5:$N$117,8,FALSE)</f>
        <v>67836</v>
      </c>
      <c r="I25" s="28">
        <f>VLOOKUP($A25,'2019'!$A$5:$N$117,9,FALSE)</f>
        <v>71930</v>
      </c>
      <c r="J25" s="28">
        <f>VLOOKUP($A25,'2019'!$A$5:$N$117,10,FALSE)</f>
        <v>63192</v>
      </c>
      <c r="K25" s="28">
        <f>VLOOKUP($A25,'2019'!$A$5:$N$117,11,FALSE)</f>
        <v>67357</v>
      </c>
      <c r="L25" s="28">
        <f>VLOOKUP($A25,'2019'!$A$5:$N$117,12,FALSE)</f>
        <v>65558</v>
      </c>
      <c r="M25" s="28">
        <f>VLOOKUP($A25,'2019'!$A$5:$N$117,13,FALSE)</f>
        <v>63536</v>
      </c>
      <c r="N25" s="28">
        <f>VLOOKUP($A25,'2019'!$A$5:$N$117,14,FALSE)</f>
        <v>789973</v>
      </c>
      <c r="O25" s="35" t="s">
        <v>37</v>
      </c>
      <c r="P25" s="30">
        <f>VLOOKUP($O25,'2020'!$B$5:$O$117,2,FALSE)</f>
        <v>80379</v>
      </c>
      <c r="Q25" s="30">
        <f>VLOOKUP($O25,'2020'!$B$5:$O$117,3,FALSE)</f>
        <v>35299</v>
      </c>
      <c r="R25" s="30">
        <f>VLOOKUP($O25,'2020'!$B$5:$O$117,4,FALSE)</f>
        <v>3588</v>
      </c>
      <c r="S25" s="30">
        <f>VLOOKUP($O25,'2020'!$B$5:$O$117,5,FALSE)</f>
        <v>0</v>
      </c>
      <c r="T25" s="30">
        <f>VLOOKUP($O25,'2020'!$B$5:$O$117,6,FALSE)</f>
        <v>0</v>
      </c>
      <c r="U25" s="30">
        <f>VLOOKUP($O25,'2020'!$B$5:$O$117,7,FALSE)</f>
        <v>0</v>
      </c>
      <c r="V25" s="30">
        <f>VLOOKUP($O25,'2020'!$B$5:$O$117,8,FALSE)</f>
        <v>0</v>
      </c>
      <c r="W25" s="30">
        <f>VLOOKUP($O25,'2020'!$B$5:$O$117,9,FALSE)</f>
        <v>0</v>
      </c>
      <c r="X25" s="30">
        <f>VLOOKUP($O25,'2020'!$B$5:$O$117,10,FALSE)</f>
        <v>0</v>
      </c>
      <c r="Y25" s="30">
        <f>VLOOKUP($O25,'2020'!$B$5:$O$117,11,FALSE)</f>
        <v>12</v>
      </c>
      <c r="Z25" s="30">
        <f>VLOOKUP($O25,'2020'!$B$5:$O$117,12,FALSE)</f>
        <v>54</v>
      </c>
      <c r="AA25" s="30">
        <f>VLOOKUP($O25,'2020'!$B$5:$O$117,13,FALSE)</f>
        <v>76</v>
      </c>
      <c r="AB25" s="30">
        <f>VLOOKUP($O25,'2020'!$B$5:$O$117,14,FALSE)</f>
        <v>119408</v>
      </c>
      <c r="AC25" s="87" t="s">
        <v>37</v>
      </c>
      <c r="AD25" s="36">
        <v>29359.52</v>
      </c>
      <c r="AE25" s="36">
        <v>11214.47</v>
      </c>
      <c r="AF25" s="36">
        <v>6486.86</v>
      </c>
      <c r="AG25" s="36">
        <v>5596.88</v>
      </c>
      <c r="AH25" s="36">
        <v>2780.99</v>
      </c>
      <c r="AI25" s="36">
        <v>2481.62</v>
      </c>
      <c r="AJ25" s="36">
        <v>1143.3599999999999</v>
      </c>
      <c r="AK25" s="37">
        <v>849.72</v>
      </c>
      <c r="AL25" s="37">
        <v>711.17</v>
      </c>
      <c r="AM25" s="38">
        <v>439.875</v>
      </c>
      <c r="AN25" s="38">
        <v>222.47855377308196</v>
      </c>
      <c r="AO25" s="38">
        <v>146.99305437912926</v>
      </c>
      <c r="AP25" s="38">
        <v>708.2025542356813</v>
      </c>
    </row>
    <row r="26" spans="1:42">
      <c r="A26" s="45" t="s">
        <v>38</v>
      </c>
      <c r="B26" s="28">
        <f>SUM(B27:B34)</f>
        <v>201661.03486089615</v>
      </c>
      <c r="C26" s="28">
        <f t="shared" ref="C26:N26" si="6">SUM(C27:C34)</f>
        <v>154182.57187346646</v>
      </c>
      <c r="D26" s="28">
        <f t="shared" si="6"/>
        <v>203481.7133932279</v>
      </c>
      <c r="E26" s="28">
        <f t="shared" si="6"/>
        <v>200890.75225548301</v>
      </c>
      <c r="F26" s="28">
        <f t="shared" si="6"/>
        <v>194028.05841606585</v>
      </c>
      <c r="G26" s="28">
        <f t="shared" si="6"/>
        <v>231982.16535804613</v>
      </c>
      <c r="H26" s="28">
        <f t="shared" si="6"/>
        <v>203179.53839039674</v>
      </c>
      <c r="I26" s="28">
        <f t="shared" si="6"/>
        <v>214976.46303461553</v>
      </c>
      <c r="J26" s="28">
        <f t="shared" si="6"/>
        <v>191760.74454531728</v>
      </c>
      <c r="K26" s="28">
        <f t="shared" si="6"/>
        <v>200337.40804424143</v>
      </c>
      <c r="L26" s="28">
        <f t="shared" si="6"/>
        <v>209604.28673889246</v>
      </c>
      <c r="M26" s="28">
        <f t="shared" si="6"/>
        <v>236857.78056698502</v>
      </c>
      <c r="N26" s="28">
        <f t="shared" si="6"/>
        <v>2442942.5174776339</v>
      </c>
      <c r="O26" s="46" t="s">
        <v>38</v>
      </c>
      <c r="P26" s="28">
        <f>SUM(P27:P34)</f>
        <v>197945.01425955986</v>
      </c>
      <c r="Q26" s="28">
        <f t="shared" ref="Q26:AB26" si="7">SUM(Q27:Q34)</f>
        <v>106479.41680193273</v>
      </c>
      <c r="R26" s="28">
        <f t="shared" si="7"/>
        <v>21889.130223472122</v>
      </c>
      <c r="S26" s="28">
        <f t="shared" si="7"/>
        <v>0</v>
      </c>
      <c r="T26" s="28">
        <f t="shared" si="7"/>
        <v>0</v>
      </c>
      <c r="U26" s="28">
        <f t="shared" si="7"/>
        <v>0</v>
      </c>
      <c r="V26" s="28">
        <f t="shared" si="7"/>
        <v>0</v>
      </c>
      <c r="W26" s="28">
        <f t="shared" si="7"/>
        <v>0</v>
      </c>
      <c r="X26" s="28">
        <f t="shared" si="7"/>
        <v>0</v>
      </c>
      <c r="Y26" s="28">
        <f t="shared" si="7"/>
        <v>30.632696009965649</v>
      </c>
      <c r="Z26" s="28">
        <f t="shared" si="7"/>
        <v>31.616379147635048</v>
      </c>
      <c r="AA26" s="28">
        <f t="shared" si="7"/>
        <v>93.586821939526629</v>
      </c>
      <c r="AB26" s="28">
        <f t="shared" si="7"/>
        <v>326469.39718206186</v>
      </c>
      <c r="AC26" s="89" t="s">
        <v>38</v>
      </c>
      <c r="AD26" s="47">
        <v>5728.39</v>
      </c>
      <c r="AE26" s="47">
        <v>2314.62</v>
      </c>
      <c r="AF26" s="47">
        <v>638.17999999999995</v>
      </c>
      <c r="AG26" s="47">
        <v>404.81</v>
      </c>
      <c r="AH26" s="47">
        <v>93.34</v>
      </c>
      <c r="AI26" s="47">
        <v>44.72</v>
      </c>
      <c r="AJ26" s="47">
        <v>28.65</v>
      </c>
      <c r="AK26" s="48">
        <v>21.49</v>
      </c>
      <c r="AL26" s="48">
        <v>25.53</v>
      </c>
      <c r="AM26" s="49">
        <v>18.96053119417574</v>
      </c>
      <c r="AN26" s="49">
        <v>7.9042627910746122</v>
      </c>
      <c r="AO26" s="49">
        <v>16.662348038263048</v>
      </c>
      <c r="AP26" s="49">
        <v>69.656839569591654</v>
      </c>
    </row>
    <row r="27" spans="1:42">
      <c r="A27" s="34" t="s">
        <v>39</v>
      </c>
      <c r="B27" s="28">
        <f>VLOOKUP($A27,'2019'!$A$5:$N$117,2,FALSE)</f>
        <v>10282</v>
      </c>
      <c r="C27" s="28">
        <f>VLOOKUP($A27,'2019'!$A$5:$N$117,3,FALSE)</f>
        <v>9984</v>
      </c>
      <c r="D27" s="28">
        <f>VLOOKUP($A27,'2019'!$A$5:$N$117,4,FALSE)</f>
        <v>12237</v>
      </c>
      <c r="E27" s="28">
        <f>VLOOKUP($A27,'2019'!$A$5:$N$117,5,FALSE)</f>
        <v>10419</v>
      </c>
      <c r="F27" s="28">
        <f>VLOOKUP($A27,'2019'!$A$5:$N$117,6,FALSE)</f>
        <v>5682</v>
      </c>
      <c r="G27" s="28">
        <f>VLOOKUP($A27,'2019'!$A$5:$N$117,7,FALSE)</f>
        <v>14076</v>
      </c>
      <c r="H27" s="28">
        <f>VLOOKUP($A27,'2019'!$A$5:$N$117,8,FALSE)</f>
        <v>9824</v>
      </c>
      <c r="I27" s="28">
        <f>VLOOKUP($A27,'2019'!$A$5:$N$117,9,FALSE)</f>
        <v>14214</v>
      </c>
      <c r="J27" s="28">
        <f>VLOOKUP($A27,'2019'!$A$5:$N$117,10,FALSE)</f>
        <v>10811</v>
      </c>
      <c r="K27" s="28">
        <f>VLOOKUP($A27,'2019'!$A$5:$N$117,11,FALSE)</f>
        <v>12557</v>
      </c>
      <c r="L27" s="28">
        <f>VLOOKUP($A27,'2019'!$A$5:$N$117,12,FALSE)</f>
        <v>11200</v>
      </c>
      <c r="M27" s="28">
        <f>VLOOKUP($A27,'2019'!$A$5:$N$117,13,FALSE)</f>
        <v>15387</v>
      </c>
      <c r="N27" s="28">
        <f>VLOOKUP($A27,'2019'!$A$5:$N$117,14,FALSE)</f>
        <v>136673</v>
      </c>
      <c r="O27" s="35" t="s">
        <v>39</v>
      </c>
      <c r="P27" s="30">
        <f>VLOOKUP($O27,'2020'!$B$5:$O$117,2,FALSE)</f>
        <v>13540</v>
      </c>
      <c r="Q27" s="30">
        <f>VLOOKUP($O27,'2020'!$B$5:$O$117,3,FALSE)</f>
        <v>6478</v>
      </c>
      <c r="R27" s="30">
        <f>VLOOKUP($O27,'2020'!$B$5:$O$117,4,FALSE)</f>
        <v>1785</v>
      </c>
      <c r="S27" s="30">
        <f>VLOOKUP($O27,'2020'!$B$5:$O$117,5,FALSE)</f>
        <v>0</v>
      </c>
      <c r="T27" s="30">
        <f>VLOOKUP($O27,'2020'!$B$5:$O$117,6,FALSE)</f>
        <v>0</v>
      </c>
      <c r="U27" s="30">
        <f>VLOOKUP($O27,'2020'!$B$5:$O$117,7,FALSE)</f>
        <v>0</v>
      </c>
      <c r="V27" s="30">
        <f>VLOOKUP($O27,'2020'!$B$5:$O$117,8,FALSE)</f>
        <v>0</v>
      </c>
      <c r="W27" s="30">
        <f>VLOOKUP($O27,'2020'!$B$5:$O$117,9,FALSE)</f>
        <v>0</v>
      </c>
      <c r="X27" s="30">
        <f>VLOOKUP($O27,'2020'!$B$5:$O$117,10,FALSE)</f>
        <v>0</v>
      </c>
      <c r="Y27" s="30">
        <f>VLOOKUP($O27,'2020'!$B$5:$O$117,11,FALSE)</f>
        <v>2</v>
      </c>
      <c r="Z27" s="30">
        <f>VLOOKUP($O27,'2020'!$B$5:$O$117,12,FALSE)</f>
        <v>1</v>
      </c>
      <c r="AA27" s="30">
        <f>VLOOKUP($O27,'2020'!$B$5:$O$117,13,FALSE)</f>
        <v>11</v>
      </c>
      <c r="AB27" s="30">
        <f>VLOOKUP($O27,'2020'!$B$5:$O$117,14,FALSE)</f>
        <v>21817</v>
      </c>
      <c r="AC27" s="87" t="s">
        <v>39</v>
      </c>
      <c r="AD27" s="36">
        <v>2399.77</v>
      </c>
      <c r="AE27" s="36">
        <v>542.11</v>
      </c>
      <c r="AF27" s="36">
        <v>200.36</v>
      </c>
      <c r="AG27" s="36">
        <v>370.6</v>
      </c>
      <c r="AH27" s="36">
        <v>73.540000000000006</v>
      </c>
      <c r="AI27" s="36">
        <v>78.680000000000007</v>
      </c>
      <c r="AJ27" s="36">
        <v>49.85</v>
      </c>
      <c r="AK27" s="37">
        <v>40.51</v>
      </c>
      <c r="AL27" s="37">
        <v>21.65</v>
      </c>
      <c r="AM27" s="38">
        <v>40.902459358065862</v>
      </c>
      <c r="AN27" s="38">
        <v>22.623178348369187</v>
      </c>
      <c r="AO27" s="38">
        <v>20.749209438092922</v>
      </c>
      <c r="AP27" s="38">
        <v>78.61659978666124</v>
      </c>
    </row>
    <row r="28" spans="1:42">
      <c r="A28" s="27" t="s">
        <v>40</v>
      </c>
      <c r="B28" s="28">
        <f>VLOOKUP($A28,'2019'!$A$5:$N$117,2,FALSE)</f>
        <v>1886.7882731049619</v>
      </c>
      <c r="C28" s="28">
        <f>VLOOKUP($A28,'2019'!$A$5:$N$117,3,FALSE)</f>
        <v>1124.9542996002194</v>
      </c>
      <c r="D28" s="28">
        <f>VLOOKUP($A28,'2019'!$A$5:$N$117,4,FALSE)</f>
        <v>1614.3624676648114</v>
      </c>
      <c r="E28" s="28">
        <f>VLOOKUP($A28,'2019'!$A$5:$N$117,5,FALSE)</f>
        <v>1399.7758093595673</v>
      </c>
      <c r="F28" s="28">
        <f>VLOOKUP($A28,'2019'!$A$5:$N$117,6,FALSE)</f>
        <v>1000.0354315277887</v>
      </c>
      <c r="G28" s="28">
        <f>VLOOKUP($A28,'2019'!$A$5:$N$117,7,FALSE)</f>
        <v>1745.0994747981499</v>
      </c>
      <c r="H28" s="28">
        <f>VLOOKUP($A28,'2019'!$A$5:$N$117,8,FALSE)</f>
        <v>1679.0464842831386</v>
      </c>
      <c r="I28" s="28">
        <f>VLOOKUP($A28,'2019'!$A$5:$N$117,9,FALSE)</f>
        <v>1565.4216508583522</v>
      </c>
      <c r="J28" s="28">
        <f>VLOOKUP($A28,'2019'!$A$5:$N$117,10,FALSE)</f>
        <v>1249.8731676726502</v>
      </c>
      <c r="K28" s="28">
        <f>VLOOKUP($A28,'2019'!$A$5:$N$117,11,FALSE)</f>
        <v>1217.3600376264012</v>
      </c>
      <c r="L28" s="28">
        <f>VLOOKUP($A28,'2019'!$A$5:$N$117,12,FALSE)</f>
        <v>1500.737634240025</v>
      </c>
      <c r="M28" s="28">
        <f>VLOOKUP($A28,'2019'!$A$5:$N$117,13,FALSE)</f>
        <v>2488.452300697656</v>
      </c>
      <c r="N28" s="28">
        <f>VLOOKUP($A28,'2019'!$A$5:$N$117,14,FALSE)</f>
        <v>18471.907031433722</v>
      </c>
      <c r="O28" s="100" t="s">
        <v>40</v>
      </c>
      <c r="P28" s="30">
        <f>VLOOKUP($O28,'2020'!$B$5:$O$117,2,FALSE)</f>
        <v>1741.6770400564396</v>
      </c>
      <c r="Q28" s="30">
        <f>VLOOKUP($O28,'2020'!$B$5:$O$117,3,FALSE)</f>
        <v>635.88837500979855</v>
      </c>
      <c r="R28" s="30">
        <f>VLOOKUP($O28,'2020'!$B$5:$O$117,4,FALSE)</f>
        <v>278.58618797522928</v>
      </c>
      <c r="S28" s="30">
        <f>VLOOKUP($O28,'2020'!$B$5:$O$117,5,FALSE)</f>
        <v>0</v>
      </c>
      <c r="T28" s="30">
        <f>VLOOKUP($O28,'2020'!$B$5:$O$117,6,FALSE)</f>
        <v>0</v>
      </c>
      <c r="U28" s="30">
        <f>VLOOKUP($O28,'2020'!$B$5:$O$117,7,FALSE)</f>
        <v>0</v>
      </c>
      <c r="V28" s="30">
        <f>VLOOKUP($O28,'2020'!$B$5:$O$117,8,FALSE)</f>
        <v>0</v>
      </c>
      <c r="W28" s="30">
        <f>VLOOKUP($O28,'2020'!$B$5:$O$117,9,FALSE)</f>
        <v>0</v>
      </c>
      <c r="X28" s="30">
        <f>VLOOKUP($O28,'2020'!$B$5:$O$117,10,FALSE)</f>
        <v>0</v>
      </c>
      <c r="Y28" s="30">
        <f>VLOOKUP($O28,'2020'!$B$5:$O$117,11,FALSE)</f>
        <v>1.3689738966841734</v>
      </c>
      <c r="Z28" s="30">
        <f>VLOOKUP($O28,'2020'!$B$5:$O$117,12,FALSE)</f>
        <v>0.68448694834208668</v>
      </c>
      <c r="AA28" s="30">
        <f>VLOOKUP($O28,'2020'!$B$5:$O$117,13,FALSE)</f>
        <v>2.7379477933683467</v>
      </c>
      <c r="AB28" s="30">
        <f>VLOOKUP($O28,'2020'!$B$5:$O$117,14,FALSE)</f>
        <v>2660.9430116798621</v>
      </c>
      <c r="AC28" s="86" t="s">
        <v>40</v>
      </c>
      <c r="AD28" s="31">
        <v>5013.51</v>
      </c>
      <c r="AE28" s="31">
        <v>4830.7700000000004</v>
      </c>
      <c r="AF28" s="31">
        <v>1227.93</v>
      </c>
      <c r="AG28" s="31">
        <v>481.9</v>
      </c>
      <c r="AH28" s="31">
        <v>165.74</v>
      </c>
      <c r="AI28" s="31">
        <v>89.85</v>
      </c>
      <c r="AJ28" s="31">
        <v>86.3</v>
      </c>
      <c r="AK28" s="32">
        <v>8.52</v>
      </c>
      <c r="AL28" s="32">
        <v>40.32</v>
      </c>
      <c r="AM28" s="33">
        <v>5.3934571175950481</v>
      </c>
      <c r="AN28" s="33">
        <v>8.7570621468926557</v>
      </c>
      <c r="AO28" s="33">
        <v>14.490674318507891</v>
      </c>
      <c r="AP28" s="33">
        <v>133.11956023820431</v>
      </c>
    </row>
    <row r="29" spans="1:42">
      <c r="A29" s="34" t="s">
        <v>41</v>
      </c>
      <c r="B29" s="28">
        <f>VLOOKUP($A29,'2019'!$A$5:$N$117,2,FALSE)</f>
        <v>163637</v>
      </c>
      <c r="C29" s="28">
        <f>VLOOKUP($A29,'2019'!$A$5:$N$117,3,FALSE)</f>
        <v>123265</v>
      </c>
      <c r="D29" s="28">
        <f>VLOOKUP($A29,'2019'!$A$5:$N$117,4,FALSE)</f>
        <v>163151</v>
      </c>
      <c r="E29" s="28">
        <f>VLOOKUP($A29,'2019'!$A$5:$N$117,5,FALSE)</f>
        <v>163938</v>
      </c>
      <c r="F29" s="28">
        <f>VLOOKUP($A29,'2019'!$A$5:$N$117,6,FALSE)</f>
        <v>173033</v>
      </c>
      <c r="G29" s="28">
        <f>VLOOKUP($A29,'2019'!$A$5:$N$117,7,FALSE)</f>
        <v>191590</v>
      </c>
      <c r="H29" s="28">
        <f>VLOOKUP($A29,'2019'!$A$5:$N$117,8,FALSE)</f>
        <v>164159</v>
      </c>
      <c r="I29" s="28">
        <f>VLOOKUP($A29,'2019'!$A$5:$N$117,9,FALSE)</f>
        <v>172276</v>
      </c>
      <c r="J29" s="28">
        <f>VLOOKUP($A29,'2019'!$A$5:$N$117,10,FALSE)</f>
        <v>155998</v>
      </c>
      <c r="K29" s="28">
        <f>VLOOKUP($A29,'2019'!$A$5:$N$117,11,FALSE)</f>
        <v>161961</v>
      </c>
      <c r="L29" s="28">
        <f>VLOOKUP($A29,'2019'!$A$5:$N$117,12,FALSE)</f>
        <v>173337</v>
      </c>
      <c r="M29" s="28">
        <f>VLOOKUP($A29,'2019'!$A$5:$N$117,13,FALSE)</f>
        <v>189018</v>
      </c>
      <c r="N29" s="28">
        <f>VLOOKUP($A29,'2019'!$A$5:$N$117,14,FALSE)</f>
        <v>1995363</v>
      </c>
      <c r="O29" s="35" t="s">
        <v>41</v>
      </c>
      <c r="P29" s="30">
        <f>VLOOKUP($O29,'2020'!$B$5:$O$117,2,FALSE)</f>
        <v>159470</v>
      </c>
      <c r="Q29" s="30">
        <f>VLOOKUP($O29,'2020'!$B$5:$O$117,3,FALSE)</f>
        <v>86779</v>
      </c>
      <c r="R29" s="30">
        <f>VLOOKUP($O29,'2020'!$B$5:$O$117,4,FALSE)</f>
        <v>15456</v>
      </c>
      <c r="S29" s="30">
        <f>VLOOKUP($O29,'2020'!$B$5:$O$117,5,FALSE)</f>
        <v>0</v>
      </c>
      <c r="T29" s="30">
        <f>VLOOKUP($O29,'2020'!$B$5:$O$117,6,FALSE)</f>
        <v>0</v>
      </c>
      <c r="U29" s="30">
        <f>VLOOKUP($O29,'2020'!$B$5:$O$117,7,FALSE)</f>
        <v>0</v>
      </c>
      <c r="V29" s="30">
        <f>VLOOKUP($O29,'2020'!$B$5:$O$117,8,FALSE)</f>
        <v>0</v>
      </c>
      <c r="W29" s="30">
        <f>VLOOKUP($O29,'2020'!$B$5:$O$117,9,FALSE)</f>
        <v>0</v>
      </c>
      <c r="X29" s="30">
        <f>VLOOKUP($O29,'2020'!$B$5:$O$117,10,FALSE)</f>
        <v>0</v>
      </c>
      <c r="Y29" s="30">
        <f>VLOOKUP($O29,'2020'!$B$5:$O$117,11,FALSE)</f>
        <v>5</v>
      </c>
      <c r="Z29" s="30">
        <f>VLOOKUP($O29,'2020'!$B$5:$O$117,12,FALSE)</f>
        <v>20</v>
      </c>
      <c r="AA29" s="30">
        <f>VLOOKUP($O29,'2020'!$B$5:$O$117,13,FALSE)</f>
        <v>48</v>
      </c>
      <c r="AB29" s="30">
        <f>VLOOKUP($O29,'2020'!$B$5:$O$117,14,FALSE)</f>
        <v>261778</v>
      </c>
      <c r="AC29" s="87" t="s">
        <v>41</v>
      </c>
      <c r="AD29" s="36">
        <v>10595.24</v>
      </c>
      <c r="AE29" s="36">
        <v>5031.5200000000004</v>
      </c>
      <c r="AF29" s="36">
        <v>962.84</v>
      </c>
      <c r="AG29" s="36">
        <v>413.17</v>
      </c>
      <c r="AH29" s="36">
        <v>94.59</v>
      </c>
      <c r="AI29" s="36">
        <v>40.020000000000003</v>
      </c>
      <c r="AJ29" s="36">
        <v>22.83</v>
      </c>
      <c r="AK29" s="37">
        <v>17.329999999999998</v>
      </c>
      <c r="AL29" s="37">
        <v>24.07</v>
      </c>
      <c r="AM29" s="38">
        <v>13.91614343294847</v>
      </c>
      <c r="AN29" s="38">
        <v>3.228951913968908</v>
      </c>
      <c r="AO29" s="38">
        <v>14.767990203741338</v>
      </c>
      <c r="AP29" s="38">
        <v>66.130119832986665</v>
      </c>
    </row>
    <row r="30" spans="1:42">
      <c r="A30" s="27" t="s">
        <v>42</v>
      </c>
      <c r="B30" s="28">
        <f>VLOOKUP($A30,'2019'!$A$5:$N$117,2,FALSE)</f>
        <v>3821.0348608961531</v>
      </c>
      <c r="C30" s="28">
        <f>VLOOKUP($A30,'2019'!$A$5:$N$117,3,FALSE)</f>
        <v>2747.5718734664601</v>
      </c>
      <c r="D30" s="28">
        <f>VLOOKUP($A30,'2019'!$A$5:$N$117,4,FALSE)</f>
        <v>4449.7133932278884</v>
      </c>
      <c r="E30" s="28">
        <f>VLOOKUP($A30,'2019'!$A$5:$N$117,5,FALSE)</f>
        <v>3337.7522554829939</v>
      </c>
      <c r="F30" s="28">
        <f>VLOOKUP($A30,'2019'!$A$5:$N$117,6,FALSE)</f>
        <v>1310.0584160658336</v>
      </c>
      <c r="G30" s="28">
        <f>VLOOKUP($A30,'2019'!$A$5:$N$117,7,FALSE)</f>
        <v>4540.1653580461289</v>
      </c>
      <c r="H30" s="28">
        <f>VLOOKUP($A30,'2019'!$A$5:$N$117,8,FALSE)</f>
        <v>6475.5383903967386</v>
      </c>
      <c r="I30" s="28">
        <f>VLOOKUP($A30,'2019'!$A$5:$N$117,9,FALSE)</f>
        <v>5265.46303461553</v>
      </c>
      <c r="J30" s="28">
        <f>VLOOKUP($A30,'2019'!$A$5:$N$117,10,FALSE)</f>
        <v>3548.7445453172772</v>
      </c>
      <c r="K30" s="28">
        <f>VLOOKUP($A30,'2019'!$A$5:$N$117,11,FALSE)</f>
        <v>3328.4080442414402</v>
      </c>
      <c r="L30" s="28">
        <f>VLOOKUP($A30,'2019'!$A$5:$N$117,12,FALSE)</f>
        <v>3327.2867388924537</v>
      </c>
      <c r="M30" s="28">
        <f>VLOOKUP($A30,'2019'!$A$5:$N$117,13,FALSE)</f>
        <v>3556.7805669850136</v>
      </c>
      <c r="N30" s="28">
        <f>VLOOKUP($A30,'2019'!$A$5:$N$117,14,FALSE)</f>
        <v>45708.517477633912</v>
      </c>
      <c r="O30" s="100" t="s">
        <v>42</v>
      </c>
      <c r="P30" s="30">
        <f>VLOOKUP($O30,'2020'!$B$5:$O$117,2,FALSE)</f>
        <v>3391.0142595598504</v>
      </c>
      <c r="Q30" s="30">
        <f>VLOOKUP($O30,'2020'!$B$5:$O$117,3,FALSE)</f>
        <v>1125.4168019327319</v>
      </c>
      <c r="R30" s="30">
        <f>VLOOKUP($O30,'2020'!$B$5:$O$117,4,FALSE)</f>
        <v>169.13022347212259</v>
      </c>
      <c r="S30" s="30">
        <f>VLOOKUP($O30,'2020'!$B$5:$O$117,5,FALSE)</f>
        <v>0</v>
      </c>
      <c r="T30" s="30">
        <f>VLOOKUP($O30,'2020'!$B$5:$O$117,6,FALSE)</f>
        <v>0</v>
      </c>
      <c r="U30" s="30">
        <f>VLOOKUP($O30,'2020'!$B$5:$O$117,7,FALSE)</f>
        <v>0</v>
      </c>
      <c r="V30" s="30">
        <f>VLOOKUP($O30,'2020'!$B$5:$O$117,8,FALSE)</f>
        <v>0</v>
      </c>
      <c r="W30" s="30">
        <f>VLOOKUP($O30,'2020'!$B$5:$O$117,9,FALSE)</f>
        <v>0</v>
      </c>
      <c r="X30" s="30">
        <f>VLOOKUP($O30,'2020'!$B$5:$O$117,10,FALSE)</f>
        <v>0</v>
      </c>
      <c r="Y30" s="30">
        <f>VLOOKUP($O30,'2020'!$B$5:$O$117,11,FALSE)</f>
        <v>16.632696009965649</v>
      </c>
      <c r="Z30" s="30">
        <f>VLOOKUP($O30,'2020'!$B$5:$O$117,12,FALSE)</f>
        <v>2.6163791476350458</v>
      </c>
      <c r="AA30" s="30">
        <f>VLOOKUP($O30,'2020'!$B$5:$O$117,13,FALSE)</f>
        <v>11.586821939526631</v>
      </c>
      <c r="AB30" s="30">
        <f>VLOOKUP($O30,'2020'!$B$5:$O$117,14,FALSE)</f>
        <v>4716.3971820618317</v>
      </c>
      <c r="AC30" s="86" t="s">
        <v>42</v>
      </c>
      <c r="AD30" s="31">
        <v>828.63</v>
      </c>
      <c r="AE30" s="31">
        <v>690.73</v>
      </c>
      <c r="AF30" s="31">
        <v>192.37</v>
      </c>
      <c r="AG30" s="31">
        <v>290.69</v>
      </c>
      <c r="AH30" s="31">
        <v>170.46</v>
      </c>
      <c r="AI30" s="31">
        <v>137.51</v>
      </c>
      <c r="AJ30" s="31">
        <v>245.91</v>
      </c>
      <c r="AK30" s="32">
        <v>176.66</v>
      </c>
      <c r="AL30" s="32">
        <v>75.349999999999994</v>
      </c>
      <c r="AM30" s="33">
        <v>140.17660044150111</v>
      </c>
      <c r="AN30" s="33">
        <v>126.4669163545568</v>
      </c>
      <c r="AO30" s="33">
        <v>86.374045801526719</v>
      </c>
      <c r="AP30" s="33">
        <v>160.44538706256628</v>
      </c>
    </row>
    <row r="31" spans="1:42">
      <c r="A31" s="34" t="s">
        <v>43</v>
      </c>
      <c r="B31" s="28">
        <f>VLOOKUP($A31,'2019'!$A$5:$N$117,2,FALSE)</f>
        <v>3626.2117268950378</v>
      </c>
      <c r="C31" s="28">
        <f>VLOOKUP($A31,'2019'!$A$5:$N$117,3,FALSE)</f>
        <v>2162.0457003997803</v>
      </c>
      <c r="D31" s="28">
        <f>VLOOKUP($A31,'2019'!$A$5:$N$117,4,FALSE)</f>
        <v>3102.6375323351881</v>
      </c>
      <c r="E31" s="28">
        <f>VLOOKUP($A31,'2019'!$A$5:$N$117,5,FALSE)</f>
        <v>2690.2241906404324</v>
      </c>
      <c r="F31" s="28">
        <f>VLOOKUP($A31,'2019'!$A$5:$N$117,6,FALSE)</f>
        <v>1921.9645684722111</v>
      </c>
      <c r="G31" s="28">
        <f>VLOOKUP($A31,'2019'!$A$5:$N$117,7,FALSE)</f>
        <v>3353.9005252018496</v>
      </c>
      <c r="H31" s="28">
        <f>VLOOKUP($A31,'2019'!$A$5:$N$117,8,FALSE)</f>
        <v>3226.9535157168611</v>
      </c>
      <c r="I31" s="28">
        <f>VLOOKUP($A31,'2019'!$A$5:$N$117,9,FALSE)</f>
        <v>3008.5783491416473</v>
      </c>
      <c r="J31" s="28">
        <f>VLOOKUP($A31,'2019'!$A$5:$N$117,10,FALSE)</f>
        <v>2402.1268323273493</v>
      </c>
      <c r="K31" s="28">
        <f>VLOOKUP($A31,'2019'!$A$5:$N$117,11,FALSE)</f>
        <v>2339.6399623735988</v>
      </c>
      <c r="L31" s="28">
        <f>VLOOKUP($A31,'2019'!$A$5:$N$117,12,FALSE)</f>
        <v>2884.2623657599747</v>
      </c>
      <c r="M31" s="28">
        <f>VLOOKUP($A31,'2019'!$A$5:$N$117,13,FALSE)</f>
        <v>4782.5476993023431</v>
      </c>
      <c r="N31" s="28">
        <f>VLOOKUP($A31,'2019'!$A$5:$N$117,14,FALSE)</f>
        <v>35501.092968566278</v>
      </c>
      <c r="O31" s="100" t="s">
        <v>43</v>
      </c>
      <c r="P31" s="30">
        <f>VLOOKUP($O31,'2020'!$B$5:$O$117,2,FALSE)</f>
        <v>3347.3229599435604</v>
      </c>
      <c r="Q31" s="30">
        <f>VLOOKUP($O31,'2020'!$B$5:$O$117,3,FALSE)</f>
        <v>1222.1116249902013</v>
      </c>
      <c r="R31" s="30">
        <f>VLOOKUP($O31,'2020'!$B$5:$O$117,4,FALSE)</f>
        <v>535.41381202477066</v>
      </c>
      <c r="S31" s="30">
        <f>VLOOKUP($O31,'2020'!$B$5:$O$117,5,FALSE)</f>
        <v>0</v>
      </c>
      <c r="T31" s="30">
        <f>VLOOKUP($O31,'2020'!$B$5:$O$117,6,FALSE)</f>
        <v>0</v>
      </c>
      <c r="U31" s="30">
        <f>VLOOKUP($O31,'2020'!$B$5:$O$117,7,FALSE)</f>
        <v>0</v>
      </c>
      <c r="V31" s="30">
        <f>VLOOKUP($O31,'2020'!$B$5:$O$117,8,FALSE)</f>
        <v>0</v>
      </c>
      <c r="W31" s="30">
        <f>VLOOKUP($O31,'2020'!$B$5:$O$117,9,FALSE)</f>
        <v>0</v>
      </c>
      <c r="X31" s="30">
        <f>VLOOKUP($O31,'2020'!$B$5:$O$117,10,FALSE)</f>
        <v>0</v>
      </c>
      <c r="Y31" s="30">
        <f>VLOOKUP($O31,'2020'!$B$5:$O$117,11,FALSE)</f>
        <v>2.6310261033158264</v>
      </c>
      <c r="Z31" s="30">
        <f>VLOOKUP($O31,'2020'!$B$5:$O$117,12,FALSE)</f>
        <v>1.3155130516579132</v>
      </c>
      <c r="AA31" s="30">
        <f>VLOOKUP($O31,'2020'!$B$5:$O$117,13,FALSE)</f>
        <v>5.2620522066316529</v>
      </c>
      <c r="AB31" s="30">
        <f>VLOOKUP($O31,'2020'!$B$5:$O$117,14,FALSE)</f>
        <v>5114.0569883201379</v>
      </c>
      <c r="AC31" s="87" t="s">
        <v>43</v>
      </c>
      <c r="AD31" s="36">
        <v>1052.3800000000001</v>
      </c>
      <c r="AE31" s="36">
        <v>363.59</v>
      </c>
      <c r="AF31" s="36">
        <v>117.36</v>
      </c>
      <c r="AG31" s="36">
        <v>287.72000000000003</v>
      </c>
      <c r="AH31" s="36">
        <v>21.93</v>
      </c>
      <c r="AI31" s="36">
        <v>131</v>
      </c>
      <c r="AJ31" s="36">
        <v>21.14</v>
      </c>
      <c r="AK31" s="37">
        <v>20.12</v>
      </c>
      <c r="AL31" s="37">
        <v>-3.51</v>
      </c>
      <c r="AM31" s="38">
        <v>33.465458663646658</v>
      </c>
      <c r="AN31" s="38">
        <v>44.925373134328353</v>
      </c>
      <c r="AO31" s="38">
        <v>6.3343717549325023</v>
      </c>
      <c r="AP31" s="38">
        <v>52.455011321654155</v>
      </c>
    </row>
    <row r="32" spans="1:42">
      <c r="A32" s="27" t="s">
        <v>44</v>
      </c>
      <c r="B32" s="28">
        <f>VLOOKUP($A32,'2019'!$A$5:$N$117,2,FALSE)</f>
        <v>5549</v>
      </c>
      <c r="C32" s="28">
        <f>VLOOKUP($A32,'2019'!$A$5:$N$117,3,FALSE)</f>
        <v>3485</v>
      </c>
      <c r="D32" s="28">
        <f>VLOOKUP($A32,'2019'!$A$5:$N$117,4,FALSE)</f>
        <v>4758</v>
      </c>
      <c r="E32" s="28">
        <f>VLOOKUP($A32,'2019'!$A$5:$N$117,5,FALSE)</f>
        <v>4572</v>
      </c>
      <c r="F32" s="28">
        <f>VLOOKUP($A32,'2019'!$A$5:$N$117,6,FALSE)</f>
        <v>3951</v>
      </c>
      <c r="G32" s="28">
        <f>VLOOKUP($A32,'2019'!$A$5:$N$117,7,FALSE)</f>
        <v>4786</v>
      </c>
      <c r="H32" s="28">
        <f>VLOOKUP($A32,'2019'!$A$5:$N$117,8,FALSE)</f>
        <v>5712</v>
      </c>
      <c r="I32" s="28">
        <f>VLOOKUP($A32,'2019'!$A$5:$N$117,9,FALSE)</f>
        <v>5825</v>
      </c>
      <c r="J32" s="28">
        <f>VLOOKUP($A32,'2019'!$A$5:$N$117,10,FALSE)</f>
        <v>5055</v>
      </c>
      <c r="K32" s="28">
        <f>VLOOKUP($A32,'2019'!$A$5:$N$117,11,FALSE)</f>
        <v>6947</v>
      </c>
      <c r="L32" s="28">
        <f>VLOOKUP($A32,'2019'!$A$5:$N$117,12,FALSE)</f>
        <v>4459</v>
      </c>
      <c r="M32" s="28">
        <f>VLOOKUP($A32,'2019'!$A$5:$N$117,13,FALSE)</f>
        <v>5278</v>
      </c>
      <c r="N32" s="28">
        <f>VLOOKUP($A32,'2019'!$A$5:$N$117,14,FALSE)</f>
        <v>60377</v>
      </c>
      <c r="O32" s="29" t="s">
        <v>44</v>
      </c>
      <c r="P32" s="30">
        <f>VLOOKUP($O32,'2020'!$B$5:$O$117,2,FALSE)</f>
        <v>5727</v>
      </c>
      <c r="Q32" s="30">
        <f>VLOOKUP($O32,'2020'!$B$5:$O$117,3,FALSE)</f>
        <v>3183</v>
      </c>
      <c r="R32" s="30">
        <f>VLOOKUP($O32,'2020'!$B$5:$O$117,4,FALSE)</f>
        <v>900</v>
      </c>
      <c r="S32" s="30">
        <f>VLOOKUP($O32,'2020'!$B$5:$O$117,5,FALSE)</f>
        <v>0</v>
      </c>
      <c r="T32" s="30">
        <f>VLOOKUP($O32,'2020'!$B$5:$O$117,6,FALSE)</f>
        <v>0</v>
      </c>
      <c r="U32" s="30">
        <f>VLOOKUP($O32,'2020'!$B$5:$O$117,7,FALSE)</f>
        <v>0</v>
      </c>
      <c r="V32" s="30">
        <f>VLOOKUP($O32,'2020'!$B$5:$O$117,8,FALSE)</f>
        <v>0</v>
      </c>
      <c r="W32" s="30">
        <f>VLOOKUP($O32,'2020'!$B$5:$O$117,9,FALSE)</f>
        <v>0</v>
      </c>
      <c r="X32" s="30">
        <f>VLOOKUP($O32,'2020'!$B$5:$O$117,10,FALSE)</f>
        <v>0</v>
      </c>
      <c r="Y32" s="30">
        <f>VLOOKUP($O32,'2020'!$B$5:$O$117,11,FALSE)</f>
        <v>1</v>
      </c>
      <c r="Z32" s="30">
        <f>VLOOKUP($O32,'2020'!$B$5:$O$117,12,FALSE)</f>
        <v>0</v>
      </c>
      <c r="AA32" s="30">
        <f>VLOOKUP($O32,'2020'!$B$5:$O$117,13,FALSE)</f>
        <v>5</v>
      </c>
      <c r="AB32" s="30">
        <f>VLOOKUP($O32,'2020'!$B$5:$O$117,14,FALSE)</f>
        <v>9816</v>
      </c>
      <c r="AC32" s="86" t="s">
        <v>44</v>
      </c>
      <c r="AD32" s="31">
        <v>3814</v>
      </c>
      <c r="AE32" s="31">
        <v>1680</v>
      </c>
      <c r="AF32" s="31">
        <v>837.66</v>
      </c>
      <c r="AG32" s="31">
        <v>561.22</v>
      </c>
      <c r="AH32" s="31">
        <v>518.54999999999995</v>
      </c>
      <c r="AI32" s="31">
        <v>173.18</v>
      </c>
      <c r="AJ32" s="31">
        <v>63.35</v>
      </c>
      <c r="AK32" s="32">
        <v>33.090000000000003</v>
      </c>
      <c r="AL32" s="32">
        <v>58.79</v>
      </c>
      <c r="AM32" s="33">
        <v>80.920421860019175</v>
      </c>
      <c r="AN32" s="33">
        <v>174.13162705667276</v>
      </c>
      <c r="AO32" s="33">
        <v>53.382352941176471</v>
      </c>
      <c r="AP32" s="33">
        <v>149.76233148912959</v>
      </c>
    </row>
    <row r="33" spans="1:42">
      <c r="A33" s="34" t="s">
        <v>45</v>
      </c>
      <c r="B33" s="28">
        <f>VLOOKUP($A33,'2019'!$A$5:$N$117,2,FALSE)</f>
        <v>7830</v>
      </c>
      <c r="C33" s="28">
        <f>VLOOKUP($A33,'2019'!$A$5:$N$117,3,FALSE)</f>
        <v>5813</v>
      </c>
      <c r="D33" s="28">
        <f>VLOOKUP($A33,'2019'!$A$5:$N$117,4,FALSE)</f>
        <v>7470</v>
      </c>
      <c r="E33" s="28">
        <f>VLOOKUP($A33,'2019'!$A$5:$N$117,5,FALSE)</f>
        <v>6206</v>
      </c>
      <c r="F33" s="28">
        <f>VLOOKUP($A33,'2019'!$A$5:$N$117,6,FALSE)</f>
        <v>2665</v>
      </c>
      <c r="G33" s="28">
        <f>VLOOKUP($A33,'2019'!$A$5:$N$117,7,FALSE)</f>
        <v>7379</v>
      </c>
      <c r="H33" s="28">
        <f>VLOOKUP($A33,'2019'!$A$5:$N$117,8,FALSE)</f>
        <v>7042</v>
      </c>
      <c r="I33" s="28">
        <f>VLOOKUP($A33,'2019'!$A$5:$N$117,9,FALSE)</f>
        <v>6013</v>
      </c>
      <c r="J33" s="28">
        <f>VLOOKUP($A33,'2019'!$A$5:$N$117,10,FALSE)</f>
        <v>6851</v>
      </c>
      <c r="K33" s="28">
        <f>VLOOKUP($A33,'2019'!$A$5:$N$117,11,FALSE)</f>
        <v>7055</v>
      </c>
      <c r="L33" s="28">
        <f>VLOOKUP($A33,'2019'!$A$5:$N$117,12,FALSE)</f>
        <v>7005</v>
      </c>
      <c r="M33" s="28">
        <f>VLOOKUP($A33,'2019'!$A$5:$N$117,13,FALSE)</f>
        <v>8476</v>
      </c>
      <c r="N33" s="28">
        <f>VLOOKUP($A33,'2019'!$A$5:$N$117,14,FALSE)</f>
        <v>79805</v>
      </c>
      <c r="O33" s="35" t="s">
        <v>45</v>
      </c>
      <c r="P33" s="30">
        <f>VLOOKUP($O33,'2020'!$B$5:$O$117,2,FALSE)</f>
        <v>6263</v>
      </c>
      <c r="Q33" s="30">
        <f>VLOOKUP($O33,'2020'!$B$5:$O$117,3,FALSE)</f>
        <v>4402</v>
      </c>
      <c r="R33" s="30">
        <f>VLOOKUP($O33,'2020'!$B$5:$O$117,4,FALSE)</f>
        <v>1733</v>
      </c>
      <c r="S33" s="30">
        <f>VLOOKUP($O33,'2020'!$B$5:$O$117,5,FALSE)</f>
        <v>0</v>
      </c>
      <c r="T33" s="30">
        <f>VLOOKUP($O33,'2020'!$B$5:$O$117,6,FALSE)</f>
        <v>0</v>
      </c>
      <c r="U33" s="30">
        <f>VLOOKUP($O33,'2020'!$B$5:$O$117,7,FALSE)</f>
        <v>0</v>
      </c>
      <c r="V33" s="30">
        <f>VLOOKUP($O33,'2020'!$B$5:$O$117,8,FALSE)</f>
        <v>0</v>
      </c>
      <c r="W33" s="30">
        <f>VLOOKUP($O33,'2020'!$B$5:$O$117,9,FALSE)</f>
        <v>0</v>
      </c>
      <c r="X33" s="30">
        <f>VLOOKUP($O33,'2020'!$B$5:$O$117,10,FALSE)</f>
        <v>0</v>
      </c>
      <c r="Y33" s="30">
        <f>VLOOKUP($O33,'2020'!$B$5:$O$117,11,FALSE)</f>
        <v>1</v>
      </c>
      <c r="Z33" s="30">
        <f>VLOOKUP($O33,'2020'!$B$5:$O$117,12,FALSE)</f>
        <v>6</v>
      </c>
      <c r="AA33" s="30">
        <f>VLOOKUP($O33,'2020'!$B$5:$O$117,13,FALSE)</f>
        <v>7</v>
      </c>
      <c r="AB33" s="30">
        <f>VLOOKUP($O33,'2020'!$B$5:$O$117,14,FALSE)</f>
        <v>12412</v>
      </c>
      <c r="AC33" s="87" t="s">
        <v>45</v>
      </c>
      <c r="AD33" s="36">
        <v>1885.77</v>
      </c>
      <c r="AE33" s="36">
        <v>780.14</v>
      </c>
      <c r="AF33" s="36">
        <v>257.92</v>
      </c>
      <c r="AG33" s="36">
        <v>313.33</v>
      </c>
      <c r="AH33" s="36">
        <v>40.299999999999997</v>
      </c>
      <c r="AI33" s="36">
        <v>16.510000000000002</v>
      </c>
      <c r="AJ33" s="36">
        <v>15.95</v>
      </c>
      <c r="AK33" s="37">
        <v>0.43</v>
      </c>
      <c r="AL33" s="37">
        <v>-1.79</v>
      </c>
      <c r="AM33" s="38">
        <v>-2.4132730015082959</v>
      </c>
      <c r="AN33" s="38">
        <v>-15.394504258396271</v>
      </c>
      <c r="AO33" s="38">
        <v>-7.0983335453504646</v>
      </c>
      <c r="AP33" s="38">
        <v>37.128815527538158</v>
      </c>
    </row>
    <row r="34" spans="1:42">
      <c r="A34" s="27" t="s">
        <v>46</v>
      </c>
      <c r="B34" s="28">
        <f>VLOOKUP($A34,'2019'!$A$5:$N$117,2,FALSE)</f>
        <v>5029</v>
      </c>
      <c r="C34" s="28">
        <f>VLOOKUP($A34,'2019'!$A$5:$N$117,3,FALSE)</f>
        <v>5601</v>
      </c>
      <c r="D34" s="28">
        <f>VLOOKUP($A34,'2019'!$A$5:$N$117,4,FALSE)</f>
        <v>6699</v>
      </c>
      <c r="E34" s="28">
        <f>VLOOKUP($A34,'2019'!$A$5:$N$117,5,FALSE)</f>
        <v>8328</v>
      </c>
      <c r="F34" s="28">
        <f>VLOOKUP($A34,'2019'!$A$5:$N$117,6,FALSE)</f>
        <v>4465</v>
      </c>
      <c r="G34" s="28">
        <f>VLOOKUP($A34,'2019'!$A$5:$N$117,7,FALSE)</f>
        <v>4512</v>
      </c>
      <c r="H34" s="28">
        <f>VLOOKUP($A34,'2019'!$A$5:$N$117,8,FALSE)</f>
        <v>5061</v>
      </c>
      <c r="I34" s="28">
        <f>VLOOKUP($A34,'2019'!$A$5:$N$117,9,FALSE)</f>
        <v>6809</v>
      </c>
      <c r="J34" s="28">
        <f>VLOOKUP($A34,'2019'!$A$5:$N$117,10,FALSE)</f>
        <v>5845</v>
      </c>
      <c r="K34" s="28">
        <f>VLOOKUP($A34,'2019'!$A$5:$N$117,11,FALSE)</f>
        <v>4932</v>
      </c>
      <c r="L34" s="28">
        <f>VLOOKUP($A34,'2019'!$A$5:$N$117,12,FALSE)</f>
        <v>5891</v>
      </c>
      <c r="M34" s="28">
        <f>VLOOKUP($A34,'2019'!$A$5:$N$117,13,FALSE)</f>
        <v>7871</v>
      </c>
      <c r="N34" s="28">
        <f>VLOOKUP($A34,'2019'!$A$5:$N$117,14,FALSE)</f>
        <v>71043</v>
      </c>
      <c r="O34" s="29" t="s">
        <v>46</v>
      </c>
      <c r="P34" s="30">
        <f>VLOOKUP($O34,'2020'!$B$5:$O$117,2,FALSE)</f>
        <v>4465</v>
      </c>
      <c r="Q34" s="30">
        <f>VLOOKUP($O34,'2020'!$B$5:$O$117,3,FALSE)</f>
        <v>2654</v>
      </c>
      <c r="R34" s="30">
        <f>VLOOKUP($O34,'2020'!$B$5:$O$117,4,FALSE)</f>
        <v>1032</v>
      </c>
      <c r="S34" s="30">
        <f>VLOOKUP($O34,'2020'!$B$5:$O$117,5,FALSE)</f>
        <v>0</v>
      </c>
      <c r="T34" s="30">
        <f>VLOOKUP($O34,'2020'!$B$5:$O$117,6,FALSE)</f>
        <v>0</v>
      </c>
      <c r="U34" s="30">
        <f>VLOOKUP($O34,'2020'!$B$5:$O$117,7,FALSE)</f>
        <v>0</v>
      </c>
      <c r="V34" s="30">
        <f>VLOOKUP($O34,'2020'!$B$5:$O$117,8,FALSE)</f>
        <v>0</v>
      </c>
      <c r="W34" s="30">
        <f>VLOOKUP($O34,'2020'!$B$5:$O$117,9,FALSE)</f>
        <v>0</v>
      </c>
      <c r="X34" s="30">
        <f>VLOOKUP($O34,'2020'!$B$5:$O$117,10,FALSE)</f>
        <v>0</v>
      </c>
      <c r="Y34" s="30">
        <f>VLOOKUP($O34,'2020'!$B$5:$O$117,11,FALSE)</f>
        <v>1</v>
      </c>
      <c r="Z34" s="30">
        <f>VLOOKUP($O34,'2020'!$B$5:$O$117,12,FALSE)</f>
        <v>0</v>
      </c>
      <c r="AA34" s="30">
        <f>VLOOKUP($O34,'2020'!$B$5:$O$117,13,FALSE)</f>
        <v>3</v>
      </c>
      <c r="AB34" s="30">
        <f>VLOOKUP($O34,'2020'!$B$5:$O$117,14,FALSE)</f>
        <v>8155</v>
      </c>
      <c r="AC34" s="86" t="s">
        <v>46</v>
      </c>
      <c r="AD34" s="31">
        <v>1726.19</v>
      </c>
      <c r="AE34" s="31">
        <v>936.48</v>
      </c>
      <c r="AF34" s="31">
        <v>474.63</v>
      </c>
      <c r="AG34" s="31">
        <v>344.87</v>
      </c>
      <c r="AH34" s="31">
        <v>164.24</v>
      </c>
      <c r="AI34" s="31">
        <v>115.65</v>
      </c>
      <c r="AJ34" s="31">
        <v>231.73</v>
      </c>
      <c r="AK34" s="32">
        <v>120.08</v>
      </c>
      <c r="AL34" s="32">
        <v>119.4</v>
      </c>
      <c r="AM34" s="33">
        <v>89.824348879466982</v>
      </c>
      <c r="AN34" s="33">
        <v>84.66696468484578</v>
      </c>
      <c r="AO34" s="33">
        <v>125.07970244420829</v>
      </c>
      <c r="AP34" s="33">
        <v>166.16145751531332</v>
      </c>
    </row>
    <row r="35" spans="1:42">
      <c r="A35" s="50" t="s">
        <v>47</v>
      </c>
      <c r="B35" s="28">
        <f>VLOOKUP($A35,'2019'!$A$5:$N$117,2,FALSE)</f>
        <v>245.59996840192747</v>
      </c>
      <c r="C35" s="28">
        <f>VLOOKUP($A35,'2019'!$A$5:$N$117,3,FALSE)</f>
        <v>217.0392606051031</v>
      </c>
      <c r="D35" s="28">
        <f>VLOOKUP($A35,'2019'!$A$5:$N$117,4,FALSE)</f>
        <v>216.34805276878109</v>
      </c>
      <c r="E35" s="28">
        <f>VLOOKUP($A35,'2019'!$A$5:$N$117,5,FALSE)</f>
        <v>229.23216683782289</v>
      </c>
      <c r="F35" s="28">
        <f>VLOOKUP($A35,'2019'!$A$5:$N$117,6,FALSE)</f>
        <v>211.48194960107432</v>
      </c>
      <c r="G35" s="28">
        <f>VLOOKUP($A35,'2019'!$A$5:$N$117,7,FALSE)</f>
        <v>237.74784738130973</v>
      </c>
      <c r="H35" s="28">
        <f>VLOOKUP($A35,'2019'!$A$5:$N$117,8,FALSE)</f>
        <v>321.27340232245831</v>
      </c>
      <c r="I35" s="28">
        <f>VLOOKUP($A35,'2019'!$A$5:$N$117,9,FALSE)</f>
        <v>410.13508176001261</v>
      </c>
      <c r="J35" s="28">
        <f>VLOOKUP($A35,'2019'!$A$5:$N$117,10,FALSE)</f>
        <v>211.42665297416858</v>
      </c>
      <c r="K35" s="28">
        <f>VLOOKUP($A35,'2019'!$A$5:$N$117,11,FALSE)</f>
        <v>172.0001579903626</v>
      </c>
      <c r="L35" s="28">
        <f>VLOOKUP($A35,'2019'!$A$5:$N$117,12,FALSE)</f>
        <v>217.95165494904811</v>
      </c>
      <c r="M35" s="28">
        <f>VLOOKUP($A35,'2019'!$A$5:$N$117,13,FALSE)</f>
        <v>332.44332095742158</v>
      </c>
      <c r="N35" s="28">
        <f>VLOOKUP($A35,'2019'!$A$5:$N$117,14,FALSE)</f>
        <v>3022.6795165494905</v>
      </c>
      <c r="O35" s="51" t="s">
        <v>47</v>
      </c>
      <c r="P35" s="30">
        <f>VLOOKUP($O35,'2020'!$B$5:$O$117,2,FALSE)</f>
        <v>263.04605419069435</v>
      </c>
      <c r="Q35" s="30">
        <f>VLOOKUP($O35,'2020'!$B$5:$O$117,3,FALSE)</f>
        <v>65.222371435342438</v>
      </c>
      <c r="R35" s="30">
        <f>VLOOKUP($O35,'2020'!$B$5:$O$117,4,FALSE)</f>
        <v>22.533375464096689</v>
      </c>
      <c r="S35" s="30">
        <f>VLOOKUP($O35,'2020'!$B$5:$O$117,5,FALSE)</f>
        <v>0</v>
      </c>
      <c r="T35" s="30">
        <f>VLOOKUP($O35,'2020'!$B$5:$O$117,6,FALSE)</f>
        <v>0</v>
      </c>
      <c r="U35" s="30">
        <f>VLOOKUP($O35,'2020'!$B$5:$O$117,7,FALSE)</f>
        <v>0</v>
      </c>
      <c r="V35" s="30">
        <f>VLOOKUP($O35,'2020'!$B$5:$O$117,8,FALSE)</f>
        <v>0</v>
      </c>
      <c r="W35" s="30">
        <f>VLOOKUP($O35,'2020'!$B$5:$O$117,9,FALSE)</f>
        <v>0</v>
      </c>
      <c r="X35" s="30">
        <f>VLOOKUP($O35,'2020'!$B$5:$O$117,10,FALSE)</f>
        <v>0</v>
      </c>
      <c r="Y35" s="30">
        <f>VLOOKUP($O35,'2020'!$B$5:$O$117,11,FALSE)</f>
        <v>8.2944940358638114E-2</v>
      </c>
      <c r="Z35" s="30">
        <f>VLOOKUP($O35,'2020'!$B$5:$O$117,12,FALSE)</f>
        <v>0.11059325381151749</v>
      </c>
      <c r="AA35" s="30">
        <f>VLOOKUP($O35,'2020'!$B$5:$O$117,13,FALSE)</f>
        <v>0.27648313452879375</v>
      </c>
      <c r="AB35" s="30">
        <f>VLOOKUP($O35,'2020'!$B$5:$O$117,14,FALSE)</f>
        <v>351.27182241883241</v>
      </c>
      <c r="AC35" s="90" t="s">
        <v>47</v>
      </c>
      <c r="AD35" s="52">
        <v>2250</v>
      </c>
      <c r="AE35" s="52">
        <v>650</v>
      </c>
      <c r="AF35" s="52">
        <v>87.1</v>
      </c>
      <c r="AG35" s="52">
        <v>677.78</v>
      </c>
      <c r="AH35" s="52">
        <v>252.17</v>
      </c>
      <c r="AI35" s="52">
        <v>983.33</v>
      </c>
      <c r="AJ35" s="52">
        <v>54.55</v>
      </c>
      <c r="AK35" s="53">
        <v>170</v>
      </c>
      <c r="AL35" s="53">
        <v>72.73</v>
      </c>
      <c r="AM35" s="54">
        <v>86.842105263157904</v>
      </c>
      <c r="AN35" s="54">
        <v>28.205128205128204</v>
      </c>
      <c r="AO35" s="54">
        <v>92.857142857142861</v>
      </c>
      <c r="AP35" s="54">
        <v>145.42857142857142</v>
      </c>
    </row>
    <row r="36" spans="1:42">
      <c r="A36" s="45" t="s">
        <v>48</v>
      </c>
      <c r="B36" s="28">
        <f>SUM(B37:B39)</f>
        <v>78890</v>
      </c>
      <c r="C36" s="28">
        <f t="shared" ref="C36:N36" si="8">SUM(C37:C39)</f>
        <v>57675</v>
      </c>
      <c r="D36" s="28">
        <f t="shared" si="8"/>
        <v>62975</v>
      </c>
      <c r="E36" s="28">
        <f t="shared" si="8"/>
        <v>85932</v>
      </c>
      <c r="F36" s="28">
        <f t="shared" si="8"/>
        <v>68638</v>
      </c>
      <c r="G36" s="28">
        <f t="shared" si="8"/>
        <v>75978</v>
      </c>
      <c r="H36" s="28">
        <f t="shared" si="8"/>
        <v>85963</v>
      </c>
      <c r="I36" s="28">
        <f t="shared" si="8"/>
        <v>69034</v>
      </c>
      <c r="J36" s="28">
        <f t="shared" si="8"/>
        <v>75706</v>
      </c>
      <c r="K36" s="28">
        <f t="shared" si="8"/>
        <v>78100</v>
      </c>
      <c r="L36" s="28">
        <f t="shared" si="8"/>
        <v>66257</v>
      </c>
      <c r="M36" s="28">
        <f t="shared" si="8"/>
        <v>79388</v>
      </c>
      <c r="N36" s="28">
        <f t="shared" si="8"/>
        <v>884536</v>
      </c>
      <c r="O36" s="46" t="s">
        <v>48</v>
      </c>
      <c r="P36" s="28">
        <f>SUM(P37:P39)</f>
        <v>70530</v>
      </c>
      <c r="Q36" s="28">
        <f t="shared" ref="Q36:AB36" si="9">SUM(Q37:Q39)</f>
        <v>47526</v>
      </c>
      <c r="R36" s="28">
        <f t="shared" si="9"/>
        <v>21506</v>
      </c>
      <c r="S36" s="28">
        <f t="shared" si="9"/>
        <v>0</v>
      </c>
      <c r="T36" s="28">
        <f t="shared" si="9"/>
        <v>0</v>
      </c>
      <c r="U36" s="28">
        <f t="shared" si="9"/>
        <v>0</v>
      </c>
      <c r="V36" s="28">
        <f t="shared" si="9"/>
        <v>0</v>
      </c>
      <c r="W36" s="28">
        <f t="shared" si="9"/>
        <v>0</v>
      </c>
      <c r="X36" s="28">
        <f t="shared" si="9"/>
        <v>0</v>
      </c>
      <c r="Y36" s="28">
        <f t="shared" si="9"/>
        <v>14</v>
      </c>
      <c r="Z36" s="28">
        <f t="shared" si="9"/>
        <v>97</v>
      </c>
      <c r="AA36" s="28">
        <f t="shared" si="9"/>
        <v>218</v>
      </c>
      <c r="AB36" s="28">
        <f t="shared" si="9"/>
        <v>139891</v>
      </c>
      <c r="AC36" s="89" t="s">
        <v>48</v>
      </c>
      <c r="AD36" s="47">
        <v>1559.91</v>
      </c>
      <c r="AE36" s="47">
        <v>912.25</v>
      </c>
      <c r="AF36" s="47">
        <v>545.85</v>
      </c>
      <c r="AG36" s="47">
        <v>268.12</v>
      </c>
      <c r="AH36" s="47">
        <v>185.73</v>
      </c>
      <c r="AI36" s="47">
        <v>130.22999999999999</v>
      </c>
      <c r="AJ36" s="47">
        <v>80.040000000000006</v>
      </c>
      <c r="AK36" s="48">
        <v>70.17</v>
      </c>
      <c r="AL36" s="48">
        <v>57.28</v>
      </c>
      <c r="AM36" s="49">
        <v>39.622172508078549</v>
      </c>
      <c r="AN36" s="49">
        <v>36.136235161107969</v>
      </c>
      <c r="AO36" s="49">
        <v>22.418494194910284</v>
      </c>
      <c r="AP36" s="49">
        <v>111.585876492724</v>
      </c>
    </row>
    <row r="37" spans="1:42">
      <c r="A37" s="34" t="s">
        <v>49</v>
      </c>
      <c r="B37" s="28">
        <f>VLOOKUP($A37,'2019'!$A$5:$N$117,2,FALSE)</f>
        <v>69758</v>
      </c>
      <c r="C37" s="28">
        <f>VLOOKUP($A37,'2019'!$A$5:$N$117,3,FALSE)</f>
        <v>50988</v>
      </c>
      <c r="D37" s="28">
        <f>VLOOKUP($A37,'2019'!$A$5:$N$117,4,FALSE)</f>
        <v>55389</v>
      </c>
      <c r="E37" s="28">
        <f>VLOOKUP($A37,'2019'!$A$5:$N$117,5,FALSE)</f>
        <v>75202</v>
      </c>
      <c r="F37" s="28">
        <f>VLOOKUP($A37,'2019'!$A$5:$N$117,6,FALSE)</f>
        <v>59366</v>
      </c>
      <c r="G37" s="28">
        <f>VLOOKUP($A37,'2019'!$A$5:$N$117,7,FALSE)</f>
        <v>64918</v>
      </c>
      <c r="H37" s="28">
        <f>VLOOKUP($A37,'2019'!$A$5:$N$117,8,FALSE)</f>
        <v>73069</v>
      </c>
      <c r="I37" s="28">
        <f>VLOOKUP($A37,'2019'!$A$5:$N$117,9,FALSE)</f>
        <v>58530</v>
      </c>
      <c r="J37" s="28">
        <f>VLOOKUP($A37,'2019'!$A$5:$N$117,10,FALSE)</f>
        <v>65903</v>
      </c>
      <c r="K37" s="28">
        <f>VLOOKUP($A37,'2019'!$A$5:$N$117,11,FALSE)</f>
        <v>67857</v>
      </c>
      <c r="L37" s="28">
        <f>VLOOKUP($A37,'2019'!$A$5:$N$117,12,FALSE)</f>
        <v>57264</v>
      </c>
      <c r="M37" s="28">
        <f>VLOOKUP($A37,'2019'!$A$5:$N$117,13,FALSE)</f>
        <v>68918</v>
      </c>
      <c r="N37" s="28">
        <f>VLOOKUP($A37,'2019'!$A$5:$N$117,14,FALSE)</f>
        <v>767162</v>
      </c>
      <c r="O37" s="35" t="s">
        <v>49</v>
      </c>
      <c r="P37" s="30">
        <f>VLOOKUP($O37,'2020'!$B$5:$O$117,2,FALSE)</f>
        <v>62049</v>
      </c>
      <c r="Q37" s="30">
        <f>VLOOKUP($O37,'2020'!$B$5:$O$117,3,FALSE)</f>
        <v>42222</v>
      </c>
      <c r="R37" s="30">
        <f>VLOOKUP($O37,'2020'!$B$5:$O$117,4,FALSE)</f>
        <v>19078</v>
      </c>
      <c r="S37" s="30">
        <f>VLOOKUP($O37,'2020'!$B$5:$O$117,5,FALSE)</f>
        <v>0</v>
      </c>
      <c r="T37" s="30">
        <f>VLOOKUP($O37,'2020'!$B$5:$O$117,6,FALSE)</f>
        <v>0</v>
      </c>
      <c r="U37" s="30">
        <f>VLOOKUP($O37,'2020'!$B$5:$O$117,7,FALSE)</f>
        <v>0</v>
      </c>
      <c r="V37" s="30">
        <f>VLOOKUP($O37,'2020'!$B$5:$O$117,8,FALSE)</f>
        <v>0</v>
      </c>
      <c r="W37" s="30">
        <f>VLOOKUP($O37,'2020'!$B$5:$O$117,9,FALSE)</f>
        <v>0</v>
      </c>
      <c r="X37" s="30">
        <f>VLOOKUP($O37,'2020'!$B$5:$O$117,10,FALSE)</f>
        <v>0</v>
      </c>
      <c r="Y37" s="30">
        <f>VLOOKUP($O37,'2020'!$B$5:$O$117,11,FALSE)</f>
        <v>9</v>
      </c>
      <c r="Z37" s="30">
        <f>VLOOKUP($O37,'2020'!$B$5:$O$117,12,FALSE)</f>
        <v>76</v>
      </c>
      <c r="AA37" s="30">
        <f>VLOOKUP($O37,'2020'!$B$5:$O$117,13,FALSE)</f>
        <v>164</v>
      </c>
      <c r="AB37" s="30">
        <f>VLOOKUP($O37,'2020'!$B$5:$O$117,14,FALSE)</f>
        <v>123598</v>
      </c>
      <c r="AC37" s="87" t="s">
        <v>49</v>
      </c>
      <c r="AD37" s="36">
        <v>1515.87</v>
      </c>
      <c r="AE37" s="36">
        <v>873.6</v>
      </c>
      <c r="AF37" s="36">
        <v>533.44000000000005</v>
      </c>
      <c r="AG37" s="36">
        <v>251.44</v>
      </c>
      <c r="AH37" s="36">
        <v>176.84</v>
      </c>
      <c r="AI37" s="36">
        <v>122.36</v>
      </c>
      <c r="AJ37" s="36">
        <v>74.239999999999995</v>
      </c>
      <c r="AK37" s="37">
        <v>66.650000000000006</v>
      </c>
      <c r="AL37" s="37">
        <v>53.45</v>
      </c>
      <c r="AM37" s="38">
        <v>38.468705597353889</v>
      </c>
      <c r="AN37" s="38">
        <v>35.719483354557028</v>
      </c>
      <c r="AO37" s="38">
        <v>20.414772169703312</v>
      </c>
      <c r="AP37" s="38">
        <v>108.03122835355433</v>
      </c>
    </row>
    <row r="38" spans="1:42">
      <c r="A38" s="27" t="s">
        <v>50</v>
      </c>
      <c r="B38" s="28">
        <f>VLOOKUP($A38,'2019'!$A$5:$N$117,2,FALSE)</f>
        <v>8812</v>
      </c>
      <c r="C38" s="28">
        <f>VLOOKUP($A38,'2019'!$A$5:$N$117,3,FALSE)</f>
        <v>6383</v>
      </c>
      <c r="D38" s="28">
        <f>VLOOKUP($A38,'2019'!$A$5:$N$117,4,FALSE)</f>
        <v>7203</v>
      </c>
      <c r="E38" s="28">
        <f>VLOOKUP($A38,'2019'!$A$5:$N$117,5,FALSE)</f>
        <v>10350</v>
      </c>
      <c r="F38" s="28">
        <f>VLOOKUP($A38,'2019'!$A$5:$N$117,6,FALSE)</f>
        <v>8918</v>
      </c>
      <c r="G38" s="28">
        <f>VLOOKUP($A38,'2019'!$A$5:$N$117,7,FALSE)</f>
        <v>10685</v>
      </c>
      <c r="H38" s="28">
        <f>VLOOKUP($A38,'2019'!$A$5:$N$117,8,FALSE)</f>
        <v>12536</v>
      </c>
      <c r="I38" s="28">
        <f>VLOOKUP($A38,'2019'!$A$5:$N$117,9,FALSE)</f>
        <v>10148</v>
      </c>
      <c r="J38" s="28">
        <f>VLOOKUP($A38,'2019'!$A$5:$N$117,10,FALSE)</f>
        <v>9323</v>
      </c>
      <c r="K38" s="28">
        <f>VLOOKUP($A38,'2019'!$A$5:$N$117,11,FALSE)</f>
        <v>9834</v>
      </c>
      <c r="L38" s="28">
        <f>VLOOKUP($A38,'2019'!$A$5:$N$117,12,FALSE)</f>
        <v>8472</v>
      </c>
      <c r="M38" s="28">
        <f>VLOOKUP($A38,'2019'!$A$5:$N$117,13,FALSE)</f>
        <v>9996</v>
      </c>
      <c r="N38" s="28">
        <f>VLOOKUP($A38,'2019'!$A$5:$N$117,14,FALSE)</f>
        <v>112660</v>
      </c>
      <c r="O38" s="29" t="s">
        <v>50</v>
      </c>
      <c r="P38" s="30">
        <f>VLOOKUP($O38,'2020'!$B$5:$O$117,2,FALSE)</f>
        <v>8159</v>
      </c>
      <c r="Q38" s="30">
        <f>VLOOKUP($O38,'2020'!$B$5:$O$117,3,FALSE)</f>
        <v>5097</v>
      </c>
      <c r="R38" s="30">
        <f>VLOOKUP($O38,'2020'!$B$5:$O$117,4,FALSE)</f>
        <v>2360</v>
      </c>
      <c r="S38" s="30">
        <f>VLOOKUP($O38,'2020'!$B$5:$O$117,5,FALSE)</f>
        <v>0</v>
      </c>
      <c r="T38" s="30">
        <f>VLOOKUP($O38,'2020'!$B$5:$O$117,6,FALSE)</f>
        <v>0</v>
      </c>
      <c r="U38" s="30">
        <f>VLOOKUP($O38,'2020'!$B$5:$O$117,7,FALSE)</f>
        <v>0</v>
      </c>
      <c r="V38" s="30">
        <f>VLOOKUP($O38,'2020'!$B$5:$O$117,8,FALSE)</f>
        <v>0</v>
      </c>
      <c r="W38" s="30">
        <f>VLOOKUP($O38,'2020'!$B$5:$O$117,9,FALSE)</f>
        <v>0</v>
      </c>
      <c r="X38" s="30">
        <f>VLOOKUP($O38,'2020'!$B$5:$O$117,10,FALSE)</f>
        <v>0</v>
      </c>
      <c r="Y38" s="30">
        <f>VLOOKUP($O38,'2020'!$B$5:$O$117,11,FALSE)</f>
        <v>4</v>
      </c>
      <c r="Z38" s="30">
        <f>VLOOKUP($O38,'2020'!$B$5:$O$117,12,FALSE)</f>
        <v>19</v>
      </c>
      <c r="AA38" s="30">
        <f>VLOOKUP($O38,'2020'!$B$5:$O$117,13,FALSE)</f>
        <v>51</v>
      </c>
      <c r="AB38" s="30">
        <f>VLOOKUP($O38,'2020'!$B$5:$O$117,14,FALSE)</f>
        <v>15690</v>
      </c>
      <c r="AC38" s="86" t="s">
        <v>50</v>
      </c>
      <c r="AD38" s="31">
        <v>2245.15</v>
      </c>
      <c r="AE38" s="31">
        <v>1526.97</v>
      </c>
      <c r="AF38" s="31">
        <v>703.45</v>
      </c>
      <c r="AG38" s="31">
        <v>484.06</v>
      </c>
      <c r="AH38" s="31">
        <v>279.89999999999998</v>
      </c>
      <c r="AI38" s="31">
        <v>219.28</v>
      </c>
      <c r="AJ38" s="31">
        <v>135.58000000000001</v>
      </c>
      <c r="AK38" s="32">
        <v>98.47</v>
      </c>
      <c r="AL38" s="32">
        <v>91.65</v>
      </c>
      <c r="AM38" s="33">
        <v>50.129507870093647</v>
      </c>
      <c r="AN38" s="33">
        <v>40.586094617889295</v>
      </c>
      <c r="AO38" s="33">
        <v>39.388088519233627</v>
      </c>
      <c r="AP38" s="33">
        <v>145.36391681901279</v>
      </c>
    </row>
    <row r="39" spans="1:42">
      <c r="A39" s="55" t="s">
        <v>133</v>
      </c>
      <c r="B39" s="28">
        <f>VLOOKUP($A39,'2019'!$A$5:$N$117,2,FALSE)</f>
        <v>320</v>
      </c>
      <c r="C39" s="28">
        <f>VLOOKUP($A39,'2019'!$A$5:$N$117,3,FALSE)</f>
        <v>304</v>
      </c>
      <c r="D39" s="28">
        <f>VLOOKUP($A39,'2019'!$A$5:$N$117,4,FALSE)</f>
        <v>383</v>
      </c>
      <c r="E39" s="28">
        <f>VLOOKUP($A39,'2019'!$A$5:$N$117,5,FALSE)</f>
        <v>380</v>
      </c>
      <c r="F39" s="28">
        <f>VLOOKUP($A39,'2019'!$A$5:$N$117,6,FALSE)</f>
        <v>354</v>
      </c>
      <c r="G39" s="28">
        <f>VLOOKUP($A39,'2019'!$A$5:$N$117,7,FALSE)</f>
        <v>375</v>
      </c>
      <c r="H39" s="28">
        <f>VLOOKUP($A39,'2019'!$A$5:$N$117,8,FALSE)</f>
        <v>358</v>
      </c>
      <c r="I39" s="28">
        <f>VLOOKUP($A39,'2019'!$A$5:$N$117,9,FALSE)</f>
        <v>356</v>
      </c>
      <c r="J39" s="28">
        <f>VLOOKUP($A39,'2019'!$A$5:$N$117,10,FALSE)</f>
        <v>480</v>
      </c>
      <c r="K39" s="28">
        <f>VLOOKUP($A39,'2019'!$A$5:$N$117,11,FALSE)</f>
        <v>409</v>
      </c>
      <c r="L39" s="28">
        <f>VLOOKUP($A39,'2019'!$A$5:$N$117,12,FALSE)</f>
        <v>521</v>
      </c>
      <c r="M39" s="28">
        <f>VLOOKUP($A39,'2019'!$A$5:$N$117,13,FALSE)</f>
        <v>474</v>
      </c>
      <c r="N39" s="28">
        <f>VLOOKUP($A39,'2019'!$A$5:$N$117,14,FALSE)</f>
        <v>4714</v>
      </c>
      <c r="O39" s="56" t="s">
        <v>51</v>
      </c>
      <c r="P39" s="30">
        <f>VLOOKUP($O39,'2020'!$B$5:$O$117,2,FALSE)</f>
        <v>322</v>
      </c>
      <c r="Q39" s="30">
        <f>VLOOKUP($O39,'2020'!$B$5:$O$117,3,FALSE)</f>
        <v>207</v>
      </c>
      <c r="R39" s="30">
        <f>VLOOKUP($O39,'2020'!$B$5:$O$117,4,FALSE)</f>
        <v>68</v>
      </c>
      <c r="S39" s="30">
        <f>VLOOKUP($O39,'2020'!$B$5:$O$117,5,FALSE)</f>
        <v>0</v>
      </c>
      <c r="T39" s="30">
        <f>VLOOKUP($O39,'2020'!$B$5:$O$117,6,FALSE)</f>
        <v>0</v>
      </c>
      <c r="U39" s="30">
        <f>VLOOKUP($O39,'2020'!$B$5:$O$117,7,FALSE)</f>
        <v>0</v>
      </c>
      <c r="V39" s="30">
        <f>VLOOKUP($O39,'2020'!$B$5:$O$117,8,FALSE)</f>
        <v>0</v>
      </c>
      <c r="W39" s="30">
        <f>VLOOKUP($O39,'2020'!$B$5:$O$117,9,FALSE)</f>
        <v>0</v>
      </c>
      <c r="X39" s="30">
        <f>VLOOKUP($O39,'2020'!$B$5:$O$117,10,FALSE)</f>
        <v>0</v>
      </c>
      <c r="Y39" s="30">
        <f>VLOOKUP($O39,'2020'!$B$5:$O$117,11,FALSE)</f>
        <v>1</v>
      </c>
      <c r="Z39" s="30">
        <f>VLOOKUP($O39,'2020'!$B$5:$O$117,12,FALSE)</f>
        <v>2</v>
      </c>
      <c r="AA39" s="30">
        <f>VLOOKUP($O39,'2020'!$B$5:$O$117,13,FALSE)</f>
        <v>3</v>
      </c>
      <c r="AB39" s="30">
        <f>VLOOKUP($O39,'2020'!$B$5:$O$117,14,FALSE)</f>
        <v>603</v>
      </c>
      <c r="AC39" s="91" t="s">
        <v>51</v>
      </c>
      <c r="AD39" s="52">
        <v>1277.27</v>
      </c>
      <c r="AE39" s="52">
        <v>682.35</v>
      </c>
      <c r="AF39" s="52">
        <v>411.48</v>
      </c>
      <c r="AG39" s="52">
        <v>318.82</v>
      </c>
      <c r="AH39" s="52">
        <v>173.29</v>
      </c>
      <c r="AI39" s="52">
        <v>82.07</v>
      </c>
      <c r="AJ39" s="52">
        <v>64.819999999999993</v>
      </c>
      <c r="AK39" s="53">
        <v>90.61</v>
      </c>
      <c r="AL39" s="53">
        <v>115.45</v>
      </c>
      <c r="AM39" s="54">
        <v>29.754601226993866</v>
      </c>
      <c r="AN39" s="54">
        <v>21.492537313432834</v>
      </c>
      <c r="AO39" s="54">
        <v>46.62756598240469</v>
      </c>
      <c r="AP39" s="54">
        <v>108.21477742083525</v>
      </c>
    </row>
    <row r="40" spans="1:42" ht="15.75" thickBot="1">
      <c r="A40" s="57" t="s">
        <v>52</v>
      </c>
      <c r="B40" s="28">
        <f>B41+B49+B57+B73+B84</f>
        <v>900281.00000000012</v>
      </c>
      <c r="C40" s="28">
        <f t="shared" ref="C40:N40" si="10">C41+C49+C57+C73+C84</f>
        <v>848682</v>
      </c>
      <c r="D40" s="28">
        <f t="shared" si="10"/>
        <v>731634</v>
      </c>
      <c r="E40" s="28">
        <f t="shared" si="10"/>
        <v>537024.99999999988</v>
      </c>
      <c r="F40" s="28">
        <f t="shared" si="10"/>
        <v>292760.99999999994</v>
      </c>
      <c r="G40" s="28">
        <f t="shared" si="10"/>
        <v>305994.00000000006</v>
      </c>
      <c r="H40" s="28">
        <f t="shared" si="10"/>
        <v>457909.99999999994</v>
      </c>
      <c r="I40" s="28">
        <f t="shared" si="10"/>
        <v>437547</v>
      </c>
      <c r="J40" s="28">
        <f t="shared" si="10"/>
        <v>320534.99999999994</v>
      </c>
      <c r="K40" s="28">
        <f t="shared" si="10"/>
        <v>487080.00000000012</v>
      </c>
      <c r="L40" s="28">
        <f t="shared" si="10"/>
        <v>695070.00000000012</v>
      </c>
      <c r="M40" s="28">
        <f t="shared" si="10"/>
        <v>893153</v>
      </c>
      <c r="N40" s="28">
        <f t="shared" si="10"/>
        <v>6907671.9999999991</v>
      </c>
      <c r="O40" s="58" t="s">
        <v>52</v>
      </c>
      <c r="P40" s="28">
        <f>P41+P49+P57+P73+P84</f>
        <v>935515.00000000012</v>
      </c>
      <c r="Q40" s="28">
        <f t="shared" ref="Q40:AB40" si="11">Q41+Q49+Q57+Q73+Q84</f>
        <v>815348</v>
      </c>
      <c r="R40" s="28">
        <f t="shared" si="11"/>
        <v>353014.99999999994</v>
      </c>
      <c r="S40" s="28">
        <f t="shared" si="11"/>
        <v>0</v>
      </c>
      <c r="T40" s="28">
        <f t="shared" si="11"/>
        <v>0</v>
      </c>
      <c r="U40" s="28">
        <f t="shared" si="11"/>
        <v>0</v>
      </c>
      <c r="V40" s="28">
        <f t="shared" si="11"/>
        <v>0</v>
      </c>
      <c r="W40" s="28">
        <f t="shared" si="11"/>
        <v>0</v>
      </c>
      <c r="X40" s="28">
        <f t="shared" si="11"/>
        <v>0</v>
      </c>
      <c r="Y40" s="28">
        <f t="shared" si="11"/>
        <v>116</v>
      </c>
      <c r="Z40" s="28">
        <f t="shared" si="11"/>
        <v>988.99999999999989</v>
      </c>
      <c r="AA40" s="28">
        <f t="shared" si="11"/>
        <v>3364</v>
      </c>
      <c r="AB40" s="28">
        <f t="shared" si="11"/>
        <v>2108347</v>
      </c>
      <c r="AC40" s="92" t="s">
        <v>52</v>
      </c>
      <c r="AD40" s="59">
        <v>656.27</v>
      </c>
      <c r="AE40" s="59">
        <v>587.79999999999995</v>
      </c>
      <c r="AF40" s="59">
        <v>491.2</v>
      </c>
      <c r="AG40" s="59">
        <v>252.42</v>
      </c>
      <c r="AH40" s="59">
        <v>180.68</v>
      </c>
      <c r="AI40" s="59">
        <v>113.92</v>
      </c>
      <c r="AJ40" s="59">
        <v>86.74</v>
      </c>
      <c r="AK40" s="19">
        <v>74.58</v>
      </c>
      <c r="AL40" s="19">
        <v>56.41</v>
      </c>
      <c r="AM40" s="20">
        <v>45.543767565026535</v>
      </c>
      <c r="AN40" s="20">
        <v>44.228170778825309</v>
      </c>
      <c r="AO40" s="20">
        <v>30.89543166096486</v>
      </c>
      <c r="AP40" s="20">
        <v>125.75007307627648</v>
      </c>
    </row>
    <row r="41" spans="1:42" ht="15.75" thickTop="1">
      <c r="A41" s="21" t="s">
        <v>53</v>
      </c>
      <c r="B41" s="28">
        <f>SUM(B42:B48)</f>
        <v>232259.26901809254</v>
      </c>
      <c r="C41" s="28">
        <f t="shared" ref="C41:N41" si="12">SUM(C42:C48)</f>
        <v>217575.70313407126</v>
      </c>
      <c r="D41" s="28">
        <f t="shared" si="12"/>
        <v>173654.92922880719</v>
      </c>
      <c r="E41" s="28">
        <f t="shared" si="12"/>
        <v>139705.22255427283</v>
      </c>
      <c r="F41" s="28">
        <f t="shared" si="12"/>
        <v>83716.704628298961</v>
      </c>
      <c r="G41" s="28">
        <f t="shared" si="12"/>
        <v>100967.4094850149</v>
      </c>
      <c r="H41" s="28">
        <f t="shared" si="12"/>
        <v>127360.76932740718</v>
      </c>
      <c r="I41" s="28">
        <f t="shared" si="12"/>
        <v>102188.55389213009</v>
      </c>
      <c r="J41" s="28">
        <f t="shared" si="12"/>
        <v>83027.600698575246</v>
      </c>
      <c r="K41" s="28">
        <f t="shared" si="12"/>
        <v>120319.13823985687</v>
      </c>
      <c r="L41" s="28">
        <f t="shared" si="12"/>
        <v>157654.57827564218</v>
      </c>
      <c r="M41" s="28">
        <f t="shared" si="12"/>
        <v>247292.13262460622</v>
      </c>
      <c r="N41" s="28">
        <f t="shared" si="12"/>
        <v>1785722.0111067754</v>
      </c>
      <c r="O41" s="23" t="s">
        <v>53</v>
      </c>
      <c r="P41" s="28">
        <f>SUM(P42:P48)</f>
        <v>234789.381951252</v>
      </c>
      <c r="Q41" s="28">
        <f t="shared" ref="Q41:AB41" si="13">SUM(Q42:Q48)</f>
        <v>202876.65683204692</v>
      </c>
      <c r="R41" s="28">
        <f t="shared" si="13"/>
        <v>79954.471785744885</v>
      </c>
      <c r="S41" s="28">
        <f t="shared" si="13"/>
        <v>0</v>
      </c>
      <c r="T41" s="28">
        <f t="shared" si="13"/>
        <v>0</v>
      </c>
      <c r="U41" s="28">
        <f t="shared" si="13"/>
        <v>0</v>
      </c>
      <c r="V41" s="28">
        <f t="shared" si="13"/>
        <v>0</v>
      </c>
      <c r="W41" s="28">
        <f t="shared" si="13"/>
        <v>0</v>
      </c>
      <c r="X41" s="28">
        <f t="shared" si="13"/>
        <v>0</v>
      </c>
      <c r="Y41" s="28">
        <f t="shared" si="13"/>
        <v>42.386871734351061</v>
      </c>
      <c r="Z41" s="28">
        <f t="shared" si="13"/>
        <v>408.54748693740424</v>
      </c>
      <c r="AA41" s="28">
        <f t="shared" si="13"/>
        <v>1053.6169732847313</v>
      </c>
      <c r="AB41" s="28">
        <f t="shared" si="13"/>
        <v>519125.06190100027</v>
      </c>
      <c r="AC41" s="85" t="s">
        <v>53</v>
      </c>
      <c r="AD41" s="24">
        <v>560.38</v>
      </c>
      <c r="AE41" s="24">
        <v>496.72</v>
      </c>
      <c r="AF41" s="24">
        <v>330.08</v>
      </c>
      <c r="AG41" s="24">
        <v>124.57</v>
      </c>
      <c r="AH41" s="24">
        <v>110.59</v>
      </c>
      <c r="AI41" s="24">
        <v>74.069999999999993</v>
      </c>
      <c r="AJ41" s="24">
        <v>48.99</v>
      </c>
      <c r="AK41" s="25">
        <v>40.83</v>
      </c>
      <c r="AL41" s="25">
        <v>24.58</v>
      </c>
      <c r="AM41" s="26">
        <v>18.776913099870299</v>
      </c>
      <c r="AN41" s="26">
        <v>26.395786588056367</v>
      </c>
      <c r="AO41" s="26">
        <v>23.162784935579783</v>
      </c>
      <c r="AP41" s="26">
        <v>88.735496785185148</v>
      </c>
    </row>
    <row r="42" spans="1:42">
      <c r="A42" s="27" t="s">
        <v>54</v>
      </c>
      <c r="B42" s="28">
        <f>VLOOKUP($A42,'2019'!$A$5:$N$117,2,FALSE)</f>
        <v>29826</v>
      </c>
      <c r="C42" s="28">
        <f>VLOOKUP($A42,'2019'!$A$5:$N$117,3,FALSE)</f>
        <v>30651</v>
      </c>
      <c r="D42" s="28">
        <f>VLOOKUP($A42,'2019'!$A$5:$N$117,4,FALSE)</f>
        <v>17421</v>
      </c>
      <c r="E42" s="28">
        <f>VLOOKUP($A42,'2019'!$A$5:$N$117,5,FALSE)</f>
        <v>9850</v>
      </c>
      <c r="F42" s="28">
        <f>VLOOKUP($A42,'2019'!$A$5:$N$117,6,FALSE)</f>
        <v>4719</v>
      </c>
      <c r="G42" s="28">
        <f>VLOOKUP($A42,'2019'!$A$5:$N$117,7,FALSE)</f>
        <v>6049</v>
      </c>
      <c r="H42" s="28">
        <f>VLOOKUP($A42,'2019'!$A$5:$N$117,8,FALSE)</f>
        <v>12865</v>
      </c>
      <c r="I42" s="28">
        <f>VLOOKUP($A42,'2019'!$A$5:$N$117,9,FALSE)</f>
        <v>5077</v>
      </c>
      <c r="J42" s="28">
        <f>VLOOKUP($A42,'2019'!$A$5:$N$117,10,FALSE)</f>
        <v>5246</v>
      </c>
      <c r="K42" s="28">
        <f>VLOOKUP($A42,'2019'!$A$5:$N$117,11,FALSE)</f>
        <v>9429</v>
      </c>
      <c r="L42" s="28">
        <f>VLOOKUP($A42,'2019'!$A$5:$N$117,12,FALSE)</f>
        <v>12114</v>
      </c>
      <c r="M42" s="28">
        <f>VLOOKUP($A42,'2019'!$A$5:$N$117,13,FALSE)</f>
        <v>19201</v>
      </c>
      <c r="N42" s="28">
        <f>VLOOKUP($A42,'2019'!$A$5:$N$117,14,FALSE)</f>
        <v>162448</v>
      </c>
      <c r="O42" s="29" t="s">
        <v>54</v>
      </c>
      <c r="P42" s="30">
        <f>VLOOKUP($O42,'2020'!$B$5:$O$117,2,FALSE)</f>
        <v>28685</v>
      </c>
      <c r="Q42" s="30">
        <f>VLOOKUP($O42,'2020'!$B$5:$O$117,3,FALSE)</f>
        <v>29485</v>
      </c>
      <c r="R42" s="30">
        <f>VLOOKUP($O42,'2020'!$B$5:$O$117,4,FALSE)</f>
        <v>8519</v>
      </c>
      <c r="S42" s="30">
        <f>VLOOKUP($O42,'2020'!$B$5:$O$117,5,FALSE)</f>
        <v>0</v>
      </c>
      <c r="T42" s="30">
        <f>VLOOKUP($O42,'2020'!$B$5:$O$117,6,FALSE)</f>
        <v>0</v>
      </c>
      <c r="U42" s="30">
        <f>VLOOKUP($O42,'2020'!$B$5:$O$117,7,FALSE)</f>
        <v>0</v>
      </c>
      <c r="V42" s="30">
        <f>VLOOKUP($O42,'2020'!$B$5:$O$117,8,FALSE)</f>
        <v>0</v>
      </c>
      <c r="W42" s="30">
        <f>VLOOKUP($O42,'2020'!$B$5:$O$117,9,FALSE)</f>
        <v>0</v>
      </c>
      <c r="X42" s="30">
        <f>VLOOKUP($O42,'2020'!$B$5:$O$117,10,FALSE)</f>
        <v>0</v>
      </c>
      <c r="Y42" s="30">
        <f>VLOOKUP($O42,'2020'!$B$5:$O$117,11,FALSE)</f>
        <v>1</v>
      </c>
      <c r="Z42" s="30">
        <f>VLOOKUP($O42,'2020'!$B$5:$O$117,12,FALSE)</f>
        <v>50</v>
      </c>
      <c r="AA42" s="30">
        <f>VLOOKUP($O42,'2020'!$B$5:$O$117,13,FALSE)</f>
        <v>84</v>
      </c>
      <c r="AB42" s="30">
        <f>VLOOKUP($O42,'2020'!$B$5:$O$117,14,FALSE)</f>
        <v>66824</v>
      </c>
      <c r="AC42" s="86" t="s">
        <v>54</v>
      </c>
      <c r="AD42" s="31">
        <v>384.05</v>
      </c>
      <c r="AE42" s="31">
        <v>449.15</v>
      </c>
      <c r="AF42" s="31">
        <v>264.08</v>
      </c>
      <c r="AG42" s="31">
        <v>29.46</v>
      </c>
      <c r="AH42" s="31">
        <v>80.08</v>
      </c>
      <c r="AI42" s="31">
        <v>43.18</v>
      </c>
      <c r="AJ42" s="31">
        <v>15.21</v>
      </c>
      <c r="AK42" s="32">
        <v>14.04</v>
      </c>
      <c r="AL42" s="32">
        <v>16.940000000000001</v>
      </c>
      <c r="AM42" s="33">
        <v>8.7671624713958813</v>
      </c>
      <c r="AN42" s="33">
        <v>23.912328767123288</v>
      </c>
      <c r="AO42" s="33">
        <v>24.872829328188036</v>
      </c>
      <c r="AP42" s="33">
        <v>83.017249594968078</v>
      </c>
    </row>
    <row r="43" spans="1:42">
      <c r="A43" s="34" t="s">
        <v>55</v>
      </c>
      <c r="B43" s="28">
        <f>VLOOKUP($A43,'2019'!$A$5:$N$117,2,FALSE)</f>
        <v>24634</v>
      </c>
      <c r="C43" s="28">
        <f>VLOOKUP($A43,'2019'!$A$5:$N$117,3,FALSE)</f>
        <v>22204</v>
      </c>
      <c r="D43" s="28">
        <f>VLOOKUP($A43,'2019'!$A$5:$N$117,4,FALSE)</f>
        <v>15865</v>
      </c>
      <c r="E43" s="28">
        <f>VLOOKUP($A43,'2019'!$A$5:$N$117,5,FALSE)</f>
        <v>4577</v>
      </c>
      <c r="F43" s="28">
        <f>VLOOKUP($A43,'2019'!$A$5:$N$117,6,FALSE)</f>
        <v>3082</v>
      </c>
      <c r="G43" s="28">
        <f>VLOOKUP($A43,'2019'!$A$5:$N$117,7,FALSE)</f>
        <v>4098</v>
      </c>
      <c r="H43" s="28">
        <f>VLOOKUP($A43,'2019'!$A$5:$N$117,8,FALSE)</f>
        <v>2998</v>
      </c>
      <c r="I43" s="28">
        <f>VLOOKUP($A43,'2019'!$A$5:$N$117,9,FALSE)</f>
        <v>2392</v>
      </c>
      <c r="J43" s="28">
        <f>VLOOKUP($A43,'2019'!$A$5:$N$117,10,FALSE)</f>
        <v>3273</v>
      </c>
      <c r="K43" s="28">
        <f>VLOOKUP($A43,'2019'!$A$5:$N$117,11,FALSE)</f>
        <v>6237</v>
      </c>
      <c r="L43" s="28">
        <f>VLOOKUP($A43,'2019'!$A$5:$N$117,12,FALSE)</f>
        <v>13424</v>
      </c>
      <c r="M43" s="28">
        <f>VLOOKUP($A43,'2019'!$A$5:$N$117,13,FALSE)</f>
        <v>25230</v>
      </c>
      <c r="N43" s="28">
        <f>VLOOKUP($A43,'2019'!$A$5:$N$117,14,FALSE)</f>
        <v>128014</v>
      </c>
      <c r="O43" s="35" t="s">
        <v>55</v>
      </c>
      <c r="P43" s="30">
        <f>VLOOKUP($O43,'2020'!$B$5:$O$117,2,FALSE)</f>
        <v>27068</v>
      </c>
      <c r="Q43" s="30">
        <f>VLOOKUP($O43,'2020'!$B$5:$O$117,3,FALSE)</f>
        <v>22973</v>
      </c>
      <c r="R43" s="30">
        <f>VLOOKUP($O43,'2020'!$B$5:$O$117,4,FALSE)</f>
        <v>9406</v>
      </c>
      <c r="S43" s="30">
        <f>VLOOKUP($O43,'2020'!$B$5:$O$117,5,FALSE)</f>
        <v>0</v>
      </c>
      <c r="T43" s="30">
        <f>VLOOKUP($O43,'2020'!$B$5:$O$117,6,FALSE)</f>
        <v>0</v>
      </c>
      <c r="U43" s="30">
        <f>VLOOKUP($O43,'2020'!$B$5:$O$117,7,FALSE)</f>
        <v>0</v>
      </c>
      <c r="V43" s="30">
        <f>VLOOKUP($O43,'2020'!$B$5:$O$117,8,FALSE)</f>
        <v>0</v>
      </c>
      <c r="W43" s="30">
        <f>VLOOKUP($O43,'2020'!$B$5:$O$117,9,FALSE)</f>
        <v>0</v>
      </c>
      <c r="X43" s="30">
        <f>VLOOKUP($O43,'2020'!$B$5:$O$117,10,FALSE)</f>
        <v>0</v>
      </c>
      <c r="Y43" s="30">
        <f>VLOOKUP($O43,'2020'!$B$5:$O$117,11,FALSE)</f>
        <v>4</v>
      </c>
      <c r="Z43" s="30">
        <f>VLOOKUP($O43,'2020'!$B$5:$O$117,12,FALSE)</f>
        <v>55</v>
      </c>
      <c r="AA43" s="30">
        <f>VLOOKUP($O43,'2020'!$B$5:$O$117,13,FALSE)</f>
        <v>137</v>
      </c>
      <c r="AB43" s="30">
        <f>VLOOKUP($O43,'2020'!$B$5:$O$117,14,FALSE)</f>
        <v>59643</v>
      </c>
      <c r="AC43" s="87" t="s">
        <v>55</v>
      </c>
      <c r="AD43" s="36">
        <v>417.7</v>
      </c>
      <c r="AE43" s="36">
        <v>400.52</v>
      </c>
      <c r="AF43" s="36">
        <v>392.21</v>
      </c>
      <c r="AG43" s="36">
        <v>117.43</v>
      </c>
      <c r="AH43" s="36">
        <v>97.03</v>
      </c>
      <c r="AI43" s="36">
        <v>36.869999999999997</v>
      </c>
      <c r="AJ43" s="36">
        <v>66.510000000000005</v>
      </c>
      <c r="AK43" s="37">
        <v>19.57</v>
      </c>
      <c r="AL43" s="37">
        <v>0.43</v>
      </c>
      <c r="AM43" s="38">
        <v>22.111883482290633</v>
      </c>
      <c r="AN43" s="38">
        <v>28.639303154282697</v>
      </c>
      <c r="AO43" s="38">
        <v>24.708051628764597</v>
      </c>
      <c r="AP43" s="38">
        <v>102.38259668508287</v>
      </c>
    </row>
    <row r="44" spans="1:42">
      <c r="A44" s="27" t="s">
        <v>56</v>
      </c>
      <c r="B44" s="28">
        <f>VLOOKUP($A44,'2019'!$A$5:$N$117,2,FALSE)</f>
        <v>626.02000552007689</v>
      </c>
      <c r="C44" s="28">
        <f>VLOOKUP($A44,'2019'!$A$5:$N$117,3,FALSE)</f>
        <v>529.08144016902861</v>
      </c>
      <c r="D44" s="28">
        <f>VLOOKUP($A44,'2019'!$A$5:$N$117,4,FALSE)</f>
        <v>463.97209505953117</v>
      </c>
      <c r="E44" s="28">
        <f>VLOOKUP($A44,'2019'!$A$5:$N$117,5,FALSE)</f>
        <v>475.7606951489945</v>
      </c>
      <c r="F44" s="28">
        <f>VLOOKUP($A44,'2019'!$A$5:$N$117,6,FALSE)</f>
        <v>288.00456833950375</v>
      </c>
      <c r="G44" s="28">
        <f>VLOOKUP($A44,'2019'!$A$5:$N$117,7,FALSE)</f>
        <v>387.43687601716937</v>
      </c>
      <c r="H44" s="28">
        <f>VLOOKUP($A44,'2019'!$A$5:$N$117,8,FALSE)</f>
        <v>469.9117358738377</v>
      </c>
      <c r="I44" s="28">
        <f>VLOOKUP($A44,'2019'!$A$5:$N$117,9,FALSE)</f>
        <v>468.98225009755311</v>
      </c>
      <c r="J44" s="28">
        <f>VLOOKUP($A44,'2019'!$A$5:$N$117,10,FALSE)</f>
        <v>336.38316947587822</v>
      </c>
      <c r="K44" s="28">
        <f>VLOOKUP($A44,'2019'!$A$5:$N$117,11,FALSE)</f>
        <v>408.99641195001476</v>
      </c>
      <c r="L44" s="28">
        <f>VLOOKUP($A44,'2019'!$A$5:$N$117,12,FALSE)</f>
        <v>585.89342444632678</v>
      </c>
      <c r="M44" s="28">
        <f>VLOOKUP($A44,'2019'!$A$5:$N$117,13,FALSE)</f>
        <v>677.73115322020351</v>
      </c>
      <c r="N44" s="28">
        <f>VLOOKUP($A44,'2019'!$A$5:$N$117,14,FALSE)</f>
        <v>5718.1738253181184</v>
      </c>
      <c r="O44" s="100" t="s">
        <v>56</v>
      </c>
      <c r="P44" s="30">
        <f>VLOOKUP($O44,'2020'!$B$5:$O$117,2,FALSE)</f>
        <v>687.75146329624738</v>
      </c>
      <c r="Q44" s="30">
        <f>VLOOKUP($O44,'2020'!$B$5:$O$117,3,FALSE)</f>
        <v>443.75011182914415</v>
      </c>
      <c r="R44" s="30">
        <f>VLOOKUP($O44,'2020'!$B$5:$O$117,4,FALSE)</f>
        <v>167.35278050080422</v>
      </c>
      <c r="S44" s="30">
        <f>VLOOKUP($O44,'2020'!$B$5:$O$117,5,FALSE)</f>
        <v>0</v>
      </c>
      <c r="T44" s="30">
        <f>VLOOKUP($O44,'2020'!$B$5:$O$117,6,FALSE)</f>
        <v>0</v>
      </c>
      <c r="U44" s="30">
        <f>VLOOKUP($O44,'2020'!$B$5:$O$117,7,FALSE)</f>
        <v>0</v>
      </c>
      <c r="V44" s="30">
        <f>VLOOKUP($O44,'2020'!$B$5:$O$117,8,FALSE)</f>
        <v>0</v>
      </c>
      <c r="W44" s="30">
        <f>VLOOKUP($O44,'2020'!$B$5:$O$117,9,FALSE)</f>
        <v>0</v>
      </c>
      <c r="X44" s="30">
        <f>VLOOKUP($O44,'2020'!$B$5:$O$117,10,FALSE)</f>
        <v>0</v>
      </c>
      <c r="Y44" s="30">
        <f>VLOOKUP($O44,'2020'!$B$5:$O$117,11,FALSE)</f>
        <v>9.0681539149717813E-2</v>
      </c>
      <c r="Z44" s="30">
        <f>VLOOKUP($O44,'2020'!$B$5:$O$117,12,FALSE)</f>
        <v>0.36272615659887125</v>
      </c>
      <c r="AA44" s="30">
        <f>VLOOKUP($O44,'2020'!$B$5:$O$117,13,FALSE)</f>
        <v>1.6095973199074911</v>
      </c>
      <c r="AB44" s="30">
        <f>VLOOKUP($O44,'2020'!$B$5:$O$117,14,FALSE)</f>
        <v>1300.9173606418517</v>
      </c>
      <c r="AC44" s="86" t="s">
        <v>56</v>
      </c>
      <c r="AD44" s="31">
        <v>368.6</v>
      </c>
      <c r="AE44" s="31">
        <v>369.41</v>
      </c>
      <c r="AF44" s="31">
        <v>225.23</v>
      </c>
      <c r="AG44" s="31">
        <v>96.26</v>
      </c>
      <c r="AH44" s="31">
        <v>159.09</v>
      </c>
      <c r="AI44" s="31">
        <v>30.43</v>
      </c>
      <c r="AJ44" s="31">
        <v>16.5</v>
      </c>
      <c r="AK44" s="32">
        <v>29.06</v>
      </c>
      <c r="AL44" s="32">
        <v>33.33</v>
      </c>
      <c r="AM44" s="33">
        <v>21.800947867298579</v>
      </c>
      <c r="AN44" s="33">
        <v>2.0958083832335328</v>
      </c>
      <c r="AO44" s="33">
        <v>59.724349157733535</v>
      </c>
      <c r="AP44" s="33">
        <v>74.937027707808568</v>
      </c>
    </row>
    <row r="45" spans="1:42">
      <c r="A45" s="34" t="s">
        <v>57</v>
      </c>
      <c r="B45" s="28">
        <f>VLOOKUP($A45,'2019'!$A$5:$N$117,2,FALSE)</f>
        <v>8948.2490125724526</v>
      </c>
      <c r="C45" s="28">
        <f>VLOOKUP($A45,'2019'!$A$5:$N$117,3,FALSE)</f>
        <v>7562.6216939022188</v>
      </c>
      <c r="D45" s="28">
        <f>VLOOKUP($A45,'2019'!$A$5:$N$117,4,FALSE)</f>
        <v>6631.9571337476573</v>
      </c>
      <c r="E45" s="28">
        <f>VLOOKUP($A45,'2019'!$A$5:$N$117,5,FALSE)</f>
        <v>6800.4618591238313</v>
      </c>
      <c r="F45" s="28">
        <f>VLOOKUP($A45,'2019'!$A$5:$N$117,6,FALSE)</f>
        <v>4116.7000599594567</v>
      </c>
      <c r="G45" s="28">
        <f>VLOOKUP($A45,'2019'!$A$5:$N$117,7,FALSE)</f>
        <v>5537.9726089977257</v>
      </c>
      <c r="H45" s="28">
        <f>VLOOKUP($A45,'2019'!$A$5:$N$117,8,FALSE)</f>
        <v>6716.8575915333449</v>
      </c>
      <c r="I45" s="28">
        <f>VLOOKUP($A45,'2019'!$A$5:$N$117,9,FALSE)</f>
        <v>6703.5716420325307</v>
      </c>
      <c r="J45" s="28">
        <f>VLOOKUP($A45,'2019'!$A$5:$N$117,10,FALSE)</f>
        <v>4808.2175290993709</v>
      </c>
      <c r="K45" s="28">
        <f>VLOOKUP($A45,'2019'!$A$5:$N$117,11,FALSE)</f>
        <v>5846.1418279068448</v>
      </c>
      <c r="L45" s="28">
        <f>VLOOKUP($A45,'2019'!$A$5:$N$117,12,FALSE)</f>
        <v>8374.6848511958578</v>
      </c>
      <c r="M45" s="28">
        <f>VLOOKUP($A45,'2019'!$A$5:$N$117,13,FALSE)</f>
        <v>9687.4014713860161</v>
      </c>
      <c r="N45" s="28">
        <f>VLOOKUP($A45,'2019'!$A$5:$N$117,14,FALSE)</f>
        <v>81734.837281457309</v>
      </c>
      <c r="O45" s="100" t="s">
        <v>57</v>
      </c>
      <c r="P45" s="30">
        <f>VLOOKUP($O45,'2020'!$B$5:$O$117,2,FALSE)</f>
        <v>9830.6304879557647</v>
      </c>
      <c r="Q45" s="30">
        <f>VLOOKUP($O45,'2020'!$B$5:$O$117,3,FALSE)</f>
        <v>6342.9067202177584</v>
      </c>
      <c r="R45" s="30">
        <f>VLOOKUP($O45,'2020'!$B$5:$O$117,4,FALSE)</f>
        <v>2392.1190052440734</v>
      </c>
      <c r="S45" s="30">
        <f>VLOOKUP($O45,'2020'!$B$5:$O$117,5,FALSE)</f>
        <v>0</v>
      </c>
      <c r="T45" s="30">
        <f>VLOOKUP($O45,'2020'!$B$5:$O$117,6,FALSE)</f>
        <v>0</v>
      </c>
      <c r="U45" s="30">
        <f>VLOOKUP($O45,'2020'!$B$5:$O$117,7,FALSE)</f>
        <v>0</v>
      </c>
      <c r="V45" s="30">
        <f>VLOOKUP($O45,'2020'!$B$5:$O$117,8,FALSE)</f>
        <v>0</v>
      </c>
      <c r="W45" s="30">
        <f>VLOOKUP($O45,'2020'!$B$5:$O$117,9,FALSE)</f>
        <v>0</v>
      </c>
      <c r="X45" s="30">
        <f>VLOOKUP($O45,'2020'!$B$5:$O$117,10,FALSE)</f>
        <v>0</v>
      </c>
      <c r="Y45" s="30">
        <f>VLOOKUP($O45,'2020'!$B$5:$O$117,11,FALSE)</f>
        <v>1.2961901952013402</v>
      </c>
      <c r="Z45" s="30">
        <f>VLOOKUP($O45,'2020'!$B$5:$O$117,12,FALSE)</f>
        <v>5.1847607808053606</v>
      </c>
      <c r="AA45" s="30">
        <f>VLOOKUP($O45,'2020'!$B$5:$O$117,13,FALSE)</f>
        <v>23.007375964823787</v>
      </c>
      <c r="AB45" s="30">
        <f>VLOOKUP($O45,'2020'!$B$5:$O$117,14,FALSE)</f>
        <v>18595.144540358426</v>
      </c>
      <c r="AC45" s="87" t="s">
        <v>57</v>
      </c>
      <c r="AD45" s="36">
        <v>906.77</v>
      </c>
      <c r="AE45" s="36">
        <v>586.54</v>
      </c>
      <c r="AF45" s="36">
        <v>310.95999999999998</v>
      </c>
      <c r="AG45" s="36">
        <v>147.94999999999999</v>
      </c>
      <c r="AH45" s="36">
        <v>150.03</v>
      </c>
      <c r="AI45" s="36">
        <v>138.38999999999999</v>
      </c>
      <c r="AJ45" s="36">
        <v>77.14</v>
      </c>
      <c r="AK45" s="37">
        <v>54.58</v>
      </c>
      <c r="AL45" s="37">
        <v>39.25</v>
      </c>
      <c r="AM45" s="38">
        <v>24.570610687022899</v>
      </c>
      <c r="AN45" s="38">
        <v>32.972729321613706</v>
      </c>
      <c r="AO45" s="38">
        <v>33.236450675329117</v>
      </c>
      <c r="AP45" s="38">
        <v>98.654840225563916</v>
      </c>
    </row>
    <row r="46" spans="1:42">
      <c r="A46" s="27" t="s">
        <v>58</v>
      </c>
      <c r="B46" s="28">
        <f>VLOOKUP($A46,'2019'!$A$5:$N$117,2,FALSE)</f>
        <v>18716</v>
      </c>
      <c r="C46" s="28">
        <f>VLOOKUP($A46,'2019'!$A$5:$N$117,3,FALSE)</f>
        <v>16795</v>
      </c>
      <c r="D46" s="28">
        <f>VLOOKUP($A46,'2019'!$A$5:$N$117,4,FALSE)</f>
        <v>10936</v>
      </c>
      <c r="E46" s="28">
        <f>VLOOKUP($A46,'2019'!$A$5:$N$117,5,FALSE)</f>
        <v>8032</v>
      </c>
      <c r="F46" s="28">
        <f>VLOOKUP($A46,'2019'!$A$5:$N$117,6,FALSE)</f>
        <v>3689</v>
      </c>
      <c r="G46" s="28">
        <f>VLOOKUP($A46,'2019'!$A$5:$N$117,7,FALSE)</f>
        <v>9407</v>
      </c>
      <c r="H46" s="28">
        <f>VLOOKUP($A46,'2019'!$A$5:$N$117,8,FALSE)</f>
        <v>13390</v>
      </c>
      <c r="I46" s="28">
        <f>VLOOKUP($A46,'2019'!$A$5:$N$117,9,FALSE)</f>
        <v>4259</v>
      </c>
      <c r="J46" s="28">
        <f>VLOOKUP($A46,'2019'!$A$5:$N$117,10,FALSE)</f>
        <v>4811</v>
      </c>
      <c r="K46" s="28">
        <f>VLOOKUP($A46,'2019'!$A$5:$N$117,11,FALSE)</f>
        <v>7323</v>
      </c>
      <c r="L46" s="28">
        <f>VLOOKUP($A46,'2019'!$A$5:$N$117,12,FALSE)</f>
        <v>11120</v>
      </c>
      <c r="M46" s="28">
        <f>VLOOKUP($A46,'2019'!$A$5:$N$117,13,FALSE)</f>
        <v>19505</v>
      </c>
      <c r="N46" s="28">
        <f>VLOOKUP($A46,'2019'!$A$5:$N$117,14,FALSE)</f>
        <v>127983</v>
      </c>
      <c r="O46" s="29" t="s">
        <v>58</v>
      </c>
      <c r="P46" s="30">
        <f>VLOOKUP($O46,'2020'!$B$5:$O$117,2,FALSE)</f>
        <v>18309</v>
      </c>
      <c r="Q46" s="30">
        <f>VLOOKUP($O46,'2020'!$B$5:$O$117,3,FALSE)</f>
        <v>15979</v>
      </c>
      <c r="R46" s="30">
        <f>VLOOKUP($O46,'2020'!$B$5:$O$117,4,FALSE)</f>
        <v>5109</v>
      </c>
      <c r="S46" s="30">
        <f>VLOOKUP($O46,'2020'!$B$5:$O$117,5,FALSE)</f>
        <v>0</v>
      </c>
      <c r="T46" s="30">
        <f>VLOOKUP($O46,'2020'!$B$5:$O$117,6,FALSE)</f>
        <v>0</v>
      </c>
      <c r="U46" s="30">
        <f>VLOOKUP($O46,'2020'!$B$5:$O$117,7,FALSE)</f>
        <v>0</v>
      </c>
      <c r="V46" s="30">
        <f>VLOOKUP($O46,'2020'!$B$5:$O$117,8,FALSE)</f>
        <v>0</v>
      </c>
      <c r="W46" s="30">
        <f>VLOOKUP($O46,'2020'!$B$5:$O$117,9,FALSE)</f>
        <v>0</v>
      </c>
      <c r="X46" s="30">
        <f>VLOOKUP($O46,'2020'!$B$5:$O$117,10,FALSE)</f>
        <v>0</v>
      </c>
      <c r="Y46" s="30">
        <f>VLOOKUP($O46,'2020'!$B$5:$O$117,11,FALSE)</f>
        <v>5</v>
      </c>
      <c r="Z46" s="30">
        <f>VLOOKUP($O46,'2020'!$B$5:$O$117,12,FALSE)</f>
        <v>41</v>
      </c>
      <c r="AA46" s="30">
        <f>VLOOKUP($O46,'2020'!$B$5:$O$117,13,FALSE)</f>
        <v>68</v>
      </c>
      <c r="AB46" s="30">
        <f>VLOOKUP($O46,'2020'!$B$5:$O$117,14,FALSE)</f>
        <v>39511</v>
      </c>
      <c r="AC46" s="86" t="s">
        <v>58</v>
      </c>
      <c r="AD46" s="31">
        <v>667.96</v>
      </c>
      <c r="AE46" s="31">
        <v>553.29</v>
      </c>
      <c r="AF46" s="31">
        <v>321.37</v>
      </c>
      <c r="AG46" s="31">
        <v>57.94</v>
      </c>
      <c r="AH46" s="31">
        <v>75.61</v>
      </c>
      <c r="AI46" s="31">
        <v>50.25</v>
      </c>
      <c r="AJ46" s="31">
        <v>56.37</v>
      </c>
      <c r="AK46" s="32">
        <v>5.89</v>
      </c>
      <c r="AL46" s="32">
        <v>6.55</v>
      </c>
      <c r="AM46" s="33">
        <v>1.2897282358360203</v>
      </c>
      <c r="AN46" s="33">
        <v>33.242506811989102</v>
      </c>
      <c r="AO46" s="33">
        <v>24.690541434375888</v>
      </c>
      <c r="AP46" s="33">
        <v>85.8414132022845</v>
      </c>
    </row>
    <row r="47" spans="1:42">
      <c r="A47" s="34" t="s">
        <v>59</v>
      </c>
      <c r="B47" s="28">
        <f>VLOOKUP($A47,'2019'!$A$5:$N$117,2,FALSE)</f>
        <v>53147</v>
      </c>
      <c r="C47" s="28">
        <f>VLOOKUP($A47,'2019'!$A$5:$N$117,3,FALSE)</f>
        <v>48370</v>
      </c>
      <c r="D47" s="28">
        <f>VLOOKUP($A47,'2019'!$A$5:$N$117,4,FALSE)</f>
        <v>30902</v>
      </c>
      <c r="E47" s="28">
        <f>VLOOKUP($A47,'2019'!$A$5:$N$117,5,FALSE)</f>
        <v>12608</v>
      </c>
      <c r="F47" s="28">
        <f>VLOOKUP($A47,'2019'!$A$5:$N$117,6,FALSE)</f>
        <v>6169</v>
      </c>
      <c r="G47" s="28">
        <f>VLOOKUP($A47,'2019'!$A$5:$N$117,7,FALSE)</f>
        <v>10787</v>
      </c>
      <c r="H47" s="28">
        <f>VLOOKUP($A47,'2019'!$A$5:$N$117,8,FALSE)</f>
        <v>11049</v>
      </c>
      <c r="I47" s="28">
        <f>VLOOKUP($A47,'2019'!$A$5:$N$117,9,FALSE)</f>
        <v>6121</v>
      </c>
      <c r="J47" s="28">
        <f>VLOOKUP($A47,'2019'!$A$5:$N$117,10,FALSE)</f>
        <v>6747</v>
      </c>
      <c r="K47" s="28">
        <f>VLOOKUP($A47,'2019'!$A$5:$N$117,11,FALSE)</f>
        <v>15347</v>
      </c>
      <c r="L47" s="28">
        <f>VLOOKUP($A47,'2019'!$A$5:$N$117,12,FALSE)</f>
        <v>22488</v>
      </c>
      <c r="M47" s="28">
        <f>VLOOKUP($A47,'2019'!$A$5:$N$117,13,FALSE)</f>
        <v>63603</v>
      </c>
      <c r="N47" s="28">
        <f>VLOOKUP($A47,'2019'!$A$5:$N$117,14,FALSE)</f>
        <v>287338</v>
      </c>
      <c r="O47" s="35" t="s">
        <v>59</v>
      </c>
      <c r="P47" s="30">
        <f>VLOOKUP($O47,'2020'!$B$5:$O$117,2,FALSE)</f>
        <v>52700</v>
      </c>
      <c r="Q47" s="30">
        <f>VLOOKUP($O47,'2020'!$B$5:$O$117,3,FALSE)</f>
        <v>44597</v>
      </c>
      <c r="R47" s="30">
        <f>VLOOKUP($O47,'2020'!$B$5:$O$117,4,FALSE)</f>
        <v>14291</v>
      </c>
      <c r="S47" s="30">
        <f>VLOOKUP($O47,'2020'!$B$5:$O$117,5,FALSE)</f>
        <v>0</v>
      </c>
      <c r="T47" s="30">
        <f>VLOOKUP($O47,'2020'!$B$5:$O$117,6,FALSE)</f>
        <v>0</v>
      </c>
      <c r="U47" s="30">
        <f>VLOOKUP($O47,'2020'!$B$5:$O$117,7,FALSE)</f>
        <v>0</v>
      </c>
      <c r="V47" s="30">
        <f>VLOOKUP($O47,'2020'!$B$5:$O$117,8,FALSE)</f>
        <v>0</v>
      </c>
      <c r="W47" s="30">
        <f>VLOOKUP($O47,'2020'!$B$5:$O$117,9,FALSE)</f>
        <v>0</v>
      </c>
      <c r="X47" s="30">
        <f>VLOOKUP($O47,'2020'!$B$5:$O$117,10,FALSE)</f>
        <v>0</v>
      </c>
      <c r="Y47" s="30">
        <f>VLOOKUP($O47,'2020'!$B$5:$O$117,11,FALSE)</f>
        <v>4</v>
      </c>
      <c r="Z47" s="30">
        <f>VLOOKUP($O47,'2020'!$B$5:$O$117,12,FALSE)</f>
        <v>94</v>
      </c>
      <c r="AA47" s="30">
        <f>VLOOKUP($O47,'2020'!$B$5:$O$117,13,FALSE)</f>
        <v>173</v>
      </c>
      <c r="AB47" s="30">
        <f>VLOOKUP($O47,'2020'!$B$5:$O$117,14,FALSE)</f>
        <v>111859</v>
      </c>
      <c r="AC47" s="87" t="s">
        <v>59</v>
      </c>
      <c r="AD47" s="36">
        <v>376.57</v>
      </c>
      <c r="AE47" s="36">
        <v>448.23</v>
      </c>
      <c r="AF47" s="36">
        <v>418.77</v>
      </c>
      <c r="AG47" s="36">
        <v>100.55</v>
      </c>
      <c r="AH47" s="36">
        <v>93</v>
      </c>
      <c r="AI47" s="36">
        <v>63.69</v>
      </c>
      <c r="AJ47" s="36">
        <v>37.880000000000003</v>
      </c>
      <c r="AK47" s="37">
        <v>36.479999999999997</v>
      </c>
      <c r="AL47" s="37">
        <v>18.98</v>
      </c>
      <c r="AM47" s="38">
        <v>33.855212096882106</v>
      </c>
      <c r="AN47" s="38">
        <v>21.613193818862172</v>
      </c>
      <c r="AO47" s="38">
        <v>7.4608095460926531</v>
      </c>
      <c r="AP47" s="38">
        <v>87.935815120557507</v>
      </c>
    </row>
    <row r="48" spans="1:42">
      <c r="A48" s="27" t="s">
        <v>60</v>
      </c>
      <c r="B48" s="28">
        <f>VLOOKUP($A48,'2019'!$A$5:$N$117,2,FALSE)</f>
        <v>96362</v>
      </c>
      <c r="C48" s="28">
        <f>VLOOKUP($A48,'2019'!$A$5:$N$117,3,FALSE)</f>
        <v>91464</v>
      </c>
      <c r="D48" s="28">
        <f>VLOOKUP($A48,'2019'!$A$5:$N$117,4,FALSE)</f>
        <v>91435</v>
      </c>
      <c r="E48" s="28">
        <f>VLOOKUP($A48,'2019'!$A$5:$N$117,5,FALSE)</f>
        <v>97362</v>
      </c>
      <c r="F48" s="28">
        <f>VLOOKUP($A48,'2019'!$A$5:$N$117,6,FALSE)</f>
        <v>61653</v>
      </c>
      <c r="G48" s="28">
        <f>VLOOKUP($A48,'2019'!$A$5:$N$117,7,FALSE)</f>
        <v>64701</v>
      </c>
      <c r="H48" s="28">
        <f>VLOOKUP($A48,'2019'!$A$5:$N$117,8,FALSE)</f>
        <v>79872</v>
      </c>
      <c r="I48" s="28">
        <f>VLOOKUP($A48,'2019'!$A$5:$N$117,9,FALSE)</f>
        <v>77167</v>
      </c>
      <c r="J48" s="28">
        <f>VLOOKUP($A48,'2019'!$A$5:$N$117,10,FALSE)</f>
        <v>57806</v>
      </c>
      <c r="K48" s="28">
        <f>VLOOKUP($A48,'2019'!$A$5:$N$117,11,FALSE)</f>
        <v>75728</v>
      </c>
      <c r="L48" s="28">
        <f>VLOOKUP($A48,'2019'!$A$5:$N$117,12,FALSE)</f>
        <v>89548</v>
      </c>
      <c r="M48" s="28">
        <f>VLOOKUP($A48,'2019'!$A$5:$N$117,13,FALSE)</f>
        <v>109388</v>
      </c>
      <c r="N48" s="28">
        <f>VLOOKUP($A48,'2019'!$A$5:$N$117,14,FALSE)</f>
        <v>992486</v>
      </c>
      <c r="O48" s="29" t="s">
        <v>60</v>
      </c>
      <c r="P48" s="30">
        <f>VLOOKUP($O48,'2020'!$B$5:$O$117,2,FALSE)</f>
        <v>97509</v>
      </c>
      <c r="Q48" s="30">
        <f>VLOOKUP($O48,'2020'!$B$5:$O$117,3,FALSE)</f>
        <v>83056</v>
      </c>
      <c r="R48" s="30">
        <f>VLOOKUP($O48,'2020'!$B$5:$O$117,4,FALSE)</f>
        <v>40070</v>
      </c>
      <c r="S48" s="30">
        <f>VLOOKUP($O48,'2020'!$B$5:$O$117,5,FALSE)</f>
        <v>0</v>
      </c>
      <c r="T48" s="30">
        <f>VLOOKUP($O48,'2020'!$B$5:$O$117,6,FALSE)</f>
        <v>0</v>
      </c>
      <c r="U48" s="30">
        <f>VLOOKUP($O48,'2020'!$B$5:$O$117,7,FALSE)</f>
        <v>0</v>
      </c>
      <c r="V48" s="30">
        <f>VLOOKUP($O48,'2020'!$B$5:$O$117,8,FALSE)</f>
        <v>0</v>
      </c>
      <c r="W48" s="30">
        <f>VLOOKUP($O48,'2020'!$B$5:$O$117,9,FALSE)</f>
        <v>0</v>
      </c>
      <c r="X48" s="30">
        <f>VLOOKUP($O48,'2020'!$B$5:$O$117,10,FALSE)</f>
        <v>0</v>
      </c>
      <c r="Y48" s="30">
        <f>VLOOKUP($O48,'2020'!$B$5:$O$117,11,FALSE)</f>
        <v>27</v>
      </c>
      <c r="Z48" s="30">
        <f>VLOOKUP($O48,'2020'!$B$5:$O$117,12,FALSE)</f>
        <v>163</v>
      </c>
      <c r="AA48" s="30">
        <f>VLOOKUP($O48,'2020'!$B$5:$O$117,13,FALSE)</f>
        <v>567</v>
      </c>
      <c r="AB48" s="30">
        <f>VLOOKUP($O48,'2020'!$B$5:$O$117,14,FALSE)</f>
        <v>221392</v>
      </c>
      <c r="AC48" s="86" t="s">
        <v>60</v>
      </c>
      <c r="AD48" s="31">
        <v>778.79</v>
      </c>
      <c r="AE48" s="31">
        <v>538.34</v>
      </c>
      <c r="AF48" s="31">
        <v>322.11</v>
      </c>
      <c r="AG48" s="31">
        <v>147.87</v>
      </c>
      <c r="AH48" s="31">
        <v>115.02</v>
      </c>
      <c r="AI48" s="31">
        <v>79.930000000000007</v>
      </c>
      <c r="AJ48" s="31">
        <v>52.2</v>
      </c>
      <c r="AK48" s="32">
        <v>44.92</v>
      </c>
      <c r="AL48" s="32">
        <v>27.77</v>
      </c>
      <c r="AM48" s="33">
        <v>18.742259529379389</v>
      </c>
      <c r="AN48" s="33">
        <v>26.60292550315874</v>
      </c>
      <c r="AO48" s="33">
        <v>27.750309023485787</v>
      </c>
      <c r="AP48" s="33">
        <v>88.155171262602664</v>
      </c>
    </row>
    <row r="49" spans="1:42">
      <c r="A49" s="39" t="s">
        <v>61</v>
      </c>
      <c r="B49" s="28">
        <f>SUM(B50:B56)</f>
        <v>254772.64036698994</v>
      </c>
      <c r="C49" s="28">
        <f t="shared" ref="C49:N49" si="14">SUM(C50:C56)</f>
        <v>283970.17298778921</v>
      </c>
      <c r="D49" s="28">
        <f t="shared" si="14"/>
        <v>239067.006871544</v>
      </c>
      <c r="E49" s="28">
        <f t="shared" si="14"/>
        <v>195603.71104300901</v>
      </c>
      <c r="F49" s="28">
        <f t="shared" si="14"/>
        <v>102564.37268132977</v>
      </c>
      <c r="G49" s="28">
        <f t="shared" si="14"/>
        <v>99879.527481417332</v>
      </c>
      <c r="H49" s="28">
        <f t="shared" si="14"/>
        <v>190517.40781947444</v>
      </c>
      <c r="I49" s="28">
        <f t="shared" si="14"/>
        <v>159744.40614441663</v>
      </c>
      <c r="J49" s="28">
        <f t="shared" si="14"/>
        <v>110365.50864653425</v>
      </c>
      <c r="K49" s="28">
        <f t="shared" si="14"/>
        <v>161184.76145653892</v>
      </c>
      <c r="L49" s="28">
        <f t="shared" si="14"/>
        <v>216683.39732181097</v>
      </c>
      <c r="M49" s="28">
        <f t="shared" si="14"/>
        <v>249347.36770374319</v>
      </c>
      <c r="N49" s="28">
        <f t="shared" si="14"/>
        <v>2263700.2805245975</v>
      </c>
      <c r="O49" s="40" t="s">
        <v>61</v>
      </c>
      <c r="P49" s="28">
        <f>SUM(P50:P56)</f>
        <v>251319.16624948845</v>
      </c>
      <c r="Q49" s="28">
        <f t="shared" ref="Q49:AB49" si="15">SUM(Q50:Q56)</f>
        <v>263838.2143312617</v>
      </c>
      <c r="R49" s="28">
        <f t="shared" si="15"/>
        <v>116124.35037260519</v>
      </c>
      <c r="S49" s="28">
        <f t="shared" si="15"/>
        <v>0</v>
      </c>
      <c r="T49" s="28">
        <f t="shared" si="15"/>
        <v>0</v>
      </c>
      <c r="U49" s="28">
        <f t="shared" si="15"/>
        <v>0</v>
      </c>
      <c r="V49" s="28">
        <f t="shared" si="15"/>
        <v>0</v>
      </c>
      <c r="W49" s="28">
        <f t="shared" si="15"/>
        <v>0</v>
      </c>
      <c r="X49" s="28">
        <f t="shared" si="15"/>
        <v>0</v>
      </c>
      <c r="Y49" s="28">
        <f t="shared" si="15"/>
        <v>56.09772439588469</v>
      </c>
      <c r="Z49" s="28">
        <f t="shared" si="15"/>
        <v>505.39089758353873</v>
      </c>
      <c r="AA49" s="28">
        <f t="shared" si="15"/>
        <v>1716.7346080269533</v>
      </c>
      <c r="AB49" s="28">
        <f t="shared" si="15"/>
        <v>633559.95418336173</v>
      </c>
      <c r="AC49" s="88" t="s">
        <v>61</v>
      </c>
      <c r="AD49" s="41">
        <v>642.88</v>
      </c>
      <c r="AE49" s="41">
        <v>527.4</v>
      </c>
      <c r="AF49" s="41">
        <v>360.91</v>
      </c>
      <c r="AG49" s="41">
        <v>191.79</v>
      </c>
      <c r="AH49" s="41">
        <v>155.04</v>
      </c>
      <c r="AI49" s="41">
        <v>71.16</v>
      </c>
      <c r="AJ49" s="41">
        <v>55.14</v>
      </c>
      <c r="AK49" s="42">
        <v>41.52</v>
      </c>
      <c r="AL49" s="42">
        <v>32.380000000000003</v>
      </c>
      <c r="AM49" s="43">
        <v>30.83085395376342</v>
      </c>
      <c r="AN49" s="43">
        <v>41.439252466208949</v>
      </c>
      <c r="AO49" s="43">
        <v>42.692781727552564</v>
      </c>
      <c r="AP49" s="43">
        <v>104.2499497385851</v>
      </c>
    </row>
    <row r="50" spans="1:42">
      <c r="A50" s="27" t="s">
        <v>62</v>
      </c>
      <c r="B50" s="28">
        <f>VLOOKUP($A50,'2019'!$A$5:$N$117,2,FALSE)</f>
        <v>15774</v>
      </c>
      <c r="C50" s="28">
        <f>VLOOKUP($A50,'2019'!$A$5:$N$117,3,FALSE)</f>
        <v>16099</v>
      </c>
      <c r="D50" s="28">
        <f>VLOOKUP($A50,'2019'!$A$5:$N$117,4,FALSE)</f>
        <v>10686</v>
      </c>
      <c r="E50" s="28">
        <f>VLOOKUP($A50,'2019'!$A$5:$N$117,5,FALSE)</f>
        <v>7718</v>
      </c>
      <c r="F50" s="28">
        <f>VLOOKUP($A50,'2019'!$A$5:$N$117,6,FALSE)</f>
        <v>4082</v>
      </c>
      <c r="G50" s="28">
        <f>VLOOKUP($A50,'2019'!$A$5:$N$117,7,FALSE)</f>
        <v>4226</v>
      </c>
      <c r="H50" s="28">
        <f>VLOOKUP($A50,'2019'!$A$5:$N$117,8,FALSE)</f>
        <v>8144</v>
      </c>
      <c r="I50" s="28">
        <f>VLOOKUP($A50,'2019'!$A$5:$N$117,9,FALSE)</f>
        <v>7093</v>
      </c>
      <c r="J50" s="28">
        <f>VLOOKUP($A50,'2019'!$A$5:$N$117,10,FALSE)</f>
        <v>5129</v>
      </c>
      <c r="K50" s="28">
        <f>VLOOKUP($A50,'2019'!$A$5:$N$117,11,FALSE)</f>
        <v>6398</v>
      </c>
      <c r="L50" s="28">
        <f>VLOOKUP($A50,'2019'!$A$5:$N$117,12,FALSE)</f>
        <v>10702</v>
      </c>
      <c r="M50" s="28">
        <f>VLOOKUP($A50,'2019'!$A$5:$N$117,13,FALSE)</f>
        <v>15377</v>
      </c>
      <c r="N50" s="28">
        <f>VLOOKUP($A50,'2019'!$A$5:$N$117,14,FALSE)</f>
        <v>111428</v>
      </c>
      <c r="O50" s="29" t="s">
        <v>62</v>
      </c>
      <c r="P50" s="30">
        <f>VLOOKUP($O50,'2020'!$B$5:$O$117,2,FALSE)</f>
        <v>15474</v>
      </c>
      <c r="Q50" s="30">
        <f>VLOOKUP($O50,'2020'!$B$5:$O$117,3,FALSE)</f>
        <v>14716</v>
      </c>
      <c r="R50" s="30">
        <f>VLOOKUP($O50,'2020'!$B$5:$O$117,4,FALSE)</f>
        <v>5179</v>
      </c>
      <c r="S50" s="30">
        <f>VLOOKUP($O50,'2020'!$B$5:$O$117,5,FALSE)</f>
        <v>0</v>
      </c>
      <c r="T50" s="30">
        <f>VLOOKUP($O50,'2020'!$B$5:$O$117,6,FALSE)</f>
        <v>0</v>
      </c>
      <c r="U50" s="30">
        <f>VLOOKUP($O50,'2020'!$B$5:$O$117,7,FALSE)</f>
        <v>0</v>
      </c>
      <c r="V50" s="30">
        <f>VLOOKUP($O50,'2020'!$B$5:$O$117,8,FALSE)</f>
        <v>0</v>
      </c>
      <c r="W50" s="30">
        <f>VLOOKUP($O50,'2020'!$B$5:$O$117,9,FALSE)</f>
        <v>0</v>
      </c>
      <c r="X50" s="30">
        <f>VLOOKUP($O50,'2020'!$B$5:$O$117,10,FALSE)</f>
        <v>0</v>
      </c>
      <c r="Y50" s="30">
        <f>VLOOKUP($O50,'2020'!$B$5:$O$117,11,FALSE)</f>
        <v>2</v>
      </c>
      <c r="Z50" s="30">
        <f>VLOOKUP($O50,'2020'!$B$5:$O$117,12,FALSE)</f>
        <v>43</v>
      </c>
      <c r="AA50" s="30">
        <f>VLOOKUP($O50,'2020'!$B$5:$O$117,13,FALSE)</f>
        <v>110</v>
      </c>
      <c r="AB50" s="30">
        <f>VLOOKUP($O50,'2020'!$B$5:$O$117,14,FALSE)</f>
        <v>35524</v>
      </c>
      <c r="AC50" s="86" t="s">
        <v>62</v>
      </c>
      <c r="AD50" s="31">
        <v>633.21</v>
      </c>
      <c r="AE50" s="31">
        <v>572.53</v>
      </c>
      <c r="AF50" s="31">
        <v>427.82</v>
      </c>
      <c r="AG50" s="31">
        <v>181.26</v>
      </c>
      <c r="AH50" s="31">
        <v>156.75</v>
      </c>
      <c r="AI50" s="31">
        <v>85.18</v>
      </c>
      <c r="AJ50" s="31">
        <v>76.400000000000006</v>
      </c>
      <c r="AK50" s="32">
        <v>47.68</v>
      </c>
      <c r="AL50" s="32">
        <v>26.38</v>
      </c>
      <c r="AM50" s="33">
        <v>30.911435941530524</v>
      </c>
      <c r="AN50" s="33">
        <v>44.720216606498198</v>
      </c>
      <c r="AO50" s="33">
        <v>33.123160992013453</v>
      </c>
      <c r="AP50" s="33">
        <v>113.64643545279382</v>
      </c>
    </row>
    <row r="51" spans="1:42">
      <c r="A51" s="34" t="s">
        <v>63</v>
      </c>
      <c r="B51" s="28">
        <f>VLOOKUP($A51,'2019'!$A$5:$N$117,2,FALSE)</f>
        <v>10663</v>
      </c>
      <c r="C51" s="28">
        <f>VLOOKUP($A51,'2019'!$A$5:$N$117,3,FALSE)</f>
        <v>10182</v>
      </c>
      <c r="D51" s="28">
        <f>VLOOKUP($A51,'2019'!$A$5:$N$117,4,FALSE)</f>
        <v>10122</v>
      </c>
      <c r="E51" s="28">
        <f>VLOOKUP($A51,'2019'!$A$5:$N$117,5,FALSE)</f>
        <v>10880</v>
      </c>
      <c r="F51" s="28">
        <f>VLOOKUP($A51,'2019'!$A$5:$N$117,6,FALSE)</f>
        <v>4983</v>
      </c>
      <c r="G51" s="28">
        <f>VLOOKUP($A51,'2019'!$A$5:$N$117,7,FALSE)</f>
        <v>7041</v>
      </c>
      <c r="H51" s="28">
        <f>VLOOKUP($A51,'2019'!$A$5:$N$117,8,FALSE)</f>
        <v>14701</v>
      </c>
      <c r="I51" s="28">
        <f>VLOOKUP($A51,'2019'!$A$5:$N$117,9,FALSE)</f>
        <v>8311</v>
      </c>
      <c r="J51" s="28">
        <f>VLOOKUP($A51,'2019'!$A$5:$N$117,10,FALSE)</f>
        <v>6592</v>
      </c>
      <c r="K51" s="28">
        <f>VLOOKUP($A51,'2019'!$A$5:$N$117,11,FALSE)</f>
        <v>7695</v>
      </c>
      <c r="L51" s="28">
        <f>VLOOKUP($A51,'2019'!$A$5:$N$117,12,FALSE)</f>
        <v>11015</v>
      </c>
      <c r="M51" s="28">
        <f>VLOOKUP($A51,'2019'!$A$5:$N$117,13,FALSE)</f>
        <v>12484</v>
      </c>
      <c r="N51" s="28">
        <f>VLOOKUP($A51,'2019'!$A$5:$N$117,14,FALSE)</f>
        <v>114669</v>
      </c>
      <c r="O51" s="35" t="s">
        <v>63</v>
      </c>
      <c r="P51" s="30">
        <f>VLOOKUP($O51,'2020'!$B$5:$O$117,2,FALSE)</f>
        <v>11112</v>
      </c>
      <c r="Q51" s="30">
        <f>VLOOKUP($O51,'2020'!$B$5:$O$117,3,FALSE)</f>
        <v>9820</v>
      </c>
      <c r="R51" s="30">
        <f>VLOOKUP($O51,'2020'!$B$5:$O$117,4,FALSE)</f>
        <v>5256</v>
      </c>
      <c r="S51" s="30">
        <f>VLOOKUP($O51,'2020'!$B$5:$O$117,5,FALSE)</f>
        <v>0</v>
      </c>
      <c r="T51" s="30">
        <f>VLOOKUP($O51,'2020'!$B$5:$O$117,6,FALSE)</f>
        <v>0</v>
      </c>
      <c r="U51" s="30">
        <f>VLOOKUP($O51,'2020'!$B$5:$O$117,7,FALSE)</f>
        <v>0</v>
      </c>
      <c r="V51" s="30">
        <f>VLOOKUP($O51,'2020'!$B$5:$O$117,8,FALSE)</f>
        <v>0</v>
      </c>
      <c r="W51" s="30">
        <f>VLOOKUP($O51,'2020'!$B$5:$O$117,9,FALSE)</f>
        <v>0</v>
      </c>
      <c r="X51" s="30">
        <f>VLOOKUP($O51,'2020'!$B$5:$O$117,10,FALSE)</f>
        <v>0</v>
      </c>
      <c r="Y51" s="30">
        <f>VLOOKUP($O51,'2020'!$B$5:$O$117,11,FALSE)</f>
        <v>1</v>
      </c>
      <c r="Z51" s="30">
        <f>VLOOKUP($O51,'2020'!$B$5:$O$117,12,FALSE)</f>
        <v>11</v>
      </c>
      <c r="AA51" s="30">
        <f>VLOOKUP($O51,'2020'!$B$5:$O$117,13,FALSE)</f>
        <v>54</v>
      </c>
      <c r="AB51" s="30">
        <f>VLOOKUP($O51,'2020'!$B$5:$O$117,14,FALSE)</f>
        <v>26254</v>
      </c>
      <c r="AC51" s="87" t="s">
        <v>63</v>
      </c>
      <c r="AD51" s="36">
        <v>521.20000000000005</v>
      </c>
      <c r="AE51" s="36">
        <v>515.23</v>
      </c>
      <c r="AF51" s="36">
        <v>283.93</v>
      </c>
      <c r="AG51" s="36">
        <v>137.58000000000001</v>
      </c>
      <c r="AH51" s="36">
        <v>125.71</v>
      </c>
      <c r="AI51" s="36">
        <v>54.45</v>
      </c>
      <c r="AJ51" s="36">
        <v>43.57</v>
      </c>
      <c r="AK51" s="37">
        <v>30.69</v>
      </c>
      <c r="AL51" s="37">
        <v>26.08</v>
      </c>
      <c r="AM51" s="38">
        <v>27.005669129015629</v>
      </c>
      <c r="AN51" s="38">
        <v>38.532500709622482</v>
      </c>
      <c r="AO51" s="38">
        <v>44.493521790341575</v>
      </c>
      <c r="AP51" s="38">
        <v>81.859169307330774</v>
      </c>
    </row>
    <row r="52" spans="1:42">
      <c r="A52" s="27" t="s">
        <v>64</v>
      </c>
      <c r="B52" s="28">
        <f>VLOOKUP($A52,'2019'!$A$5:$N$117,2,FALSE)</f>
        <v>87476</v>
      </c>
      <c r="C52" s="28">
        <f>VLOOKUP($A52,'2019'!$A$5:$N$117,3,FALSE)</f>
        <v>115224</v>
      </c>
      <c r="D52" s="28">
        <f>VLOOKUP($A52,'2019'!$A$5:$N$117,4,FALSE)</f>
        <v>80547</v>
      </c>
      <c r="E52" s="28">
        <f>VLOOKUP($A52,'2019'!$A$5:$N$117,5,FALSE)</f>
        <v>64322</v>
      </c>
      <c r="F52" s="28">
        <f>VLOOKUP($A52,'2019'!$A$5:$N$117,6,FALSE)</f>
        <v>35207</v>
      </c>
      <c r="G52" s="28">
        <f>VLOOKUP($A52,'2019'!$A$5:$N$117,7,FALSE)</f>
        <v>30584</v>
      </c>
      <c r="H52" s="28">
        <f>VLOOKUP($A52,'2019'!$A$5:$N$117,8,FALSE)</f>
        <v>57449</v>
      </c>
      <c r="I52" s="28">
        <f>VLOOKUP($A52,'2019'!$A$5:$N$117,9,FALSE)</f>
        <v>60138</v>
      </c>
      <c r="J52" s="28">
        <f>VLOOKUP($A52,'2019'!$A$5:$N$117,10,FALSE)</f>
        <v>29570</v>
      </c>
      <c r="K52" s="28">
        <f>VLOOKUP($A52,'2019'!$A$5:$N$117,11,FALSE)</f>
        <v>51434</v>
      </c>
      <c r="L52" s="28">
        <f>VLOOKUP($A52,'2019'!$A$5:$N$117,12,FALSE)</f>
        <v>62159</v>
      </c>
      <c r="M52" s="28">
        <f>VLOOKUP($A52,'2019'!$A$5:$N$117,13,FALSE)</f>
        <v>71208</v>
      </c>
      <c r="N52" s="28">
        <f>VLOOKUP($A52,'2019'!$A$5:$N$117,14,FALSE)</f>
        <v>745318</v>
      </c>
      <c r="O52" s="29" t="s">
        <v>64</v>
      </c>
      <c r="P52" s="30">
        <f>VLOOKUP($O52,'2020'!$B$5:$O$117,2,FALSE)</f>
        <v>87271</v>
      </c>
      <c r="Q52" s="30">
        <f>VLOOKUP($O52,'2020'!$B$5:$O$117,3,FALSE)</f>
        <v>109115</v>
      </c>
      <c r="R52" s="30">
        <f>VLOOKUP($O52,'2020'!$B$5:$O$117,4,FALSE)</f>
        <v>39859</v>
      </c>
      <c r="S52" s="30">
        <f>VLOOKUP($O52,'2020'!$B$5:$O$117,5,FALSE)</f>
        <v>0</v>
      </c>
      <c r="T52" s="30">
        <f>VLOOKUP($O52,'2020'!$B$5:$O$117,6,FALSE)</f>
        <v>0</v>
      </c>
      <c r="U52" s="30">
        <f>VLOOKUP($O52,'2020'!$B$5:$O$117,7,FALSE)</f>
        <v>0</v>
      </c>
      <c r="V52" s="30">
        <f>VLOOKUP($O52,'2020'!$B$5:$O$117,8,FALSE)</f>
        <v>0</v>
      </c>
      <c r="W52" s="30">
        <f>VLOOKUP($O52,'2020'!$B$5:$O$117,9,FALSE)</f>
        <v>0</v>
      </c>
      <c r="X52" s="30">
        <f>VLOOKUP($O52,'2020'!$B$5:$O$117,10,FALSE)</f>
        <v>0</v>
      </c>
      <c r="Y52" s="30">
        <f>VLOOKUP($O52,'2020'!$B$5:$O$117,11,FALSE)</f>
        <v>15</v>
      </c>
      <c r="Z52" s="30">
        <f>VLOOKUP($O52,'2020'!$B$5:$O$117,12,FALSE)</f>
        <v>82</v>
      </c>
      <c r="AA52" s="30">
        <f>VLOOKUP($O52,'2020'!$B$5:$O$117,13,FALSE)</f>
        <v>185</v>
      </c>
      <c r="AB52" s="30">
        <f>VLOOKUP($O52,'2020'!$B$5:$O$117,14,FALSE)</f>
        <v>236527</v>
      </c>
      <c r="AC52" s="86" t="s">
        <v>64</v>
      </c>
      <c r="AD52" s="31">
        <v>798.96</v>
      </c>
      <c r="AE52" s="31">
        <v>519.34</v>
      </c>
      <c r="AF52" s="31">
        <v>308.32</v>
      </c>
      <c r="AG52" s="31">
        <v>197.02</v>
      </c>
      <c r="AH52" s="31">
        <v>134.34</v>
      </c>
      <c r="AI52" s="31">
        <v>85.48</v>
      </c>
      <c r="AJ52" s="31">
        <v>52.79</v>
      </c>
      <c r="AK52" s="32">
        <v>42.29</v>
      </c>
      <c r="AL52" s="32">
        <v>33.69</v>
      </c>
      <c r="AM52" s="33">
        <v>31.100772188297633</v>
      </c>
      <c r="AN52" s="33">
        <v>40.529111183829635</v>
      </c>
      <c r="AO52" s="33">
        <v>39.288459426814541</v>
      </c>
      <c r="AP52" s="33">
        <v>109.43690603828256</v>
      </c>
    </row>
    <row r="53" spans="1:42">
      <c r="A53" s="34" t="s">
        <v>65</v>
      </c>
      <c r="B53" s="28">
        <f>VLOOKUP($A53,'2019'!$A$5:$N$117,2,FALSE)</f>
        <v>94329</v>
      </c>
      <c r="C53" s="28">
        <f>VLOOKUP($A53,'2019'!$A$5:$N$117,3,FALSE)</f>
        <v>100433</v>
      </c>
      <c r="D53" s="28">
        <f>VLOOKUP($A53,'2019'!$A$5:$N$117,4,FALSE)</f>
        <v>102390</v>
      </c>
      <c r="E53" s="28">
        <f>VLOOKUP($A53,'2019'!$A$5:$N$117,5,FALSE)</f>
        <v>74980</v>
      </c>
      <c r="F53" s="28">
        <f>VLOOKUP($A53,'2019'!$A$5:$N$117,6,FALSE)</f>
        <v>36741</v>
      </c>
      <c r="G53" s="28">
        <f>VLOOKUP($A53,'2019'!$A$5:$N$117,7,FALSE)</f>
        <v>37741</v>
      </c>
      <c r="H53" s="28">
        <f>VLOOKUP($A53,'2019'!$A$5:$N$117,8,FALSE)</f>
        <v>52191</v>
      </c>
      <c r="I53" s="28">
        <f>VLOOKUP($A53,'2019'!$A$5:$N$117,9,FALSE)</f>
        <v>52259</v>
      </c>
      <c r="J53" s="28">
        <f>VLOOKUP($A53,'2019'!$A$5:$N$117,10,FALSE)</f>
        <v>45611</v>
      </c>
      <c r="K53" s="28">
        <f>VLOOKUP($A53,'2019'!$A$5:$N$117,11,FALSE)</f>
        <v>64710</v>
      </c>
      <c r="L53" s="28">
        <f>VLOOKUP($A53,'2019'!$A$5:$N$117,12,FALSE)</f>
        <v>91612</v>
      </c>
      <c r="M53" s="28">
        <f>VLOOKUP($A53,'2019'!$A$5:$N$117,13,FALSE)</f>
        <v>99435</v>
      </c>
      <c r="N53" s="28">
        <f>VLOOKUP($A53,'2019'!$A$5:$N$117,14,FALSE)</f>
        <v>852432</v>
      </c>
      <c r="O53" s="35" t="s">
        <v>65</v>
      </c>
      <c r="P53" s="30">
        <f>VLOOKUP($O53,'2020'!$B$5:$O$117,2,FALSE)</f>
        <v>90793</v>
      </c>
      <c r="Q53" s="30">
        <f>VLOOKUP($O53,'2020'!$B$5:$O$117,3,FALSE)</f>
        <v>90379</v>
      </c>
      <c r="R53" s="30">
        <f>VLOOKUP($O53,'2020'!$B$5:$O$117,4,FALSE)</f>
        <v>48160</v>
      </c>
      <c r="S53" s="30">
        <f>VLOOKUP($O53,'2020'!$B$5:$O$117,5,FALSE)</f>
        <v>0</v>
      </c>
      <c r="T53" s="30">
        <f>VLOOKUP($O53,'2020'!$B$5:$O$117,6,FALSE)</f>
        <v>0</v>
      </c>
      <c r="U53" s="30">
        <f>VLOOKUP($O53,'2020'!$B$5:$O$117,7,FALSE)</f>
        <v>0</v>
      </c>
      <c r="V53" s="30">
        <f>VLOOKUP($O53,'2020'!$B$5:$O$117,8,FALSE)</f>
        <v>0</v>
      </c>
      <c r="W53" s="30">
        <f>VLOOKUP($O53,'2020'!$B$5:$O$117,9,FALSE)</f>
        <v>0</v>
      </c>
      <c r="X53" s="30">
        <f>VLOOKUP($O53,'2020'!$B$5:$O$117,10,FALSE)</f>
        <v>0</v>
      </c>
      <c r="Y53" s="30">
        <f>VLOOKUP($O53,'2020'!$B$5:$O$117,11,FALSE)</f>
        <v>26</v>
      </c>
      <c r="Z53" s="30">
        <f>VLOOKUP($O53,'2020'!$B$5:$O$117,12,FALSE)</f>
        <v>233</v>
      </c>
      <c r="AA53" s="30">
        <f>VLOOKUP($O53,'2020'!$B$5:$O$117,13,FALSE)</f>
        <v>1007</v>
      </c>
      <c r="AB53" s="30">
        <f>VLOOKUP($O53,'2020'!$B$5:$O$117,14,FALSE)</f>
        <v>230598</v>
      </c>
      <c r="AC53" s="87" t="s">
        <v>65</v>
      </c>
      <c r="AD53" s="36">
        <v>545.1</v>
      </c>
      <c r="AE53" s="36">
        <v>503.19</v>
      </c>
      <c r="AF53" s="36">
        <v>385.07</v>
      </c>
      <c r="AG53" s="36">
        <v>183.95</v>
      </c>
      <c r="AH53" s="36">
        <v>174.76</v>
      </c>
      <c r="AI53" s="36">
        <v>51.73</v>
      </c>
      <c r="AJ53" s="36">
        <v>46.74</v>
      </c>
      <c r="AK53" s="37">
        <v>35.200000000000003</v>
      </c>
      <c r="AL53" s="37">
        <v>29.49</v>
      </c>
      <c r="AM53" s="38">
        <v>30.760412686282002</v>
      </c>
      <c r="AN53" s="38">
        <v>44.682883446697083</v>
      </c>
      <c r="AO53" s="38">
        <v>49.930190416778061</v>
      </c>
      <c r="AP53" s="38">
        <v>104.31086416224653</v>
      </c>
    </row>
    <row r="54" spans="1:42">
      <c r="A54" s="27" t="s">
        <v>66</v>
      </c>
      <c r="B54" s="28">
        <f>VLOOKUP($A54,'2019'!$A$5:$N$117,2,FALSE)</f>
        <v>674.64036698994016</v>
      </c>
      <c r="C54" s="28">
        <f>VLOOKUP($A54,'2019'!$A$5:$N$117,3,FALSE)</f>
        <v>570.17298778920917</v>
      </c>
      <c r="D54" s="28">
        <f>VLOOKUP($A54,'2019'!$A$5:$N$117,4,FALSE)</f>
        <v>500.00687154400356</v>
      </c>
      <c r="E54" s="28">
        <f>VLOOKUP($A54,'2019'!$A$5:$N$117,5,FALSE)</f>
        <v>512.711043009013</v>
      </c>
      <c r="F54" s="28">
        <f>VLOOKUP($A54,'2019'!$A$5:$N$117,6,FALSE)</f>
        <v>310.37268132976749</v>
      </c>
      <c r="G54" s="28">
        <f>VLOOKUP($A54,'2019'!$A$5:$N$117,7,FALSE)</f>
        <v>417.52748141732735</v>
      </c>
      <c r="H54" s="28">
        <f>VLOOKUP($A54,'2019'!$A$5:$N$117,8,FALSE)</f>
        <v>506.4078194744506</v>
      </c>
      <c r="I54" s="28">
        <f>VLOOKUP($A54,'2019'!$A$5:$N$117,9,FALSE)</f>
        <v>505.40614441663257</v>
      </c>
      <c r="J54" s="28">
        <f>VLOOKUP($A54,'2019'!$A$5:$N$117,10,FALSE)</f>
        <v>362.50864653424827</v>
      </c>
      <c r="K54" s="28">
        <f>VLOOKUP($A54,'2019'!$A$5:$N$117,11,FALSE)</f>
        <v>440.76145653891177</v>
      </c>
      <c r="L54" s="28">
        <f>VLOOKUP($A54,'2019'!$A$5:$N$117,12,FALSE)</f>
        <v>631.39732181096588</v>
      </c>
      <c r="M54" s="28">
        <f>VLOOKUP($A54,'2019'!$A$5:$N$117,13,FALSE)</f>
        <v>730.36770374318314</v>
      </c>
      <c r="N54" s="28">
        <f>VLOOKUP($A54,'2019'!$A$5:$N$117,14,FALSE)</f>
        <v>6162.2805245976533</v>
      </c>
      <c r="O54" s="100" t="s">
        <v>66</v>
      </c>
      <c r="P54" s="30">
        <f>VLOOKUP($O54,'2020'!$B$5:$O$117,2,FALSE)</f>
        <v>741.16624948844117</v>
      </c>
      <c r="Q54" s="30">
        <f>VLOOKUP($O54,'2020'!$B$5:$O$117,3,FALSE)</f>
        <v>478.21433126171826</v>
      </c>
      <c r="R54" s="30">
        <f>VLOOKUP($O54,'2020'!$B$5:$O$117,4,FALSE)</f>
        <v>180.35037260519078</v>
      </c>
      <c r="S54" s="30">
        <f>VLOOKUP($O54,'2020'!$B$5:$O$117,5,FALSE)</f>
        <v>0</v>
      </c>
      <c r="T54" s="30">
        <f>VLOOKUP($O54,'2020'!$B$5:$O$117,6,FALSE)</f>
        <v>0</v>
      </c>
      <c r="U54" s="30">
        <f>VLOOKUP($O54,'2020'!$B$5:$O$117,7,FALSE)</f>
        <v>0</v>
      </c>
      <c r="V54" s="30">
        <f>VLOOKUP($O54,'2020'!$B$5:$O$117,8,FALSE)</f>
        <v>0</v>
      </c>
      <c r="W54" s="30">
        <f>VLOOKUP($O54,'2020'!$B$5:$O$117,9,FALSE)</f>
        <v>0</v>
      </c>
      <c r="X54" s="30">
        <f>VLOOKUP($O54,'2020'!$B$5:$O$117,10,FALSE)</f>
        <v>0</v>
      </c>
      <c r="Y54" s="30">
        <f>VLOOKUP($O54,'2020'!$B$5:$O$117,11,FALSE)</f>
        <v>9.7724395884687495E-2</v>
      </c>
      <c r="Z54" s="30">
        <f>VLOOKUP($O54,'2020'!$B$5:$O$117,12,FALSE)</f>
        <v>0.39089758353874998</v>
      </c>
      <c r="AA54" s="30">
        <f>VLOOKUP($O54,'2020'!$B$5:$O$117,13,FALSE)</f>
        <v>1.7346080269532032</v>
      </c>
      <c r="AB54" s="30">
        <f>VLOOKUP($O54,'2020'!$B$5:$O$117,14,FALSE)</f>
        <v>1401.9541833617268</v>
      </c>
      <c r="AC54" s="86" t="s">
        <v>66</v>
      </c>
      <c r="AD54" s="31">
        <v>894.29</v>
      </c>
      <c r="AE54" s="31">
        <v>509.86</v>
      </c>
      <c r="AF54" s="31">
        <v>279.82</v>
      </c>
      <c r="AG54" s="31">
        <v>139.6</v>
      </c>
      <c r="AH54" s="31">
        <v>138.30000000000001</v>
      </c>
      <c r="AI54" s="31">
        <v>58.33</v>
      </c>
      <c r="AJ54" s="31">
        <v>13.21</v>
      </c>
      <c r="AK54" s="32">
        <v>23.65</v>
      </c>
      <c r="AL54" s="32">
        <v>27.17</v>
      </c>
      <c r="AM54" s="33">
        <v>8.2969432314410483</v>
      </c>
      <c r="AN54" s="33">
        <v>49.041095890410958</v>
      </c>
      <c r="AO54" s="33">
        <v>37.826086956521735</v>
      </c>
      <c r="AP54" s="33">
        <v>78.730035060381766</v>
      </c>
    </row>
    <row r="55" spans="1:42">
      <c r="A55" s="34" t="s">
        <v>67</v>
      </c>
      <c r="B55" s="28">
        <f>VLOOKUP($A55,'2019'!$A$5:$N$117,2,FALSE)</f>
        <v>23457</v>
      </c>
      <c r="C55" s="28">
        <f>VLOOKUP($A55,'2019'!$A$5:$N$117,3,FALSE)</f>
        <v>19223</v>
      </c>
      <c r="D55" s="28">
        <f>VLOOKUP($A55,'2019'!$A$5:$N$117,4,FALSE)</f>
        <v>17722</v>
      </c>
      <c r="E55" s="28">
        <f>VLOOKUP($A55,'2019'!$A$5:$N$117,5,FALSE)</f>
        <v>17366</v>
      </c>
      <c r="F55" s="28">
        <f>VLOOKUP($A55,'2019'!$A$5:$N$117,6,FALSE)</f>
        <v>12782</v>
      </c>
      <c r="G55" s="28">
        <f>VLOOKUP($A55,'2019'!$A$5:$N$117,7,FALSE)</f>
        <v>11948</v>
      </c>
      <c r="H55" s="28">
        <f>VLOOKUP($A55,'2019'!$A$5:$N$117,8,FALSE)</f>
        <v>41844</v>
      </c>
      <c r="I55" s="28">
        <f>VLOOKUP($A55,'2019'!$A$5:$N$117,9,FALSE)</f>
        <v>23203</v>
      </c>
      <c r="J55" s="28">
        <f>VLOOKUP($A55,'2019'!$A$5:$N$117,10,FALSE)</f>
        <v>13546</v>
      </c>
      <c r="K55" s="28">
        <f>VLOOKUP($A55,'2019'!$A$5:$N$117,11,FALSE)</f>
        <v>16361</v>
      </c>
      <c r="L55" s="28">
        <f>VLOOKUP($A55,'2019'!$A$5:$N$117,12,FALSE)</f>
        <v>20880</v>
      </c>
      <c r="M55" s="28">
        <f>VLOOKUP($A55,'2019'!$A$5:$N$117,13,FALSE)</f>
        <v>23233</v>
      </c>
      <c r="N55" s="28">
        <f>VLOOKUP($A55,'2019'!$A$5:$N$117,14,FALSE)</f>
        <v>241565</v>
      </c>
      <c r="O55" s="35" t="s">
        <v>67</v>
      </c>
      <c r="P55" s="30">
        <f>VLOOKUP($O55,'2020'!$B$5:$O$117,2,FALSE)</f>
        <v>23795</v>
      </c>
      <c r="Q55" s="30">
        <f>VLOOKUP($O55,'2020'!$B$5:$O$117,3,FALSE)</f>
        <v>18410</v>
      </c>
      <c r="R55" s="30">
        <f>VLOOKUP($O55,'2020'!$B$5:$O$117,4,FALSE)</f>
        <v>9189</v>
      </c>
      <c r="S55" s="30">
        <f>VLOOKUP($O55,'2020'!$B$5:$O$117,5,FALSE)</f>
        <v>0</v>
      </c>
      <c r="T55" s="30">
        <f>VLOOKUP($O55,'2020'!$B$5:$O$117,6,FALSE)</f>
        <v>0</v>
      </c>
      <c r="U55" s="30">
        <f>VLOOKUP($O55,'2020'!$B$5:$O$117,7,FALSE)</f>
        <v>0</v>
      </c>
      <c r="V55" s="30">
        <f>VLOOKUP($O55,'2020'!$B$5:$O$117,8,FALSE)</f>
        <v>0</v>
      </c>
      <c r="W55" s="30">
        <f>VLOOKUP($O55,'2020'!$B$5:$O$117,9,FALSE)</f>
        <v>0</v>
      </c>
      <c r="X55" s="30">
        <f>VLOOKUP($O55,'2020'!$B$5:$O$117,10,FALSE)</f>
        <v>0</v>
      </c>
      <c r="Y55" s="30">
        <f>VLOOKUP($O55,'2020'!$B$5:$O$117,11,FALSE)</f>
        <v>1</v>
      </c>
      <c r="Z55" s="30">
        <f>VLOOKUP($O55,'2020'!$B$5:$O$117,12,FALSE)</f>
        <v>30</v>
      </c>
      <c r="AA55" s="30">
        <f>VLOOKUP($O55,'2020'!$B$5:$O$117,13,FALSE)</f>
        <v>133</v>
      </c>
      <c r="AB55" s="30">
        <f>VLOOKUP($O55,'2020'!$B$5:$O$117,14,FALSE)</f>
        <v>51558</v>
      </c>
      <c r="AC55" s="87" t="s">
        <v>67</v>
      </c>
      <c r="AD55" s="36">
        <v>811.58</v>
      </c>
      <c r="AE55" s="36">
        <v>692.32</v>
      </c>
      <c r="AF55" s="36">
        <v>421.69</v>
      </c>
      <c r="AG55" s="36">
        <v>216.27</v>
      </c>
      <c r="AH55" s="36">
        <v>170.02</v>
      </c>
      <c r="AI55" s="36">
        <v>107.16</v>
      </c>
      <c r="AJ55" s="36">
        <v>66.959999999999994</v>
      </c>
      <c r="AK55" s="37">
        <v>63.24</v>
      </c>
      <c r="AL55" s="37">
        <v>43.57</v>
      </c>
      <c r="AM55" s="38">
        <v>33.184890656063622</v>
      </c>
      <c r="AN55" s="38">
        <v>38.200401533126481</v>
      </c>
      <c r="AO55" s="38">
        <v>36.844518310504895</v>
      </c>
      <c r="AP55" s="38">
        <v>102.11947237729602</v>
      </c>
    </row>
    <row r="56" spans="1:42">
      <c r="A56" s="27" t="s">
        <v>68</v>
      </c>
      <c r="B56" s="28">
        <f>VLOOKUP($A56,'2019'!$A$5:$N$117,2,FALSE)</f>
        <v>22399</v>
      </c>
      <c r="C56" s="28">
        <f>VLOOKUP($A56,'2019'!$A$5:$N$117,3,FALSE)</f>
        <v>22239</v>
      </c>
      <c r="D56" s="28">
        <f>VLOOKUP($A56,'2019'!$A$5:$N$117,4,FALSE)</f>
        <v>17100</v>
      </c>
      <c r="E56" s="28">
        <f>VLOOKUP($A56,'2019'!$A$5:$N$117,5,FALSE)</f>
        <v>19825</v>
      </c>
      <c r="F56" s="28">
        <f>VLOOKUP($A56,'2019'!$A$5:$N$117,6,FALSE)</f>
        <v>8459</v>
      </c>
      <c r="G56" s="28">
        <f>VLOOKUP($A56,'2019'!$A$5:$N$117,7,FALSE)</f>
        <v>7922</v>
      </c>
      <c r="H56" s="28">
        <f>VLOOKUP($A56,'2019'!$A$5:$N$117,8,FALSE)</f>
        <v>15682</v>
      </c>
      <c r="I56" s="28">
        <f>VLOOKUP($A56,'2019'!$A$5:$N$117,9,FALSE)</f>
        <v>8235</v>
      </c>
      <c r="J56" s="28">
        <f>VLOOKUP($A56,'2019'!$A$5:$N$117,10,FALSE)</f>
        <v>9555</v>
      </c>
      <c r="K56" s="28">
        <f>VLOOKUP($A56,'2019'!$A$5:$N$117,11,FALSE)</f>
        <v>14146</v>
      </c>
      <c r="L56" s="28">
        <f>VLOOKUP($A56,'2019'!$A$5:$N$117,12,FALSE)</f>
        <v>19684</v>
      </c>
      <c r="M56" s="28">
        <f>VLOOKUP($A56,'2019'!$A$5:$N$117,13,FALSE)</f>
        <v>26880</v>
      </c>
      <c r="N56" s="28">
        <f>VLOOKUP($A56,'2019'!$A$5:$N$117,14,FALSE)</f>
        <v>192126</v>
      </c>
      <c r="O56" s="29" t="s">
        <v>68</v>
      </c>
      <c r="P56" s="30">
        <f>VLOOKUP($O56,'2020'!$B$5:$O$117,2,FALSE)</f>
        <v>22133</v>
      </c>
      <c r="Q56" s="30">
        <f>VLOOKUP($O56,'2020'!$B$5:$O$117,3,FALSE)</f>
        <v>20920</v>
      </c>
      <c r="R56" s="30">
        <f>VLOOKUP($O56,'2020'!$B$5:$O$117,4,FALSE)</f>
        <v>8301</v>
      </c>
      <c r="S56" s="30">
        <f>VLOOKUP($O56,'2020'!$B$5:$O$117,5,FALSE)</f>
        <v>0</v>
      </c>
      <c r="T56" s="30">
        <f>VLOOKUP($O56,'2020'!$B$5:$O$117,6,FALSE)</f>
        <v>0</v>
      </c>
      <c r="U56" s="30">
        <f>VLOOKUP($O56,'2020'!$B$5:$O$117,7,FALSE)</f>
        <v>0</v>
      </c>
      <c r="V56" s="30">
        <f>VLOOKUP($O56,'2020'!$B$5:$O$117,8,FALSE)</f>
        <v>0</v>
      </c>
      <c r="W56" s="30">
        <f>VLOOKUP($O56,'2020'!$B$5:$O$117,9,FALSE)</f>
        <v>0</v>
      </c>
      <c r="X56" s="30">
        <f>VLOOKUP($O56,'2020'!$B$5:$O$117,10,FALSE)</f>
        <v>0</v>
      </c>
      <c r="Y56" s="30">
        <f>VLOOKUP($O56,'2020'!$B$5:$O$117,11,FALSE)</f>
        <v>11</v>
      </c>
      <c r="Z56" s="30">
        <f>VLOOKUP($O56,'2020'!$B$5:$O$117,12,FALSE)</f>
        <v>106</v>
      </c>
      <c r="AA56" s="30">
        <f>VLOOKUP($O56,'2020'!$B$5:$O$117,13,FALSE)</f>
        <v>226</v>
      </c>
      <c r="AB56" s="30">
        <f>VLOOKUP($O56,'2020'!$B$5:$O$117,14,FALSE)</f>
        <v>51697</v>
      </c>
      <c r="AC56" s="86" t="s">
        <v>68</v>
      </c>
      <c r="AD56" s="31">
        <v>576.54</v>
      </c>
      <c r="AE56" s="31">
        <v>524.75</v>
      </c>
      <c r="AF56" s="31">
        <v>390.66</v>
      </c>
      <c r="AG56" s="31">
        <v>215.68</v>
      </c>
      <c r="AH56" s="31">
        <v>136.94</v>
      </c>
      <c r="AI56" s="31">
        <v>74.53</v>
      </c>
      <c r="AJ56" s="31">
        <v>60.05</v>
      </c>
      <c r="AK56" s="32">
        <v>27.32</v>
      </c>
      <c r="AL56" s="32">
        <v>33.450000000000003</v>
      </c>
      <c r="AM56" s="33">
        <v>30.013671258807445</v>
      </c>
      <c r="AN56" s="33">
        <v>32.918733307897746</v>
      </c>
      <c r="AO56" s="33">
        <v>34.233365477338481</v>
      </c>
      <c r="AP56" s="33">
        <v>99.137656514705697</v>
      </c>
    </row>
    <row r="57" spans="1:42">
      <c r="A57" s="39" t="s">
        <v>69</v>
      </c>
      <c r="B57" s="28">
        <f>SUM(B58:B72)</f>
        <v>330045</v>
      </c>
      <c r="C57" s="28">
        <f t="shared" ref="C57:N57" si="16">SUM(C58:C72)</f>
        <v>274820.00000000006</v>
      </c>
      <c r="D57" s="28">
        <f t="shared" si="16"/>
        <v>258774</v>
      </c>
      <c r="E57" s="28">
        <f t="shared" si="16"/>
        <v>138353.00000000003</v>
      </c>
      <c r="F57" s="28">
        <f t="shared" si="16"/>
        <v>72694.000000000015</v>
      </c>
      <c r="G57" s="28">
        <f t="shared" si="16"/>
        <v>63400</v>
      </c>
      <c r="H57" s="28">
        <f t="shared" si="16"/>
        <v>67837.999999999985</v>
      </c>
      <c r="I57" s="28">
        <f t="shared" si="16"/>
        <v>65428.000000000007</v>
      </c>
      <c r="J57" s="28">
        <f t="shared" si="16"/>
        <v>71577</v>
      </c>
      <c r="K57" s="28">
        <f t="shared" si="16"/>
        <v>141436.00000000003</v>
      </c>
      <c r="L57" s="28">
        <f t="shared" si="16"/>
        <v>250655</v>
      </c>
      <c r="M57" s="28">
        <f t="shared" si="16"/>
        <v>307453</v>
      </c>
      <c r="N57" s="28">
        <f t="shared" si="16"/>
        <v>2042473</v>
      </c>
      <c r="O57" s="40" t="s">
        <v>69</v>
      </c>
      <c r="P57" s="28">
        <f>SUM(P58:P72)</f>
        <v>364597</v>
      </c>
      <c r="Q57" s="28">
        <f t="shared" ref="Q57:AB57" si="17">SUM(Q58:Q72)</f>
        <v>296329</v>
      </c>
      <c r="R57" s="28">
        <f t="shared" si="17"/>
        <v>142382.99999999997</v>
      </c>
      <c r="S57" s="28">
        <f t="shared" si="17"/>
        <v>0</v>
      </c>
      <c r="T57" s="28">
        <f t="shared" si="17"/>
        <v>0</v>
      </c>
      <c r="U57" s="28">
        <f t="shared" si="17"/>
        <v>0</v>
      </c>
      <c r="V57" s="28">
        <f t="shared" si="17"/>
        <v>0</v>
      </c>
      <c r="W57" s="28">
        <f t="shared" si="17"/>
        <v>0</v>
      </c>
      <c r="X57" s="28">
        <f t="shared" si="17"/>
        <v>0</v>
      </c>
      <c r="Y57" s="28">
        <f t="shared" si="17"/>
        <v>10.000000000000002</v>
      </c>
      <c r="Z57" s="28">
        <f t="shared" si="17"/>
        <v>31</v>
      </c>
      <c r="AA57" s="28">
        <f t="shared" si="17"/>
        <v>345</v>
      </c>
      <c r="AB57" s="28">
        <f t="shared" si="17"/>
        <v>803695</v>
      </c>
      <c r="AC57" s="88" t="s">
        <v>69</v>
      </c>
      <c r="AD57" s="41">
        <v>673.02</v>
      </c>
      <c r="AE57" s="41">
        <v>734.15</v>
      </c>
      <c r="AF57" s="41">
        <v>1062.1400000000001</v>
      </c>
      <c r="AG57" s="41">
        <v>1003.31</v>
      </c>
      <c r="AH57" s="41">
        <v>472.16</v>
      </c>
      <c r="AI57" s="41">
        <v>326.8</v>
      </c>
      <c r="AJ57" s="41">
        <v>436.31</v>
      </c>
      <c r="AK57" s="42">
        <v>350.76</v>
      </c>
      <c r="AL57" s="42">
        <v>223.27</v>
      </c>
      <c r="AM57" s="43">
        <v>120.4028341935681</v>
      </c>
      <c r="AN57" s="43">
        <v>66.740522875816993</v>
      </c>
      <c r="AO57" s="43">
        <v>28.18777961113852</v>
      </c>
      <c r="AP57" s="43">
        <v>215.62468258780584</v>
      </c>
    </row>
    <row r="58" spans="1:42">
      <c r="A58" s="27" t="s">
        <v>70</v>
      </c>
      <c r="B58" s="28">
        <f>VLOOKUP($A58,'2019'!$A$5:$N$117,2,FALSE)</f>
        <v>1389.1708456768001</v>
      </c>
      <c r="C58" s="28">
        <f>VLOOKUP($A58,'2019'!$A$5:$N$117,3,FALSE)</f>
        <v>1149.2217741020838</v>
      </c>
      <c r="D58" s="28">
        <f>VLOOKUP($A58,'2019'!$A$5:$N$117,4,FALSE)</f>
        <v>887.60593756663206</v>
      </c>
      <c r="E58" s="28">
        <f>VLOOKUP($A58,'2019'!$A$5:$N$117,5,FALSE)</f>
        <v>414.6356390097402</v>
      </c>
      <c r="F58" s="28">
        <f>VLOOKUP($A58,'2019'!$A$5:$N$117,6,FALSE)</f>
        <v>234.00106157594124</v>
      </c>
      <c r="G58" s="28">
        <f>VLOOKUP($A58,'2019'!$A$5:$N$117,7,FALSE)</f>
        <v>240.65289642375936</v>
      </c>
      <c r="H58" s="28">
        <f>VLOOKUP($A58,'2019'!$A$5:$N$117,8,FALSE)</f>
        <v>291.20408116972965</v>
      </c>
      <c r="I58" s="28">
        <f>VLOOKUP($A58,'2019'!$A$5:$N$117,9,FALSE)</f>
        <v>263.63070767192767</v>
      </c>
      <c r="J58" s="28">
        <f>VLOOKUP($A58,'2019'!$A$5:$N$117,10,FALSE)</f>
        <v>269.09570061743796</v>
      </c>
      <c r="K58" s="28">
        <f>VLOOKUP($A58,'2019'!$A$5:$N$117,11,FALSE)</f>
        <v>479.47032804511247</v>
      </c>
      <c r="L58" s="28">
        <f>VLOOKUP($A58,'2019'!$A$5:$N$117,12,FALSE)</f>
        <v>926.77172034278931</v>
      </c>
      <c r="M58" s="28">
        <f>VLOOKUP($A58,'2019'!$A$5:$N$117,13,FALSE)</f>
        <v>1170.9299405245274</v>
      </c>
      <c r="N58" s="28">
        <f>VLOOKUP($A58,'2019'!$A$5:$N$117,14,FALSE)</f>
        <v>7716.3906327264813</v>
      </c>
      <c r="O58" s="100" t="s">
        <v>70</v>
      </c>
      <c r="P58" s="30">
        <f>VLOOKUP($O58,'2020'!$B$5:$O$117,2,FALSE)</f>
        <v>1508.0758437033576</v>
      </c>
      <c r="Q58" s="30">
        <f>VLOOKUP($O58,'2020'!$B$5:$O$117,3,FALSE)</f>
        <v>1131.8331601845509</v>
      </c>
      <c r="R58" s="30">
        <f>VLOOKUP($O58,'2020'!$B$5:$O$117,4,FALSE)</f>
        <v>345.39859454604021</v>
      </c>
      <c r="S58" s="30">
        <f>VLOOKUP($O58,'2020'!$B$5:$O$117,5,FALSE)</f>
        <v>0</v>
      </c>
      <c r="T58" s="30">
        <f>VLOOKUP($O58,'2020'!$B$5:$O$117,6,FALSE)</f>
        <v>0</v>
      </c>
      <c r="U58" s="30">
        <f>VLOOKUP($O58,'2020'!$B$5:$O$117,7,FALSE)</f>
        <v>0</v>
      </c>
      <c r="V58" s="30">
        <f>VLOOKUP($O58,'2020'!$B$5:$O$117,8,FALSE)</f>
        <v>0</v>
      </c>
      <c r="W58" s="30">
        <f>VLOOKUP($O58,'2020'!$B$5:$O$117,9,FALSE)</f>
        <v>0</v>
      </c>
      <c r="X58" s="30">
        <f>VLOOKUP($O58,'2020'!$B$5:$O$117,10,FALSE)</f>
        <v>0</v>
      </c>
      <c r="Y58" s="30">
        <f>VLOOKUP($O58,'2020'!$B$5:$O$117,11,FALSE)</f>
        <v>6.9002436180685675E-2</v>
      </c>
      <c r="Z58" s="30">
        <f>VLOOKUP($O58,'2020'!$B$5:$O$117,12,FALSE)</f>
        <v>0.30361071919501698</v>
      </c>
      <c r="AA58" s="30">
        <f>VLOOKUP($O58,'2020'!$B$5:$O$117,13,FALSE)</f>
        <v>2.5116886769769584</v>
      </c>
      <c r="AB58" s="30">
        <f>VLOOKUP($O58,'2020'!$B$5:$O$117,14,FALSE)</f>
        <v>2988.1919002663012</v>
      </c>
      <c r="AC58" s="86" t="s">
        <v>70</v>
      </c>
      <c r="AD58" s="31">
        <v>325.64999999999998</v>
      </c>
      <c r="AE58" s="31">
        <v>380.86</v>
      </c>
      <c r="AF58" s="31">
        <v>572.78</v>
      </c>
      <c r="AG58" s="31">
        <v>615.29</v>
      </c>
      <c r="AH58" s="31">
        <v>241.18</v>
      </c>
      <c r="AI58" s="31">
        <v>156.19</v>
      </c>
      <c r="AJ58" s="31">
        <v>247.37</v>
      </c>
      <c r="AK58" s="32">
        <v>244.74</v>
      </c>
      <c r="AL58" s="32">
        <v>154.96</v>
      </c>
      <c r="AM58" s="33">
        <v>129.05405405405406</v>
      </c>
      <c r="AN58" s="33">
        <v>95.987158908507226</v>
      </c>
      <c r="AO58" s="33">
        <v>81.613285883748517</v>
      </c>
      <c r="AP58" s="33">
        <v>197.89612097304405</v>
      </c>
    </row>
    <row r="59" spans="1:42">
      <c r="A59" s="34" t="s">
        <v>71</v>
      </c>
      <c r="B59" s="28">
        <f>VLOOKUP($A59,'2019'!$A$5:$N$117,2,FALSE)</f>
        <v>2162.7590812377794</v>
      </c>
      <c r="C59" s="28">
        <f>VLOOKUP($A59,'2019'!$A$5:$N$117,3,FALSE)</f>
        <v>1789.189455012317</v>
      </c>
      <c r="D59" s="28">
        <f>VLOOKUP($A59,'2019'!$A$5:$N$117,4,FALSE)</f>
        <v>1381.8874820235271</v>
      </c>
      <c r="E59" s="28">
        <f>VLOOKUP($A59,'2019'!$A$5:$N$117,5,FALSE)</f>
        <v>645.5339863083924</v>
      </c>
      <c r="F59" s="28">
        <f>VLOOKUP($A59,'2019'!$A$5:$N$117,6,FALSE)</f>
        <v>364.30934504393747</v>
      </c>
      <c r="G59" s="28">
        <f>VLOOKUP($A59,'2019'!$A$5:$N$117,7,FALSE)</f>
        <v>374.66539035599089</v>
      </c>
      <c r="H59" s="28">
        <f>VLOOKUP($A59,'2019'!$A$5:$N$117,8,FALSE)</f>
        <v>453.36703761335951</v>
      </c>
      <c r="I59" s="28">
        <f>VLOOKUP($A59,'2019'!$A$5:$N$117,9,FALSE)</f>
        <v>410.43886638206754</v>
      </c>
      <c r="J59" s="28">
        <f>VLOOKUP($A59,'2019'!$A$5:$N$117,10,FALSE)</f>
        <v>418.94715257205331</v>
      </c>
      <c r="K59" s="28">
        <f>VLOOKUP($A59,'2019'!$A$5:$N$117,11,FALSE)</f>
        <v>746.47319974413301</v>
      </c>
      <c r="L59" s="28">
        <f>VLOOKUP($A59,'2019'!$A$5:$N$117,12,FALSE)</f>
        <v>1442.8635330517586</v>
      </c>
      <c r="M59" s="28">
        <f>VLOOKUP($A59,'2019'!$A$5:$N$117,13,FALSE)</f>
        <v>1822.9862584892051</v>
      </c>
      <c r="N59" s="28">
        <f>VLOOKUP($A59,'2019'!$A$5:$N$117,14,FALSE)</f>
        <v>12013.420787834521</v>
      </c>
      <c r="O59" s="100" t="s">
        <v>71</v>
      </c>
      <c r="P59" s="30">
        <f>VLOOKUP($O59,'2020'!$B$5:$O$117,2,FALSE)</f>
        <v>2347.8787625835312</v>
      </c>
      <c r="Q59" s="30">
        <f>VLOOKUP($O59,'2020'!$B$5:$O$117,3,FALSE)</f>
        <v>1762.1176353169076</v>
      </c>
      <c r="R59" s="30">
        <f>VLOOKUP($O59,'2020'!$B$5:$O$117,4,FALSE)</f>
        <v>537.74087566405206</v>
      </c>
      <c r="S59" s="30">
        <f>VLOOKUP($O59,'2020'!$B$5:$O$117,5,FALSE)</f>
        <v>0</v>
      </c>
      <c r="T59" s="30">
        <f>VLOOKUP($O59,'2020'!$B$5:$O$117,6,FALSE)</f>
        <v>0</v>
      </c>
      <c r="U59" s="30">
        <f>VLOOKUP($O59,'2020'!$B$5:$O$117,7,FALSE)</f>
        <v>0</v>
      </c>
      <c r="V59" s="30">
        <f>VLOOKUP($O59,'2020'!$B$5:$O$117,8,FALSE)</f>
        <v>0</v>
      </c>
      <c r="W59" s="30">
        <f>VLOOKUP($O59,'2020'!$B$5:$O$117,9,FALSE)</f>
        <v>0</v>
      </c>
      <c r="X59" s="30">
        <f>VLOOKUP($O59,'2020'!$B$5:$O$117,10,FALSE)</f>
        <v>0</v>
      </c>
      <c r="Y59" s="30">
        <f>VLOOKUP($O59,'2020'!$B$5:$O$117,11,FALSE)</f>
        <v>0.10742785593416415</v>
      </c>
      <c r="Z59" s="30">
        <f>VLOOKUP($O59,'2020'!$B$5:$O$117,12,FALSE)</f>
        <v>0.47268256611032222</v>
      </c>
      <c r="AA59" s="30">
        <f>VLOOKUP($O59,'2020'!$B$5:$O$117,13,FALSE)</f>
        <v>3.9103739560035748</v>
      </c>
      <c r="AB59" s="30">
        <f>VLOOKUP($O59,'2020'!$B$5:$O$117,14,FALSE)</f>
        <v>4652.227757942539</v>
      </c>
      <c r="AC59" s="87" t="s">
        <v>71</v>
      </c>
      <c r="AD59" s="36">
        <v>382.37</v>
      </c>
      <c r="AE59" s="36">
        <v>514.84</v>
      </c>
      <c r="AF59" s="36">
        <v>468.56</v>
      </c>
      <c r="AG59" s="36">
        <v>411.92</v>
      </c>
      <c r="AH59" s="36">
        <v>212.14</v>
      </c>
      <c r="AI59" s="36">
        <v>137.22999999999999</v>
      </c>
      <c r="AJ59" s="36">
        <v>129.31</v>
      </c>
      <c r="AK59" s="37">
        <v>43</v>
      </c>
      <c r="AL59" s="37">
        <v>62.45</v>
      </c>
      <c r="AM59" s="38">
        <v>47.60765550239234</v>
      </c>
      <c r="AN59" s="38">
        <v>174.08536585365854</v>
      </c>
      <c r="AO59" s="38">
        <v>45.793838862559241</v>
      </c>
      <c r="AP59" s="38">
        <v>168.34881756756758</v>
      </c>
    </row>
    <row r="60" spans="1:42">
      <c r="A60" s="27" t="s">
        <v>72</v>
      </c>
      <c r="B60" s="28">
        <f>VLOOKUP($A60,'2019'!$A$5:$N$117,2,FALSE)</f>
        <v>8163.7762025523189</v>
      </c>
      <c r="C60" s="28">
        <f>VLOOKUP($A60,'2019'!$A$5:$N$117,3,FALSE)</f>
        <v>6753.6612937616537</v>
      </c>
      <c r="D60" s="28">
        <f>VLOOKUP($A60,'2019'!$A$5:$N$117,4,FALSE)</f>
        <v>5216.2167474946355</v>
      </c>
      <c r="E60" s="28">
        <f>VLOOKUP($A60,'2019'!$A$5:$N$117,5,FALSE)</f>
        <v>2436.699973233769</v>
      </c>
      <c r="F60" s="28">
        <f>VLOOKUP($A60,'2019'!$A$5:$N$117,6,FALSE)</f>
        <v>1375.1600847446093</v>
      </c>
      <c r="G60" s="28">
        <f>VLOOKUP($A60,'2019'!$A$5:$N$117,7,FALSE)</f>
        <v>1414.251094466649</v>
      </c>
      <c r="H60" s="28">
        <f>VLOOKUP($A60,'2019'!$A$5:$N$117,8,FALSE)</f>
        <v>1711.3265480181649</v>
      </c>
      <c r="I60" s="28">
        <f>VLOOKUP($A60,'2019'!$A$5:$N$117,9,FALSE)</f>
        <v>1549.2853915355197</v>
      </c>
      <c r="J60" s="28">
        <f>VLOOKUP($A60,'2019'!$A$5:$N$117,10,FALSE)</f>
        <v>1581.4016567843323</v>
      </c>
      <c r="K60" s="28">
        <f>VLOOKUP($A60,'2019'!$A$5:$N$117,11,FALSE)</f>
        <v>2817.7156655037725</v>
      </c>
      <c r="L60" s="28">
        <f>VLOOKUP($A60,'2019'!$A$5:$N$117,12,FALSE)</f>
        <v>5446.3833151111257</v>
      </c>
      <c r="M60" s="28">
        <f>VLOOKUP($A60,'2019'!$A$5:$N$117,13,FALSE)</f>
        <v>6881.2342362777699</v>
      </c>
      <c r="N60" s="28">
        <f>VLOOKUP($A60,'2019'!$A$5:$N$117,14,FALSE)</f>
        <v>45347.112209484323</v>
      </c>
      <c r="O60" s="100" t="s">
        <v>72</v>
      </c>
      <c r="P60" s="30">
        <f>VLOOKUP($O60,'2020'!$B$5:$O$117,2,FALSE)</f>
        <v>8862.548276753756</v>
      </c>
      <c r="Q60" s="30">
        <f>VLOOKUP($O60,'2020'!$B$5:$O$117,3,FALSE)</f>
        <v>6651.4731770608869</v>
      </c>
      <c r="R60" s="30">
        <f>VLOOKUP($O60,'2020'!$B$5:$O$117,4,FALSE)</f>
        <v>2029.8128450688891</v>
      </c>
      <c r="S60" s="30">
        <f>VLOOKUP($O60,'2020'!$B$5:$O$117,5,FALSE)</f>
        <v>0</v>
      </c>
      <c r="T60" s="30">
        <f>VLOOKUP($O60,'2020'!$B$5:$O$117,6,FALSE)</f>
        <v>0</v>
      </c>
      <c r="U60" s="30">
        <f>VLOOKUP($O60,'2020'!$B$5:$O$117,7,FALSE)</f>
        <v>0</v>
      </c>
      <c r="V60" s="30">
        <f>VLOOKUP($O60,'2020'!$B$5:$O$117,8,FALSE)</f>
        <v>0</v>
      </c>
      <c r="W60" s="30">
        <f>VLOOKUP($O60,'2020'!$B$5:$O$117,9,FALSE)</f>
        <v>0</v>
      </c>
      <c r="X60" s="30">
        <f>VLOOKUP($O60,'2020'!$B$5:$O$117,10,FALSE)</f>
        <v>0</v>
      </c>
      <c r="Y60" s="30">
        <f>VLOOKUP($O60,'2020'!$B$5:$O$117,11,FALSE)</f>
        <v>0.40550839960621887</v>
      </c>
      <c r="Z60" s="30">
        <f>VLOOKUP($O60,'2020'!$B$5:$O$117,12,FALSE)</f>
        <v>1.7842369582673629</v>
      </c>
      <c r="AA60" s="30">
        <f>VLOOKUP($O60,'2020'!$B$5:$O$117,13,FALSE)</f>
        <v>14.760505745666366</v>
      </c>
      <c r="AB60" s="30">
        <f>VLOOKUP($O60,'2020'!$B$5:$O$117,14,FALSE)</f>
        <v>17560.784549987071</v>
      </c>
      <c r="AC60" s="86" t="s">
        <v>72</v>
      </c>
      <c r="AD60" s="31">
        <v>957.74</v>
      </c>
      <c r="AE60" s="31">
        <v>791.9</v>
      </c>
      <c r="AF60" s="31">
        <v>595.16</v>
      </c>
      <c r="AG60" s="31">
        <v>312.48</v>
      </c>
      <c r="AH60" s="31">
        <v>154.75</v>
      </c>
      <c r="AI60" s="31">
        <v>83.59</v>
      </c>
      <c r="AJ60" s="31">
        <v>49.46</v>
      </c>
      <c r="AK60" s="32">
        <v>4.37</v>
      </c>
      <c r="AL60" s="32">
        <v>16.37</v>
      </c>
      <c r="AM60" s="33">
        <v>42.978003384094755</v>
      </c>
      <c r="AN60" s="33">
        <v>86.420093844879929</v>
      </c>
      <c r="AO60" s="33">
        <v>94.054696789536266</v>
      </c>
      <c r="AP60" s="33">
        <v>173.75957934776528</v>
      </c>
    </row>
    <row r="61" spans="1:42">
      <c r="A61" s="34" t="s">
        <v>73</v>
      </c>
      <c r="B61" s="28">
        <f>VLOOKUP($A61,'2019'!$A$5:$N$117,2,FALSE)</f>
        <v>3848.3046405385908</v>
      </c>
      <c r="C61" s="28">
        <f>VLOOKUP($A61,'2019'!$A$5:$N$117,3,FALSE)</f>
        <v>3183.593652320269</v>
      </c>
      <c r="D61" s="28">
        <f>VLOOKUP($A61,'2019'!$A$5:$N$117,4,FALSE)</f>
        <v>2458.8610242846839</v>
      </c>
      <c r="E61" s="28">
        <f>VLOOKUP($A61,'2019'!$A$5:$N$117,5,FALSE)</f>
        <v>1148.6306804520318</v>
      </c>
      <c r="F61" s="28">
        <f>VLOOKUP($A61,'2019'!$A$5:$N$117,6,FALSE)</f>
        <v>648.23371002644865</v>
      </c>
      <c r="G61" s="28">
        <f>VLOOKUP($A61,'2019'!$A$5:$N$117,7,FALSE)</f>
        <v>666.66073575378698</v>
      </c>
      <c r="H61" s="28">
        <f>VLOOKUP($A61,'2019'!$A$5:$N$117,8,FALSE)</f>
        <v>806.69848521279152</v>
      </c>
      <c r="I61" s="28">
        <f>VLOOKUP($A61,'2019'!$A$5:$N$117,9,FALSE)</f>
        <v>730.31425823515269</v>
      </c>
      <c r="J61" s="28">
        <f>VLOOKUP($A61,'2019'!$A$5:$N$117,10,FALSE)</f>
        <v>745.45347439288287</v>
      </c>
      <c r="K61" s="28">
        <f>VLOOKUP($A61,'2019'!$A$5:$N$117,11,FALSE)</f>
        <v>1328.2368357778312</v>
      </c>
      <c r="L61" s="28">
        <f>VLOOKUP($A61,'2019'!$A$5:$N$117,12,FALSE)</f>
        <v>2567.3587400817505</v>
      </c>
      <c r="M61" s="28">
        <f>VLOOKUP($A61,'2019'!$A$5:$N$117,13,FALSE)</f>
        <v>3243.7299831690311</v>
      </c>
      <c r="N61" s="28">
        <f>VLOOKUP($A61,'2019'!$A$5:$N$117,14,FALSE)</f>
        <v>21376.07622024525</v>
      </c>
      <c r="O61" s="100" t="s">
        <v>73</v>
      </c>
      <c r="P61" s="30">
        <f>VLOOKUP($O61,'2020'!$B$5:$O$117,2,FALSE)</f>
        <v>4177.6972830007217</v>
      </c>
      <c r="Q61" s="30">
        <f>VLOOKUP($O61,'2020'!$B$5:$O$117,3,FALSE)</f>
        <v>3135.4234190911275</v>
      </c>
      <c r="R61" s="30">
        <f>VLOOKUP($O61,'2020'!$B$5:$O$117,4,FALSE)</f>
        <v>956.82904544361622</v>
      </c>
      <c r="S61" s="30">
        <f>VLOOKUP($O61,'2020'!$B$5:$O$117,5,FALSE)</f>
        <v>0</v>
      </c>
      <c r="T61" s="30">
        <f>VLOOKUP($O61,'2020'!$B$5:$O$117,6,FALSE)</f>
        <v>0</v>
      </c>
      <c r="U61" s="30">
        <f>VLOOKUP($O61,'2020'!$B$5:$O$117,7,FALSE)</f>
        <v>0</v>
      </c>
      <c r="V61" s="30">
        <f>VLOOKUP($O61,'2020'!$B$5:$O$117,8,FALSE)</f>
        <v>0</v>
      </c>
      <c r="W61" s="30">
        <f>VLOOKUP($O61,'2020'!$B$5:$O$117,9,FALSE)</f>
        <v>0</v>
      </c>
      <c r="X61" s="30">
        <f>VLOOKUP($O61,'2020'!$B$5:$O$117,10,FALSE)</f>
        <v>0</v>
      </c>
      <c r="Y61" s="30">
        <f>VLOOKUP($O61,'2020'!$B$5:$O$117,11,FALSE)</f>
        <v>0.1911517191632604</v>
      </c>
      <c r="Z61" s="30">
        <f>VLOOKUP($O61,'2020'!$B$5:$O$117,12,FALSE)</f>
        <v>0.84106756431834573</v>
      </c>
      <c r="AA61" s="30">
        <f>VLOOKUP($O61,'2020'!$B$5:$O$117,13,FALSE)</f>
        <v>6.9579225775426785</v>
      </c>
      <c r="AB61" s="30">
        <f>VLOOKUP($O61,'2020'!$B$5:$O$117,14,FALSE)</f>
        <v>8277.9398893964899</v>
      </c>
      <c r="AC61" s="87" t="s">
        <v>73</v>
      </c>
      <c r="AD61" s="36">
        <v>136.33000000000001</v>
      </c>
      <c r="AE61" s="36">
        <v>93.58</v>
      </c>
      <c r="AF61" s="36">
        <v>100</v>
      </c>
      <c r="AG61" s="36">
        <v>89.73</v>
      </c>
      <c r="AH61" s="36">
        <v>150</v>
      </c>
      <c r="AI61" s="36">
        <v>59.86</v>
      </c>
      <c r="AJ61" s="36">
        <v>111.43</v>
      </c>
      <c r="AK61" s="37">
        <v>96.8</v>
      </c>
      <c r="AL61" s="37">
        <v>53.85</v>
      </c>
      <c r="AM61" s="38">
        <v>57.17344753747323</v>
      </c>
      <c r="AN61" s="38">
        <v>59.428129829984542</v>
      </c>
      <c r="AO61" s="38">
        <v>32.681564245810058</v>
      </c>
      <c r="AP61" s="38">
        <v>76.812626082828999</v>
      </c>
    </row>
    <row r="62" spans="1:42">
      <c r="A62" s="27" t="s">
        <v>74</v>
      </c>
      <c r="B62" s="28">
        <f>VLOOKUP($A62,'2019'!$A$5:$N$117,2,FALSE)</f>
        <v>4783.0951471462204</v>
      </c>
      <c r="C62" s="28">
        <f>VLOOKUP($A62,'2019'!$A$5:$N$117,3,FALSE)</f>
        <v>3956.9194154981014</v>
      </c>
      <c r="D62" s="28">
        <f>VLOOKUP($A62,'2019'!$A$5:$N$117,4,FALSE)</f>
        <v>3056.1422058096332</v>
      </c>
      <c r="E62" s="28">
        <f>VLOOKUP($A62,'2019'!$A$5:$N$117,5,FALSE)</f>
        <v>1427.6442087403086</v>
      </c>
      <c r="F62" s="28">
        <f>VLOOKUP($A62,'2019'!$A$5:$N$117,6,FALSE)</f>
        <v>805.6959628357688</v>
      </c>
      <c r="G62" s="28">
        <f>VLOOKUP($A62,'2019'!$A$5:$N$117,7,FALSE)</f>
        <v>828.59909176280576</v>
      </c>
      <c r="H62" s="28">
        <f>VLOOKUP($A62,'2019'!$A$5:$N$117,8,FALSE)</f>
        <v>1002.6533682352888</v>
      </c>
      <c r="I62" s="28">
        <f>VLOOKUP($A62,'2019'!$A$5:$N$117,9,FALSE)</f>
        <v>907.71467197757079</v>
      </c>
      <c r="J62" s="28">
        <f>VLOOKUP($A62,'2019'!$A$5:$N$117,10,FALSE)</f>
        <v>926.53135051513652</v>
      </c>
      <c r="K62" s="28">
        <f>VLOOKUP($A62,'2019'!$A$5:$N$117,11,FALSE)</f>
        <v>1650.8784404814292</v>
      </c>
      <c r="L62" s="28">
        <f>VLOOKUP($A62,'2019'!$A$5:$N$117,12,FALSE)</f>
        <v>3190.9950686621874</v>
      </c>
      <c r="M62" s="28">
        <f>VLOOKUP($A62,'2019'!$A$5:$N$117,13,FALSE)</f>
        <v>4031.6634441334318</v>
      </c>
      <c r="N62" s="28">
        <f>VLOOKUP($A62,'2019'!$A$5:$N$117,14,FALSE)</f>
        <v>26568.532375797884</v>
      </c>
      <c r="O62" s="100" t="s">
        <v>74</v>
      </c>
      <c r="P62" s="30">
        <f>VLOOKUP($O62,'2020'!$B$5:$O$117,2,FALSE)</f>
        <v>5192.5004559332565</v>
      </c>
      <c r="Q62" s="30">
        <f>VLOOKUP($O62,'2020'!$B$5:$O$117,3,FALSE)</f>
        <v>3897.0481656058469</v>
      </c>
      <c r="R62" s="30">
        <f>VLOOKUP($O62,'2020'!$B$5:$O$117,4,FALSE)</f>
        <v>1189.252097066149</v>
      </c>
      <c r="S62" s="30">
        <f>VLOOKUP($O62,'2020'!$B$5:$O$117,5,FALSE)</f>
        <v>0</v>
      </c>
      <c r="T62" s="30">
        <f>VLOOKUP($O62,'2020'!$B$5:$O$117,6,FALSE)</f>
        <v>0</v>
      </c>
      <c r="U62" s="30">
        <f>VLOOKUP($O62,'2020'!$B$5:$O$117,7,FALSE)</f>
        <v>0</v>
      </c>
      <c r="V62" s="30">
        <f>VLOOKUP($O62,'2020'!$B$5:$O$117,8,FALSE)</f>
        <v>0</v>
      </c>
      <c r="W62" s="30">
        <f>VLOOKUP($O62,'2020'!$B$5:$O$117,9,FALSE)</f>
        <v>0</v>
      </c>
      <c r="X62" s="30">
        <f>VLOOKUP($O62,'2020'!$B$5:$O$117,10,FALSE)</f>
        <v>0</v>
      </c>
      <c r="Y62" s="30">
        <f>VLOOKUP($O62,'2020'!$B$5:$O$117,11,FALSE)</f>
        <v>0.23758432496926418</v>
      </c>
      <c r="Z62" s="30">
        <f>VLOOKUP($O62,'2020'!$B$5:$O$117,12,FALSE)</f>
        <v>1.0453710298647625</v>
      </c>
      <c r="AA62" s="30">
        <f>VLOOKUP($O62,'2020'!$B$5:$O$117,13,FALSE)</f>
        <v>8.6480694288812163</v>
      </c>
      <c r="AB62" s="30">
        <f>VLOOKUP($O62,'2020'!$B$5:$O$117,14,FALSE)</f>
        <v>10288.731743388968</v>
      </c>
      <c r="AC62" s="86" t="s">
        <v>74</v>
      </c>
      <c r="AD62" s="31">
        <v>585.33000000000004</v>
      </c>
      <c r="AE62" s="31">
        <v>857.11</v>
      </c>
      <c r="AF62" s="31">
        <v>672.59</v>
      </c>
      <c r="AG62" s="31">
        <v>277.57</v>
      </c>
      <c r="AH62" s="31">
        <v>96.99</v>
      </c>
      <c r="AI62" s="31">
        <v>95.27</v>
      </c>
      <c r="AJ62" s="31">
        <v>70.78</v>
      </c>
      <c r="AK62" s="32">
        <v>43.28</v>
      </c>
      <c r="AL62" s="32">
        <v>41.41</v>
      </c>
      <c r="AM62" s="33">
        <v>21.052631578947366</v>
      </c>
      <c r="AN62" s="33">
        <v>63.783510369246329</v>
      </c>
      <c r="AO62" s="33">
        <v>97.081081081081081</v>
      </c>
      <c r="AP62" s="33">
        <v>166.43116287951116</v>
      </c>
    </row>
    <row r="63" spans="1:42">
      <c r="A63" s="34" t="s">
        <v>75</v>
      </c>
      <c r="B63" s="28">
        <f>VLOOKUP($A63,'2019'!$A$5:$N$117,2,FALSE)</f>
        <v>27156.874375643642</v>
      </c>
      <c r="C63" s="28">
        <f>VLOOKUP($A63,'2019'!$A$5:$N$117,3,FALSE)</f>
        <v>22466.11455039537</v>
      </c>
      <c r="D63" s="28">
        <f>VLOOKUP($A63,'2019'!$A$5:$N$117,4,FALSE)</f>
        <v>17351.791550036975</v>
      </c>
      <c r="E63" s="28">
        <f>VLOOKUP($A63,'2019'!$A$5:$N$117,5,FALSE)</f>
        <v>8105.7042013909377</v>
      </c>
      <c r="F63" s="28">
        <f>VLOOKUP($A63,'2019'!$A$5:$N$117,6,FALSE)</f>
        <v>4574.4822911893734</v>
      </c>
      <c r="G63" s="28">
        <f>VLOOKUP($A63,'2019'!$A$5:$N$117,7,FALSE)</f>
        <v>4704.5188838028016</v>
      </c>
      <c r="H63" s="28">
        <f>VLOOKUP($A63,'2019'!$A$5:$N$117,8,FALSE)</f>
        <v>5692.7430305724802</v>
      </c>
      <c r="I63" s="28">
        <f>VLOOKUP($A63,'2019'!$A$5:$N$117,9,FALSE)</f>
        <v>5153.7116777890187</v>
      </c>
      <c r="J63" s="28">
        <f>VLOOKUP($A63,'2019'!$A$5:$N$117,10,FALSE)</f>
        <v>5260.5467206830381</v>
      </c>
      <c r="K63" s="28">
        <f>VLOOKUP($A63,'2019'!$A$5:$N$117,11,FALSE)</f>
        <v>9373.1563011790768</v>
      </c>
      <c r="L63" s="28">
        <f>VLOOKUP($A63,'2019'!$A$5:$N$117,12,FALSE)</f>
        <v>18117.442690777447</v>
      </c>
      <c r="M63" s="28">
        <f>VLOOKUP($A63,'2019'!$A$5:$N$117,13,FALSE)</f>
        <v>22890.48708189106</v>
      </c>
      <c r="N63" s="28">
        <f>VLOOKUP($A63,'2019'!$A$5:$N$117,14,FALSE)</f>
        <v>150847.57335535123</v>
      </c>
      <c r="O63" s="100" t="s">
        <v>75</v>
      </c>
      <c r="P63" s="30">
        <f>VLOOKUP($O63,'2020'!$B$5:$O$117,2,FALSE)</f>
        <v>29481.345914974121</v>
      </c>
      <c r="Q63" s="30">
        <f>VLOOKUP($O63,'2020'!$B$5:$O$117,3,FALSE)</f>
        <v>22126.184868459855</v>
      </c>
      <c r="R63" s="30">
        <f>VLOOKUP($O63,'2020'!$B$5:$O$117,4,FALSE)</f>
        <v>6752.1905392715053</v>
      </c>
      <c r="S63" s="30">
        <f>VLOOKUP($O63,'2020'!$B$5:$O$117,5,FALSE)</f>
        <v>0</v>
      </c>
      <c r="T63" s="30">
        <f>VLOOKUP($O63,'2020'!$B$5:$O$117,6,FALSE)</f>
        <v>0</v>
      </c>
      <c r="U63" s="30">
        <f>VLOOKUP($O63,'2020'!$B$5:$O$117,7,FALSE)</f>
        <v>0</v>
      </c>
      <c r="V63" s="30">
        <f>VLOOKUP($O63,'2020'!$B$5:$O$117,8,FALSE)</f>
        <v>0</v>
      </c>
      <c r="W63" s="30">
        <f>VLOOKUP($O63,'2020'!$B$5:$O$117,9,FALSE)</f>
        <v>0</v>
      </c>
      <c r="X63" s="30">
        <f>VLOOKUP($O63,'2020'!$B$5:$O$117,10,FALSE)</f>
        <v>0</v>
      </c>
      <c r="Y63" s="30">
        <f>VLOOKUP($O63,'2020'!$B$5:$O$117,11,FALSE)</f>
        <v>1.348927309267921</v>
      </c>
      <c r="Z63" s="30">
        <f>VLOOKUP($O63,'2020'!$B$5:$O$117,12,FALSE)</f>
        <v>5.9352801607788521</v>
      </c>
      <c r="AA63" s="30">
        <f>VLOOKUP($O63,'2020'!$B$5:$O$117,13,FALSE)</f>
        <v>49.100954057352325</v>
      </c>
      <c r="AB63" s="30">
        <f>VLOOKUP($O63,'2020'!$B$5:$O$117,14,FALSE)</f>
        <v>58416.106484232878</v>
      </c>
      <c r="AC63" s="87" t="s">
        <v>75</v>
      </c>
      <c r="AD63" s="36">
        <v>665.54</v>
      </c>
      <c r="AE63" s="36">
        <v>430.51</v>
      </c>
      <c r="AF63" s="36">
        <v>392.45</v>
      </c>
      <c r="AG63" s="36">
        <v>516.15</v>
      </c>
      <c r="AH63" s="36">
        <v>309.16000000000003</v>
      </c>
      <c r="AI63" s="36">
        <v>256.39999999999998</v>
      </c>
      <c r="AJ63" s="36">
        <v>284.42</v>
      </c>
      <c r="AK63" s="37">
        <v>285.02999999999997</v>
      </c>
      <c r="AL63" s="37">
        <v>174.6</v>
      </c>
      <c r="AM63" s="38">
        <v>84.177430319510535</v>
      </c>
      <c r="AN63" s="38">
        <v>71.30980392156863</v>
      </c>
      <c r="AO63" s="38">
        <v>50.159973521624003</v>
      </c>
      <c r="AP63" s="38">
        <v>190.05347413735117</v>
      </c>
    </row>
    <row r="64" spans="1:42">
      <c r="A64" s="27" t="s">
        <v>76</v>
      </c>
      <c r="B64" s="28">
        <f>VLOOKUP($A64,'2019'!$A$5:$N$117,2,FALSE)</f>
        <v>597.3160638215827</v>
      </c>
      <c r="C64" s="28">
        <f>VLOOKUP($A64,'2019'!$A$5:$N$117,3,FALSE)</f>
        <v>494.14269576775985</v>
      </c>
      <c r="D64" s="28">
        <f>VLOOKUP($A64,'2019'!$A$5:$N$117,4,FALSE)</f>
        <v>381.65304613318693</v>
      </c>
      <c r="E64" s="28">
        <f>VLOOKUP($A64,'2019'!$A$5:$N$117,5,FALSE)</f>
        <v>178.28514655645634</v>
      </c>
      <c r="F64" s="28">
        <f>VLOOKUP($A64,'2019'!$A$5:$N$117,6,FALSE)</f>
        <v>100.61584107210098</v>
      </c>
      <c r="G64" s="28">
        <f>VLOOKUP($A64,'2019'!$A$5:$N$117,7,FALSE)</f>
        <v>103.47599885676438</v>
      </c>
      <c r="H64" s="28">
        <f>VLOOKUP($A64,'2019'!$A$5:$N$117,8,FALSE)</f>
        <v>125.21201123274372</v>
      </c>
      <c r="I64" s="28">
        <f>VLOOKUP($A64,'2019'!$A$5:$N$117,9,FALSE)</f>
        <v>113.35600448220953</v>
      </c>
      <c r="J64" s="28">
        <f>VLOOKUP($A64,'2019'!$A$5:$N$117,10,FALSE)</f>
        <v>115.70584365799108</v>
      </c>
      <c r="K64" s="28">
        <f>VLOOKUP($A64,'2019'!$A$5:$N$117,11,FALSE)</f>
        <v>206.16278405095565</v>
      </c>
      <c r="L64" s="28">
        <f>VLOOKUP($A64,'2019'!$A$5:$N$117,12,FALSE)</f>
        <v>398.49356022628808</v>
      </c>
      <c r="M64" s="28">
        <f>VLOOKUP($A64,'2019'!$A$5:$N$117,13,FALSE)</f>
        <v>503.47677916044768</v>
      </c>
      <c r="N64" s="28">
        <f>VLOOKUP($A64,'2019'!$A$5:$N$117,14,FALSE)</f>
        <v>3317.8957750184868</v>
      </c>
      <c r="O64" s="100" t="s">
        <v>76</v>
      </c>
      <c r="P64" s="30">
        <f>VLOOKUP($O64,'2020'!$B$5:$O$117,2,FALSE)</f>
        <v>648.44286770676911</v>
      </c>
      <c r="Q64" s="30">
        <f>VLOOKUP($O64,'2020'!$B$5:$O$117,3,FALSE)</f>
        <v>486.66593475390948</v>
      </c>
      <c r="R64" s="30">
        <f>VLOOKUP($O64,'2020'!$B$5:$O$117,4,FALSE)</f>
        <v>148.5145830592441</v>
      </c>
      <c r="S64" s="30">
        <f>VLOOKUP($O64,'2020'!$B$5:$O$117,5,FALSE)</f>
        <v>0</v>
      </c>
      <c r="T64" s="30">
        <f>VLOOKUP($O64,'2020'!$B$5:$O$117,6,FALSE)</f>
        <v>0</v>
      </c>
      <c r="U64" s="30">
        <f>VLOOKUP($O64,'2020'!$B$5:$O$117,7,FALSE)</f>
        <v>0</v>
      </c>
      <c r="V64" s="30">
        <f>VLOOKUP($O64,'2020'!$B$5:$O$117,8,FALSE)</f>
        <v>0</v>
      </c>
      <c r="W64" s="30">
        <f>VLOOKUP($O64,'2020'!$B$5:$O$117,9,FALSE)</f>
        <v>0</v>
      </c>
      <c r="X64" s="30">
        <f>VLOOKUP($O64,'2020'!$B$5:$O$117,10,FALSE)</f>
        <v>0</v>
      </c>
      <c r="Y64" s="30">
        <f>VLOOKUP($O64,'2020'!$B$5:$O$117,11,FALSE)</f>
        <v>2.9669686562898374E-2</v>
      </c>
      <c r="Z64" s="30">
        <f>VLOOKUP($O64,'2020'!$B$5:$O$117,12,FALSE)</f>
        <v>0.13054662087675284</v>
      </c>
      <c r="AA64" s="30">
        <f>VLOOKUP($O64,'2020'!$B$5:$O$117,13,FALSE)</f>
        <v>1.0799765908895009</v>
      </c>
      <c r="AB64" s="30">
        <f>VLOOKUP($O64,'2020'!$B$5:$O$117,14,FALSE)</f>
        <v>1284.8635784182518</v>
      </c>
      <c r="AC64" s="86" t="s">
        <v>76</v>
      </c>
      <c r="AD64" s="31">
        <v>1871.74</v>
      </c>
      <c r="AE64" s="31">
        <v>1066.67</v>
      </c>
      <c r="AF64" s="31">
        <v>1110.53</v>
      </c>
      <c r="AG64" s="31">
        <v>524.32000000000005</v>
      </c>
      <c r="AH64" s="31">
        <v>305.88</v>
      </c>
      <c r="AI64" s="31">
        <v>92.73</v>
      </c>
      <c r="AJ64" s="31">
        <v>123.81</v>
      </c>
      <c r="AK64" s="32">
        <v>97.92</v>
      </c>
      <c r="AL64" s="32">
        <v>313.04000000000002</v>
      </c>
      <c r="AM64" s="33">
        <v>79.508196721311478</v>
      </c>
      <c r="AN64" s="33">
        <v>110.48387096774192</v>
      </c>
      <c r="AO64" s="33">
        <v>121.22370936902485</v>
      </c>
      <c r="AP64" s="33">
        <v>261.31498470948014</v>
      </c>
    </row>
    <row r="65" spans="1:42">
      <c r="A65" s="34" t="s">
        <v>77</v>
      </c>
      <c r="B65" s="28">
        <f>VLOOKUP($A65,'2019'!$A$5:$N$117,2,FALSE)</f>
        <v>2172.80568169961</v>
      </c>
      <c r="C65" s="28">
        <f>VLOOKUP($A65,'2019'!$A$5:$N$117,3,FALSE)</f>
        <v>1797.5007235955666</v>
      </c>
      <c r="D65" s="28">
        <f>VLOOKUP($A65,'2019'!$A$5:$N$117,4,FALSE)</f>
        <v>1388.3067228606294</v>
      </c>
      <c r="E65" s="28">
        <f>VLOOKUP($A65,'2019'!$A$5:$N$117,5,FALSE)</f>
        <v>648.53266614343977</v>
      </c>
      <c r="F65" s="28">
        <f>VLOOKUP($A65,'2019'!$A$5:$N$117,6,FALSE)</f>
        <v>366.00166041365168</v>
      </c>
      <c r="G65" s="28">
        <f>VLOOKUP($A65,'2019'!$A$5:$N$117,7,FALSE)</f>
        <v>376.40581235511075</v>
      </c>
      <c r="H65" s="28">
        <f>VLOOKUP($A65,'2019'!$A$5:$N$117,8,FALSE)</f>
        <v>455.47305003470535</v>
      </c>
      <c r="I65" s="28">
        <f>VLOOKUP($A65,'2019'!$A$5:$N$117,9,FALSE)</f>
        <v>412.34546584583558</v>
      </c>
      <c r="J65" s="28">
        <f>VLOOKUP($A65,'2019'!$A$5:$N$117,10,FALSE)</f>
        <v>420.89327532471066</v>
      </c>
      <c r="K65" s="28">
        <f>VLOOKUP($A65,'2019'!$A$5:$N$117,11,FALSE)</f>
        <v>749.94076950645785</v>
      </c>
      <c r="L65" s="28">
        <f>VLOOKUP($A65,'2019'!$A$5:$N$117,12,FALSE)</f>
        <v>1449.5660241259011</v>
      </c>
      <c r="M65" s="28">
        <f>VLOOKUP($A65,'2019'!$A$5:$N$117,13,FALSE)</f>
        <v>1831.4545223588761</v>
      </c>
      <c r="N65" s="28">
        <f>VLOOKUP($A65,'2019'!$A$5:$N$117,14,FALSE)</f>
        <v>12069.226374264495</v>
      </c>
      <c r="O65" s="100" t="s">
        <v>77</v>
      </c>
      <c r="P65" s="30">
        <f>VLOOKUP($O65,'2020'!$B$5:$O$117,2,FALSE)</f>
        <v>2358.7852939975592</v>
      </c>
      <c r="Q65" s="30">
        <f>VLOOKUP($O65,'2020'!$B$5:$O$117,3,FALSE)</f>
        <v>1770.303147980964</v>
      </c>
      <c r="R65" s="30">
        <f>VLOOKUP($O65,'2020'!$B$5:$O$117,4,FALSE)</f>
        <v>540.23882736688336</v>
      </c>
      <c r="S65" s="30">
        <f>VLOOKUP($O65,'2020'!$B$5:$O$117,5,FALSE)</f>
        <v>0</v>
      </c>
      <c r="T65" s="30">
        <f>VLOOKUP($O65,'2020'!$B$5:$O$117,6,FALSE)</f>
        <v>0</v>
      </c>
      <c r="U65" s="30">
        <f>VLOOKUP($O65,'2020'!$B$5:$O$117,7,FALSE)</f>
        <v>0</v>
      </c>
      <c r="V65" s="30">
        <f>VLOOKUP($O65,'2020'!$B$5:$O$117,8,FALSE)</f>
        <v>0</v>
      </c>
      <c r="W65" s="30">
        <f>VLOOKUP($O65,'2020'!$B$5:$O$117,9,FALSE)</f>
        <v>0</v>
      </c>
      <c r="X65" s="30">
        <f>VLOOKUP($O65,'2020'!$B$5:$O$117,10,FALSE)</f>
        <v>0</v>
      </c>
      <c r="Y65" s="30">
        <f>VLOOKUP($O65,'2020'!$B$5:$O$117,11,FALSE)</f>
        <v>0.10792688735953399</v>
      </c>
      <c r="Z65" s="30">
        <f>VLOOKUP($O65,'2020'!$B$5:$O$117,12,FALSE)</f>
        <v>0.47487830438194956</v>
      </c>
      <c r="AA65" s="30">
        <f>VLOOKUP($O65,'2020'!$B$5:$O$117,13,FALSE)</f>
        <v>3.9285386998870373</v>
      </c>
      <c r="AB65" s="30">
        <f>VLOOKUP($O65,'2020'!$B$5:$O$117,14,FALSE)</f>
        <v>4673.8386132370351</v>
      </c>
      <c r="AC65" s="87" t="s">
        <v>77</v>
      </c>
      <c r="AD65" s="36">
        <v>355.81</v>
      </c>
      <c r="AE65" s="36">
        <v>175.7</v>
      </c>
      <c r="AF65" s="36">
        <v>189.5</v>
      </c>
      <c r="AG65" s="36">
        <v>80.900000000000006</v>
      </c>
      <c r="AH65" s="36">
        <v>158.65</v>
      </c>
      <c r="AI65" s="36">
        <v>104.17</v>
      </c>
      <c r="AJ65" s="36">
        <v>64.569999999999993</v>
      </c>
      <c r="AK65" s="37">
        <v>57.76</v>
      </c>
      <c r="AL65" s="37">
        <v>93.24</v>
      </c>
      <c r="AM65" s="38">
        <v>38.793103448275865</v>
      </c>
      <c r="AN65" s="38">
        <v>33.045148895292989</v>
      </c>
      <c r="AO65" s="38">
        <v>34.622144112478033</v>
      </c>
      <c r="AP65" s="38">
        <v>92.034468263976464</v>
      </c>
    </row>
    <row r="66" spans="1:42">
      <c r="A66" s="27" t="s">
        <v>78</v>
      </c>
      <c r="B66" s="28">
        <f>VLOOKUP($A66,'2019'!$A$5:$N$117,2,FALSE)</f>
        <v>4235.5554219764363</v>
      </c>
      <c r="C66" s="28">
        <f>VLOOKUP($A66,'2019'!$A$5:$N$117,3,FALSE)</f>
        <v>3503.955277710988</v>
      </c>
      <c r="D66" s="28">
        <f>VLOOKUP($A66,'2019'!$A$5:$N$117,4,FALSE)</f>
        <v>2706.2935801875451</v>
      </c>
      <c r="E66" s="28">
        <f>VLOOKUP($A66,'2019'!$A$5:$N$117,5,FALSE)</f>
        <v>1264.2161577302236</v>
      </c>
      <c r="F66" s="28">
        <f>VLOOKUP($A66,'2019'!$A$5:$N$117,6,FALSE)</f>
        <v>713.46477518634288</v>
      </c>
      <c r="G66" s="28">
        <f>VLOOKUP($A66,'2019'!$A$5:$N$117,7,FALSE)</f>
        <v>733.74609281077176</v>
      </c>
      <c r="H66" s="28">
        <f>VLOOKUP($A66,'2019'!$A$5:$N$117,8,FALSE)</f>
        <v>887.87569127194035</v>
      </c>
      <c r="I66" s="28">
        <f>VLOOKUP($A66,'2019'!$A$5:$N$117,9,FALSE)</f>
        <v>803.805001202212</v>
      </c>
      <c r="J66" s="28">
        <f>VLOOKUP($A66,'2019'!$A$5:$N$117,10,FALSE)</f>
        <v>820.46766049531129</v>
      </c>
      <c r="K66" s="28">
        <f>VLOOKUP($A66,'2019'!$A$5:$N$117,11,FALSE)</f>
        <v>1461.8958884347198</v>
      </c>
      <c r="L66" s="28">
        <f>VLOOKUP($A66,'2019'!$A$5:$N$117,12,FALSE)</f>
        <v>2825.7093051214233</v>
      </c>
      <c r="M66" s="28">
        <f>VLOOKUP($A66,'2019'!$A$5:$N$117,13,FALSE)</f>
        <v>3570.1430632363545</v>
      </c>
      <c r="N66" s="28">
        <f>VLOOKUP($A66,'2019'!$A$5:$N$117,14,FALSE)</f>
        <v>23527.127915364268</v>
      </c>
      <c r="O66" s="100" t="s">
        <v>78</v>
      </c>
      <c r="P66" s="30">
        <f>VLOOKUP($O66,'2020'!$B$5:$O$117,2,FALSE)</f>
        <v>4598.094493868718</v>
      </c>
      <c r="Q66" s="30">
        <f>VLOOKUP($O66,'2020'!$B$5:$O$117,3,FALSE)</f>
        <v>3450.937725414763</v>
      </c>
      <c r="R66" s="30">
        <f>VLOOKUP($O66,'2020'!$B$5:$O$117,4,FALSE)</f>
        <v>1053.1137292618416</v>
      </c>
      <c r="S66" s="30">
        <f>VLOOKUP($O66,'2020'!$B$5:$O$117,5,FALSE)</f>
        <v>0</v>
      </c>
      <c r="T66" s="30">
        <f>VLOOKUP($O66,'2020'!$B$5:$O$117,6,FALSE)</f>
        <v>0</v>
      </c>
      <c r="U66" s="30">
        <f>VLOOKUP($O66,'2020'!$B$5:$O$117,7,FALSE)</f>
        <v>0</v>
      </c>
      <c r="V66" s="30">
        <f>VLOOKUP($O66,'2020'!$B$5:$O$117,8,FALSE)</f>
        <v>0</v>
      </c>
      <c r="W66" s="30">
        <f>VLOOKUP($O66,'2020'!$B$5:$O$117,9,FALSE)</f>
        <v>0</v>
      </c>
      <c r="X66" s="30">
        <f>VLOOKUP($O66,'2020'!$B$5:$O$117,10,FALSE)</f>
        <v>0</v>
      </c>
      <c r="Y66" s="30">
        <f>VLOOKUP($O66,'2020'!$B$5:$O$117,11,FALSE)</f>
        <v>0.21038711228660734</v>
      </c>
      <c r="Z66" s="30">
        <f>VLOOKUP($O66,'2020'!$B$5:$O$117,12,FALSE)</f>
        <v>0.92570329406107232</v>
      </c>
      <c r="AA66" s="30">
        <f>VLOOKUP($O66,'2020'!$B$5:$O$117,13,FALSE)</f>
        <v>7.6580908872325075</v>
      </c>
      <c r="AB66" s="30">
        <f>VLOOKUP($O66,'2020'!$B$5:$O$117,14,FALSE)</f>
        <v>9110.9401298389021</v>
      </c>
      <c r="AC66" s="86" t="s">
        <v>78</v>
      </c>
      <c r="AD66" s="31">
        <v>246.09</v>
      </c>
      <c r="AE66" s="31">
        <v>278.7</v>
      </c>
      <c r="AF66" s="31">
        <v>188.9</v>
      </c>
      <c r="AG66" s="31">
        <v>126.29</v>
      </c>
      <c r="AH66" s="31">
        <v>112.71</v>
      </c>
      <c r="AI66" s="31">
        <v>58.79</v>
      </c>
      <c r="AJ66" s="31">
        <v>87.1</v>
      </c>
      <c r="AK66" s="32">
        <v>31.75</v>
      </c>
      <c r="AL66" s="32">
        <v>46.06</v>
      </c>
      <c r="AM66" s="33">
        <v>51.540913921360257</v>
      </c>
      <c r="AN66" s="33">
        <v>33.835845896147404</v>
      </c>
      <c r="AO66" s="33">
        <v>52.839756592292083</v>
      </c>
      <c r="AP66" s="33">
        <v>101.34770889487869</v>
      </c>
    </row>
    <row r="67" spans="1:42">
      <c r="A67" s="34" t="s">
        <v>79</v>
      </c>
      <c r="B67" s="28">
        <f>VLOOKUP($A67,'2019'!$A$5:$N$117,2,FALSE)</f>
        <v>22590.694465741493</v>
      </c>
      <c r="C67" s="28">
        <f>VLOOKUP($A67,'2019'!$A$5:$N$117,3,FALSE)</f>
        <v>18688.642979308344</v>
      </c>
      <c r="D67" s="28">
        <f>VLOOKUP($A67,'2019'!$A$5:$N$117,4,FALSE)</f>
        <v>14434.246589573873</v>
      </c>
      <c r="E67" s="28">
        <f>VLOOKUP($A67,'2019'!$A$5:$N$117,5,FALSE)</f>
        <v>6742.8042163618802</v>
      </c>
      <c r="F67" s="28">
        <f>VLOOKUP($A67,'2019'!$A$5:$N$117,6,FALSE)</f>
        <v>3805.3249556542532</v>
      </c>
      <c r="G67" s="28">
        <f>VLOOKUP($A67,'2019'!$A$5:$N$117,7,FALSE)</f>
        <v>3913.4970852028109</v>
      </c>
      <c r="H67" s="28">
        <f>VLOOKUP($A67,'2019'!$A$5:$N$117,8,FALSE)</f>
        <v>4735.5603850707948</v>
      </c>
      <c r="I67" s="28">
        <f>VLOOKUP($A67,'2019'!$A$5:$N$117,9,FALSE)</f>
        <v>4287.1622215064399</v>
      </c>
      <c r="J67" s="28">
        <f>VLOOKUP($A67,'2019'!$A$5:$N$117,10,FALSE)</f>
        <v>4376.0339296002758</v>
      </c>
      <c r="K67" s="28">
        <f>VLOOKUP($A67,'2019'!$A$5:$N$117,11,FALSE)</f>
        <v>7797.1458442023895</v>
      </c>
      <c r="L67" s="28">
        <f>VLOOKUP($A67,'2019'!$A$5:$N$117,12,FALSE)</f>
        <v>15071.160497579698</v>
      </c>
      <c r="M67" s="28">
        <f>VLOOKUP($A67,'2019'!$A$5:$N$117,13,FALSE)</f>
        <v>19041.661153125526</v>
      </c>
      <c r="N67" s="28">
        <f>VLOOKUP($A67,'2019'!$A$5:$N$117,14,FALSE)</f>
        <v>125483.93432292777</v>
      </c>
      <c r="O67" s="100" t="s">
        <v>79</v>
      </c>
      <c r="P67" s="30">
        <f>VLOOKUP($O67,'2020'!$B$5:$O$117,2,FALSE)</f>
        <v>24524.32738729829</v>
      </c>
      <c r="Q67" s="30">
        <f>VLOOKUP($O67,'2020'!$B$5:$O$117,3,FALSE)</f>
        <v>18405.869362646139</v>
      </c>
      <c r="R67" s="30">
        <f>VLOOKUP($O67,'2020'!$B$5:$O$117,4,FALSE)</f>
        <v>5616.871490334669</v>
      </c>
      <c r="S67" s="30">
        <f>VLOOKUP($O67,'2020'!$B$5:$O$117,5,FALSE)</f>
        <v>0</v>
      </c>
      <c r="T67" s="30">
        <f>VLOOKUP($O67,'2020'!$B$5:$O$117,6,FALSE)</f>
        <v>0</v>
      </c>
      <c r="U67" s="30">
        <f>VLOOKUP($O67,'2020'!$B$5:$O$117,7,FALSE)</f>
        <v>0</v>
      </c>
      <c r="V67" s="30">
        <f>VLOOKUP($O67,'2020'!$B$5:$O$117,8,FALSE)</f>
        <v>0</v>
      </c>
      <c r="W67" s="30">
        <f>VLOOKUP($O67,'2020'!$B$5:$O$117,9,FALSE)</f>
        <v>0</v>
      </c>
      <c r="X67" s="30">
        <f>VLOOKUP($O67,'2020'!$B$5:$O$117,10,FALSE)</f>
        <v>0</v>
      </c>
      <c r="Y67" s="30">
        <f>VLOOKUP($O67,'2020'!$B$5:$O$117,11,FALSE)</f>
        <v>1.122117526437324</v>
      </c>
      <c r="Z67" s="30">
        <f>VLOOKUP($O67,'2020'!$B$5:$O$117,12,FALSE)</f>
        <v>4.9373171163242251</v>
      </c>
      <c r="AA67" s="30">
        <f>VLOOKUP($O67,'2020'!$B$5:$O$117,13,FALSE)</f>
        <v>40.845077962318591</v>
      </c>
      <c r="AB67" s="30">
        <f>VLOOKUP($O67,'2020'!$B$5:$O$117,14,FALSE)</f>
        <v>48593.972752884176</v>
      </c>
      <c r="AC67" s="87" t="s">
        <v>79</v>
      </c>
      <c r="AD67" s="36">
        <v>1082.48</v>
      </c>
      <c r="AE67" s="36">
        <v>974.05</v>
      </c>
      <c r="AF67" s="36">
        <v>615.38</v>
      </c>
      <c r="AG67" s="36">
        <v>198.76</v>
      </c>
      <c r="AH67" s="36">
        <v>164.28</v>
      </c>
      <c r="AI67" s="36">
        <v>51.82</v>
      </c>
      <c r="AJ67" s="36">
        <v>42.09</v>
      </c>
      <c r="AK67" s="37">
        <v>23.44</v>
      </c>
      <c r="AL67" s="37">
        <v>23.85</v>
      </c>
      <c r="AM67" s="38">
        <v>39.592455372179188</v>
      </c>
      <c r="AN67" s="38">
        <v>73.763627745299416</v>
      </c>
      <c r="AO67" s="38">
        <v>90.791879149427501</v>
      </c>
      <c r="AP67" s="38">
        <v>146.01265438961775</v>
      </c>
    </row>
    <row r="68" spans="1:42">
      <c r="A68" s="27" t="s">
        <v>80</v>
      </c>
      <c r="B68" s="28">
        <f>VLOOKUP($A68,'2019'!$A$5:$N$117,2,FALSE)</f>
        <v>6475.9473249647272</v>
      </c>
      <c r="C68" s="28">
        <f>VLOOKUP($A68,'2019'!$A$5:$N$117,3,FALSE)</f>
        <v>5357.3681717756899</v>
      </c>
      <c r="D68" s="28">
        <f>VLOOKUP($A68,'2019'!$A$5:$N$117,4,FALSE)</f>
        <v>4137.7842868614098</v>
      </c>
      <c r="E68" s="28">
        <f>VLOOKUP($A68,'2019'!$A$5:$N$117,5,FALSE)</f>
        <v>1932.9217609458005</v>
      </c>
      <c r="F68" s="28">
        <f>VLOOKUP($A68,'2019'!$A$5:$N$117,6,FALSE)</f>
        <v>1090.8511026326175</v>
      </c>
      <c r="G68" s="28">
        <f>VLOOKUP($A68,'2019'!$A$5:$N$117,7,FALSE)</f>
        <v>1121.8601986145072</v>
      </c>
      <c r="H68" s="28">
        <f>VLOOKUP($A68,'2019'!$A$5:$N$117,8,FALSE)</f>
        <v>1357.5164612320632</v>
      </c>
      <c r="I68" s="28">
        <f>VLOOKUP($A68,'2019'!$A$5:$N$117,9,FALSE)</f>
        <v>1228.9766816224871</v>
      </c>
      <c r="J68" s="28">
        <f>VLOOKUP($A68,'2019'!$A$5:$N$117,10,FALSE)</f>
        <v>1254.4530343378985</v>
      </c>
      <c r="K68" s="28">
        <f>VLOOKUP($A68,'2019'!$A$5:$N$117,11,FALSE)</f>
        <v>2235.1639454331817</v>
      </c>
      <c r="L68" s="28">
        <f>VLOOKUP($A68,'2019'!$A$5:$N$117,12,FALSE)</f>
        <v>4320.3648146551914</v>
      </c>
      <c r="M68" s="28">
        <f>VLOOKUP($A68,'2019'!$A$5:$N$117,13,FALSE)</f>
        <v>5458.5659061730184</v>
      </c>
      <c r="N68" s="28">
        <f>VLOOKUP($A68,'2019'!$A$5:$N$117,14,FALSE)</f>
        <v>35971.773689248592</v>
      </c>
      <c r="O68" s="100" t="s">
        <v>80</v>
      </c>
      <c r="P68" s="30">
        <f>VLOOKUP($O68,'2020'!$B$5:$O$117,2,FALSE)</f>
        <v>7030.2509991970128</v>
      </c>
      <c r="Q68" s="30">
        <f>VLOOKUP($O68,'2020'!$B$5:$O$117,3,FALSE)</f>
        <v>5276.3070494993799</v>
      </c>
      <c r="R68" s="30">
        <f>VLOOKUP($O68,'2020'!$B$5:$O$117,4,FALSE)</f>
        <v>1610.1569589932267</v>
      </c>
      <c r="S68" s="30">
        <f>VLOOKUP($O68,'2020'!$B$5:$O$117,5,FALSE)</f>
        <v>0</v>
      </c>
      <c r="T68" s="30">
        <f>VLOOKUP($O68,'2020'!$B$5:$O$117,6,FALSE)</f>
        <v>0</v>
      </c>
      <c r="U68" s="30">
        <f>VLOOKUP($O68,'2020'!$B$5:$O$117,7,FALSE)</f>
        <v>0</v>
      </c>
      <c r="V68" s="30">
        <f>VLOOKUP($O68,'2020'!$B$5:$O$117,8,FALSE)</f>
        <v>0</v>
      </c>
      <c r="W68" s="30">
        <f>VLOOKUP($O68,'2020'!$B$5:$O$117,9,FALSE)</f>
        <v>0</v>
      </c>
      <c r="X68" s="30">
        <f>VLOOKUP($O68,'2020'!$B$5:$O$117,10,FALSE)</f>
        <v>0</v>
      </c>
      <c r="Y68" s="30">
        <f>VLOOKUP($O68,'2020'!$B$5:$O$117,11,FALSE)</f>
        <v>0.32167112014408394</v>
      </c>
      <c r="Z68" s="30">
        <f>VLOOKUP($O68,'2020'!$B$5:$O$117,12,FALSE)</f>
        <v>1.4153529286339694</v>
      </c>
      <c r="AA68" s="30">
        <f>VLOOKUP($O68,'2020'!$B$5:$O$117,13,FALSE)</f>
        <v>11.708828773244656</v>
      </c>
      <c r="AB68" s="30">
        <f>VLOOKUP($O68,'2020'!$B$5:$O$117,14,FALSE)</f>
        <v>13930.160860511642</v>
      </c>
      <c r="AC68" s="86" t="s">
        <v>80</v>
      </c>
      <c r="AD68" s="31">
        <v>610.84</v>
      </c>
      <c r="AE68" s="31">
        <v>678.16</v>
      </c>
      <c r="AF68" s="31">
        <v>468.07</v>
      </c>
      <c r="AG68" s="31">
        <v>134.76</v>
      </c>
      <c r="AH68" s="31">
        <v>213.32</v>
      </c>
      <c r="AI68" s="31">
        <v>138.44</v>
      </c>
      <c r="AJ68" s="31">
        <v>120</v>
      </c>
      <c r="AK68" s="32">
        <v>107.72</v>
      </c>
      <c r="AL68" s="32">
        <v>114.99</v>
      </c>
      <c r="AM68" s="33">
        <v>57.234383342231709</v>
      </c>
      <c r="AN68" s="33">
        <v>49.423773460651958</v>
      </c>
      <c r="AO68" s="33">
        <v>94.17501317870321</v>
      </c>
      <c r="AP68" s="33">
        <v>154.91855299344192</v>
      </c>
    </row>
    <row r="69" spans="1:42">
      <c r="A69" s="34" t="s">
        <v>81</v>
      </c>
      <c r="B69" s="28">
        <f>VLOOKUP($A69,'2019'!$A$5:$N$117,2,FALSE)</f>
        <v>229384</v>
      </c>
      <c r="C69" s="28">
        <f>VLOOKUP($A69,'2019'!$A$5:$N$117,3,FALSE)</f>
        <v>191546</v>
      </c>
      <c r="D69" s="28">
        <f>VLOOKUP($A69,'2019'!$A$5:$N$117,4,FALSE)</f>
        <v>194457</v>
      </c>
      <c r="E69" s="28">
        <f>VLOOKUP($A69,'2019'!$A$5:$N$117,5,FALSE)</f>
        <v>108308</v>
      </c>
      <c r="F69" s="28">
        <f>VLOOKUP($A69,'2019'!$A$5:$N$117,6,FALSE)</f>
        <v>55738</v>
      </c>
      <c r="G69" s="28">
        <f>VLOOKUP($A69,'2019'!$A$5:$N$117,7,FALSE)</f>
        <v>45962</v>
      </c>
      <c r="H69" s="28">
        <f>VLOOKUP($A69,'2019'!$A$5:$N$117,8,FALSE)</f>
        <v>46737</v>
      </c>
      <c r="I69" s="28">
        <f>VLOOKUP($A69,'2019'!$A$5:$N$117,9,FALSE)</f>
        <v>46325</v>
      </c>
      <c r="J69" s="28">
        <f>VLOOKUP($A69,'2019'!$A$5:$N$117,10,FALSE)</f>
        <v>52078</v>
      </c>
      <c r="K69" s="28">
        <f>VLOOKUP($A69,'2019'!$A$5:$N$117,11,FALSE)</f>
        <v>106693</v>
      </c>
      <c r="L69" s="28">
        <f>VLOOKUP($A69,'2019'!$A$5:$N$117,12,FALSE)</f>
        <v>183500</v>
      </c>
      <c r="M69" s="28">
        <f>VLOOKUP($A69,'2019'!$A$5:$N$117,13,FALSE)</f>
        <v>222606</v>
      </c>
      <c r="N69" s="28">
        <f>VLOOKUP($A69,'2019'!$A$5:$N$117,14,FALSE)</f>
        <v>1483334</v>
      </c>
      <c r="O69" s="35" t="s">
        <v>81</v>
      </c>
      <c r="P69" s="30">
        <f>VLOOKUP($O69,'2020'!$B$5:$O$117,2,FALSE)</f>
        <v>255320</v>
      </c>
      <c r="Q69" s="30">
        <f>VLOOKUP($O69,'2020'!$B$5:$O$117,3,FALSE)</f>
        <v>214315</v>
      </c>
      <c r="R69" s="30">
        <f>VLOOKUP($O69,'2020'!$B$5:$O$117,4,FALSE)</f>
        <v>117355</v>
      </c>
      <c r="S69" s="30">
        <f>VLOOKUP($O69,'2020'!$B$5:$O$117,5,FALSE)</f>
        <v>0</v>
      </c>
      <c r="T69" s="30">
        <f>VLOOKUP($O69,'2020'!$B$5:$O$117,6,FALSE)</f>
        <v>0</v>
      </c>
      <c r="U69" s="30">
        <f>VLOOKUP($O69,'2020'!$B$5:$O$117,7,FALSE)</f>
        <v>0</v>
      </c>
      <c r="V69" s="30">
        <f>VLOOKUP($O69,'2020'!$B$5:$O$117,8,FALSE)</f>
        <v>0</v>
      </c>
      <c r="W69" s="30">
        <f>VLOOKUP($O69,'2020'!$B$5:$O$117,9,FALSE)</f>
        <v>0</v>
      </c>
      <c r="X69" s="30">
        <f>VLOOKUP($O69,'2020'!$B$5:$O$117,10,FALSE)</f>
        <v>0</v>
      </c>
      <c r="Y69" s="30">
        <f>VLOOKUP($O69,'2020'!$B$5:$O$117,11,FALSE)</f>
        <v>5</v>
      </c>
      <c r="Z69" s="30">
        <f>VLOOKUP($O69,'2020'!$B$5:$O$117,12,FALSE)</f>
        <v>9</v>
      </c>
      <c r="AA69" s="30">
        <f>VLOOKUP($O69,'2020'!$B$5:$O$117,13,FALSE)</f>
        <v>163</v>
      </c>
      <c r="AB69" s="30">
        <f>VLOOKUP($O69,'2020'!$B$5:$O$117,14,FALSE)</f>
        <v>587167</v>
      </c>
      <c r="AC69" s="87" t="s">
        <v>81</v>
      </c>
      <c r="AD69" s="36">
        <v>756.64</v>
      </c>
      <c r="AE69" s="36">
        <v>935.11</v>
      </c>
      <c r="AF69" s="36">
        <v>1847.05</v>
      </c>
      <c r="AG69" s="36">
        <v>2151.5300000000002</v>
      </c>
      <c r="AH69" s="36">
        <v>734.53</v>
      </c>
      <c r="AI69" s="36">
        <v>528.52</v>
      </c>
      <c r="AJ69" s="36">
        <v>868.49</v>
      </c>
      <c r="AK69" s="37">
        <v>667.39</v>
      </c>
      <c r="AL69" s="37">
        <v>352.25</v>
      </c>
      <c r="AM69" s="38">
        <v>151.2174034956538</v>
      </c>
      <c r="AN69" s="38">
        <v>66.407626832652142</v>
      </c>
      <c r="AO69" s="38">
        <v>15.413516969112401</v>
      </c>
      <c r="AP69" s="38">
        <v>245.30800565494144</v>
      </c>
    </row>
    <row r="70" spans="1:42">
      <c r="A70" s="27" t="s">
        <v>82</v>
      </c>
      <c r="B70" s="28">
        <f>VLOOKUP($A70,'2019'!$A$5:$N$117,2,FALSE)</f>
        <v>4312.7315800695924</v>
      </c>
      <c r="C70" s="28">
        <f>VLOOKUP($A70,'2019'!$A$5:$N$117,3,FALSE)</f>
        <v>3567.8009318277705</v>
      </c>
      <c r="D70" s="28">
        <f>VLOOKUP($A70,'2019'!$A$5:$N$117,4,FALSE)</f>
        <v>2755.6050211634688</v>
      </c>
      <c r="E70" s="28">
        <f>VLOOKUP($A70,'2019'!$A$5:$N$117,5,FALSE)</f>
        <v>1287.2514710085425</v>
      </c>
      <c r="F70" s="28">
        <f>VLOOKUP($A70,'2019'!$A$5:$N$117,6,FALSE)</f>
        <v>726.46483416278409</v>
      </c>
      <c r="G70" s="28">
        <f>VLOOKUP($A70,'2019'!$A$5:$N$117,7,FALSE)</f>
        <v>747.11569816764734</v>
      </c>
      <c r="H70" s="28">
        <f>VLOOKUP($A70,'2019'!$A$5:$N$117,8,FALSE)</f>
        <v>904.05369578136981</v>
      </c>
      <c r="I70" s="28">
        <f>VLOOKUP($A70,'2019'!$A$5:$N$117,9,FALSE)</f>
        <v>818.45115162843024</v>
      </c>
      <c r="J70" s="28">
        <f>VLOOKUP($A70,'2019'!$A$5:$N$117,10,FALSE)</f>
        <v>835.41742164072457</v>
      </c>
      <c r="K70" s="28">
        <f>VLOOKUP($A70,'2019'!$A$5:$N$117,11,FALSE)</f>
        <v>1488.5331288816706</v>
      </c>
      <c r="L70" s="28">
        <f>VLOOKUP($A70,'2019'!$A$5:$N$117,12,FALSE)</f>
        <v>2877.1966229182449</v>
      </c>
      <c r="M70" s="28">
        <f>VLOOKUP($A70,'2019'!$A$5:$N$117,13,FALSE)</f>
        <v>3635.1947265988288</v>
      </c>
      <c r="N70" s="28">
        <f>VLOOKUP($A70,'2019'!$A$5:$N$117,14,FALSE)</f>
        <v>23955.816283849075</v>
      </c>
      <c r="O70" s="100" t="s">
        <v>82</v>
      </c>
      <c r="P70" s="30">
        <f>VLOOKUP($O70,'2020'!$B$5:$O$117,2,FALSE)</f>
        <v>4681.8764851855713</v>
      </c>
      <c r="Q70" s="30">
        <f>VLOOKUP($O70,'2020'!$B$5:$O$117,3,FALSE)</f>
        <v>3513.8173454250159</v>
      </c>
      <c r="R70" s="30">
        <f>VLOOKUP($O70,'2020'!$B$5:$O$117,4,FALSE)</f>
        <v>1072.3025400699551</v>
      </c>
      <c r="S70" s="30">
        <f>VLOOKUP($O70,'2020'!$B$5:$O$117,5,FALSE)</f>
        <v>0</v>
      </c>
      <c r="T70" s="30">
        <f>VLOOKUP($O70,'2020'!$B$5:$O$117,6,FALSE)</f>
        <v>0</v>
      </c>
      <c r="U70" s="30">
        <f>VLOOKUP($O70,'2020'!$B$5:$O$117,7,FALSE)</f>
        <v>0</v>
      </c>
      <c r="V70" s="30">
        <f>VLOOKUP($O70,'2020'!$B$5:$O$117,8,FALSE)</f>
        <v>0</v>
      </c>
      <c r="W70" s="30">
        <f>VLOOKUP($O70,'2020'!$B$5:$O$117,9,FALSE)</f>
        <v>0</v>
      </c>
      <c r="X70" s="30">
        <f>VLOOKUP($O70,'2020'!$B$5:$O$117,10,FALSE)</f>
        <v>0</v>
      </c>
      <c r="Y70" s="30">
        <f>VLOOKUP($O70,'2020'!$B$5:$O$117,11,FALSE)</f>
        <v>0.21422058096331212</v>
      </c>
      <c r="Z70" s="30">
        <f>VLOOKUP($O70,'2020'!$B$5:$O$117,12,FALSE)</f>
        <v>0.94257055623857333</v>
      </c>
      <c r="AA70" s="30">
        <f>VLOOKUP($O70,'2020'!$B$5:$O$117,13,FALSE)</f>
        <v>7.7976291470645611</v>
      </c>
      <c r="AB70" s="30">
        <f>VLOOKUP($O70,'2020'!$B$5:$O$117,14,FALSE)</f>
        <v>9276.9507909648091</v>
      </c>
      <c r="AC70" s="86" t="s">
        <v>82</v>
      </c>
      <c r="AD70" s="31">
        <v>544.9</v>
      </c>
      <c r="AE70" s="31">
        <v>542.4</v>
      </c>
      <c r="AF70" s="31">
        <v>402.1</v>
      </c>
      <c r="AG70" s="31">
        <v>168.43</v>
      </c>
      <c r="AH70" s="31">
        <v>192.66</v>
      </c>
      <c r="AI70" s="31">
        <v>106.7</v>
      </c>
      <c r="AJ70" s="31">
        <v>31.64</v>
      </c>
      <c r="AK70" s="32">
        <v>14.42</v>
      </c>
      <c r="AL70" s="32">
        <v>18.149999999999999</v>
      </c>
      <c r="AM70" s="33">
        <v>38.934911242603548</v>
      </c>
      <c r="AN70" s="33">
        <v>44.747302668938104</v>
      </c>
      <c r="AO70" s="33">
        <v>54.913294797687861</v>
      </c>
      <c r="AP70" s="33">
        <v>125.57179161372301</v>
      </c>
    </row>
    <row r="71" spans="1:42">
      <c r="A71" s="34" t="s">
        <v>83</v>
      </c>
      <c r="B71" s="28">
        <f>VLOOKUP($A71,'2019'!$A$5:$N$117,2,FALSE)</f>
        <v>8815.8919052566162</v>
      </c>
      <c r="C71" s="28">
        <f>VLOOKUP($A71,'2019'!$A$5:$N$117,3,FALSE)</f>
        <v>7293.1381818016853</v>
      </c>
      <c r="D71" s="28">
        <f>VLOOKUP($A71,'2019'!$A$5:$N$117,4,FALSE)</f>
        <v>5632.8838345574723</v>
      </c>
      <c r="E71" s="28">
        <f>VLOOKUP($A71,'2019'!$A$5:$N$117,5,FALSE)</f>
        <v>2631.3415552541205</v>
      </c>
      <c r="F71" s="28">
        <f>VLOOKUP($A71,'2019'!$A$5:$N$117,6,FALSE)</f>
        <v>1485.0067369242424</v>
      </c>
      <c r="G71" s="28">
        <f>VLOOKUP($A71,'2019'!$A$5:$N$117,7,FALSE)</f>
        <v>1527.2203042277035</v>
      </c>
      <c r="H71" s="28">
        <f>VLOOKUP($A71,'2019'!$A$5:$N$117,8,FALSE)</f>
        <v>1848.0258997309768</v>
      </c>
      <c r="I71" s="28">
        <f>VLOOKUP($A71,'2019'!$A$5:$N$117,9,FALSE)</f>
        <v>1673.041029456464</v>
      </c>
      <c r="J71" s="28">
        <f>VLOOKUP($A71,'2019'!$A$5:$N$117,10,FALSE)</f>
        <v>1707.7227154568179</v>
      </c>
      <c r="K71" s="28">
        <f>VLOOKUP($A71,'2019'!$A$5:$N$117,11,FALSE)</f>
        <v>3042.7924664401366</v>
      </c>
      <c r="L71" s="28">
        <f>VLOOKUP($A71,'2019'!$A$5:$N$117,12,FALSE)</f>
        <v>5881.4359175600084</v>
      </c>
      <c r="M71" s="28">
        <f>VLOOKUP($A71,'2019'!$A$5:$N$117,13,FALSE)</f>
        <v>7430.9015456364241</v>
      </c>
      <c r="N71" s="28">
        <f>VLOOKUP($A71,'2019'!$A$5:$N$117,14,FALSE)</f>
        <v>48969.402092302669</v>
      </c>
      <c r="O71" s="100" t="s">
        <v>83</v>
      </c>
      <c r="P71" s="30">
        <f>VLOOKUP($O71,'2020'!$B$5:$O$117,2,FALSE)</f>
        <v>9570.4813158097695</v>
      </c>
      <c r="Q71" s="30">
        <f>VLOOKUP($O71,'2020'!$B$5:$O$117,3,FALSE)</f>
        <v>7182.7873627096496</v>
      </c>
      <c r="R71" s="30">
        <f>VLOOKUP($O71,'2020'!$B$5:$O$117,4,FALSE)</f>
        <v>2191.9526192344856</v>
      </c>
      <c r="S71" s="30">
        <f>VLOOKUP($O71,'2020'!$B$5:$O$117,5,FALSE)</f>
        <v>0</v>
      </c>
      <c r="T71" s="30">
        <f>VLOOKUP($O71,'2020'!$B$5:$O$117,6,FALSE)</f>
        <v>0</v>
      </c>
      <c r="U71" s="30">
        <f>VLOOKUP($O71,'2020'!$B$5:$O$117,7,FALSE)</f>
        <v>0</v>
      </c>
      <c r="V71" s="30">
        <f>VLOOKUP($O71,'2020'!$B$5:$O$117,8,FALSE)</f>
        <v>0</v>
      </c>
      <c r="W71" s="30">
        <f>VLOOKUP($O71,'2020'!$B$5:$O$117,9,FALSE)</f>
        <v>0</v>
      </c>
      <c r="X71" s="30">
        <f>VLOOKUP($O71,'2020'!$B$5:$O$117,10,FALSE)</f>
        <v>0</v>
      </c>
      <c r="Y71" s="30">
        <f>VLOOKUP($O71,'2020'!$B$5:$O$117,11,FALSE)</f>
        <v>0.43790007576204371</v>
      </c>
      <c r="Z71" s="30">
        <f>VLOOKUP($O71,'2020'!$B$5:$O$117,12,FALSE)</f>
        <v>1.9267603333529921</v>
      </c>
      <c r="AA71" s="30">
        <f>VLOOKUP($O71,'2020'!$B$5:$O$117,13,FALSE)</f>
        <v>15.93956275773839</v>
      </c>
      <c r="AB71" s="30">
        <f>VLOOKUP($O71,'2020'!$B$5:$O$117,14,FALSE)</f>
        <v>18963.525520920757</v>
      </c>
      <c r="AC71" s="87" t="s">
        <v>83</v>
      </c>
      <c r="AD71" s="36">
        <v>102.97</v>
      </c>
      <c r="AE71" s="36">
        <v>106.77</v>
      </c>
      <c r="AF71" s="36">
        <v>455.47</v>
      </c>
      <c r="AG71" s="36">
        <v>241.5</v>
      </c>
      <c r="AH71" s="36">
        <v>176.3</v>
      </c>
      <c r="AI71" s="36">
        <v>126.85</v>
      </c>
      <c r="AJ71" s="36">
        <v>158.49</v>
      </c>
      <c r="AK71" s="37">
        <v>71.97</v>
      </c>
      <c r="AL71" s="37">
        <v>49.45</v>
      </c>
      <c r="AM71" s="38">
        <v>37.949260042283299</v>
      </c>
      <c r="AN71" s="38">
        <v>21.341261975553351</v>
      </c>
      <c r="AO71" s="38">
        <v>41.606204653490117</v>
      </c>
      <c r="AP71" s="38">
        <v>88.686868686868692</v>
      </c>
    </row>
    <row r="72" spans="1:42">
      <c r="A72" s="27" t="s">
        <v>84</v>
      </c>
      <c r="B72" s="28">
        <f>VLOOKUP($A72,'2019'!$A$5:$N$117,2,FALSE)</f>
        <v>3956.0772636745951</v>
      </c>
      <c r="C72" s="28">
        <f>VLOOKUP($A72,'2019'!$A$5:$N$117,3,FALSE)</f>
        <v>3272.7508971224029</v>
      </c>
      <c r="D72" s="28">
        <f>VLOOKUP($A72,'2019'!$A$5:$N$117,4,FALSE)</f>
        <v>2527.721971446329</v>
      </c>
      <c r="E72" s="28">
        <f>VLOOKUP($A72,'2019'!$A$5:$N$117,5,FALSE)</f>
        <v>1180.7983368643586</v>
      </c>
      <c r="F72" s="28">
        <f>VLOOKUP($A72,'2019'!$A$5:$N$117,6,FALSE)</f>
        <v>666.38763853792864</v>
      </c>
      <c r="G72" s="28">
        <f>VLOOKUP($A72,'2019'!$A$5:$N$117,7,FALSE)</f>
        <v>685.33071719889119</v>
      </c>
      <c r="H72" s="28">
        <f>VLOOKUP($A72,'2019'!$A$5:$N$117,8,FALSE)</f>
        <v>829.29025482359236</v>
      </c>
      <c r="I72" s="28">
        <f>VLOOKUP($A72,'2019'!$A$5:$N$117,9,FALSE)</f>
        <v>750.76687066466445</v>
      </c>
      <c r="J72" s="28">
        <f>VLOOKUP($A72,'2019'!$A$5:$N$117,10,FALSE)</f>
        <v>766.33006392138884</v>
      </c>
      <c r="K72" s="28">
        <f>VLOOKUP($A72,'2019'!$A$5:$N$117,11,FALSE)</f>
        <v>1365.434402319135</v>
      </c>
      <c r="L72" s="28">
        <f>VLOOKUP($A72,'2019'!$A$5:$N$117,12,FALSE)</f>
        <v>2639.2581897861874</v>
      </c>
      <c r="M72" s="28">
        <f>VLOOKUP($A72,'2019'!$A$5:$N$117,13,FALSE)</f>
        <v>3334.5713592255029</v>
      </c>
      <c r="N72" s="28">
        <f>VLOOKUP($A72,'2019'!$A$5:$N$117,14,FALSE)</f>
        <v>21974.717965584976</v>
      </c>
      <c r="O72" s="100" t="s">
        <v>84</v>
      </c>
      <c r="P72" s="30">
        <f>VLOOKUP($O72,'2020'!$B$5:$O$117,2,FALSE)</f>
        <v>4294.6946199875692</v>
      </c>
      <c r="Q72" s="30">
        <f>VLOOKUP($O72,'2020'!$B$5:$O$117,3,FALSE)</f>
        <v>3223.2316458510072</v>
      </c>
      <c r="R72" s="30">
        <f>VLOOKUP($O72,'2020'!$B$5:$O$117,4,FALSE)</f>
        <v>983.62525461944313</v>
      </c>
      <c r="S72" s="30">
        <f>VLOOKUP($O72,'2020'!$B$5:$O$117,5,FALSE)</f>
        <v>0</v>
      </c>
      <c r="T72" s="30">
        <f>VLOOKUP($O72,'2020'!$B$5:$O$117,6,FALSE)</f>
        <v>0</v>
      </c>
      <c r="U72" s="30">
        <f>VLOOKUP($O72,'2020'!$B$5:$O$117,7,FALSE)</f>
        <v>0</v>
      </c>
      <c r="V72" s="30">
        <f>VLOOKUP($O72,'2020'!$B$5:$O$117,8,FALSE)</f>
        <v>0</v>
      </c>
      <c r="W72" s="30">
        <f>VLOOKUP($O72,'2020'!$B$5:$O$117,9,FALSE)</f>
        <v>0</v>
      </c>
      <c r="X72" s="30">
        <f>VLOOKUP($O72,'2020'!$B$5:$O$117,10,FALSE)</f>
        <v>0</v>
      </c>
      <c r="Y72" s="30">
        <f>VLOOKUP($O72,'2020'!$B$5:$O$117,11,FALSE)</f>
        <v>0.19650496536268242</v>
      </c>
      <c r="Z72" s="30">
        <f>VLOOKUP($O72,'2020'!$B$5:$O$117,12,FALSE)</f>
        <v>0.86462184759580263</v>
      </c>
      <c r="AA72" s="30">
        <f>VLOOKUP($O72,'2020'!$B$5:$O$117,13,FALSE)</f>
        <v>7.1527807392016403</v>
      </c>
      <c r="AB72" s="30">
        <f>VLOOKUP($O72,'2020'!$B$5:$O$117,14,FALSE)</f>
        <v>8509.7654280101797</v>
      </c>
      <c r="AC72" s="86" t="s">
        <v>84</v>
      </c>
      <c r="AD72" s="31">
        <v>646.22</v>
      </c>
      <c r="AE72" s="31">
        <v>2077.14</v>
      </c>
      <c r="AF72" s="31">
        <v>1971.88</v>
      </c>
      <c r="AG72" s="31">
        <v>2474.19</v>
      </c>
      <c r="AH72" s="31">
        <v>569.72</v>
      </c>
      <c r="AI72" s="31">
        <v>338.44</v>
      </c>
      <c r="AJ72" s="31">
        <v>247.87</v>
      </c>
      <c r="AK72" s="32">
        <v>212.41</v>
      </c>
      <c r="AL72" s="32">
        <v>235.28</v>
      </c>
      <c r="AM72" s="33">
        <v>329.1993720565149</v>
      </c>
      <c r="AN72" s="33">
        <v>97.007616974972805</v>
      </c>
      <c r="AO72" s="33">
        <v>98.115112756647591</v>
      </c>
      <c r="AP72" s="33">
        <v>294.21678402401017</v>
      </c>
    </row>
    <row r="73" spans="1:42">
      <c r="A73" s="39" t="s">
        <v>85</v>
      </c>
      <c r="B73" s="28">
        <f>SUM(B74:B83)</f>
        <v>81695.282532763551</v>
      </c>
      <c r="C73" s="28">
        <f t="shared" ref="C73:N73" si="18">SUM(C74:C83)</f>
        <v>71040.953203072204</v>
      </c>
      <c r="D73" s="28">
        <f t="shared" si="18"/>
        <v>59019.817133176606</v>
      </c>
      <c r="E73" s="28">
        <f t="shared" si="18"/>
        <v>62216.407229397271</v>
      </c>
      <c r="F73" s="28">
        <f t="shared" si="18"/>
        <v>33091.785735359903</v>
      </c>
      <c r="G73" s="28">
        <f t="shared" si="18"/>
        <v>40813.278354636386</v>
      </c>
      <c r="H73" s="28">
        <f t="shared" si="18"/>
        <v>71061.26060473395</v>
      </c>
      <c r="I73" s="28">
        <f t="shared" si="18"/>
        <v>109055.7179240704</v>
      </c>
      <c r="J73" s="28">
        <f t="shared" si="18"/>
        <v>54754.153553311568</v>
      </c>
      <c r="K73" s="28">
        <f t="shared" si="18"/>
        <v>63154.35370368608</v>
      </c>
      <c r="L73" s="28">
        <f t="shared" si="18"/>
        <v>68664.927782166342</v>
      </c>
      <c r="M73" s="28">
        <f t="shared" si="18"/>
        <v>87427.059474069916</v>
      </c>
      <c r="N73" s="28">
        <f t="shared" si="18"/>
        <v>801994.99723044422</v>
      </c>
      <c r="O73" s="40" t="s">
        <v>85</v>
      </c>
      <c r="P73" s="28">
        <f>SUM(P74:P83)</f>
        <v>83151.861055857473</v>
      </c>
      <c r="Q73" s="28">
        <f t="shared" ref="Q73:AB73" si="19">SUM(Q74:Q83)</f>
        <v>51234.620275813504</v>
      </c>
      <c r="R73" s="28">
        <f t="shared" si="19"/>
        <v>14149.830942886238</v>
      </c>
      <c r="S73" s="28">
        <f t="shared" si="19"/>
        <v>0</v>
      </c>
      <c r="T73" s="28">
        <f t="shared" si="19"/>
        <v>0</v>
      </c>
      <c r="U73" s="28">
        <f t="shared" si="19"/>
        <v>0</v>
      </c>
      <c r="V73" s="28">
        <f t="shared" si="19"/>
        <v>0</v>
      </c>
      <c r="W73" s="28">
        <f t="shared" si="19"/>
        <v>0</v>
      </c>
      <c r="X73" s="28">
        <f t="shared" si="19"/>
        <v>0</v>
      </c>
      <c r="Y73" s="28">
        <f t="shared" si="19"/>
        <v>7.2968468940050055</v>
      </c>
      <c r="Z73" s="28">
        <f t="shared" si="19"/>
        <v>43.187387576020022</v>
      </c>
      <c r="AA73" s="28">
        <f t="shared" si="19"/>
        <v>244.76903236858885</v>
      </c>
      <c r="AB73" s="28">
        <f t="shared" si="19"/>
        <v>148831.5655413958</v>
      </c>
      <c r="AC73" s="88" t="s">
        <v>85</v>
      </c>
      <c r="AD73" s="41">
        <v>960.45</v>
      </c>
      <c r="AE73" s="41">
        <v>551.70000000000005</v>
      </c>
      <c r="AF73" s="41">
        <v>354.8</v>
      </c>
      <c r="AG73" s="41">
        <v>163.98</v>
      </c>
      <c r="AH73" s="41">
        <v>124.71</v>
      </c>
      <c r="AI73" s="41">
        <v>122.76</v>
      </c>
      <c r="AJ73" s="41">
        <v>81.39</v>
      </c>
      <c r="AK73" s="42">
        <v>63.87</v>
      </c>
      <c r="AL73" s="42">
        <v>27.53</v>
      </c>
      <c r="AM73" s="43">
        <v>17.261326403796183</v>
      </c>
      <c r="AN73" s="43">
        <v>22.311321634373311</v>
      </c>
      <c r="AO73" s="43">
        <v>28.811020770927286</v>
      </c>
      <c r="AP73" s="43">
        <v>91.418758793351557</v>
      </c>
    </row>
    <row r="74" spans="1:42">
      <c r="A74" s="27" t="s">
        <v>86</v>
      </c>
      <c r="B74" s="28">
        <f>VLOOKUP($A74,'2019'!$A$5:$N$117,2,FALSE)</f>
        <v>609.72561410855519</v>
      </c>
      <c r="C74" s="28">
        <f>VLOOKUP($A74,'2019'!$A$5:$N$117,3,FALSE)</f>
        <v>515.31021880442745</v>
      </c>
      <c r="D74" s="28">
        <f>VLOOKUP($A74,'2019'!$A$5:$N$117,4,FALSE)</f>
        <v>451.8955753728431</v>
      </c>
      <c r="E74" s="28">
        <f>VLOOKUP($A74,'2019'!$A$5:$N$117,5,FALSE)</f>
        <v>463.37733532563692</v>
      </c>
      <c r="F74" s="28">
        <f>VLOOKUP($A74,'2019'!$A$5:$N$117,6,FALSE)</f>
        <v>280.50822776979373</v>
      </c>
      <c r="G74" s="28">
        <f>VLOOKUP($A74,'2019'!$A$5:$N$117,7,FALSE)</f>
        <v>377.35245691008936</v>
      </c>
      <c r="H74" s="28">
        <f>VLOOKUP($A74,'2019'!$A$5:$N$117,8,FALSE)</f>
        <v>457.68061596444306</v>
      </c>
      <c r="I74" s="28">
        <f>VLOOKUP($A74,'2019'!$A$5:$N$117,9,FALSE)</f>
        <v>456.7753233527805</v>
      </c>
      <c r="J74" s="28">
        <f>VLOOKUP($A74,'2019'!$A$5:$N$117,10,FALSE)</f>
        <v>327.6276041914515</v>
      </c>
      <c r="K74" s="28">
        <f>VLOOKUP($A74,'2019'!$A$5:$N$117,11,FALSE)</f>
        <v>398.35082943914114</v>
      </c>
      <c r="L74" s="28">
        <f>VLOOKUP($A74,'2019'!$A$5:$N$117,12,FALSE)</f>
        <v>570.64346965385312</v>
      </c>
      <c r="M74" s="28">
        <f>VLOOKUP($A74,'2019'!$A$5:$N$117,13,FALSE)</f>
        <v>660.09079574763723</v>
      </c>
      <c r="N74" s="28">
        <f>VLOOKUP($A74,'2019'!$A$5:$N$117,14,FALSE)</f>
        <v>5569.338066640652</v>
      </c>
      <c r="O74" s="100" t="s">
        <v>86</v>
      </c>
      <c r="P74" s="30">
        <f>VLOOKUP($O74,'2020'!$B$5:$O$117,2,FALSE)</f>
        <v>669.85029170751204</v>
      </c>
      <c r="Q74" s="30">
        <f>VLOOKUP($O74,'2020'!$B$5:$O$117,3,FALSE)</f>
        <v>432.19994099228137</v>
      </c>
      <c r="R74" s="30">
        <f>VLOOKUP($O74,'2020'!$B$5:$O$117,4,FALSE)</f>
        <v>162.99683071446927</v>
      </c>
      <c r="S74" s="30">
        <f>VLOOKUP($O74,'2020'!$B$5:$O$117,5,FALSE)</f>
        <v>0</v>
      </c>
      <c r="T74" s="30">
        <f>VLOOKUP($O74,'2020'!$B$5:$O$117,6,FALSE)</f>
        <v>0</v>
      </c>
      <c r="U74" s="30">
        <f>VLOOKUP($O74,'2020'!$B$5:$O$117,7,FALSE)</f>
        <v>0</v>
      </c>
      <c r="V74" s="30">
        <f>VLOOKUP($O74,'2020'!$B$5:$O$117,8,FALSE)</f>
        <v>0</v>
      </c>
      <c r="W74" s="30">
        <f>VLOOKUP($O74,'2020'!$B$5:$O$117,9,FALSE)</f>
        <v>0</v>
      </c>
      <c r="X74" s="30">
        <f>VLOOKUP($O74,'2020'!$B$5:$O$117,10,FALSE)</f>
        <v>0</v>
      </c>
      <c r="Y74" s="30">
        <f>VLOOKUP($O74,'2020'!$B$5:$O$117,11,FALSE)</f>
        <v>8.8321230406106344E-2</v>
      </c>
      <c r="Z74" s="30">
        <f>VLOOKUP($O74,'2020'!$B$5:$O$117,12,FALSE)</f>
        <v>0.35328492162442537</v>
      </c>
      <c r="AA74" s="30">
        <f>VLOOKUP($O74,'2020'!$B$5:$O$117,13,FALSE)</f>
        <v>1.5677018397083875</v>
      </c>
      <c r="AB74" s="30">
        <f>VLOOKUP($O74,'2020'!$B$5:$O$117,14,FALSE)</f>
        <v>1267.0563714060015</v>
      </c>
      <c r="AC74" s="86" t="s">
        <v>86</v>
      </c>
      <c r="AD74" s="31">
        <v>662.71</v>
      </c>
      <c r="AE74" s="31">
        <v>1156.92</v>
      </c>
      <c r="AF74" s="31">
        <v>560.71</v>
      </c>
      <c r="AG74" s="31">
        <v>239.39</v>
      </c>
      <c r="AH74" s="31">
        <v>218.64</v>
      </c>
      <c r="AI74" s="31">
        <v>163.63999999999999</v>
      </c>
      <c r="AJ74" s="31">
        <v>97.39</v>
      </c>
      <c r="AK74" s="32">
        <v>113.16</v>
      </c>
      <c r="AL74" s="32">
        <v>126.5</v>
      </c>
      <c r="AM74" s="33">
        <v>114.375</v>
      </c>
      <c r="AN74" s="33">
        <v>73.076923076923066</v>
      </c>
      <c r="AO74" s="33">
        <v>76.84210526315789</v>
      </c>
      <c r="AP74" s="33">
        <v>174.56896551724137</v>
      </c>
    </row>
    <row r="75" spans="1:42">
      <c r="A75" s="34" t="s">
        <v>87</v>
      </c>
      <c r="B75" s="28">
        <f>VLOOKUP($A75,'2019'!$A$5:$N$117,2,FALSE)</f>
        <v>350.59222811241921</v>
      </c>
      <c r="C75" s="28">
        <f>VLOOKUP($A75,'2019'!$A$5:$N$117,3,FALSE)</f>
        <v>296.30337581254577</v>
      </c>
      <c r="D75" s="28">
        <f>VLOOKUP($A75,'2019'!$A$5:$N$117,4,FALSE)</f>
        <v>259.8399558393848</v>
      </c>
      <c r="E75" s="28">
        <f>VLOOKUP($A75,'2019'!$A$5:$N$117,5,FALSE)</f>
        <v>266.44196781224122</v>
      </c>
      <c r="F75" s="28">
        <f>VLOOKUP($A75,'2019'!$A$5:$N$117,6,FALSE)</f>
        <v>161.29223096763141</v>
      </c>
      <c r="G75" s="28">
        <f>VLOOKUP($A75,'2019'!$A$5:$N$117,7,FALSE)</f>
        <v>216.97766272330136</v>
      </c>
      <c r="H75" s="28">
        <f>VLOOKUP($A75,'2019'!$A$5:$N$117,8,FALSE)</f>
        <v>263.16635417955479</v>
      </c>
      <c r="I75" s="28">
        <f>VLOOKUP($A75,'2019'!$A$5:$N$117,9,FALSE)</f>
        <v>262.64581092784874</v>
      </c>
      <c r="J75" s="28">
        <f>VLOOKUP($A75,'2019'!$A$5:$N$117,10,FALSE)</f>
        <v>188.3858724100846</v>
      </c>
      <c r="K75" s="28">
        <f>VLOOKUP($A75,'2019'!$A$5:$N$117,11,FALSE)</f>
        <v>229.05172692750614</v>
      </c>
      <c r="L75" s="28">
        <f>VLOOKUP($A75,'2019'!$A$5:$N$117,12,FALSE)</f>
        <v>328.11999505096554</v>
      </c>
      <c r="M75" s="28">
        <f>VLOOKUP($A75,'2019'!$A$5:$N$117,13,FALSE)</f>
        <v>379.55220755489142</v>
      </c>
      <c r="N75" s="28">
        <f>VLOOKUP($A75,'2019'!$A$5:$N$117,14,FALSE)</f>
        <v>3202.3693883183751</v>
      </c>
      <c r="O75" s="100" t="s">
        <v>87</v>
      </c>
      <c r="P75" s="30">
        <f>VLOOKUP($O75,'2020'!$B$5:$O$117,2,FALSE)</f>
        <v>385.16391773181942</v>
      </c>
      <c r="Q75" s="30">
        <f>VLOOKUP($O75,'2020'!$B$5:$O$117,3,FALSE)</f>
        <v>248.5149660705618</v>
      </c>
      <c r="R75" s="30">
        <f>VLOOKUP($O75,'2020'!$B$5:$O$117,4,FALSE)</f>
        <v>93.723177660819815</v>
      </c>
      <c r="S75" s="30">
        <f>VLOOKUP($O75,'2020'!$B$5:$O$117,5,FALSE)</f>
        <v>0</v>
      </c>
      <c r="T75" s="30">
        <f>VLOOKUP($O75,'2020'!$B$5:$O$117,6,FALSE)</f>
        <v>0</v>
      </c>
      <c r="U75" s="30">
        <f>VLOOKUP($O75,'2020'!$B$5:$O$117,7,FALSE)</f>
        <v>0</v>
      </c>
      <c r="V75" s="30">
        <f>VLOOKUP($O75,'2020'!$B$5:$O$117,8,FALSE)</f>
        <v>0</v>
      </c>
      <c r="W75" s="30">
        <f>VLOOKUP($O75,'2020'!$B$5:$O$117,9,FALSE)</f>
        <v>0</v>
      </c>
      <c r="X75" s="30">
        <f>VLOOKUP($O75,'2020'!$B$5:$O$117,10,FALSE)</f>
        <v>0</v>
      </c>
      <c r="Y75" s="30">
        <f>VLOOKUP($O75,'2020'!$B$5:$O$117,11,FALSE)</f>
        <v>5.0784707483511146E-2</v>
      </c>
      <c r="Z75" s="30">
        <f>VLOOKUP($O75,'2020'!$B$5:$O$117,12,FALSE)</f>
        <v>0.20313882993404458</v>
      </c>
      <c r="AA75" s="30">
        <f>VLOOKUP($O75,'2020'!$B$5:$O$117,13,FALSE)</f>
        <v>0.9014285578323229</v>
      </c>
      <c r="AB75" s="30">
        <f>VLOOKUP($O75,'2020'!$B$5:$O$117,14,FALSE)</f>
        <v>728.55741355845089</v>
      </c>
      <c r="AC75" s="87" t="s">
        <v>87</v>
      </c>
      <c r="AD75" s="36">
        <v>844.83</v>
      </c>
      <c r="AE75" s="36">
        <v>445.95</v>
      </c>
      <c r="AF75" s="36">
        <v>325</v>
      </c>
      <c r="AG75" s="36">
        <v>220.34</v>
      </c>
      <c r="AH75" s="36">
        <v>119.05</v>
      </c>
      <c r="AI75" s="36">
        <v>270.37</v>
      </c>
      <c r="AJ75" s="36">
        <v>120.62</v>
      </c>
      <c r="AK75" s="37">
        <v>101.98</v>
      </c>
      <c r="AL75" s="37">
        <v>40.83</v>
      </c>
      <c r="AM75" s="38">
        <v>90.322580645161281</v>
      </c>
      <c r="AN75" s="38">
        <v>13.170731707317074</v>
      </c>
      <c r="AO75" s="38">
        <v>38.768115942028984</v>
      </c>
      <c r="AP75" s="38">
        <v>116.86656671664169</v>
      </c>
    </row>
    <row r="76" spans="1:42">
      <c r="A76" s="27" t="s">
        <v>88</v>
      </c>
      <c r="B76" s="28">
        <f>VLOOKUP($A76,'2019'!$A$5:$N$117,2,FALSE)</f>
        <v>1878.0600165602307</v>
      </c>
      <c r="C76" s="28">
        <f>VLOOKUP($A76,'2019'!$A$5:$N$117,3,FALSE)</f>
        <v>1587.2443205070856</v>
      </c>
      <c r="D76" s="28">
        <f>VLOOKUP($A76,'2019'!$A$5:$N$117,4,FALSE)</f>
        <v>1391.9162851785934</v>
      </c>
      <c r="E76" s="28">
        <f>VLOOKUP($A76,'2019'!$A$5:$N$117,5,FALSE)</f>
        <v>1427.2820854469835</v>
      </c>
      <c r="F76" s="28">
        <f>VLOOKUP($A76,'2019'!$A$5:$N$117,6,FALSE)</f>
        <v>864.01370501851125</v>
      </c>
      <c r="G76" s="28">
        <f>VLOOKUP($A76,'2019'!$A$5:$N$117,7,FALSE)</f>
        <v>1162.310628051508</v>
      </c>
      <c r="H76" s="28">
        <f>VLOOKUP($A76,'2019'!$A$5:$N$117,8,FALSE)</f>
        <v>1409.7352076215132</v>
      </c>
      <c r="I76" s="28">
        <f>VLOOKUP($A76,'2019'!$A$5:$N$117,9,FALSE)</f>
        <v>1406.9467502926593</v>
      </c>
      <c r="J76" s="28">
        <f>VLOOKUP($A76,'2019'!$A$5:$N$117,10,FALSE)</f>
        <v>1009.1495084276346</v>
      </c>
      <c r="K76" s="28">
        <f>VLOOKUP($A76,'2019'!$A$5:$N$117,11,FALSE)</f>
        <v>1226.9892358500442</v>
      </c>
      <c r="L76" s="28">
        <f>VLOOKUP($A76,'2019'!$A$5:$N$117,12,FALSE)</f>
        <v>1757.6802733389802</v>
      </c>
      <c r="M76" s="28">
        <f>VLOOKUP($A76,'2019'!$A$5:$N$117,13,FALSE)</f>
        <v>2033.1934596606104</v>
      </c>
      <c r="N76" s="28">
        <f>VLOOKUP($A76,'2019'!$A$5:$N$117,14,FALSE)</f>
        <v>17154.521475954356</v>
      </c>
      <c r="O76" s="100" t="s">
        <v>88</v>
      </c>
      <c r="P76" s="30">
        <f>VLOOKUP($O76,'2020'!$B$5:$O$117,2,FALSE)</f>
        <v>2063.254389888742</v>
      </c>
      <c r="Q76" s="30">
        <f>VLOOKUP($O76,'2020'!$B$5:$O$117,3,FALSE)</f>
        <v>1331.2503354874323</v>
      </c>
      <c r="R76" s="30">
        <f>VLOOKUP($O76,'2020'!$B$5:$O$117,4,FALSE)</f>
        <v>502.05834150241265</v>
      </c>
      <c r="S76" s="30">
        <f>VLOOKUP($O76,'2020'!$B$5:$O$117,5,FALSE)</f>
        <v>0</v>
      </c>
      <c r="T76" s="30">
        <f>VLOOKUP($O76,'2020'!$B$5:$O$117,6,FALSE)</f>
        <v>0</v>
      </c>
      <c r="U76" s="30">
        <f>VLOOKUP($O76,'2020'!$B$5:$O$117,7,FALSE)</f>
        <v>0</v>
      </c>
      <c r="V76" s="30">
        <f>VLOOKUP($O76,'2020'!$B$5:$O$117,8,FALSE)</f>
        <v>0</v>
      </c>
      <c r="W76" s="30">
        <f>VLOOKUP($O76,'2020'!$B$5:$O$117,9,FALSE)</f>
        <v>0</v>
      </c>
      <c r="X76" s="30">
        <f>VLOOKUP($O76,'2020'!$B$5:$O$117,10,FALSE)</f>
        <v>0</v>
      </c>
      <c r="Y76" s="30">
        <f>VLOOKUP($O76,'2020'!$B$5:$O$117,11,FALSE)</f>
        <v>0.27204461744915343</v>
      </c>
      <c r="Z76" s="30">
        <f>VLOOKUP($O76,'2020'!$B$5:$O$117,12,FALSE)</f>
        <v>1.0881784697966137</v>
      </c>
      <c r="AA76" s="30">
        <f>VLOOKUP($O76,'2020'!$B$5:$O$117,13,FALSE)</f>
        <v>4.8287919597224729</v>
      </c>
      <c r="AB76" s="30">
        <f>VLOOKUP($O76,'2020'!$B$5:$O$117,14,FALSE)</f>
        <v>3902.7520819255551</v>
      </c>
      <c r="AC76" s="86" t="s">
        <v>88</v>
      </c>
      <c r="AD76" s="31">
        <v>973.37</v>
      </c>
      <c r="AE76" s="31">
        <v>749.51</v>
      </c>
      <c r="AF76" s="31">
        <v>499.1</v>
      </c>
      <c r="AG76" s="31">
        <v>285.89999999999998</v>
      </c>
      <c r="AH76" s="31">
        <v>66.569999999999993</v>
      </c>
      <c r="AI76" s="31">
        <v>61.33</v>
      </c>
      <c r="AJ76" s="31">
        <v>100.85</v>
      </c>
      <c r="AK76" s="32">
        <v>69.650000000000006</v>
      </c>
      <c r="AL76" s="32">
        <v>32.869999999999997</v>
      </c>
      <c r="AM76" s="33">
        <v>41.844919786096256</v>
      </c>
      <c r="AN76" s="33">
        <v>52.021563342318053</v>
      </c>
      <c r="AO76" s="33">
        <v>84.159690920798454</v>
      </c>
      <c r="AP76" s="33">
        <v>131.76602294990204</v>
      </c>
    </row>
    <row r="77" spans="1:42">
      <c r="A77" s="34" t="s">
        <v>89</v>
      </c>
      <c r="B77" s="28">
        <f>VLOOKUP($A77,'2019'!$A$5:$N$117,2,FALSE)</f>
        <v>18291</v>
      </c>
      <c r="C77" s="28">
        <f>VLOOKUP($A77,'2019'!$A$5:$N$117,3,FALSE)</f>
        <v>17352</v>
      </c>
      <c r="D77" s="28">
        <f>VLOOKUP($A77,'2019'!$A$5:$N$117,4,FALSE)</f>
        <v>13596</v>
      </c>
      <c r="E77" s="28">
        <f>VLOOKUP($A77,'2019'!$A$5:$N$117,5,FALSE)</f>
        <v>20656</v>
      </c>
      <c r="F77" s="28">
        <f>VLOOKUP($A77,'2019'!$A$5:$N$117,6,FALSE)</f>
        <v>8366</v>
      </c>
      <c r="G77" s="28">
        <f>VLOOKUP($A77,'2019'!$A$5:$N$117,7,FALSE)</f>
        <v>8615</v>
      </c>
      <c r="H77" s="28">
        <f>VLOOKUP($A77,'2019'!$A$5:$N$117,8,FALSE)</f>
        <v>18706</v>
      </c>
      <c r="I77" s="28">
        <f>VLOOKUP($A77,'2019'!$A$5:$N$117,9,FALSE)</f>
        <v>19191</v>
      </c>
      <c r="J77" s="28">
        <f>VLOOKUP($A77,'2019'!$A$5:$N$117,10,FALSE)</f>
        <v>17790</v>
      </c>
      <c r="K77" s="28">
        <f>VLOOKUP($A77,'2019'!$A$5:$N$117,11,FALSE)</f>
        <v>23315</v>
      </c>
      <c r="L77" s="28">
        <f>VLOOKUP($A77,'2019'!$A$5:$N$117,12,FALSE)</f>
        <v>11510</v>
      </c>
      <c r="M77" s="28">
        <f>VLOOKUP($A77,'2019'!$A$5:$N$117,13,FALSE)</f>
        <v>18468</v>
      </c>
      <c r="N77" s="28">
        <f>VLOOKUP($A77,'2019'!$A$5:$N$117,14,FALSE)</f>
        <v>195856</v>
      </c>
      <c r="O77" s="35" t="s">
        <v>89</v>
      </c>
      <c r="P77" s="30">
        <f>VLOOKUP($O77,'2020'!$B$5:$O$117,2,FALSE)</f>
        <v>19022</v>
      </c>
      <c r="Q77" s="30">
        <f>VLOOKUP($O77,'2020'!$B$5:$O$117,3,FALSE)</f>
        <v>8362</v>
      </c>
      <c r="R77" s="30">
        <f>VLOOKUP($O77,'2020'!$B$5:$O$117,4,FALSE)</f>
        <v>1897</v>
      </c>
      <c r="S77" s="30">
        <f>VLOOKUP($O77,'2020'!$B$5:$O$117,5,FALSE)</f>
        <v>0</v>
      </c>
      <c r="T77" s="30">
        <f>VLOOKUP($O77,'2020'!$B$5:$O$117,6,FALSE)</f>
        <v>0</v>
      </c>
      <c r="U77" s="30">
        <f>VLOOKUP($O77,'2020'!$B$5:$O$117,7,FALSE)</f>
        <v>0</v>
      </c>
      <c r="V77" s="30">
        <f>VLOOKUP($O77,'2020'!$B$5:$O$117,8,FALSE)</f>
        <v>0</v>
      </c>
      <c r="W77" s="30">
        <f>VLOOKUP($O77,'2020'!$B$5:$O$117,9,FALSE)</f>
        <v>0</v>
      </c>
      <c r="X77" s="30">
        <f>VLOOKUP($O77,'2020'!$B$5:$O$117,10,FALSE)</f>
        <v>0</v>
      </c>
      <c r="Y77" s="30">
        <f>VLOOKUP($O77,'2020'!$B$5:$O$117,11,FALSE)</f>
        <v>0</v>
      </c>
      <c r="Z77" s="30">
        <f>VLOOKUP($O77,'2020'!$B$5:$O$117,12,FALSE)</f>
        <v>11</v>
      </c>
      <c r="AA77" s="30">
        <f>VLOOKUP($O77,'2020'!$B$5:$O$117,13,FALSE)</f>
        <v>76</v>
      </c>
      <c r="AB77" s="30">
        <f>VLOOKUP($O77,'2020'!$B$5:$O$117,14,FALSE)</f>
        <v>29368</v>
      </c>
      <c r="AC77" s="87" t="s">
        <v>89</v>
      </c>
      <c r="AD77" s="36">
        <v>695.84</v>
      </c>
      <c r="AE77" s="36">
        <v>359.75</v>
      </c>
      <c r="AF77" s="36">
        <v>248.76</v>
      </c>
      <c r="AG77" s="36">
        <v>82.36</v>
      </c>
      <c r="AH77" s="36">
        <v>96.02</v>
      </c>
      <c r="AI77" s="36">
        <v>109.44</v>
      </c>
      <c r="AJ77" s="36">
        <v>60.82</v>
      </c>
      <c r="AK77" s="37">
        <v>59.05</v>
      </c>
      <c r="AL77" s="37">
        <v>11.93</v>
      </c>
      <c r="AM77" s="38">
        <v>-28.683908360216527</v>
      </c>
      <c r="AN77" s="38">
        <v>-54.859625235038578</v>
      </c>
      <c r="AO77" s="38">
        <v>-47.908763505402163</v>
      </c>
      <c r="AP77" s="38">
        <v>49.602706967961574</v>
      </c>
    </row>
    <row r="78" spans="1:42">
      <c r="A78" s="27" t="s">
        <v>90</v>
      </c>
      <c r="B78" s="28">
        <f>VLOOKUP($A78,'2019'!$A$5:$N$117,2,FALSE)</f>
        <v>36295</v>
      </c>
      <c r="C78" s="28">
        <f>VLOOKUP($A78,'2019'!$A$5:$N$117,3,FALSE)</f>
        <v>29381</v>
      </c>
      <c r="D78" s="28">
        <f>VLOOKUP($A78,'2019'!$A$5:$N$117,4,FALSE)</f>
        <v>22302</v>
      </c>
      <c r="E78" s="28">
        <f>VLOOKUP($A78,'2019'!$A$5:$N$117,5,FALSE)</f>
        <v>17782</v>
      </c>
      <c r="F78" s="28">
        <f>VLOOKUP($A78,'2019'!$A$5:$N$117,6,FALSE)</f>
        <v>9623</v>
      </c>
      <c r="G78" s="28">
        <f>VLOOKUP($A78,'2019'!$A$5:$N$117,7,FALSE)</f>
        <v>11036</v>
      </c>
      <c r="H78" s="28">
        <f>VLOOKUP($A78,'2019'!$A$5:$N$117,8,FALSE)</f>
        <v>17275</v>
      </c>
      <c r="I78" s="28">
        <f>VLOOKUP($A78,'2019'!$A$5:$N$117,9,FALSE)</f>
        <v>40785</v>
      </c>
      <c r="J78" s="28">
        <f>VLOOKUP($A78,'2019'!$A$5:$N$117,10,FALSE)</f>
        <v>12486</v>
      </c>
      <c r="K78" s="28">
        <f>VLOOKUP($A78,'2019'!$A$5:$N$117,11,FALSE)</f>
        <v>14238</v>
      </c>
      <c r="L78" s="28">
        <f>VLOOKUP($A78,'2019'!$A$5:$N$117,12,FALSE)</f>
        <v>23704</v>
      </c>
      <c r="M78" s="28">
        <f>VLOOKUP($A78,'2019'!$A$5:$N$117,13,FALSE)</f>
        <v>37403</v>
      </c>
      <c r="N78" s="28">
        <f>VLOOKUP($A78,'2019'!$A$5:$N$117,14,FALSE)</f>
        <v>272310</v>
      </c>
      <c r="O78" s="29" t="s">
        <v>90</v>
      </c>
      <c r="P78" s="30">
        <f>VLOOKUP($O78,'2020'!$B$5:$O$117,2,FALSE)</f>
        <v>34647</v>
      </c>
      <c r="Q78" s="30">
        <f>VLOOKUP($O78,'2020'!$B$5:$O$117,3,FALSE)</f>
        <v>21668</v>
      </c>
      <c r="R78" s="30">
        <f>VLOOKUP($O78,'2020'!$B$5:$O$117,4,FALSE)</f>
        <v>3666</v>
      </c>
      <c r="S78" s="30">
        <f>VLOOKUP($O78,'2020'!$B$5:$O$117,5,FALSE)</f>
        <v>0</v>
      </c>
      <c r="T78" s="30">
        <f>VLOOKUP($O78,'2020'!$B$5:$O$117,6,FALSE)</f>
        <v>0</v>
      </c>
      <c r="U78" s="30">
        <f>VLOOKUP($O78,'2020'!$B$5:$O$117,7,FALSE)</f>
        <v>0</v>
      </c>
      <c r="V78" s="30">
        <f>VLOOKUP($O78,'2020'!$B$5:$O$117,8,FALSE)</f>
        <v>0</v>
      </c>
      <c r="W78" s="30">
        <f>VLOOKUP($O78,'2020'!$B$5:$O$117,9,FALSE)</f>
        <v>0</v>
      </c>
      <c r="X78" s="30">
        <f>VLOOKUP($O78,'2020'!$B$5:$O$117,10,FALSE)</f>
        <v>0</v>
      </c>
      <c r="Y78" s="30">
        <f>VLOOKUP($O78,'2020'!$B$5:$O$117,11,FALSE)</f>
        <v>3</v>
      </c>
      <c r="Z78" s="30">
        <f>VLOOKUP($O78,'2020'!$B$5:$O$117,12,FALSE)</f>
        <v>10</v>
      </c>
      <c r="AA78" s="30">
        <f>VLOOKUP($O78,'2020'!$B$5:$O$117,13,FALSE)</f>
        <v>110</v>
      </c>
      <c r="AB78" s="30">
        <f>VLOOKUP($O78,'2020'!$B$5:$O$117,14,FALSE)</f>
        <v>60104</v>
      </c>
      <c r="AC78" s="86" t="s">
        <v>90</v>
      </c>
      <c r="AD78" s="31">
        <v>1519.03</v>
      </c>
      <c r="AE78" s="31">
        <v>873.11</v>
      </c>
      <c r="AF78" s="31">
        <v>519.66999999999996</v>
      </c>
      <c r="AG78" s="31">
        <v>283.69</v>
      </c>
      <c r="AH78" s="31">
        <v>149</v>
      </c>
      <c r="AI78" s="31">
        <v>107.82</v>
      </c>
      <c r="AJ78" s="31">
        <v>111.55</v>
      </c>
      <c r="AK78" s="32">
        <v>93.97</v>
      </c>
      <c r="AL78" s="32">
        <v>30.43</v>
      </c>
      <c r="AM78" s="33">
        <v>37.153088630259624</v>
      </c>
      <c r="AN78" s="33">
        <v>54.978254116185155</v>
      </c>
      <c r="AO78" s="33">
        <v>70.207211616903237</v>
      </c>
      <c r="AP78" s="33">
        <v>133.48494983277592</v>
      </c>
    </row>
    <row r="79" spans="1:42">
      <c r="A79" s="34" t="s">
        <v>91</v>
      </c>
      <c r="B79" s="28">
        <f>VLOOKUP($A79,'2019'!$A$5:$N$117,2,FALSE)</f>
        <v>4385.0309790522597</v>
      </c>
      <c r="C79" s="28">
        <f>VLOOKUP($A79,'2019'!$A$5:$N$117,3,FALSE)</f>
        <v>3706.0133623930483</v>
      </c>
      <c r="D79" s="28">
        <f>VLOOKUP($A79,'2019'!$A$5:$N$117,4,FALSE)</f>
        <v>3249.9472737482274</v>
      </c>
      <c r="E79" s="28">
        <f>VLOOKUP($A79,'2019'!$A$5:$N$117,5,FALSE)</f>
        <v>3332.5219137535569</v>
      </c>
      <c r="F79" s="28">
        <f>VLOOKUP($A79,'2019'!$A$5:$N$117,6,FALSE)</f>
        <v>2017.3619742840553</v>
      </c>
      <c r="G79" s="28">
        <f>VLOOKUP($A79,'2019'!$A$5:$N$117,7,FALSE)</f>
        <v>2713.8473032520865</v>
      </c>
      <c r="H79" s="28">
        <f>VLOOKUP($A79,'2019'!$A$5:$N$117,8,FALSE)</f>
        <v>3291.5521885201433</v>
      </c>
      <c r="I79" s="28">
        <f>VLOOKUP($A79,'2019'!$A$5:$N$117,9,FALSE)</f>
        <v>3285.0414957504922</v>
      </c>
      <c r="J79" s="28">
        <f>VLOOKUP($A79,'2019'!$A$5:$N$117,10,FALSE)</f>
        <v>2356.2355930751587</v>
      </c>
      <c r="K79" s="28">
        <f>VLOOKUP($A79,'2019'!$A$5:$N$117,11,FALSE)</f>
        <v>2864.8636160310643</v>
      </c>
      <c r="L79" s="28">
        <f>VLOOKUP($A79,'2019'!$A$5:$N$117,12,FALSE)</f>
        <v>4103.9596082648877</v>
      </c>
      <c r="M79" s="28">
        <f>VLOOKUP($A79,'2019'!$A$5:$N$117,13,FALSE)</f>
        <v>4747.247813383331</v>
      </c>
      <c r="N79" s="28">
        <f>VLOOKUP($A79,'2019'!$A$5:$N$117,14,FALSE)</f>
        <v>40053.62312150831</v>
      </c>
      <c r="O79" s="100" t="s">
        <v>91</v>
      </c>
      <c r="P79" s="30">
        <f>VLOOKUP($O79,'2020'!$B$5:$O$117,2,FALSE)</f>
        <v>4817.4362573878616</v>
      </c>
      <c r="Q79" s="30">
        <f>VLOOKUP($O79,'2020'!$B$5:$O$117,3,FALSE)</f>
        <v>3108.3000066621616</v>
      </c>
      <c r="R79" s="30">
        <f>VLOOKUP($O79,'2020'!$B$5:$O$117,4,FALSE)</f>
        <v>1172.2422933064308</v>
      </c>
      <c r="S79" s="30">
        <f>VLOOKUP($O79,'2020'!$B$5:$O$117,5,FALSE)</f>
        <v>0</v>
      </c>
      <c r="T79" s="30">
        <f>VLOOKUP($O79,'2020'!$B$5:$O$117,6,FALSE)</f>
        <v>0</v>
      </c>
      <c r="U79" s="30">
        <f>VLOOKUP($O79,'2020'!$B$5:$O$117,7,FALSE)</f>
        <v>0</v>
      </c>
      <c r="V79" s="30">
        <f>VLOOKUP($O79,'2020'!$B$5:$O$117,8,FALSE)</f>
        <v>0</v>
      </c>
      <c r="W79" s="30">
        <f>VLOOKUP($O79,'2020'!$B$5:$O$117,9,FALSE)</f>
        <v>0</v>
      </c>
      <c r="X79" s="30">
        <f>VLOOKUP($O79,'2020'!$B$5:$O$117,10,FALSE)</f>
        <v>0</v>
      </c>
      <c r="Y79" s="30">
        <f>VLOOKUP($O79,'2020'!$B$5:$O$117,11,FALSE)</f>
        <v>0.63518953850253634</v>
      </c>
      <c r="Z79" s="30">
        <f>VLOOKUP($O79,'2020'!$B$5:$O$117,12,FALSE)</f>
        <v>2.5407581540101454</v>
      </c>
      <c r="AA79" s="30">
        <f>VLOOKUP($O79,'2020'!$B$5:$O$117,13,FALSE)</f>
        <v>11.27461430842002</v>
      </c>
      <c r="AB79" s="30">
        <f>VLOOKUP($O79,'2020'!$B$5:$O$117,14,FALSE)</f>
        <v>9112.4291193573863</v>
      </c>
      <c r="AC79" s="87" t="s">
        <v>91</v>
      </c>
      <c r="AD79" s="36">
        <v>1225</v>
      </c>
      <c r="AE79" s="36">
        <v>836.31</v>
      </c>
      <c r="AF79" s="36">
        <v>544.36</v>
      </c>
      <c r="AG79" s="36">
        <v>321.79000000000002</v>
      </c>
      <c r="AH79" s="36">
        <v>223.03</v>
      </c>
      <c r="AI79" s="36">
        <v>137.76</v>
      </c>
      <c r="AJ79" s="36">
        <v>132.93</v>
      </c>
      <c r="AK79" s="37">
        <v>90.69</v>
      </c>
      <c r="AL79" s="37">
        <v>63.96</v>
      </c>
      <c r="AM79" s="38">
        <v>61.641991924629878</v>
      </c>
      <c r="AN79" s="38">
        <v>54.377753303964759</v>
      </c>
      <c r="AO79" s="38">
        <v>108.23308270676692</v>
      </c>
      <c r="AP79" s="38">
        <v>146.33503146538806</v>
      </c>
    </row>
    <row r="80" spans="1:42">
      <c r="A80" s="27" t="s">
        <v>92</v>
      </c>
      <c r="B80" s="28">
        <f>VLOOKUP($A80,'2019'!$A$5:$N$117,2,FALSE)</f>
        <v>591.32872057941768</v>
      </c>
      <c r="C80" s="28">
        <f>VLOOKUP($A80,'2019'!$A$5:$N$117,3,FALSE)</f>
        <v>499.76206565084561</v>
      </c>
      <c r="D80" s="28">
        <f>VLOOKUP($A80,'2019'!$A$5:$N$117,4,FALSE)</f>
        <v>438.26079508142112</v>
      </c>
      <c r="E80" s="28">
        <f>VLOOKUP($A80,'2019'!$A$5:$N$117,5,FALSE)</f>
        <v>449.39612262184619</v>
      </c>
      <c r="F80" s="28">
        <f>VLOOKUP($A80,'2019'!$A$5:$N$117,6,FALSE)</f>
        <v>272.04461744915341</v>
      </c>
      <c r="G80" s="28">
        <f>VLOOKUP($A80,'2019'!$A$5:$N$117,7,FALSE)</f>
        <v>365.9668224343539</v>
      </c>
      <c r="H80" s="28">
        <f>VLOOKUP($A80,'2019'!$A$5:$N$117,8,FALSE)</f>
        <v>443.87128703448144</v>
      </c>
      <c r="I80" s="28">
        <f>VLOOKUP($A80,'2019'!$A$5:$N$117,9,FALSE)</f>
        <v>442.99330928610175</v>
      </c>
      <c r="J80" s="28">
        <f>VLOOKUP($A80,'2019'!$A$5:$N$117,10,FALSE)</f>
        <v>317.7422885477439</v>
      </c>
      <c r="K80" s="28">
        <f>VLOOKUP($A80,'2019'!$A$5:$N$117,11,FALSE)</f>
        <v>386.33162337847739</v>
      </c>
      <c r="L80" s="28">
        <f>VLOOKUP($A80,'2019'!$A$5:$N$117,12,FALSE)</f>
        <v>553.4257787591248</v>
      </c>
      <c r="M80" s="28">
        <f>VLOOKUP($A80,'2019'!$A$5:$N$117,13,FALSE)</f>
        <v>640.17426311732061</v>
      </c>
      <c r="N80" s="28">
        <f>VLOOKUP($A80,'2019'!$A$5:$N$117,14,FALSE)</f>
        <v>5401.2976939402879</v>
      </c>
      <c r="O80" s="100" t="s">
        <v>92</v>
      </c>
      <c r="P80" s="30">
        <f>VLOOKUP($O80,'2020'!$B$5:$O$117,2,FALSE)</f>
        <v>649.63929152668197</v>
      </c>
      <c r="Q80" s="30">
        <f>VLOOKUP($O80,'2020'!$B$5:$O$117,3,FALSE)</f>
        <v>419.15942553130742</v>
      </c>
      <c r="R80" s="30">
        <f>VLOOKUP($O80,'2020'!$B$5:$O$117,4,FALSE)</f>
        <v>158.07882289118785</v>
      </c>
      <c r="S80" s="30">
        <f>VLOOKUP($O80,'2020'!$B$5:$O$117,5,FALSE)</f>
        <v>0</v>
      </c>
      <c r="T80" s="30">
        <f>VLOOKUP($O80,'2020'!$B$5:$O$117,6,FALSE)</f>
        <v>0</v>
      </c>
      <c r="U80" s="30">
        <f>VLOOKUP($O80,'2020'!$B$5:$O$117,7,FALSE)</f>
        <v>0</v>
      </c>
      <c r="V80" s="30">
        <f>VLOOKUP($O80,'2020'!$B$5:$O$117,8,FALSE)</f>
        <v>0</v>
      </c>
      <c r="W80" s="30">
        <f>VLOOKUP($O80,'2020'!$B$5:$O$117,9,FALSE)</f>
        <v>0</v>
      </c>
      <c r="X80" s="30">
        <f>VLOOKUP($O80,'2020'!$B$5:$O$117,10,FALSE)</f>
        <v>0</v>
      </c>
      <c r="Y80" s="30">
        <f>VLOOKUP($O80,'2020'!$B$5:$O$117,11,FALSE)</f>
        <v>8.5656365695577275E-2</v>
      </c>
      <c r="Z80" s="30">
        <f>VLOOKUP($O80,'2020'!$B$5:$O$117,12,FALSE)</f>
        <v>0.3426254627823091</v>
      </c>
      <c r="AA80" s="30">
        <f>VLOOKUP($O80,'2020'!$B$5:$O$117,13,FALSE)</f>
        <v>1.5204004910964966</v>
      </c>
      <c r="AB80" s="30">
        <f>VLOOKUP($O80,'2020'!$B$5:$O$117,14,FALSE)</f>
        <v>1228.8262222687515</v>
      </c>
      <c r="AC80" s="86" t="s">
        <v>92</v>
      </c>
      <c r="AD80" s="31">
        <v>652.27</v>
      </c>
      <c r="AE80" s="31">
        <v>636.73</v>
      </c>
      <c r="AF80" s="31">
        <v>805.95</v>
      </c>
      <c r="AG80" s="31">
        <v>330.48</v>
      </c>
      <c r="AH80" s="31">
        <v>278</v>
      </c>
      <c r="AI80" s="31">
        <v>200</v>
      </c>
      <c r="AJ80" s="31">
        <v>176.52</v>
      </c>
      <c r="AK80" s="32">
        <v>98.59</v>
      </c>
      <c r="AL80" s="32">
        <v>122.97</v>
      </c>
      <c r="AM80" s="33">
        <v>36.12334801762114</v>
      </c>
      <c r="AN80" s="33">
        <v>95.443037974683548</v>
      </c>
      <c r="AO80" s="33">
        <v>108.20770519262982</v>
      </c>
      <c r="AP80" s="33">
        <v>222.44444444444446</v>
      </c>
    </row>
    <row r="81" spans="1:42">
      <c r="A81" s="34" t="s">
        <v>93</v>
      </c>
      <c r="B81" s="28">
        <f>VLOOKUP($A81,'2019'!$A$5:$N$117,2,FALSE)</f>
        <v>911.96029351581308</v>
      </c>
      <c r="C81" s="28">
        <f>VLOOKUP($A81,'2019'!$A$5:$N$117,3,FALSE)</f>
        <v>770.74416347041517</v>
      </c>
      <c r="D81" s="28">
        <f>VLOOKUP($A81,'2019'!$A$5:$N$117,4,FALSE)</f>
        <v>675.89553730334728</v>
      </c>
      <c r="E81" s="28">
        <f>VLOOKUP($A81,'2019'!$A$5:$N$117,5,FALSE)</f>
        <v>693.06868688791383</v>
      </c>
      <c r="F81" s="28">
        <f>VLOOKUP($A81,'2019'!$A$5:$N$117,6,FALSE)</f>
        <v>419.55325446602774</v>
      </c>
      <c r="G81" s="28">
        <f>VLOOKUP($A81,'2019'!$A$5:$N$117,7,FALSE)</f>
        <v>564.40216615431473</v>
      </c>
      <c r="H81" s="28">
        <f>VLOOKUP($A81,'2019'!$A$5:$N$117,8,FALSE)</f>
        <v>684.54816267095578</v>
      </c>
      <c r="I81" s="28">
        <f>VLOOKUP($A81,'2019'!$A$5:$N$117,9,FALSE)</f>
        <v>683.19412587678801</v>
      </c>
      <c r="J81" s="28">
        <f>VLOOKUP($A81,'2019'!$A$5:$N$117,10,FALSE)</f>
        <v>490.02921833807613</v>
      </c>
      <c r="K81" s="28">
        <f>VLOOKUP($A81,'2019'!$A$5:$N$117,11,FALSE)</f>
        <v>595.80921472147406</v>
      </c>
      <c r="L81" s="28">
        <f>VLOOKUP($A81,'2019'!$A$5:$N$117,12,FALSE)</f>
        <v>853.50553435296126</v>
      </c>
      <c r="M81" s="28">
        <f>VLOOKUP($A81,'2019'!$A$5:$N$117,13,FALSE)</f>
        <v>987.29097467426789</v>
      </c>
      <c r="N81" s="28">
        <f>VLOOKUP($A81,'2019'!$A$5:$N$117,14,FALSE)</f>
        <v>8330.0013324323554</v>
      </c>
      <c r="O81" s="100" t="s">
        <v>93</v>
      </c>
      <c r="P81" s="30">
        <f>VLOOKUP($O81,'2020'!$B$5:$O$117,2,FALSE)</f>
        <v>1001.8881518211494</v>
      </c>
      <c r="Q81" s="30">
        <f>VLOOKUP($O81,'2020'!$B$5:$O$117,3,FALSE)</f>
        <v>646.43698070828293</v>
      </c>
      <c r="R81" s="30">
        <f>VLOOKUP($O81,'2020'!$B$5:$O$117,4,FALSE)</f>
        <v>243.79267352552083</v>
      </c>
      <c r="S81" s="30">
        <f>VLOOKUP($O81,'2020'!$B$5:$O$117,5,FALSE)</f>
        <v>0</v>
      </c>
      <c r="T81" s="30">
        <f>VLOOKUP($O81,'2020'!$B$5:$O$117,6,FALSE)</f>
        <v>0</v>
      </c>
      <c r="U81" s="30">
        <f>VLOOKUP($O81,'2020'!$B$5:$O$117,7,FALSE)</f>
        <v>0</v>
      </c>
      <c r="V81" s="30">
        <f>VLOOKUP($O81,'2020'!$B$5:$O$117,8,FALSE)</f>
        <v>0</v>
      </c>
      <c r="W81" s="30">
        <f>VLOOKUP($O81,'2020'!$B$5:$O$117,9,FALSE)</f>
        <v>0</v>
      </c>
      <c r="X81" s="30">
        <f>VLOOKUP($O81,'2020'!$B$5:$O$117,10,FALSE)</f>
        <v>0</v>
      </c>
      <c r="Y81" s="30">
        <f>VLOOKUP($O81,'2020'!$B$5:$O$117,11,FALSE)</f>
        <v>0.13210115065051251</v>
      </c>
      <c r="Z81" s="30">
        <f>VLOOKUP($O81,'2020'!$B$5:$O$117,12,FALSE)</f>
        <v>0.52840460260205002</v>
      </c>
      <c r="AA81" s="30">
        <f>VLOOKUP($O81,'2020'!$B$5:$O$117,13,FALSE)</f>
        <v>2.3447954240465969</v>
      </c>
      <c r="AB81" s="30">
        <f>VLOOKUP($O81,'2020'!$B$5:$O$117,14,FALSE)</f>
        <v>1895.1231072322523</v>
      </c>
      <c r="AC81" s="87" t="s">
        <v>93</v>
      </c>
      <c r="AD81" s="36">
        <v>950.85</v>
      </c>
      <c r="AE81" s="36">
        <v>682.28</v>
      </c>
      <c r="AF81" s="36">
        <v>491.04</v>
      </c>
      <c r="AG81" s="36">
        <v>263.81</v>
      </c>
      <c r="AH81" s="36">
        <v>116.77</v>
      </c>
      <c r="AI81" s="36">
        <v>106.99</v>
      </c>
      <c r="AJ81" s="36">
        <v>105.32</v>
      </c>
      <c r="AK81" s="37">
        <v>54.88</v>
      </c>
      <c r="AL81" s="37">
        <v>89.37</v>
      </c>
      <c r="AM81" s="38">
        <v>134.8235294117647</v>
      </c>
      <c r="AN81" s="38">
        <v>79.322638146167563</v>
      </c>
      <c r="AO81" s="38">
        <v>122.51851851851852</v>
      </c>
      <c r="AP81" s="38">
        <v>183.22766570605188</v>
      </c>
    </row>
    <row r="82" spans="1:42">
      <c r="A82" s="27" t="s">
        <v>94</v>
      </c>
      <c r="B82" s="28">
        <f>VLOOKUP($A82,'2019'!$A$5:$N$117,2,FALSE)</f>
        <v>11253</v>
      </c>
      <c r="C82" s="28">
        <f>VLOOKUP($A82,'2019'!$A$5:$N$117,3,FALSE)</f>
        <v>10907</v>
      </c>
      <c r="D82" s="28">
        <f>VLOOKUP($A82,'2019'!$A$5:$N$117,4,FALSE)</f>
        <v>11370</v>
      </c>
      <c r="E82" s="28">
        <f>VLOOKUP($A82,'2019'!$A$5:$N$117,5,FALSE)</f>
        <v>11728</v>
      </c>
      <c r="F82" s="28">
        <f>VLOOKUP($A82,'2019'!$A$5:$N$117,6,FALSE)</f>
        <v>7808</v>
      </c>
      <c r="G82" s="28">
        <f>VLOOKUP($A82,'2019'!$A$5:$N$117,7,FALSE)</f>
        <v>11349</v>
      </c>
      <c r="H82" s="28">
        <f>VLOOKUP($A82,'2019'!$A$5:$N$117,8,FALSE)</f>
        <v>23178</v>
      </c>
      <c r="I82" s="28">
        <f>VLOOKUP($A82,'2019'!$A$5:$N$117,9,FALSE)</f>
        <v>37201</v>
      </c>
      <c r="J82" s="28">
        <f>VLOOKUP($A82,'2019'!$A$5:$N$117,10,FALSE)</f>
        <v>15958</v>
      </c>
      <c r="K82" s="28">
        <f>VLOOKUP($A82,'2019'!$A$5:$N$117,11,FALSE)</f>
        <v>15242</v>
      </c>
      <c r="L82" s="28">
        <f>VLOOKUP($A82,'2019'!$A$5:$N$117,12,FALSE)</f>
        <v>18611</v>
      </c>
      <c r="M82" s="28">
        <f>VLOOKUP($A82,'2019'!$A$5:$N$117,13,FALSE)</f>
        <v>14390</v>
      </c>
      <c r="N82" s="28">
        <f>VLOOKUP($A82,'2019'!$A$5:$N$117,14,FALSE)</f>
        <v>188995</v>
      </c>
      <c r="O82" s="29" t="s">
        <v>94</v>
      </c>
      <c r="P82" s="30">
        <f>VLOOKUP($O82,'2020'!$B$5:$O$117,2,FALSE)</f>
        <v>12063</v>
      </c>
      <c r="Q82" s="30">
        <f>VLOOKUP($O82,'2020'!$B$5:$O$117,3,FALSE)</f>
        <v>9965</v>
      </c>
      <c r="R82" s="30">
        <f>VLOOKUP($O82,'2020'!$B$5:$O$117,4,FALSE)</f>
        <v>4348</v>
      </c>
      <c r="S82" s="30">
        <f>VLOOKUP($O82,'2020'!$B$5:$O$117,5,FALSE)</f>
        <v>0</v>
      </c>
      <c r="T82" s="30">
        <f>VLOOKUP($O82,'2020'!$B$5:$O$117,6,FALSE)</f>
        <v>0</v>
      </c>
      <c r="U82" s="30">
        <f>VLOOKUP($O82,'2020'!$B$5:$O$117,7,FALSE)</f>
        <v>0</v>
      </c>
      <c r="V82" s="30">
        <f>VLOOKUP($O82,'2020'!$B$5:$O$117,8,FALSE)</f>
        <v>0</v>
      </c>
      <c r="W82" s="30">
        <f>VLOOKUP($O82,'2020'!$B$5:$O$117,9,FALSE)</f>
        <v>0</v>
      </c>
      <c r="X82" s="30">
        <f>VLOOKUP($O82,'2020'!$B$5:$O$117,10,FALSE)</f>
        <v>0</v>
      </c>
      <c r="Y82" s="30">
        <f>VLOOKUP($O82,'2020'!$B$5:$O$117,11,FALSE)</f>
        <v>2</v>
      </c>
      <c r="Z82" s="30">
        <f>VLOOKUP($O82,'2020'!$B$5:$O$117,12,FALSE)</f>
        <v>13</v>
      </c>
      <c r="AA82" s="30">
        <f>VLOOKUP($O82,'2020'!$B$5:$O$117,13,FALSE)</f>
        <v>18</v>
      </c>
      <c r="AB82" s="30">
        <f>VLOOKUP($O82,'2020'!$B$5:$O$117,14,FALSE)</f>
        <v>26409</v>
      </c>
      <c r="AC82" s="86" t="s">
        <v>94</v>
      </c>
      <c r="AD82" s="31">
        <v>999.48</v>
      </c>
      <c r="AE82" s="31">
        <v>624.07000000000005</v>
      </c>
      <c r="AF82" s="31">
        <v>408.05</v>
      </c>
      <c r="AG82" s="31">
        <v>177.39</v>
      </c>
      <c r="AH82" s="31">
        <v>124.62</v>
      </c>
      <c r="AI82" s="31">
        <v>105.32</v>
      </c>
      <c r="AJ82" s="31">
        <v>67.819999999999993</v>
      </c>
      <c r="AK82" s="32">
        <v>33.64</v>
      </c>
      <c r="AL82" s="32">
        <v>36.35</v>
      </c>
      <c r="AM82" s="33">
        <v>43.743129351410772</v>
      </c>
      <c r="AN82" s="33">
        <v>51.309974747474755</v>
      </c>
      <c r="AO82" s="33">
        <v>40.125102543068088</v>
      </c>
      <c r="AP82" s="33">
        <v>78.03171804123113</v>
      </c>
    </row>
    <row r="83" spans="1:42">
      <c r="A83" s="34" t="s">
        <v>95</v>
      </c>
      <c r="B83" s="28">
        <f>VLOOKUP($A83,'2019'!$A$5:$N$117,2,FALSE)</f>
        <v>7129.5846808348642</v>
      </c>
      <c r="C83" s="28">
        <f>VLOOKUP($A83,'2019'!$A$5:$N$117,3,FALSE)</f>
        <v>6025.5756964338407</v>
      </c>
      <c r="D83" s="28">
        <f>VLOOKUP($A83,'2019'!$A$5:$N$117,4,FALSE)</f>
        <v>5284.061710652797</v>
      </c>
      <c r="E83" s="28">
        <f>VLOOKUP($A83,'2019'!$A$5:$N$117,5,FALSE)</f>
        <v>5418.3191175490865</v>
      </c>
      <c r="F83" s="28">
        <f>VLOOKUP($A83,'2019'!$A$5:$N$117,6,FALSE)</f>
        <v>3280.0117254047263</v>
      </c>
      <c r="G83" s="28">
        <f>VLOOKUP($A83,'2019'!$A$5:$N$117,7,FALSE)</f>
        <v>4412.4213151107351</v>
      </c>
      <c r="H83" s="28">
        <f>VLOOKUP($A83,'2019'!$A$5:$N$117,8,FALSE)</f>
        <v>5351.7067887428502</v>
      </c>
      <c r="I83" s="28">
        <f>VLOOKUP($A83,'2019'!$A$5:$N$117,9,FALSE)</f>
        <v>5341.1211085837203</v>
      </c>
      <c r="J83" s="28">
        <f>VLOOKUP($A83,'2019'!$A$5:$N$117,10,FALSE)</f>
        <v>3830.9834683214208</v>
      </c>
      <c r="K83" s="28">
        <f>VLOOKUP($A83,'2019'!$A$5:$N$117,11,FALSE)</f>
        <v>4657.9574573383716</v>
      </c>
      <c r="L83" s="28">
        <f>VLOOKUP($A83,'2019'!$A$5:$N$117,12,FALSE)</f>
        <v>6672.5931227455721</v>
      </c>
      <c r="M83" s="28">
        <f>VLOOKUP($A83,'2019'!$A$5:$N$117,13,FALSE)</f>
        <v>7718.5099599318564</v>
      </c>
      <c r="N83" s="28">
        <f>VLOOKUP($A83,'2019'!$A$5:$N$117,14,FALSE)</f>
        <v>65122.846151649843</v>
      </c>
      <c r="O83" s="100" t="s">
        <v>95</v>
      </c>
      <c r="P83" s="30">
        <f>VLOOKUP($O83,'2020'!$B$5:$O$117,2,FALSE)</f>
        <v>7832.6287557937021</v>
      </c>
      <c r="Q83" s="30">
        <f>VLOOKUP($O83,'2020'!$B$5:$O$117,3,FALSE)</f>
        <v>5053.7586203614701</v>
      </c>
      <c r="R83" s="30">
        <f>VLOOKUP($O83,'2020'!$B$5:$O$117,4,FALSE)</f>
        <v>1905.9388032853976</v>
      </c>
      <c r="S83" s="30">
        <f>VLOOKUP($O83,'2020'!$B$5:$O$117,5,FALSE)</f>
        <v>0</v>
      </c>
      <c r="T83" s="30">
        <f>VLOOKUP($O83,'2020'!$B$5:$O$117,6,FALSE)</f>
        <v>0</v>
      </c>
      <c r="U83" s="30">
        <f>VLOOKUP($O83,'2020'!$B$5:$O$117,7,FALSE)</f>
        <v>0</v>
      </c>
      <c r="V83" s="30">
        <f>VLOOKUP($O83,'2020'!$B$5:$O$117,8,FALSE)</f>
        <v>0</v>
      </c>
      <c r="W83" s="30">
        <f>VLOOKUP($O83,'2020'!$B$5:$O$117,9,FALSE)</f>
        <v>0</v>
      </c>
      <c r="X83" s="30">
        <f>VLOOKUP($O83,'2020'!$B$5:$O$117,10,FALSE)</f>
        <v>0</v>
      </c>
      <c r="Y83" s="30">
        <f>VLOOKUP($O83,'2020'!$B$5:$O$117,11,FALSE)</f>
        <v>1.0327492838176091</v>
      </c>
      <c r="Z83" s="30">
        <f>VLOOKUP($O83,'2020'!$B$5:$O$117,12,FALSE)</f>
        <v>4.1309971352704364</v>
      </c>
      <c r="AA83" s="30">
        <f>VLOOKUP($O83,'2020'!$B$5:$O$117,13,FALSE)</f>
        <v>18.331299787762561</v>
      </c>
      <c r="AB83" s="30">
        <f>VLOOKUP($O83,'2020'!$B$5:$O$117,14,FALSE)</f>
        <v>14815.82122564742</v>
      </c>
      <c r="AC83" s="87" t="s">
        <v>95</v>
      </c>
      <c r="AD83" s="36">
        <v>1073.9100000000001</v>
      </c>
      <c r="AE83" s="36">
        <v>574.48</v>
      </c>
      <c r="AF83" s="36">
        <v>392.49</v>
      </c>
      <c r="AG83" s="36">
        <v>403.75</v>
      </c>
      <c r="AH83" s="36">
        <v>142.43</v>
      </c>
      <c r="AI83" s="36">
        <v>272.10000000000002</v>
      </c>
      <c r="AJ83" s="36">
        <v>168.5</v>
      </c>
      <c r="AK83" s="37">
        <v>118.8</v>
      </c>
      <c r="AL83" s="37">
        <v>85.12</v>
      </c>
      <c r="AM83" s="38">
        <v>77.515676321289945</v>
      </c>
      <c r="AN83" s="38">
        <v>49.19586930760115</v>
      </c>
      <c r="AO83" s="38">
        <v>81.826960216299724</v>
      </c>
      <c r="AP83" s="38">
        <v>154.74786198761427</v>
      </c>
    </row>
    <row r="84" spans="1:42">
      <c r="A84" s="60" t="s">
        <v>96</v>
      </c>
      <c r="B84" s="28">
        <f>VLOOKUP($A84,'2019'!$A$5:$N$117,2,FALSE)</f>
        <v>1508.808082153972</v>
      </c>
      <c r="C84" s="28">
        <f>VLOOKUP($A84,'2019'!$A$5:$N$117,3,FALSE)</f>
        <v>1275.1706750673354</v>
      </c>
      <c r="D84" s="28">
        <f>VLOOKUP($A84,'2019'!$A$5:$N$117,4,FALSE)</f>
        <v>1118.2467664721951</v>
      </c>
      <c r="E84" s="28">
        <f>VLOOKUP($A84,'2019'!$A$5:$N$117,5,FALSE)</f>
        <v>1146.6591733208973</v>
      </c>
      <c r="F84" s="28">
        <f>VLOOKUP($A84,'2019'!$A$5:$N$117,6,FALSE)</f>
        <v>694.13695501137329</v>
      </c>
      <c r="G84" s="28">
        <f>VLOOKUP($A84,'2019'!$A$5:$N$117,7,FALSE)</f>
        <v>933.78467893138929</v>
      </c>
      <c r="H84" s="28">
        <f>VLOOKUP($A84,'2019'!$A$5:$N$117,8,FALSE)</f>
        <v>1132.5622483844259</v>
      </c>
      <c r="I84" s="28">
        <f>VLOOKUP($A84,'2019'!$A$5:$N$117,9,FALSE)</f>
        <v>1130.3220393828935</v>
      </c>
      <c r="J84" s="28">
        <f>VLOOKUP($A84,'2019'!$A$5:$N$117,10,FALSE)</f>
        <v>810.73710157893231</v>
      </c>
      <c r="K84" s="28">
        <f>VLOOKUP($A84,'2019'!$A$5:$N$117,11,FALSE)</f>
        <v>985.74659991815065</v>
      </c>
      <c r="L84" s="28">
        <f>VLOOKUP($A84,'2019'!$A$5:$N$117,12,FALSE)</f>
        <v>1412.0966203805046</v>
      </c>
      <c r="M84" s="28">
        <f>VLOOKUP($A84,'2019'!$A$5:$N$117,13,FALSE)</f>
        <v>1633.4401975806836</v>
      </c>
      <c r="N84" s="28">
        <f>VLOOKUP($A84,'2019'!$A$5:$N$117,14,FALSE)</f>
        <v>13781.711138182753</v>
      </c>
      <c r="O84" s="102" t="s">
        <v>96</v>
      </c>
      <c r="P84" s="30">
        <f>VLOOKUP($O84,'2020'!$B$5:$O$117,2,FALSE)</f>
        <v>1657.5907434020805</v>
      </c>
      <c r="Q84" s="30">
        <f>VLOOKUP($O84,'2020'!$B$5:$O$117,3,FALSE)</f>
        <v>1069.5085608778827</v>
      </c>
      <c r="R84" s="30">
        <f>VLOOKUP($O84,'2020'!$B$5:$O$117,4,FALSE)</f>
        <v>403.3468987636931</v>
      </c>
      <c r="S84" s="30">
        <f>VLOOKUP($O84,'2020'!$B$5:$O$117,5,FALSE)</f>
        <v>0</v>
      </c>
      <c r="T84" s="30">
        <f>VLOOKUP($O84,'2020'!$B$5:$O$117,6,FALSE)</f>
        <v>0</v>
      </c>
      <c r="U84" s="30">
        <f>VLOOKUP($O84,'2020'!$B$5:$O$117,7,FALSE)</f>
        <v>0</v>
      </c>
      <c r="V84" s="30">
        <f>VLOOKUP($O84,'2020'!$B$5:$O$117,8,FALSE)</f>
        <v>0</v>
      </c>
      <c r="W84" s="30">
        <f>VLOOKUP($O84,'2020'!$B$5:$O$117,9,FALSE)</f>
        <v>0</v>
      </c>
      <c r="X84" s="30">
        <f>VLOOKUP($O84,'2020'!$B$5:$O$117,10,FALSE)</f>
        <v>0</v>
      </c>
      <c r="Y84" s="30">
        <f>VLOOKUP($O84,'2020'!$B$5:$O$117,11,FALSE)</f>
        <v>0.21855697575924851</v>
      </c>
      <c r="Z84" s="30">
        <f>VLOOKUP($O84,'2020'!$B$5:$O$117,12,FALSE)</f>
        <v>0.87422790303699405</v>
      </c>
      <c r="AA84" s="30">
        <f>VLOOKUP($O84,'2020'!$B$5:$O$117,13,FALSE)</f>
        <v>3.8793863197266609</v>
      </c>
      <c r="AB84" s="30">
        <f>VLOOKUP($O84,'2020'!$B$5:$O$117,14,FALSE)</f>
        <v>3135.4183742421792</v>
      </c>
      <c r="AC84" s="90" t="s">
        <v>96</v>
      </c>
      <c r="AD84" s="52">
        <v>815.12</v>
      </c>
      <c r="AE84" s="52">
        <v>551.54</v>
      </c>
      <c r="AF84" s="52">
        <v>498</v>
      </c>
      <c r="AG84" s="52">
        <v>254.84</v>
      </c>
      <c r="AH84" s="52">
        <v>107.52</v>
      </c>
      <c r="AI84" s="52">
        <v>170.04</v>
      </c>
      <c r="AJ84" s="52">
        <v>95.52</v>
      </c>
      <c r="AK84" s="61">
        <v>75.38</v>
      </c>
      <c r="AL84" s="61">
        <v>49.8</v>
      </c>
      <c r="AM84" s="62">
        <v>54.354838709677423</v>
      </c>
      <c r="AN84" s="62">
        <v>78.833693304535629</v>
      </c>
      <c r="AO84" s="62">
        <v>78.730822873082289</v>
      </c>
      <c r="AP84" s="62">
        <v>147.39592405504268</v>
      </c>
    </row>
    <row r="85" spans="1:42" ht="15.75" thickBot="1">
      <c r="A85" s="57" t="s">
        <v>97</v>
      </c>
      <c r="B85" s="28">
        <f>SUM(B86:B95)</f>
        <v>170076.99999999997</v>
      </c>
      <c r="C85" s="28">
        <f t="shared" ref="C85:N85" si="20">SUM(C86:C95)</f>
        <v>142640.99999999997</v>
      </c>
      <c r="D85" s="28">
        <f t="shared" si="20"/>
        <v>155674.00000000003</v>
      </c>
      <c r="E85" s="28">
        <f t="shared" si="20"/>
        <v>135253</v>
      </c>
      <c r="F85" s="28">
        <f t="shared" si="20"/>
        <v>115548</v>
      </c>
      <c r="G85" s="28">
        <f t="shared" si="20"/>
        <v>121899.99999999999</v>
      </c>
      <c r="H85" s="28">
        <f t="shared" si="20"/>
        <v>121334</v>
      </c>
      <c r="I85" s="28">
        <f t="shared" si="20"/>
        <v>99131</v>
      </c>
      <c r="J85" s="28">
        <f t="shared" si="20"/>
        <v>93362.999999999985</v>
      </c>
      <c r="K85" s="28">
        <f t="shared" si="20"/>
        <v>121157.99999999999</v>
      </c>
      <c r="L85" s="28">
        <f t="shared" si="20"/>
        <v>170361</v>
      </c>
      <c r="M85" s="28">
        <f t="shared" si="20"/>
        <v>184344</v>
      </c>
      <c r="N85" s="28">
        <f t="shared" si="20"/>
        <v>1630784</v>
      </c>
      <c r="O85" s="58" t="s">
        <v>97</v>
      </c>
      <c r="P85" s="28">
        <f>SUM(P86:P95)</f>
        <v>166321</v>
      </c>
      <c r="Q85" s="28">
        <f t="shared" ref="Q85:AB85" si="21">SUM(Q86:Q95)</f>
        <v>110553.00000000001</v>
      </c>
      <c r="R85" s="28">
        <f t="shared" si="21"/>
        <v>40652.000000000007</v>
      </c>
      <c r="S85" s="28">
        <f t="shared" si="21"/>
        <v>0</v>
      </c>
      <c r="T85" s="28">
        <f t="shared" si="21"/>
        <v>0</v>
      </c>
      <c r="U85" s="28">
        <f t="shared" si="21"/>
        <v>0</v>
      </c>
      <c r="V85" s="28">
        <f t="shared" si="21"/>
        <v>0</v>
      </c>
      <c r="W85" s="28">
        <f t="shared" si="21"/>
        <v>0</v>
      </c>
      <c r="X85" s="28">
        <f t="shared" si="21"/>
        <v>0</v>
      </c>
      <c r="Y85" s="28">
        <f t="shared" si="21"/>
        <v>34.999999999999993</v>
      </c>
      <c r="Z85" s="28">
        <f t="shared" si="21"/>
        <v>214.00000000000003</v>
      </c>
      <c r="AA85" s="28">
        <f t="shared" si="21"/>
        <v>651</v>
      </c>
      <c r="AB85" s="28">
        <f t="shared" si="21"/>
        <v>318426.00000000006</v>
      </c>
      <c r="AC85" s="92" t="s">
        <v>97</v>
      </c>
      <c r="AD85" s="59">
        <v>1309.1600000000001</v>
      </c>
      <c r="AE85" s="59">
        <v>1003.87</v>
      </c>
      <c r="AF85" s="59">
        <v>562.11</v>
      </c>
      <c r="AG85" s="59">
        <v>347.2</v>
      </c>
      <c r="AH85" s="59">
        <v>177.44</v>
      </c>
      <c r="AI85" s="59">
        <v>128.46</v>
      </c>
      <c r="AJ85" s="59">
        <v>83.77</v>
      </c>
      <c r="AK85" s="63">
        <v>61.63</v>
      </c>
      <c r="AL85" s="63">
        <v>48.39</v>
      </c>
      <c r="AM85" s="64">
        <v>28.651670578307538</v>
      </c>
      <c r="AN85" s="64">
        <v>37.934300477320257</v>
      </c>
      <c r="AO85" s="64">
        <v>29.933925169240748</v>
      </c>
      <c r="AP85" s="64">
        <v>119.64589450194745</v>
      </c>
    </row>
    <row r="86" spans="1:42" ht="15.75" thickTop="1">
      <c r="A86" s="34" t="s">
        <v>98</v>
      </c>
      <c r="B86" s="28">
        <f>VLOOKUP($A86,'2019'!$A$5:$N$117,2,FALSE)</f>
        <v>33195</v>
      </c>
      <c r="C86" s="28">
        <f>VLOOKUP($A86,'2019'!$A$5:$N$117,3,FALSE)</f>
        <v>29534</v>
      </c>
      <c r="D86" s="28">
        <f>VLOOKUP($A86,'2019'!$A$5:$N$117,4,FALSE)</f>
        <v>28711</v>
      </c>
      <c r="E86" s="28">
        <f>VLOOKUP($A86,'2019'!$A$5:$N$117,5,FALSE)</f>
        <v>23182</v>
      </c>
      <c r="F86" s="28">
        <f>VLOOKUP($A86,'2019'!$A$5:$N$117,6,FALSE)</f>
        <v>19890</v>
      </c>
      <c r="G86" s="28">
        <f>VLOOKUP($A86,'2019'!$A$5:$N$117,7,FALSE)</f>
        <v>15521</v>
      </c>
      <c r="H86" s="28">
        <f>VLOOKUP($A86,'2019'!$A$5:$N$117,8,FALSE)</f>
        <v>17276</v>
      </c>
      <c r="I86" s="28">
        <f>VLOOKUP($A86,'2019'!$A$5:$N$117,9,FALSE)</f>
        <v>15295</v>
      </c>
      <c r="J86" s="28">
        <f>VLOOKUP($A86,'2019'!$A$5:$N$117,10,FALSE)</f>
        <v>13713</v>
      </c>
      <c r="K86" s="28">
        <f>VLOOKUP($A86,'2019'!$A$5:$N$117,11,FALSE)</f>
        <v>19655</v>
      </c>
      <c r="L86" s="28">
        <f>VLOOKUP($A86,'2019'!$A$5:$N$117,12,FALSE)</f>
        <v>27483</v>
      </c>
      <c r="M86" s="28">
        <f>VLOOKUP($A86,'2019'!$A$5:$N$117,13,FALSE)</f>
        <v>29763</v>
      </c>
      <c r="N86" s="28">
        <f>VLOOKUP($A86,'2019'!$A$5:$N$117,14,FALSE)</f>
        <v>273218</v>
      </c>
      <c r="O86" s="35" t="s">
        <v>98</v>
      </c>
      <c r="P86" s="30">
        <f>VLOOKUP($O86,'2020'!$B$5:$O$117,2,FALSE)</f>
        <v>29910</v>
      </c>
      <c r="Q86" s="30">
        <f>VLOOKUP($O86,'2020'!$B$5:$O$117,3,FALSE)</f>
        <v>20429</v>
      </c>
      <c r="R86" s="30">
        <f>VLOOKUP($O86,'2020'!$B$5:$O$117,4,FALSE)</f>
        <v>7615</v>
      </c>
      <c r="S86" s="30">
        <f>VLOOKUP($O86,'2020'!$B$5:$O$117,5,FALSE)</f>
        <v>0</v>
      </c>
      <c r="T86" s="30">
        <f>VLOOKUP($O86,'2020'!$B$5:$O$117,6,FALSE)</f>
        <v>0</v>
      </c>
      <c r="U86" s="30">
        <f>VLOOKUP($O86,'2020'!$B$5:$O$117,7,FALSE)</f>
        <v>0</v>
      </c>
      <c r="V86" s="30">
        <f>VLOOKUP($O86,'2020'!$B$5:$O$117,8,FALSE)</f>
        <v>0</v>
      </c>
      <c r="W86" s="30">
        <f>VLOOKUP($O86,'2020'!$B$5:$O$117,9,FALSE)</f>
        <v>0</v>
      </c>
      <c r="X86" s="30">
        <f>VLOOKUP($O86,'2020'!$B$5:$O$117,10,FALSE)</f>
        <v>0</v>
      </c>
      <c r="Y86" s="30">
        <f>VLOOKUP($O86,'2020'!$B$5:$O$117,11,FALSE)</f>
        <v>10</v>
      </c>
      <c r="Z86" s="30">
        <f>VLOOKUP($O86,'2020'!$B$5:$O$117,12,FALSE)</f>
        <v>73</v>
      </c>
      <c r="AA86" s="30">
        <f>VLOOKUP($O86,'2020'!$B$5:$O$117,13,FALSE)</f>
        <v>186</v>
      </c>
      <c r="AB86" s="30">
        <f>VLOOKUP($O86,'2020'!$B$5:$O$117,14,FALSE)</f>
        <v>58223</v>
      </c>
      <c r="AC86" s="87" t="s">
        <v>98</v>
      </c>
      <c r="AD86" s="36">
        <v>1500</v>
      </c>
      <c r="AE86" s="36">
        <v>1258.9000000000001</v>
      </c>
      <c r="AF86" s="36">
        <v>731.61</v>
      </c>
      <c r="AG86" s="36">
        <v>410.75</v>
      </c>
      <c r="AH86" s="36">
        <v>207.42</v>
      </c>
      <c r="AI86" s="36">
        <v>144.03</v>
      </c>
      <c r="AJ86" s="36">
        <v>103.36</v>
      </c>
      <c r="AK86" s="37">
        <v>83.33</v>
      </c>
      <c r="AL86" s="37">
        <v>48.36</v>
      </c>
      <c r="AM86" s="38">
        <v>37.392186707255199</v>
      </c>
      <c r="AN86" s="38">
        <v>39.150998481840475</v>
      </c>
      <c r="AO86" s="38">
        <v>31.251199385914415</v>
      </c>
      <c r="AP86" s="38">
        <v>143.9475362054832</v>
      </c>
    </row>
    <row r="87" spans="1:42">
      <c r="A87" s="27" t="s">
        <v>99</v>
      </c>
      <c r="B87" s="28">
        <f>VLOOKUP($A87,'2019'!$A$5:$N$117,2,FALSE)</f>
        <v>3361.4494779748284</v>
      </c>
      <c r="C87" s="28">
        <f>VLOOKUP($A87,'2019'!$A$5:$N$117,3,FALSE)</f>
        <v>3145.6766661899314</v>
      </c>
      <c r="D87" s="28">
        <f>VLOOKUP($A87,'2019'!$A$5:$N$117,4,FALSE)</f>
        <v>3010.7176415903891</v>
      </c>
      <c r="E87" s="28">
        <f>VLOOKUP($A87,'2019'!$A$5:$N$117,5,FALSE)</f>
        <v>3894.8204733981693</v>
      </c>
      <c r="F87" s="28">
        <f>VLOOKUP($A87,'2019'!$A$5:$N$117,6,FALSE)</f>
        <v>2772.7210383295196</v>
      </c>
      <c r="G87" s="28">
        <f>VLOOKUP($A87,'2019'!$A$5:$N$117,7,FALSE)</f>
        <v>2563.0092605835239</v>
      </c>
      <c r="H87" s="28">
        <f>VLOOKUP($A87,'2019'!$A$5:$N$117,8,FALSE)</f>
        <v>2881.8196510297485</v>
      </c>
      <c r="I87" s="28">
        <f>VLOOKUP($A87,'2019'!$A$5:$N$117,9,FALSE)</f>
        <v>2236.925629290618</v>
      </c>
      <c r="J87" s="28">
        <f>VLOOKUP($A87,'2019'!$A$5:$N$117,10,FALSE)</f>
        <v>3047.891983695652</v>
      </c>
      <c r="K87" s="28">
        <f>VLOOKUP($A87,'2019'!$A$5:$N$117,11,FALSE)</f>
        <v>3235.7840389016019</v>
      </c>
      <c r="L87" s="28">
        <f>VLOOKUP($A87,'2019'!$A$5:$N$117,12,FALSE)</f>
        <v>3709.7569007437069</v>
      </c>
      <c r="M87" s="28">
        <f>VLOOKUP($A87,'2019'!$A$5:$N$117,13,FALSE)</f>
        <v>3514.9956736270024</v>
      </c>
      <c r="N87" s="28">
        <f>VLOOKUP($A87,'2019'!$A$5:$N$117,14,FALSE)</f>
        <v>37375.568435354689</v>
      </c>
      <c r="O87" s="100" t="s">
        <v>99</v>
      </c>
      <c r="P87" s="30">
        <f>VLOOKUP($O87,'2020'!$B$5:$O$117,2,FALSE)</f>
        <v>3320.2344465102974</v>
      </c>
      <c r="Q87" s="30">
        <f>VLOOKUP($O87,'2020'!$B$5:$O$117,3,FALSE)</f>
        <v>2646.2474613844392</v>
      </c>
      <c r="R87" s="30">
        <f>VLOOKUP($O87,'2020'!$B$5:$O$117,4,FALSE)</f>
        <v>1223.52073798627</v>
      </c>
      <c r="S87" s="30">
        <f>VLOOKUP($O87,'2020'!$B$5:$O$117,5,FALSE)</f>
        <v>0</v>
      </c>
      <c r="T87" s="30">
        <f>VLOOKUP($O87,'2020'!$B$5:$O$117,6,FALSE)</f>
        <v>0</v>
      </c>
      <c r="U87" s="30">
        <f>VLOOKUP($O87,'2020'!$B$5:$O$117,7,FALSE)</f>
        <v>0</v>
      </c>
      <c r="V87" s="30">
        <f>VLOOKUP($O87,'2020'!$B$5:$O$117,8,FALSE)</f>
        <v>0</v>
      </c>
      <c r="W87" s="30">
        <f>VLOOKUP($O87,'2020'!$B$5:$O$117,9,FALSE)</f>
        <v>0</v>
      </c>
      <c r="X87" s="30">
        <f>VLOOKUP($O87,'2020'!$B$5:$O$117,10,FALSE)</f>
        <v>0</v>
      </c>
      <c r="Y87" s="30">
        <f>VLOOKUP($O87,'2020'!$B$5:$O$117,11,FALSE)</f>
        <v>0.40406893592677345</v>
      </c>
      <c r="Z87" s="30">
        <f>VLOOKUP($O87,'2020'!$B$5:$O$117,12,FALSE)</f>
        <v>2.4244136155606406</v>
      </c>
      <c r="AA87" s="30">
        <f>VLOOKUP($O87,'2020'!$B$5:$O$117,13,FALSE)</f>
        <v>6.0610340389016022</v>
      </c>
      <c r="AB87" s="30">
        <f>VLOOKUP($O87,'2020'!$B$5:$O$117,14,FALSE)</f>
        <v>7198.8921624713957</v>
      </c>
      <c r="AC87" s="86" t="s">
        <v>99</v>
      </c>
      <c r="AD87" s="31">
        <v>4388.8900000000003</v>
      </c>
      <c r="AE87" s="31">
        <v>3235.59</v>
      </c>
      <c r="AF87" s="31">
        <v>1692.62</v>
      </c>
      <c r="AG87" s="31">
        <v>589.97</v>
      </c>
      <c r="AH87" s="31">
        <v>450.49</v>
      </c>
      <c r="AI87" s="31">
        <v>207.86</v>
      </c>
      <c r="AJ87" s="31">
        <v>121.51</v>
      </c>
      <c r="AK87" s="32">
        <v>105.62</v>
      </c>
      <c r="AL87" s="32">
        <v>110.66</v>
      </c>
      <c r="AM87" s="33">
        <v>48.982300884955755</v>
      </c>
      <c r="AN87" s="33">
        <v>143.30188679245285</v>
      </c>
      <c r="AO87" s="33">
        <v>79.839142091152809</v>
      </c>
      <c r="AP87" s="33">
        <v>184.8862932483851</v>
      </c>
    </row>
    <row r="88" spans="1:42">
      <c r="A88" s="34" t="s">
        <v>100</v>
      </c>
      <c r="B88" s="28">
        <f>VLOOKUP($A88,'2019'!$A$5:$N$117,2,FALSE)</f>
        <v>115554</v>
      </c>
      <c r="C88" s="28">
        <f>VLOOKUP($A88,'2019'!$A$5:$N$117,3,FALSE)</f>
        <v>95143</v>
      </c>
      <c r="D88" s="28">
        <f>VLOOKUP($A88,'2019'!$A$5:$N$117,4,FALSE)</f>
        <v>109093</v>
      </c>
      <c r="E88" s="28">
        <f>VLOOKUP($A88,'2019'!$A$5:$N$117,5,FALSE)</f>
        <v>94254</v>
      </c>
      <c r="F88" s="28">
        <f>VLOOKUP($A88,'2019'!$A$5:$N$117,6,FALSE)</f>
        <v>82815</v>
      </c>
      <c r="G88" s="28">
        <f>VLOOKUP($A88,'2019'!$A$5:$N$117,7,FALSE)</f>
        <v>95581</v>
      </c>
      <c r="H88" s="28">
        <f>VLOOKUP($A88,'2019'!$A$5:$N$117,8,FALSE)</f>
        <v>92634</v>
      </c>
      <c r="I88" s="28">
        <f>VLOOKUP($A88,'2019'!$A$5:$N$117,9,FALSE)</f>
        <v>73574</v>
      </c>
      <c r="J88" s="28">
        <f>VLOOKUP($A88,'2019'!$A$5:$N$117,10,FALSE)</f>
        <v>67430</v>
      </c>
      <c r="K88" s="28">
        <f>VLOOKUP($A88,'2019'!$A$5:$N$117,11,FALSE)</f>
        <v>86527</v>
      </c>
      <c r="L88" s="28">
        <f>VLOOKUP($A88,'2019'!$A$5:$N$117,12,FALSE)</f>
        <v>121407</v>
      </c>
      <c r="M88" s="28">
        <f>VLOOKUP($A88,'2019'!$A$5:$N$117,13,FALSE)</f>
        <v>131844</v>
      </c>
      <c r="N88" s="28">
        <f>VLOOKUP($A88,'2019'!$A$5:$N$117,14,FALSE)</f>
        <v>1165856</v>
      </c>
      <c r="O88" s="35" t="s">
        <v>100</v>
      </c>
      <c r="P88" s="30">
        <f>VLOOKUP($O88,'2020'!$B$5:$O$117,2,FALSE)</f>
        <v>113847</v>
      </c>
      <c r="Q88" s="30">
        <f>VLOOKUP($O88,'2020'!$B$5:$O$117,3,FALSE)</f>
        <v>72484</v>
      </c>
      <c r="R88" s="30">
        <f>VLOOKUP($O88,'2020'!$B$5:$O$117,4,FALSE)</f>
        <v>24151</v>
      </c>
      <c r="S88" s="30">
        <f>VLOOKUP($O88,'2020'!$B$5:$O$117,5,FALSE)</f>
        <v>0</v>
      </c>
      <c r="T88" s="30">
        <f>VLOOKUP($O88,'2020'!$B$5:$O$117,6,FALSE)</f>
        <v>0</v>
      </c>
      <c r="U88" s="30">
        <f>VLOOKUP($O88,'2020'!$B$5:$O$117,7,FALSE)</f>
        <v>0</v>
      </c>
      <c r="V88" s="30">
        <f>VLOOKUP($O88,'2020'!$B$5:$O$117,8,FALSE)</f>
        <v>0</v>
      </c>
      <c r="W88" s="30">
        <f>VLOOKUP($O88,'2020'!$B$5:$O$117,9,FALSE)</f>
        <v>0</v>
      </c>
      <c r="X88" s="30">
        <f>VLOOKUP($O88,'2020'!$B$5:$O$117,10,FALSE)</f>
        <v>0</v>
      </c>
      <c r="Y88" s="30">
        <f>VLOOKUP($O88,'2020'!$B$5:$O$117,11,FALSE)</f>
        <v>23</v>
      </c>
      <c r="Z88" s="30">
        <f>VLOOKUP($O88,'2020'!$B$5:$O$117,12,FALSE)</f>
        <v>133</v>
      </c>
      <c r="AA88" s="30">
        <f>VLOOKUP($O88,'2020'!$B$5:$O$117,13,FALSE)</f>
        <v>437</v>
      </c>
      <c r="AB88" s="30">
        <f>VLOOKUP($O88,'2020'!$B$5:$O$117,14,FALSE)</f>
        <v>211075</v>
      </c>
      <c r="AC88" s="87" t="s">
        <v>100</v>
      </c>
      <c r="AD88" s="36">
        <v>1222.48</v>
      </c>
      <c r="AE88" s="36">
        <v>946.16</v>
      </c>
      <c r="AF88" s="36">
        <v>519.53</v>
      </c>
      <c r="AG88" s="36">
        <v>337.58</v>
      </c>
      <c r="AH88" s="36">
        <v>168.54</v>
      </c>
      <c r="AI88" s="36">
        <v>128.38</v>
      </c>
      <c r="AJ88" s="36">
        <v>81.599999999999994</v>
      </c>
      <c r="AK88" s="37">
        <v>58.37</v>
      </c>
      <c r="AL88" s="37">
        <v>43.61</v>
      </c>
      <c r="AM88" s="38">
        <v>25.341401436902434</v>
      </c>
      <c r="AN88" s="38">
        <v>33.758881710446573</v>
      </c>
      <c r="AO88" s="38">
        <v>26.389546340228314</v>
      </c>
      <c r="AP88" s="38">
        <v>112.66274813732684</v>
      </c>
    </row>
    <row r="89" spans="1:42">
      <c r="A89" s="27" t="s">
        <v>101</v>
      </c>
      <c r="B89" s="28">
        <f>VLOOKUP($A89,'2019'!$A$5:$N$117,2,FALSE)</f>
        <v>4999</v>
      </c>
      <c r="C89" s="28">
        <f>VLOOKUP($A89,'2019'!$A$5:$N$117,3,FALSE)</f>
        <v>3517</v>
      </c>
      <c r="D89" s="28">
        <f>VLOOKUP($A89,'2019'!$A$5:$N$117,4,FALSE)</f>
        <v>3193</v>
      </c>
      <c r="E89" s="28">
        <f>VLOOKUP($A89,'2019'!$A$5:$N$117,5,FALSE)</f>
        <v>2536</v>
      </c>
      <c r="F89" s="28">
        <f>VLOOKUP($A89,'2019'!$A$5:$N$117,6,FALSE)</f>
        <v>1912</v>
      </c>
      <c r="G89" s="28">
        <f>VLOOKUP($A89,'2019'!$A$5:$N$117,7,FALSE)</f>
        <v>1264</v>
      </c>
      <c r="H89" s="28">
        <f>VLOOKUP($A89,'2019'!$A$5:$N$117,8,FALSE)</f>
        <v>1298</v>
      </c>
      <c r="I89" s="28">
        <f>VLOOKUP($A89,'2019'!$A$5:$N$117,9,FALSE)</f>
        <v>1367</v>
      </c>
      <c r="J89" s="28">
        <f>VLOOKUP($A89,'2019'!$A$5:$N$117,10,FALSE)</f>
        <v>1366</v>
      </c>
      <c r="K89" s="28">
        <f>VLOOKUP($A89,'2019'!$A$5:$N$117,11,FALSE)</f>
        <v>1923</v>
      </c>
      <c r="L89" s="28">
        <f>VLOOKUP($A89,'2019'!$A$5:$N$117,12,FALSE)</f>
        <v>2852</v>
      </c>
      <c r="M89" s="28">
        <f>VLOOKUP($A89,'2019'!$A$5:$N$117,13,FALSE)</f>
        <v>3271</v>
      </c>
      <c r="N89" s="28">
        <f>VLOOKUP($A89,'2019'!$A$5:$N$117,14,FALSE)</f>
        <v>29498</v>
      </c>
      <c r="O89" s="29" t="s">
        <v>101</v>
      </c>
      <c r="P89" s="30">
        <f>VLOOKUP($O89,'2020'!$B$5:$O$117,2,FALSE)</f>
        <v>5679</v>
      </c>
      <c r="Q89" s="30">
        <f>VLOOKUP($O89,'2020'!$B$5:$O$117,3,FALSE)</f>
        <v>4268</v>
      </c>
      <c r="R89" s="30">
        <f>VLOOKUP($O89,'2020'!$B$5:$O$117,4,FALSE)</f>
        <v>2508</v>
      </c>
      <c r="S89" s="30">
        <f>VLOOKUP($O89,'2020'!$B$5:$O$117,5,FALSE)</f>
        <v>0</v>
      </c>
      <c r="T89" s="30">
        <f>VLOOKUP($O89,'2020'!$B$5:$O$117,6,FALSE)</f>
        <v>0</v>
      </c>
      <c r="U89" s="30">
        <f>VLOOKUP($O89,'2020'!$B$5:$O$117,7,FALSE)</f>
        <v>0</v>
      </c>
      <c r="V89" s="30">
        <f>VLOOKUP($O89,'2020'!$B$5:$O$117,8,FALSE)</f>
        <v>0</v>
      </c>
      <c r="W89" s="30">
        <f>VLOOKUP($O89,'2020'!$B$5:$O$117,9,FALSE)</f>
        <v>0</v>
      </c>
      <c r="X89" s="30">
        <f>VLOOKUP($O89,'2020'!$B$5:$O$117,10,FALSE)</f>
        <v>0</v>
      </c>
      <c r="Y89" s="30">
        <f>VLOOKUP($O89,'2020'!$B$5:$O$117,11,FALSE)</f>
        <v>0</v>
      </c>
      <c r="Z89" s="30">
        <f>VLOOKUP($O89,'2020'!$B$5:$O$117,12,FALSE)</f>
        <v>0</v>
      </c>
      <c r="AA89" s="30">
        <f>VLOOKUP($O89,'2020'!$B$5:$O$117,13,FALSE)</f>
        <v>2</v>
      </c>
      <c r="AB89" s="30">
        <f>VLOOKUP($O89,'2020'!$B$5:$O$117,14,FALSE)</f>
        <v>12457</v>
      </c>
      <c r="AC89" s="86" t="s">
        <v>101</v>
      </c>
      <c r="AD89" s="31">
        <v>2229.84</v>
      </c>
      <c r="AE89" s="31">
        <v>980.77</v>
      </c>
      <c r="AF89" s="31">
        <v>546.33000000000004</v>
      </c>
      <c r="AG89" s="31">
        <v>236.97</v>
      </c>
      <c r="AH89" s="31">
        <v>119.37</v>
      </c>
      <c r="AI89" s="31">
        <v>76.61</v>
      </c>
      <c r="AJ89" s="31">
        <v>64.11</v>
      </c>
      <c r="AK89" s="32">
        <v>40.299999999999997</v>
      </c>
      <c r="AL89" s="32">
        <v>58.9</v>
      </c>
      <c r="AM89" s="33">
        <v>16.188870151770658</v>
      </c>
      <c r="AN89" s="33">
        <v>32.17027215631542</v>
      </c>
      <c r="AO89" s="33">
        <v>34.582132564841501</v>
      </c>
      <c r="AP89" s="33">
        <v>132.47926723604405</v>
      </c>
    </row>
    <row r="90" spans="1:42">
      <c r="A90" s="34" t="s">
        <v>102</v>
      </c>
      <c r="B90" s="28">
        <f>VLOOKUP($A90,'2019'!$A$5:$N$117,2,FALSE)</f>
        <v>8010</v>
      </c>
      <c r="C90" s="28">
        <f>VLOOKUP($A90,'2019'!$A$5:$N$117,3,FALSE)</f>
        <v>6662</v>
      </c>
      <c r="D90" s="28">
        <f>VLOOKUP($A90,'2019'!$A$5:$N$117,4,FALSE)</f>
        <v>7226</v>
      </c>
      <c r="E90" s="28">
        <f>VLOOKUP($A90,'2019'!$A$5:$N$117,5,FALSE)</f>
        <v>5642</v>
      </c>
      <c r="F90" s="28">
        <f>VLOOKUP($A90,'2019'!$A$5:$N$117,6,FALSE)</f>
        <v>4069</v>
      </c>
      <c r="G90" s="28">
        <f>VLOOKUP($A90,'2019'!$A$5:$N$117,7,FALSE)</f>
        <v>3191</v>
      </c>
      <c r="H90" s="28">
        <f>VLOOKUP($A90,'2019'!$A$5:$N$117,8,FALSE)</f>
        <v>2994</v>
      </c>
      <c r="I90" s="28">
        <f>VLOOKUP($A90,'2019'!$A$5:$N$117,9,FALSE)</f>
        <v>3359</v>
      </c>
      <c r="J90" s="28">
        <f>VLOOKUP($A90,'2019'!$A$5:$N$117,10,FALSE)</f>
        <v>3311</v>
      </c>
      <c r="K90" s="28">
        <f>VLOOKUP($A90,'2019'!$A$5:$N$117,11,FALSE)</f>
        <v>5045</v>
      </c>
      <c r="L90" s="28">
        <f>VLOOKUP($A90,'2019'!$A$5:$N$117,12,FALSE)</f>
        <v>9438</v>
      </c>
      <c r="M90" s="28">
        <f>VLOOKUP($A90,'2019'!$A$5:$N$117,13,FALSE)</f>
        <v>10767</v>
      </c>
      <c r="N90" s="28">
        <f>VLOOKUP($A90,'2019'!$A$5:$N$117,14,FALSE)</f>
        <v>69714</v>
      </c>
      <c r="O90" s="35" t="s">
        <v>102</v>
      </c>
      <c r="P90" s="30">
        <f>VLOOKUP($O90,'2020'!$B$5:$O$117,2,FALSE)</f>
        <v>8668</v>
      </c>
      <c r="Q90" s="30">
        <f>VLOOKUP($O90,'2020'!$B$5:$O$117,3,FALSE)</f>
        <v>6823</v>
      </c>
      <c r="R90" s="30">
        <f>VLOOKUP($O90,'2020'!$B$5:$O$117,4,FALSE)</f>
        <v>3350</v>
      </c>
      <c r="S90" s="30">
        <f>VLOOKUP($O90,'2020'!$B$5:$O$117,5,FALSE)</f>
        <v>0</v>
      </c>
      <c r="T90" s="30">
        <f>VLOOKUP($O90,'2020'!$B$5:$O$117,6,FALSE)</f>
        <v>0</v>
      </c>
      <c r="U90" s="30">
        <f>VLOOKUP($O90,'2020'!$B$5:$O$117,7,FALSE)</f>
        <v>0</v>
      </c>
      <c r="V90" s="30">
        <f>VLOOKUP($O90,'2020'!$B$5:$O$117,8,FALSE)</f>
        <v>0</v>
      </c>
      <c r="W90" s="30">
        <f>VLOOKUP($O90,'2020'!$B$5:$O$117,9,FALSE)</f>
        <v>0</v>
      </c>
      <c r="X90" s="30">
        <f>VLOOKUP($O90,'2020'!$B$5:$O$117,10,FALSE)</f>
        <v>0</v>
      </c>
      <c r="Y90" s="30">
        <f>VLOOKUP($O90,'2020'!$B$5:$O$117,11,FALSE)</f>
        <v>1</v>
      </c>
      <c r="Z90" s="30">
        <f>VLOOKUP($O90,'2020'!$B$5:$O$117,12,FALSE)</f>
        <v>2</v>
      </c>
      <c r="AA90" s="30">
        <f>VLOOKUP($O90,'2020'!$B$5:$O$117,13,FALSE)</f>
        <v>11</v>
      </c>
      <c r="AB90" s="30">
        <f>VLOOKUP($O90,'2020'!$B$5:$O$117,14,FALSE)</f>
        <v>18855</v>
      </c>
      <c r="AC90" s="87" t="s">
        <v>102</v>
      </c>
      <c r="AD90" s="36">
        <v>1525.71</v>
      </c>
      <c r="AE90" s="36">
        <v>745.49</v>
      </c>
      <c r="AF90" s="36">
        <v>460.89</v>
      </c>
      <c r="AG90" s="36">
        <v>236.47</v>
      </c>
      <c r="AH90" s="36">
        <v>131</v>
      </c>
      <c r="AI90" s="36">
        <v>64.17</v>
      </c>
      <c r="AJ90" s="36">
        <v>41.2</v>
      </c>
      <c r="AK90" s="37">
        <v>29.35</v>
      </c>
      <c r="AL90" s="37">
        <v>50.86</v>
      </c>
      <c r="AM90" s="38">
        <v>9.5949439816144793</v>
      </c>
      <c r="AN90" s="38">
        <v>36.932765326912396</v>
      </c>
      <c r="AO90" s="38">
        <v>50.177271879081921</v>
      </c>
      <c r="AP90" s="38">
        <v>101.10597225015081</v>
      </c>
    </row>
    <row r="91" spans="1:42">
      <c r="A91" s="27" t="s">
        <v>103</v>
      </c>
      <c r="B91" s="28">
        <f>VLOOKUP($A91,'2019'!$A$5:$N$117,2,FALSE)</f>
        <v>1464.0345394736842</v>
      </c>
      <c r="C91" s="28">
        <f>VLOOKUP($A91,'2019'!$A$5:$N$117,3,FALSE)</f>
        <v>1370.0575657894738</v>
      </c>
      <c r="D91" s="28">
        <f>VLOOKUP($A91,'2019'!$A$5:$N$117,4,FALSE)</f>
        <v>1311.2779605263158</v>
      </c>
      <c r="E91" s="28">
        <f>VLOOKUP($A91,'2019'!$A$5:$N$117,5,FALSE)</f>
        <v>1696.3371710526317</v>
      </c>
      <c r="F91" s="28">
        <f>VLOOKUP($A91,'2019'!$A$5:$N$117,6,FALSE)</f>
        <v>1207.6217105263158</v>
      </c>
      <c r="G91" s="28">
        <f>VLOOKUP($A91,'2019'!$A$5:$N$117,7,FALSE)</f>
        <v>1116.2845394736842</v>
      </c>
      <c r="H91" s="28">
        <f>VLOOKUP($A91,'2019'!$A$5:$N$117,8,FALSE)</f>
        <v>1255.1381578947369</v>
      </c>
      <c r="I91" s="28">
        <f>VLOOKUP($A91,'2019'!$A$5:$N$117,9,FALSE)</f>
        <v>974.26315789473688</v>
      </c>
      <c r="J91" s="28">
        <f>VLOOKUP($A91,'2019'!$A$5:$N$117,10,FALSE)</f>
        <v>1327.46875</v>
      </c>
      <c r="K91" s="28">
        <f>VLOOKUP($A91,'2019'!$A$5:$N$117,11,FALSE)</f>
        <v>1409.3026315789475</v>
      </c>
      <c r="L91" s="28">
        <f>VLOOKUP($A91,'2019'!$A$5:$N$117,12,FALSE)</f>
        <v>1615.735197368421</v>
      </c>
      <c r="M91" s="28">
        <f>VLOOKUP($A91,'2019'!$A$5:$N$117,13,FALSE)</f>
        <v>1530.9095394736842</v>
      </c>
      <c r="N91" s="28">
        <f>VLOOKUP($A91,'2019'!$A$5:$N$117,14,FALSE)</f>
        <v>16278.430921052632</v>
      </c>
      <c r="O91" s="100" t="s">
        <v>103</v>
      </c>
      <c r="P91" s="30">
        <f>VLOOKUP($O91,'2020'!$B$5:$O$117,2,FALSE)</f>
        <v>1446.0838815789475</v>
      </c>
      <c r="Q91" s="30">
        <f>VLOOKUP($O91,'2020'!$B$5:$O$117,3,FALSE)</f>
        <v>1152.5378289473686</v>
      </c>
      <c r="R91" s="30">
        <f>VLOOKUP($O91,'2020'!$B$5:$O$117,4,FALSE)</f>
        <v>532.88815789473688</v>
      </c>
      <c r="S91" s="30">
        <f>VLOOKUP($O91,'2020'!$B$5:$O$117,5,FALSE)</f>
        <v>0</v>
      </c>
      <c r="T91" s="30">
        <f>VLOOKUP($O91,'2020'!$B$5:$O$117,6,FALSE)</f>
        <v>0</v>
      </c>
      <c r="U91" s="30">
        <f>VLOOKUP($O91,'2020'!$B$5:$O$117,7,FALSE)</f>
        <v>0</v>
      </c>
      <c r="V91" s="30">
        <f>VLOOKUP($O91,'2020'!$B$5:$O$117,8,FALSE)</f>
        <v>0</v>
      </c>
      <c r="W91" s="30">
        <f>VLOOKUP($O91,'2020'!$B$5:$O$117,9,FALSE)</f>
        <v>0</v>
      </c>
      <c r="X91" s="30">
        <f>VLOOKUP($O91,'2020'!$B$5:$O$117,10,FALSE)</f>
        <v>0</v>
      </c>
      <c r="Y91" s="30">
        <f>VLOOKUP($O91,'2020'!$B$5:$O$117,11,FALSE)</f>
        <v>0.17598684210526316</v>
      </c>
      <c r="Z91" s="30">
        <f>VLOOKUP($O91,'2020'!$B$5:$O$117,12,FALSE)</f>
        <v>1.055921052631579</v>
      </c>
      <c r="AA91" s="30">
        <f>VLOOKUP($O91,'2020'!$B$5:$O$117,13,FALSE)</f>
        <v>2.6398026315789473</v>
      </c>
      <c r="AB91" s="30">
        <f>VLOOKUP($O91,'2020'!$B$5:$O$117,14,FALSE)</f>
        <v>3135.3815789473683</v>
      </c>
      <c r="AC91" s="86" t="s">
        <v>103</v>
      </c>
      <c r="AD91" s="31">
        <v>999.12</v>
      </c>
      <c r="AE91" s="31">
        <v>1134.33</v>
      </c>
      <c r="AF91" s="31">
        <v>521.89</v>
      </c>
      <c r="AG91" s="31">
        <v>322.32</v>
      </c>
      <c r="AH91" s="31">
        <v>162.25</v>
      </c>
      <c r="AI91" s="31">
        <v>156.22999999999999</v>
      </c>
      <c r="AJ91" s="31">
        <v>86.1</v>
      </c>
      <c r="AK91" s="32">
        <v>54.28</v>
      </c>
      <c r="AL91" s="32">
        <v>102.13</v>
      </c>
      <c r="AM91" s="33">
        <v>113.23308270676691</v>
      </c>
      <c r="AN91" s="33">
        <v>82.741738066095465</v>
      </c>
      <c r="AO91" s="33">
        <v>83.425414364640886</v>
      </c>
      <c r="AP91" s="33">
        <v>175.96505485574968</v>
      </c>
    </row>
    <row r="92" spans="1:42">
      <c r="A92" s="34" t="s">
        <v>104</v>
      </c>
      <c r="B92" s="28">
        <f>VLOOKUP($A92,'2019'!$A$5:$N$117,2,FALSE)</f>
        <v>1157.069150457666</v>
      </c>
      <c r="C92" s="28">
        <f>VLOOKUP($A92,'2019'!$A$5:$N$117,3,FALSE)</f>
        <v>1082.7964101830664</v>
      </c>
      <c r="D92" s="28">
        <f>VLOOKUP($A92,'2019'!$A$5:$N$117,4,FALSE)</f>
        <v>1036.3411756292905</v>
      </c>
      <c r="E92" s="28">
        <f>VLOOKUP($A92,'2019'!$A$5:$N$117,5,FALSE)</f>
        <v>1340.6646882151031</v>
      </c>
      <c r="F92" s="28">
        <f>VLOOKUP($A92,'2019'!$A$5:$N$117,6,FALSE)</f>
        <v>954.41862128146454</v>
      </c>
      <c r="G92" s="28">
        <f>VLOOKUP($A92,'2019'!$A$5:$N$117,7,FALSE)</f>
        <v>882.23219393592672</v>
      </c>
      <c r="H92" s="28">
        <f>VLOOKUP($A92,'2019'!$A$5:$N$117,8,FALSE)</f>
        <v>991.97225400457671</v>
      </c>
      <c r="I92" s="28">
        <f>VLOOKUP($A92,'2019'!$A$5:$N$117,9,FALSE)</f>
        <v>769.98855835240272</v>
      </c>
      <c r="J92" s="28">
        <f>VLOOKUP($A92,'2019'!$A$5:$N$117,10,FALSE)</f>
        <v>1049.1372282608695</v>
      </c>
      <c r="K92" s="28">
        <f>VLOOKUP($A92,'2019'!$A$5:$N$117,11,FALSE)</f>
        <v>1113.8129290617849</v>
      </c>
      <c r="L92" s="28">
        <f>VLOOKUP($A92,'2019'!$A$5:$N$117,12,FALSE)</f>
        <v>1276.9626001144165</v>
      </c>
      <c r="M92" s="28">
        <f>VLOOKUP($A92,'2019'!$A$5:$N$117,13,FALSE)</f>
        <v>1209.9224113272312</v>
      </c>
      <c r="N92" s="28">
        <f>VLOOKUP($A92,'2019'!$A$5:$N$117,14,FALSE)</f>
        <v>12865.318220823799</v>
      </c>
      <c r="O92" s="100" t="s">
        <v>104</v>
      </c>
      <c r="P92" s="30">
        <f>VLOOKUP($O92,'2020'!$B$5:$O$117,2,FALSE)</f>
        <v>1142.8822225400459</v>
      </c>
      <c r="Q92" s="30">
        <f>VLOOKUP($O92,'2020'!$B$5:$O$117,3,FALSE)</f>
        <v>910.8842248283753</v>
      </c>
      <c r="R92" s="30">
        <f>VLOOKUP($O92,'2020'!$B$5:$O$117,4,FALSE)</f>
        <v>421.15703661327228</v>
      </c>
      <c r="S92" s="30">
        <f>VLOOKUP($O92,'2020'!$B$5:$O$117,5,FALSE)</f>
        <v>0</v>
      </c>
      <c r="T92" s="30">
        <f>VLOOKUP($O92,'2020'!$B$5:$O$117,6,FALSE)</f>
        <v>0</v>
      </c>
      <c r="U92" s="30">
        <f>VLOOKUP($O92,'2020'!$B$5:$O$117,7,FALSE)</f>
        <v>0</v>
      </c>
      <c r="V92" s="30">
        <f>VLOOKUP($O92,'2020'!$B$5:$O$117,8,FALSE)</f>
        <v>0</v>
      </c>
      <c r="W92" s="30">
        <f>VLOOKUP($O92,'2020'!$B$5:$O$117,9,FALSE)</f>
        <v>0</v>
      </c>
      <c r="X92" s="30">
        <f>VLOOKUP($O92,'2020'!$B$5:$O$117,10,FALSE)</f>
        <v>0</v>
      </c>
      <c r="Y92" s="30">
        <f>VLOOKUP($O92,'2020'!$B$5:$O$117,11,FALSE)</f>
        <v>0.13908752860411899</v>
      </c>
      <c r="Z92" s="30">
        <f>VLOOKUP($O92,'2020'!$B$5:$O$117,12,FALSE)</f>
        <v>0.83452517162471396</v>
      </c>
      <c r="AA92" s="30">
        <f>VLOOKUP($O92,'2020'!$B$5:$O$117,13,FALSE)</f>
        <v>2.0863129290617848</v>
      </c>
      <c r="AB92" s="30">
        <f>VLOOKUP($O92,'2020'!$B$5:$O$117,14,FALSE)</f>
        <v>2477.9834096109839</v>
      </c>
      <c r="AC92" s="87" t="s">
        <v>104</v>
      </c>
      <c r="AD92" s="36">
        <v>1019.05</v>
      </c>
      <c r="AE92" s="36">
        <v>859.62</v>
      </c>
      <c r="AF92" s="36">
        <v>752.27</v>
      </c>
      <c r="AG92" s="36">
        <v>244.5</v>
      </c>
      <c r="AH92" s="36">
        <v>199.5</v>
      </c>
      <c r="AI92" s="36">
        <v>93.55</v>
      </c>
      <c r="AJ92" s="36">
        <v>46.84</v>
      </c>
      <c r="AK92" s="37">
        <v>41.95</v>
      </c>
      <c r="AL92" s="37">
        <v>134.38</v>
      </c>
      <c r="AM92" s="38">
        <v>63.394342762063225</v>
      </c>
      <c r="AN92" s="38">
        <v>80.327868852459019</v>
      </c>
      <c r="AO92" s="38">
        <v>75.692307692307693</v>
      </c>
      <c r="AP92" s="38">
        <v>126.65809768637533</v>
      </c>
    </row>
    <row r="93" spans="1:42">
      <c r="A93" s="27" t="s">
        <v>105</v>
      </c>
      <c r="B93" s="28">
        <f>VLOOKUP($A93,'2019'!$A$5:$N$117,2,FALSE)</f>
        <v>816.78968821510307</v>
      </c>
      <c r="C93" s="28">
        <f>VLOOKUP($A93,'2019'!$A$5:$N$117,3,FALSE)</f>
        <v>764.35962528604125</v>
      </c>
      <c r="D93" s="28">
        <f>VLOOKUP($A93,'2019'!$A$5:$N$117,4,FALSE)</f>
        <v>731.56629004576666</v>
      </c>
      <c r="E93" s="28">
        <f>VLOOKUP($A93,'2019'!$A$5:$N$117,5,FALSE)</f>
        <v>946.39209096109846</v>
      </c>
      <c r="F93" s="28">
        <f>VLOOKUP($A93,'2019'!$A$5:$N$117,6,FALSE)</f>
        <v>673.73612700228841</v>
      </c>
      <c r="G93" s="28">
        <f>VLOOKUP($A93,'2019'!$A$5:$N$117,7,FALSE)</f>
        <v>622.77881864988558</v>
      </c>
      <c r="H93" s="28">
        <f>VLOOKUP($A93,'2019'!$A$5:$N$117,8,FALSE)</f>
        <v>700.24570938215106</v>
      </c>
      <c r="I93" s="28">
        <f>VLOOKUP($A93,'2019'!$A$5:$N$117,9,FALSE)</f>
        <v>543.54462242562931</v>
      </c>
      <c r="J93" s="28">
        <f>VLOOKUP($A93,'2019'!$A$5:$N$117,10,FALSE)</f>
        <v>740.59918478260875</v>
      </c>
      <c r="K93" s="28">
        <f>VLOOKUP($A93,'2019'!$A$5:$N$117,11,FALSE)</f>
        <v>786.254576659039</v>
      </c>
      <c r="L93" s="28">
        <f>VLOOKUP($A93,'2019'!$A$5:$N$117,12,FALSE)</f>
        <v>901.42398455377577</v>
      </c>
      <c r="M93" s="28">
        <f>VLOOKUP($A93,'2019'!$A$5:$N$117,13,FALSE)</f>
        <v>854.0994708237987</v>
      </c>
      <c r="N93" s="28">
        <f>VLOOKUP($A93,'2019'!$A$5:$N$117,14,FALSE)</f>
        <v>9081.7901887871867</v>
      </c>
      <c r="O93" s="100" t="s">
        <v>105</v>
      </c>
      <c r="P93" s="30">
        <f>VLOOKUP($O93,'2020'!$B$5:$O$117,2,FALSE)</f>
        <v>806.77495709382151</v>
      </c>
      <c r="Q93" s="30">
        <f>VLOOKUP($O93,'2020'!$B$5:$O$117,3,FALSE)</f>
        <v>643.00464816933641</v>
      </c>
      <c r="R93" s="30">
        <f>VLOOKUP($O93,'2020'!$B$5:$O$117,4,FALSE)</f>
        <v>297.300057208238</v>
      </c>
      <c r="S93" s="30">
        <f>VLOOKUP($O93,'2020'!$B$5:$O$117,5,FALSE)</f>
        <v>0</v>
      </c>
      <c r="T93" s="30">
        <f>VLOOKUP($O93,'2020'!$B$5:$O$117,6,FALSE)</f>
        <v>0</v>
      </c>
      <c r="U93" s="30">
        <f>VLOOKUP($O93,'2020'!$B$5:$O$117,7,FALSE)</f>
        <v>0</v>
      </c>
      <c r="V93" s="30">
        <f>VLOOKUP($O93,'2020'!$B$5:$O$117,8,FALSE)</f>
        <v>0</v>
      </c>
      <c r="W93" s="30">
        <f>VLOOKUP($O93,'2020'!$B$5:$O$117,9,FALSE)</f>
        <v>0</v>
      </c>
      <c r="X93" s="30">
        <f>VLOOKUP($O93,'2020'!$B$5:$O$117,10,FALSE)</f>
        <v>0</v>
      </c>
      <c r="Y93" s="30">
        <f>VLOOKUP($O93,'2020'!$B$5:$O$117,11,FALSE)</f>
        <v>9.8183638443935933E-2</v>
      </c>
      <c r="Z93" s="30">
        <f>VLOOKUP($O93,'2020'!$B$5:$O$117,12,FALSE)</f>
        <v>0.58910183066361554</v>
      </c>
      <c r="AA93" s="30">
        <f>VLOOKUP($O93,'2020'!$B$5:$O$117,13,FALSE)</f>
        <v>1.4727545766590391</v>
      </c>
      <c r="AB93" s="30">
        <f>VLOOKUP($O93,'2020'!$B$5:$O$117,14,FALSE)</f>
        <v>1749.2397025171626</v>
      </c>
      <c r="AC93" s="86" t="s">
        <v>105</v>
      </c>
      <c r="AD93" s="31">
        <v>1732</v>
      </c>
      <c r="AE93" s="31">
        <v>770</v>
      </c>
      <c r="AF93" s="31">
        <v>544.29999999999995</v>
      </c>
      <c r="AG93" s="31">
        <v>322.13</v>
      </c>
      <c r="AH93" s="31">
        <v>181.56</v>
      </c>
      <c r="AI93" s="31">
        <v>104.46</v>
      </c>
      <c r="AJ93" s="31">
        <v>108.58</v>
      </c>
      <c r="AK93" s="32">
        <v>81.739999999999995</v>
      </c>
      <c r="AL93" s="32">
        <v>67.06</v>
      </c>
      <c r="AM93" s="33">
        <v>87.988826815642469</v>
      </c>
      <c r="AN93" s="33">
        <v>64.128256513026045</v>
      </c>
      <c r="AO93" s="33">
        <v>38.717339667458432</v>
      </c>
      <c r="AP93" s="33">
        <v>132.95702840495264</v>
      </c>
    </row>
    <row r="94" spans="1:42">
      <c r="A94" s="34" t="s">
        <v>106</v>
      </c>
      <c r="B94" s="28">
        <f>VLOOKUP($A94,'2019'!$A$5:$N$117,2,FALSE)</f>
        <v>213.56700514874143</v>
      </c>
      <c r="C94" s="28">
        <f>VLOOKUP($A94,'2019'!$A$5:$N$117,3,FALSE)</f>
        <v>199.85805205949657</v>
      </c>
      <c r="D94" s="28">
        <f>VLOOKUP($A94,'2019'!$A$5:$N$117,4,FALSE)</f>
        <v>191.28353832951944</v>
      </c>
      <c r="E94" s="28">
        <f>VLOOKUP($A94,'2019'!$A$5:$N$117,5,FALSE)</f>
        <v>247.45430491990848</v>
      </c>
      <c r="F94" s="28">
        <f>VLOOKUP($A94,'2019'!$A$5:$N$117,6,FALSE)</f>
        <v>176.16261441647598</v>
      </c>
      <c r="G94" s="28">
        <f>VLOOKUP($A94,'2019'!$A$5:$N$117,7,FALSE)</f>
        <v>162.83874427917621</v>
      </c>
      <c r="H94" s="28">
        <f>VLOOKUP($A94,'2019'!$A$5:$N$117,8,FALSE)</f>
        <v>183.09410755148741</v>
      </c>
      <c r="I94" s="28">
        <f>VLOOKUP($A94,'2019'!$A$5:$N$117,9,FALSE)</f>
        <v>142.12128146453091</v>
      </c>
      <c r="J94" s="28">
        <f>VLOOKUP($A94,'2019'!$A$5:$N$117,10,FALSE)</f>
        <v>193.64538043478262</v>
      </c>
      <c r="K94" s="28">
        <f>VLOOKUP($A94,'2019'!$A$5:$N$117,11,FALSE)</f>
        <v>205.58295194508008</v>
      </c>
      <c r="L94" s="28">
        <f>VLOOKUP($A94,'2019'!$A$5:$N$117,12,FALSE)</f>
        <v>235.69643878718537</v>
      </c>
      <c r="M94" s="28">
        <f>VLOOKUP($A94,'2019'!$A$5:$N$117,13,FALSE)</f>
        <v>223.32243993135012</v>
      </c>
      <c r="N94" s="28">
        <f>VLOOKUP($A94,'2019'!$A$5:$N$117,14,FALSE)</f>
        <v>2374.6268592677347</v>
      </c>
      <c r="O94" s="100" t="s">
        <v>106</v>
      </c>
      <c r="P94" s="30">
        <f>VLOOKUP($O94,'2020'!$B$5:$O$117,2,FALSE)</f>
        <v>210.94844107551489</v>
      </c>
      <c r="Q94" s="30">
        <f>VLOOKUP($O94,'2020'!$B$5:$O$117,3,FALSE)</f>
        <v>168.12721681922199</v>
      </c>
      <c r="R94" s="30">
        <f>VLOOKUP($O94,'2020'!$B$5:$O$117,4,FALSE)</f>
        <v>77.735411899313505</v>
      </c>
      <c r="S94" s="30">
        <f>VLOOKUP($O94,'2020'!$B$5:$O$117,5,FALSE)</f>
        <v>0</v>
      </c>
      <c r="T94" s="30">
        <f>VLOOKUP($O94,'2020'!$B$5:$O$117,6,FALSE)</f>
        <v>0</v>
      </c>
      <c r="U94" s="30">
        <f>VLOOKUP($O94,'2020'!$B$5:$O$117,7,FALSE)</f>
        <v>0</v>
      </c>
      <c r="V94" s="30">
        <f>VLOOKUP($O94,'2020'!$B$5:$O$117,8,FALSE)</f>
        <v>0</v>
      </c>
      <c r="W94" s="30">
        <f>VLOOKUP($O94,'2020'!$B$5:$O$117,9,FALSE)</f>
        <v>0</v>
      </c>
      <c r="X94" s="30">
        <f>VLOOKUP($O94,'2020'!$B$5:$O$117,10,FALSE)</f>
        <v>0</v>
      </c>
      <c r="Y94" s="30">
        <f>VLOOKUP($O94,'2020'!$B$5:$O$117,11,FALSE)</f>
        <v>2.5672196796338673E-2</v>
      </c>
      <c r="Z94" s="30">
        <f>VLOOKUP($O94,'2020'!$B$5:$O$117,12,FALSE)</f>
        <v>0.15403318077803205</v>
      </c>
      <c r="AA94" s="30">
        <f>VLOOKUP($O94,'2020'!$B$5:$O$117,13,FALSE)</f>
        <v>0.38508295194508008</v>
      </c>
      <c r="AB94" s="30">
        <f>VLOOKUP($O94,'2020'!$B$5:$O$117,14,FALSE)</f>
        <v>457.3758581235698</v>
      </c>
      <c r="AC94" s="87" t="s">
        <v>106</v>
      </c>
      <c r="AD94" s="36">
        <v>2640</v>
      </c>
      <c r="AE94" s="36">
        <v>3277.78</v>
      </c>
      <c r="AF94" s="36">
        <v>14725</v>
      </c>
      <c r="AG94" s="36">
        <v>2810.71</v>
      </c>
      <c r="AH94" s="36">
        <v>2071.4299999999998</v>
      </c>
      <c r="AI94" s="36">
        <v>115.15</v>
      </c>
      <c r="AJ94" s="36">
        <v>56.41</v>
      </c>
      <c r="AK94" s="37">
        <v>14.29</v>
      </c>
      <c r="AL94" s="37">
        <v>40.479999999999997</v>
      </c>
      <c r="AM94" s="38">
        <v>40.54054054054054</v>
      </c>
      <c r="AN94" s="38">
        <v>-24.680851063829788</v>
      </c>
      <c r="AO94" s="38">
        <v>25.503355704697988</v>
      </c>
      <c r="AP94" s="38">
        <v>326.74094707520891</v>
      </c>
    </row>
    <row r="95" spans="1:42">
      <c r="A95" s="55" t="s">
        <v>134</v>
      </c>
      <c r="B95" s="28">
        <f>VLOOKUP($A95,'2019'!$A$5:$N$117,2,FALSE)</f>
        <v>1306.0901387299771</v>
      </c>
      <c r="C95" s="28">
        <f>VLOOKUP($A95,'2019'!$A$5:$N$117,3,FALSE)</f>
        <v>1222.2516804919908</v>
      </c>
      <c r="D95" s="28">
        <f>VLOOKUP($A95,'2019'!$A$5:$N$117,4,FALSE)</f>
        <v>1169.8133938787184</v>
      </c>
      <c r="E95" s="28">
        <f>VLOOKUP($A95,'2019'!$A$5:$N$117,5,FALSE)</f>
        <v>1513.3312714530891</v>
      </c>
      <c r="F95" s="28">
        <f>VLOOKUP($A95,'2019'!$A$5:$N$117,6,FALSE)</f>
        <v>1077.3398884439359</v>
      </c>
      <c r="G95" s="28">
        <f>VLOOKUP($A95,'2019'!$A$5:$N$117,7,FALSE)</f>
        <v>995.85644307780319</v>
      </c>
      <c r="H95" s="28">
        <f>VLOOKUP($A95,'2019'!$A$5:$N$117,8,FALSE)</f>
        <v>1119.7301201372998</v>
      </c>
      <c r="I95" s="28">
        <f>VLOOKUP($A95,'2019'!$A$5:$N$117,9,FALSE)</f>
        <v>869.15675057208239</v>
      </c>
      <c r="J95" s="28">
        <f>VLOOKUP($A95,'2019'!$A$5:$N$117,10,FALSE)</f>
        <v>1184.257472826087</v>
      </c>
      <c r="K95" s="28">
        <f>VLOOKUP($A95,'2019'!$A$5:$N$117,11,FALSE)</f>
        <v>1257.2628718535468</v>
      </c>
      <c r="L95" s="28">
        <f>VLOOKUP($A95,'2019'!$A$5:$N$117,12,FALSE)</f>
        <v>1441.4248784324941</v>
      </c>
      <c r="M95" s="28">
        <f>VLOOKUP($A95,'2019'!$A$5:$N$117,13,FALSE)</f>
        <v>1365.7504648169336</v>
      </c>
      <c r="N95" s="28">
        <f>VLOOKUP($A95,'2019'!$A$5:$N$117,14,FALSE)</f>
        <v>14522.265374713957</v>
      </c>
      <c r="O95" s="101" t="s">
        <v>107</v>
      </c>
      <c r="P95" s="30">
        <f>VLOOKUP($O95,'2020'!$B$5:$O$117,2,FALSE)</f>
        <v>1290.076051201373</v>
      </c>
      <c r="Q95" s="30">
        <f>VLOOKUP($O95,'2020'!$B$5:$O$117,3,FALSE)</f>
        <v>1028.1986198512586</v>
      </c>
      <c r="R95" s="30">
        <f>VLOOKUP($O95,'2020'!$B$5:$O$117,4,FALSE)</f>
        <v>475.39859839816933</v>
      </c>
      <c r="S95" s="30">
        <f>VLOOKUP($O95,'2020'!$B$5:$O$117,5,FALSE)</f>
        <v>0</v>
      </c>
      <c r="T95" s="30">
        <f>VLOOKUP($O95,'2020'!$B$5:$O$117,6,FALSE)</f>
        <v>0</v>
      </c>
      <c r="U95" s="30">
        <f>VLOOKUP($O95,'2020'!$B$5:$O$117,7,FALSE)</f>
        <v>0</v>
      </c>
      <c r="V95" s="30">
        <f>VLOOKUP($O95,'2020'!$B$5:$O$117,8,FALSE)</f>
        <v>0</v>
      </c>
      <c r="W95" s="30">
        <f>VLOOKUP($O95,'2020'!$B$5:$O$117,9,FALSE)</f>
        <v>0</v>
      </c>
      <c r="X95" s="30">
        <f>VLOOKUP($O95,'2020'!$B$5:$O$117,10,FALSE)</f>
        <v>0</v>
      </c>
      <c r="Y95" s="30">
        <f>VLOOKUP($O95,'2020'!$B$5:$O$117,11,FALSE)</f>
        <v>0.15700085812356979</v>
      </c>
      <c r="Z95" s="30">
        <f>VLOOKUP($O95,'2020'!$B$5:$O$117,12,FALSE)</f>
        <v>0.94200514874141872</v>
      </c>
      <c r="AA95" s="30">
        <f>VLOOKUP($O95,'2020'!$B$5:$O$117,13,FALSE)</f>
        <v>2.355012871853547</v>
      </c>
      <c r="AB95" s="30">
        <f>VLOOKUP($O95,'2020'!$B$5:$O$117,14,FALSE)</f>
        <v>2797.1272883295192</v>
      </c>
      <c r="AC95" s="91" t="s">
        <v>107</v>
      </c>
      <c r="AD95" s="52">
        <v>1184.6199999999999</v>
      </c>
      <c r="AE95" s="52">
        <v>930.65</v>
      </c>
      <c r="AF95" s="52">
        <v>424.24</v>
      </c>
      <c r="AG95" s="52">
        <v>277.62</v>
      </c>
      <c r="AH95" s="52">
        <v>213.27</v>
      </c>
      <c r="AI95" s="52">
        <v>154.44</v>
      </c>
      <c r="AJ95" s="52">
        <v>110.7</v>
      </c>
      <c r="AK95" s="61">
        <v>105.14</v>
      </c>
      <c r="AL95" s="61">
        <v>67.64</v>
      </c>
      <c r="AM95" s="62">
        <v>48.851454823889739</v>
      </c>
      <c r="AN95" s="62">
        <v>75.308641975308646</v>
      </c>
      <c r="AO95" s="62">
        <v>47.562582345191039</v>
      </c>
      <c r="AP95" s="62">
        <v>131.10908676838989</v>
      </c>
    </row>
    <row r="96" spans="1:42" ht="15.75" thickBot="1">
      <c r="A96" s="57" t="s">
        <v>108</v>
      </c>
      <c r="B96" s="28">
        <f>SUM(B97:B108)</f>
        <v>36354.96513910385</v>
      </c>
      <c r="C96" s="28">
        <f t="shared" ref="C96:N96" si="22">SUM(C97:C108)</f>
        <v>24424.428126533538</v>
      </c>
      <c r="D96" s="28">
        <f t="shared" si="22"/>
        <v>38257.286606772104</v>
      </c>
      <c r="E96" s="28">
        <f t="shared" si="22"/>
        <v>33180.247744517001</v>
      </c>
      <c r="F96" s="28">
        <f t="shared" si="22"/>
        <v>10709.941583934167</v>
      </c>
      <c r="G96" s="28">
        <f t="shared" si="22"/>
        <v>48322.834641953872</v>
      </c>
      <c r="H96" s="28">
        <f t="shared" si="22"/>
        <v>73428.461609603255</v>
      </c>
      <c r="I96" s="28">
        <f t="shared" si="22"/>
        <v>66617.536965384483</v>
      </c>
      <c r="J96" s="28">
        <f t="shared" si="22"/>
        <v>31972.25545468272</v>
      </c>
      <c r="K96" s="28">
        <f t="shared" si="22"/>
        <v>30842.591955758558</v>
      </c>
      <c r="L96" s="28">
        <f t="shared" si="22"/>
        <v>31385.713261107547</v>
      </c>
      <c r="M96" s="28">
        <f t="shared" si="22"/>
        <v>35462.21943301498</v>
      </c>
      <c r="N96" s="28">
        <f t="shared" si="22"/>
        <v>460958.4825223661</v>
      </c>
      <c r="O96" s="58" t="s">
        <v>108</v>
      </c>
      <c r="P96" s="28">
        <f>SUM(P97:P108)</f>
        <v>34112.985740440141</v>
      </c>
      <c r="Q96" s="28">
        <f t="shared" ref="Q96:AB96" si="23">SUM(Q97:Q108)</f>
        <v>9799.5831980672665</v>
      </c>
      <c r="R96" s="28">
        <f t="shared" si="23"/>
        <v>1144.8697765278773</v>
      </c>
      <c r="S96" s="28">
        <f t="shared" si="23"/>
        <v>0</v>
      </c>
      <c r="T96" s="28">
        <f t="shared" si="23"/>
        <v>0</v>
      </c>
      <c r="U96" s="28">
        <f t="shared" si="23"/>
        <v>0</v>
      </c>
      <c r="V96" s="28">
        <f t="shared" si="23"/>
        <v>0</v>
      </c>
      <c r="W96" s="28">
        <f t="shared" si="23"/>
        <v>0</v>
      </c>
      <c r="X96" s="28">
        <f t="shared" si="23"/>
        <v>0</v>
      </c>
      <c r="Y96" s="28">
        <f t="shared" si="23"/>
        <v>161.36730399003437</v>
      </c>
      <c r="Z96" s="28">
        <f t="shared" si="23"/>
        <v>134.38362085236494</v>
      </c>
      <c r="AA96" s="28">
        <f t="shared" si="23"/>
        <v>236.41317806047337</v>
      </c>
      <c r="AB96" s="28">
        <f t="shared" si="23"/>
        <v>45589.602817938161</v>
      </c>
      <c r="AC96" s="92" t="s">
        <v>108</v>
      </c>
      <c r="AD96" s="59">
        <v>2136.9</v>
      </c>
      <c r="AE96" s="59">
        <v>511.34</v>
      </c>
      <c r="AF96" s="59">
        <v>124.11</v>
      </c>
      <c r="AG96" s="59">
        <v>455.34</v>
      </c>
      <c r="AH96" s="59">
        <v>32.369999999999997</v>
      </c>
      <c r="AI96" s="59">
        <v>92.48</v>
      </c>
      <c r="AJ96" s="59">
        <v>117.33</v>
      </c>
      <c r="AK96" s="63">
        <v>97.42</v>
      </c>
      <c r="AL96" s="63">
        <v>63.22</v>
      </c>
      <c r="AM96" s="64">
        <v>73.658005290182047</v>
      </c>
      <c r="AN96" s="64">
        <v>41.890423715660404</v>
      </c>
      <c r="AO96" s="64">
        <v>51.944506174799201</v>
      </c>
      <c r="AP96" s="64">
        <v>98.782805010460521</v>
      </c>
    </row>
    <row r="97" spans="1:42" ht="15.75" thickTop="1">
      <c r="A97" s="34" t="s">
        <v>109</v>
      </c>
      <c r="B97" s="28">
        <f>VLOOKUP($A97,'2019'!$A$5:$N$117,2,FALSE)</f>
        <v>2054.1704352421575</v>
      </c>
      <c r="C97" s="28">
        <f>VLOOKUP($A97,'2019'!$A$5:$N$117,3,FALSE)</f>
        <v>1477.0817636178324</v>
      </c>
      <c r="D97" s="28">
        <f>VLOOKUP($A97,'2019'!$A$5:$N$117,4,FALSE)</f>
        <v>2392.1450681363481</v>
      </c>
      <c r="E97" s="28">
        <f>VLOOKUP($A97,'2019'!$A$5:$N$117,5,FALSE)</f>
        <v>1794.3599713110113</v>
      </c>
      <c r="F97" s="28">
        <f>VLOOKUP($A97,'2019'!$A$5:$N$117,6,FALSE)</f>
        <v>704.28126533539694</v>
      </c>
      <c r="G97" s="28">
        <f>VLOOKUP($A97,'2019'!$A$5:$N$117,7,FALSE)</f>
        <v>2440.7716205503757</v>
      </c>
      <c r="H97" s="28">
        <f>VLOOKUP($A97,'2019'!$A$5:$N$117,8,FALSE)</f>
        <v>3481.2190932769618</v>
      </c>
      <c r="I97" s="28">
        <f>VLOOKUP($A97,'2019'!$A$5:$N$117,9,FALSE)</f>
        <v>2830.6882526140953</v>
      </c>
      <c r="J97" s="28">
        <f>VLOOKUP($A97,'2019'!$A$5:$N$117,10,FALSE)</f>
        <v>1907.7884375825752</v>
      </c>
      <c r="K97" s="28">
        <f>VLOOKUP($A97,'2019'!$A$5:$N$117,11,FALSE)</f>
        <v>1789.3365671360084</v>
      </c>
      <c r="L97" s="28">
        <f>VLOOKUP($A97,'2019'!$A$5:$N$117,12,FALSE)</f>
        <v>1788.7337586350081</v>
      </c>
      <c r="M97" s="28">
        <f>VLOOKUP($A97,'2019'!$A$5:$N$117,13,FALSE)</f>
        <v>1912.1085651730775</v>
      </c>
      <c r="N97" s="28">
        <f>VLOOKUP($A97,'2019'!$A$5:$N$117,14,FALSE)</f>
        <v>24572.684798610848</v>
      </c>
      <c r="O97" s="100" t="s">
        <v>109</v>
      </c>
      <c r="P97" s="30">
        <f>VLOOKUP($O97,'2020'!$B$5:$O$117,2,FALSE)</f>
        <v>1822.9933751085273</v>
      </c>
      <c r="Q97" s="30">
        <f>VLOOKUP($O97,'2020'!$B$5:$O$117,3,FALSE)</f>
        <v>605.01879883734102</v>
      </c>
      <c r="R97" s="30">
        <f>VLOOKUP($O97,'2020'!$B$5:$O$117,4,FALSE)</f>
        <v>90.923615567551238</v>
      </c>
      <c r="S97" s="30">
        <f>VLOOKUP($O97,'2020'!$B$5:$O$117,5,FALSE)</f>
        <v>0</v>
      </c>
      <c r="T97" s="30">
        <f>VLOOKUP($O97,'2020'!$B$5:$O$117,6,FALSE)</f>
        <v>0</v>
      </c>
      <c r="U97" s="30">
        <f>VLOOKUP($O97,'2020'!$B$5:$O$117,7,FALSE)</f>
        <v>0</v>
      </c>
      <c r="V97" s="30">
        <f>VLOOKUP($O97,'2020'!$B$5:$O$117,8,FALSE)</f>
        <v>0</v>
      </c>
      <c r="W97" s="30">
        <f>VLOOKUP($O97,'2020'!$B$5:$O$117,9,FALSE)</f>
        <v>0</v>
      </c>
      <c r="X97" s="30">
        <f>VLOOKUP($O97,'2020'!$B$5:$O$117,10,FALSE)</f>
        <v>0</v>
      </c>
      <c r="Y97" s="30">
        <f>VLOOKUP($O97,'2020'!$B$5:$O$117,11,FALSE)</f>
        <v>8.9416594315050393</v>
      </c>
      <c r="Z97" s="30">
        <f>VLOOKUP($O97,'2020'!$B$5:$O$117,12,FALSE)</f>
        <v>1.4065531690007926</v>
      </c>
      <c r="AA97" s="30">
        <f>VLOOKUP($O97,'2020'!$B$5:$O$117,13,FALSE)</f>
        <v>6.2290211770035109</v>
      </c>
      <c r="AB97" s="30">
        <f>VLOOKUP($O97,'2020'!$B$5:$O$117,14,FALSE)</f>
        <v>2535.5130232909291</v>
      </c>
      <c r="AC97" s="87" t="s">
        <v>109</v>
      </c>
      <c r="AD97" s="36">
        <v>1685.33</v>
      </c>
      <c r="AE97" s="36">
        <v>696.09</v>
      </c>
      <c r="AF97" s="36">
        <v>134.56</v>
      </c>
      <c r="AG97" s="36">
        <v>427.27</v>
      </c>
      <c r="AH97" s="36">
        <v>108.48</v>
      </c>
      <c r="AI97" s="36">
        <v>218.17</v>
      </c>
      <c r="AJ97" s="36">
        <v>155.84</v>
      </c>
      <c r="AK97" s="37">
        <v>200.21</v>
      </c>
      <c r="AL97" s="37">
        <v>79.31</v>
      </c>
      <c r="AM97" s="38">
        <v>98.237179487179489</v>
      </c>
      <c r="AN97" s="38">
        <v>57.54001684919966</v>
      </c>
      <c r="AO97" s="38">
        <v>44.376278118609406</v>
      </c>
      <c r="AP97" s="38">
        <v>144.89009956791284</v>
      </c>
    </row>
    <row r="98" spans="1:42">
      <c r="A98" s="27" t="s">
        <v>110</v>
      </c>
      <c r="B98" s="28">
        <f>VLOOKUP($A98,'2019'!$A$5:$N$117,2,FALSE)</f>
        <v>2007</v>
      </c>
      <c r="C98" s="28">
        <f>VLOOKUP($A98,'2019'!$A$5:$N$117,3,FALSE)</f>
        <v>1650</v>
      </c>
      <c r="D98" s="28">
        <f>VLOOKUP($A98,'2019'!$A$5:$N$117,4,FALSE)</f>
        <v>1998</v>
      </c>
      <c r="E98" s="28">
        <f>VLOOKUP($A98,'2019'!$A$5:$N$117,5,FALSE)</f>
        <v>1985</v>
      </c>
      <c r="F98" s="28">
        <f>VLOOKUP($A98,'2019'!$A$5:$N$117,6,FALSE)</f>
        <v>620</v>
      </c>
      <c r="G98" s="28">
        <f>VLOOKUP($A98,'2019'!$A$5:$N$117,7,FALSE)</f>
        <v>2156</v>
      </c>
      <c r="H98" s="28">
        <f>VLOOKUP($A98,'2019'!$A$5:$N$117,8,FALSE)</f>
        <v>2247</v>
      </c>
      <c r="I98" s="28">
        <f>VLOOKUP($A98,'2019'!$A$5:$N$117,9,FALSE)</f>
        <v>2558</v>
      </c>
      <c r="J98" s="28">
        <f>VLOOKUP($A98,'2019'!$A$5:$N$117,10,FALSE)</f>
        <v>1979</v>
      </c>
      <c r="K98" s="28">
        <f>VLOOKUP($A98,'2019'!$A$5:$N$117,11,FALSE)</f>
        <v>1944</v>
      </c>
      <c r="L98" s="28">
        <f>VLOOKUP($A98,'2019'!$A$5:$N$117,12,FALSE)</f>
        <v>2203</v>
      </c>
      <c r="M98" s="28">
        <f>VLOOKUP($A98,'2019'!$A$5:$N$117,13,FALSE)</f>
        <v>2375</v>
      </c>
      <c r="N98" s="28">
        <f>VLOOKUP($A98,'2019'!$A$5:$N$117,14,FALSE)</f>
        <v>23722</v>
      </c>
      <c r="O98" s="29" t="s">
        <v>110</v>
      </c>
      <c r="P98" s="30">
        <f>VLOOKUP($O98,'2020'!$B$5:$O$117,2,FALSE)</f>
        <v>2237</v>
      </c>
      <c r="Q98" s="30">
        <f>VLOOKUP($O98,'2020'!$B$5:$O$117,3,FALSE)</f>
        <v>1066</v>
      </c>
      <c r="R98" s="30">
        <f>VLOOKUP($O98,'2020'!$B$5:$O$117,4,FALSE)</f>
        <v>236</v>
      </c>
      <c r="S98" s="30">
        <f>VLOOKUP($O98,'2020'!$B$5:$O$117,5,FALSE)</f>
        <v>0</v>
      </c>
      <c r="T98" s="30">
        <f>VLOOKUP($O98,'2020'!$B$5:$O$117,6,FALSE)</f>
        <v>0</v>
      </c>
      <c r="U98" s="30">
        <f>VLOOKUP($O98,'2020'!$B$5:$O$117,7,FALSE)</f>
        <v>0</v>
      </c>
      <c r="V98" s="30">
        <f>VLOOKUP($O98,'2020'!$B$5:$O$117,8,FALSE)</f>
        <v>0</v>
      </c>
      <c r="W98" s="30">
        <f>VLOOKUP($O98,'2020'!$B$5:$O$117,9,FALSE)</f>
        <v>0</v>
      </c>
      <c r="X98" s="30">
        <f>VLOOKUP($O98,'2020'!$B$5:$O$117,10,FALSE)</f>
        <v>0</v>
      </c>
      <c r="Y98" s="30">
        <f>VLOOKUP($O98,'2020'!$B$5:$O$117,11,FALSE)</f>
        <v>0</v>
      </c>
      <c r="Z98" s="30">
        <f>VLOOKUP($O98,'2020'!$B$5:$O$117,12,FALSE)</f>
        <v>4</v>
      </c>
      <c r="AA98" s="30">
        <f>VLOOKUP($O98,'2020'!$B$5:$O$117,13,FALSE)</f>
        <v>7</v>
      </c>
      <c r="AB98" s="30">
        <f>VLOOKUP($O98,'2020'!$B$5:$O$117,14,FALSE)</f>
        <v>3550</v>
      </c>
      <c r="AC98" s="86" t="s">
        <v>110</v>
      </c>
      <c r="AD98" s="31">
        <v>2160</v>
      </c>
      <c r="AE98" s="31">
        <v>725.33</v>
      </c>
      <c r="AF98" s="31">
        <v>143.82</v>
      </c>
      <c r="AG98" s="31">
        <v>237.14</v>
      </c>
      <c r="AH98" s="31">
        <v>5.44</v>
      </c>
      <c r="AI98" s="31">
        <v>45.32</v>
      </c>
      <c r="AJ98" s="31">
        <v>10.7</v>
      </c>
      <c r="AK98" s="32">
        <v>76.22</v>
      </c>
      <c r="AL98" s="32">
        <v>11</v>
      </c>
      <c r="AM98" s="33">
        <v>23.030303030303031</v>
      </c>
      <c r="AN98" s="33">
        <v>3.0679327976625275</v>
      </c>
      <c r="AO98" s="33">
        <v>49.399656946826759</v>
      </c>
      <c r="AP98" s="33">
        <v>54.34715186601882</v>
      </c>
    </row>
    <row r="99" spans="1:42">
      <c r="A99" s="34" t="s">
        <v>111</v>
      </c>
      <c r="B99" s="28">
        <f>VLOOKUP($A99,'2019'!$A$5:$N$117,2,FALSE)</f>
        <v>392.07912121097729</v>
      </c>
      <c r="C99" s="28">
        <f>VLOOKUP($A99,'2019'!$A$5:$N$117,3,FALSE)</f>
        <v>281.93031595636251</v>
      </c>
      <c r="D99" s="28">
        <f>VLOOKUP($A99,'2019'!$A$5:$N$117,4,FALSE)</f>
        <v>456.58827526329691</v>
      </c>
      <c r="E99" s="28">
        <f>VLOOKUP($A99,'2019'!$A$5:$N$117,5,FALSE)</f>
        <v>342.48914725755913</v>
      </c>
      <c r="F99" s="28">
        <f>VLOOKUP($A99,'2019'!$A$5:$N$117,6,FALSE)</f>
        <v>134.42603148239024</v>
      </c>
      <c r="G99" s="28">
        <f>VLOOKUP($A99,'2019'!$A$5:$N$117,7,FALSE)</f>
        <v>465.86961609603259</v>
      </c>
      <c r="H99" s="28">
        <f>VLOOKUP($A99,'2019'!$A$5:$N$117,8,FALSE)</f>
        <v>664.4596277981201</v>
      </c>
      <c r="I99" s="28">
        <f>VLOOKUP($A99,'2019'!$A$5:$N$117,9,FALSE)</f>
        <v>540.29292967422896</v>
      </c>
      <c r="J99" s="28">
        <f>VLOOKUP($A99,'2019'!$A$5:$N$117,10,FALSE)</f>
        <v>364.13921709259745</v>
      </c>
      <c r="K99" s="28">
        <f>VLOOKUP($A99,'2019'!$A$5:$N$117,11,FALSE)</f>
        <v>341.53033105583023</v>
      </c>
      <c r="L99" s="28">
        <f>VLOOKUP($A99,'2019'!$A$5:$N$117,12,FALSE)</f>
        <v>341.41527311162281</v>
      </c>
      <c r="M99" s="28">
        <f>VLOOKUP($A99,'2019'!$A$5:$N$117,13,FALSE)</f>
        <v>364.9637990260843</v>
      </c>
      <c r="N99" s="28">
        <f>VLOOKUP($A99,'2019'!$A$5:$N$117,14,FALSE)</f>
        <v>4690.1836850251029</v>
      </c>
      <c r="O99" s="100" t="s">
        <v>111</v>
      </c>
      <c r="P99" s="30">
        <f>VLOOKUP($O99,'2020'!$B$5:$O$117,2,FALSE)</f>
        <v>347.95439960741379</v>
      </c>
      <c r="Q99" s="30">
        <f>VLOOKUP($O99,'2020'!$B$5:$O$117,3,FALSE)</f>
        <v>115.47982333622738</v>
      </c>
      <c r="R99" s="30">
        <f>VLOOKUP($O99,'2020'!$B$5:$O$117,4,FALSE)</f>
        <v>17.354573251292891</v>
      </c>
      <c r="S99" s="30">
        <f>VLOOKUP($O99,'2020'!$B$5:$O$117,5,FALSE)</f>
        <v>0</v>
      </c>
      <c r="T99" s="30">
        <f>VLOOKUP($O99,'2020'!$B$5:$O$117,6,FALSE)</f>
        <v>0</v>
      </c>
      <c r="U99" s="30">
        <f>VLOOKUP($O99,'2020'!$B$5:$O$117,7,FALSE)</f>
        <v>0</v>
      </c>
      <c r="V99" s="30">
        <f>VLOOKUP($O99,'2020'!$B$5:$O$117,8,FALSE)</f>
        <v>0</v>
      </c>
      <c r="W99" s="30">
        <f>VLOOKUP($O99,'2020'!$B$5:$O$117,9,FALSE)</f>
        <v>0</v>
      </c>
      <c r="X99" s="30">
        <f>VLOOKUP($O99,'2020'!$B$5:$O$117,10,FALSE)</f>
        <v>0</v>
      </c>
      <c r="Y99" s="30">
        <f>VLOOKUP($O99,'2020'!$B$5:$O$117,11,FALSE)</f>
        <v>1.7066928390774223</v>
      </c>
      <c r="Z99" s="30">
        <f>VLOOKUP($O99,'2020'!$B$5:$O$117,12,FALSE)</f>
        <v>0.26846853648408892</v>
      </c>
      <c r="AA99" s="30">
        <f>VLOOKUP($O99,'2020'!$B$5:$O$117,13,FALSE)</f>
        <v>1.1889320901438223</v>
      </c>
      <c r="AB99" s="30">
        <f>VLOOKUP($O99,'2020'!$B$5:$O$117,14,FALSE)</f>
        <v>483.95288966063941</v>
      </c>
      <c r="AC99" s="87" t="s">
        <v>111</v>
      </c>
      <c r="AD99" s="36">
        <v>647.73</v>
      </c>
      <c r="AE99" s="36">
        <v>230.85</v>
      </c>
      <c r="AF99" s="36">
        <v>258.75</v>
      </c>
      <c r="AG99" s="36">
        <v>196</v>
      </c>
      <c r="AH99" s="36">
        <v>75.510000000000005</v>
      </c>
      <c r="AI99" s="36">
        <v>10.24</v>
      </c>
      <c r="AJ99" s="36">
        <v>100</v>
      </c>
      <c r="AK99" s="37">
        <v>110.94</v>
      </c>
      <c r="AL99" s="37">
        <v>17.48</v>
      </c>
      <c r="AM99" s="38">
        <v>62.385321100917437</v>
      </c>
      <c r="AN99" s="38">
        <v>46.360153256704983</v>
      </c>
      <c r="AO99" s="38">
        <v>86.687306501547994</v>
      </c>
      <c r="AP99" s="38">
        <v>94.881889763779526</v>
      </c>
    </row>
    <row r="100" spans="1:42">
      <c r="A100" s="27" t="s">
        <v>112</v>
      </c>
      <c r="B100" s="28">
        <f>VLOOKUP($A100,'2019'!$A$5:$N$117,2,FALSE)</f>
        <v>1073.9726322147144</v>
      </c>
      <c r="C100" s="28">
        <f>VLOOKUP($A100,'2019'!$A$5:$N$117,3,FALSE)</f>
        <v>772.25597372692619</v>
      </c>
      <c r="D100" s="28">
        <f>VLOOKUP($A100,'2019'!$A$5:$N$117,4,FALSE)</f>
        <v>1250.6743799781059</v>
      </c>
      <c r="E100" s="28">
        <f>VLOOKUP($A100,'2019'!$A$5:$N$117,5,FALSE)</f>
        <v>938.13710316711342</v>
      </c>
      <c r="F100" s="28">
        <f>VLOOKUP($A100,'2019'!$A$5:$N$117,6,FALSE)</f>
        <v>368.21618662942132</v>
      </c>
      <c r="G100" s="28">
        <f>VLOOKUP($A100,'2019'!$A$5:$N$117,7,FALSE)</f>
        <v>1276.097580310294</v>
      </c>
      <c r="H100" s="28">
        <f>VLOOKUP($A100,'2019'!$A$5:$N$117,8,FALSE)</f>
        <v>1820.0700237816618</v>
      </c>
      <c r="I100" s="28">
        <f>VLOOKUP($A100,'2019'!$A$5:$N$117,9,FALSE)</f>
        <v>1479.9559284285228</v>
      </c>
      <c r="J100" s="28">
        <f>VLOOKUP($A100,'2019'!$A$5:$N$117,10,FALSE)</f>
        <v>997.44039485108158</v>
      </c>
      <c r="K100" s="28">
        <f>VLOOKUP($A100,'2019'!$A$5:$N$117,11,FALSE)</f>
        <v>935.51073949643273</v>
      </c>
      <c r="L100" s="28">
        <f>VLOOKUP($A100,'2019'!$A$5:$N$117,12,FALSE)</f>
        <v>935.19557585595112</v>
      </c>
      <c r="M100" s="28">
        <f>VLOOKUP($A100,'2019'!$A$5:$N$117,13,FALSE)</f>
        <v>999.69906760786682</v>
      </c>
      <c r="N100" s="28">
        <f>VLOOKUP($A100,'2019'!$A$5:$N$117,14,FALSE)</f>
        <v>12847.225586048093</v>
      </c>
      <c r="O100" s="100" t="s">
        <v>112</v>
      </c>
      <c r="P100" s="30">
        <f>VLOOKUP($O100,'2020'!$B$5:$O$117,2,FALSE)</f>
        <v>953.10737608999284</v>
      </c>
      <c r="Q100" s="30">
        <f>VLOOKUP($O100,'2020'!$B$5:$O$117,3,FALSE)</f>
        <v>316.31924049677252</v>
      </c>
      <c r="R100" s="30">
        <f>VLOOKUP($O100,'2020'!$B$5:$O$117,4,FALSE)</f>
        <v>47.537182439319018</v>
      </c>
      <c r="S100" s="30">
        <f>VLOOKUP($O100,'2020'!$B$5:$O$117,5,FALSE)</f>
        <v>0</v>
      </c>
      <c r="T100" s="30">
        <f>VLOOKUP($O100,'2020'!$B$5:$O$117,6,FALSE)</f>
        <v>0</v>
      </c>
      <c r="U100" s="30">
        <f>VLOOKUP($O100,'2020'!$B$5:$O$117,7,FALSE)</f>
        <v>0</v>
      </c>
      <c r="V100" s="30">
        <f>VLOOKUP($O100,'2020'!$B$5:$O$117,8,FALSE)</f>
        <v>0</v>
      </c>
      <c r="W100" s="30">
        <f>VLOOKUP($O100,'2020'!$B$5:$O$117,9,FALSE)</f>
        <v>0</v>
      </c>
      <c r="X100" s="30">
        <f>VLOOKUP($O100,'2020'!$B$5:$O$117,10,FALSE)</f>
        <v>0</v>
      </c>
      <c r="Y100" s="30">
        <f>VLOOKUP($O100,'2020'!$B$5:$O$117,11,FALSE)</f>
        <v>4.6749273338114836</v>
      </c>
      <c r="Z100" s="30">
        <f>VLOOKUP($O100,'2020'!$B$5:$O$117,12,FALSE)</f>
        <v>0.73538182779057037</v>
      </c>
      <c r="AA100" s="30">
        <f>VLOOKUP($O100,'2020'!$B$5:$O$117,13,FALSE)</f>
        <v>3.2566909516439546</v>
      </c>
      <c r="AB100" s="30">
        <f>VLOOKUP($O100,'2020'!$B$5:$O$117,14,FALSE)</f>
        <v>1325.6307991393303</v>
      </c>
      <c r="AC100" s="86" t="s">
        <v>112</v>
      </c>
      <c r="AD100" s="31">
        <v>600</v>
      </c>
      <c r="AE100" s="31">
        <v>476.52</v>
      </c>
      <c r="AF100" s="31">
        <v>181.73</v>
      </c>
      <c r="AG100" s="31">
        <v>260.77</v>
      </c>
      <c r="AH100" s="31">
        <v>60.8</v>
      </c>
      <c r="AI100" s="31">
        <v>165.25</v>
      </c>
      <c r="AJ100" s="31">
        <v>130.37</v>
      </c>
      <c r="AK100" s="32">
        <v>100.35</v>
      </c>
      <c r="AL100" s="32">
        <v>80.709999999999994</v>
      </c>
      <c r="AM100" s="33">
        <v>49.27325581395349</v>
      </c>
      <c r="AN100" s="33">
        <v>0.92470277410832236</v>
      </c>
      <c r="AO100" s="33">
        <v>31.153846153846153</v>
      </c>
      <c r="AP100" s="33">
        <v>98.041681638519577</v>
      </c>
    </row>
    <row r="101" spans="1:42">
      <c r="A101" s="34" t="s">
        <v>113</v>
      </c>
      <c r="B101" s="28">
        <f>VLOOKUP($A101,'2019'!$A$5:$N$117,2,FALSE)</f>
        <v>7963</v>
      </c>
      <c r="C101" s="28">
        <f>VLOOKUP($A101,'2019'!$A$5:$N$117,3,FALSE)</f>
        <v>4547</v>
      </c>
      <c r="D101" s="28">
        <f>VLOOKUP($A101,'2019'!$A$5:$N$117,4,FALSE)</f>
        <v>4628</v>
      </c>
      <c r="E101" s="28">
        <f>VLOOKUP($A101,'2019'!$A$5:$N$117,5,FALSE)</f>
        <v>4826</v>
      </c>
      <c r="F101" s="28">
        <f>VLOOKUP($A101,'2019'!$A$5:$N$117,6,FALSE)</f>
        <v>2133</v>
      </c>
      <c r="G101" s="28">
        <f>VLOOKUP($A101,'2019'!$A$5:$N$117,7,FALSE)</f>
        <v>9926</v>
      </c>
      <c r="H101" s="28">
        <f>VLOOKUP($A101,'2019'!$A$5:$N$117,8,FALSE)</f>
        <v>12786</v>
      </c>
      <c r="I101" s="28">
        <f>VLOOKUP($A101,'2019'!$A$5:$N$117,9,FALSE)</f>
        <v>13078</v>
      </c>
      <c r="J101" s="28">
        <f>VLOOKUP($A101,'2019'!$A$5:$N$117,10,FALSE)</f>
        <v>4291</v>
      </c>
      <c r="K101" s="28">
        <f>VLOOKUP($A101,'2019'!$A$5:$N$117,11,FALSE)</f>
        <v>4596</v>
      </c>
      <c r="L101" s="28">
        <f>VLOOKUP($A101,'2019'!$A$5:$N$117,12,FALSE)</f>
        <v>4668</v>
      </c>
      <c r="M101" s="28">
        <f>VLOOKUP($A101,'2019'!$A$5:$N$117,13,FALSE)</f>
        <v>4757</v>
      </c>
      <c r="N101" s="28">
        <f>VLOOKUP($A101,'2019'!$A$5:$N$117,14,FALSE)</f>
        <v>78199</v>
      </c>
      <c r="O101" s="35" t="s">
        <v>113</v>
      </c>
      <c r="P101" s="30">
        <f>VLOOKUP($O101,'2020'!$B$5:$O$117,2,FALSE)</f>
        <v>8083</v>
      </c>
      <c r="Q101" s="30">
        <f>VLOOKUP($O101,'2020'!$B$5:$O$117,3,FALSE)</f>
        <v>1716</v>
      </c>
      <c r="R101" s="30">
        <f>VLOOKUP($O101,'2020'!$B$5:$O$117,4,FALSE)</f>
        <v>109</v>
      </c>
      <c r="S101" s="30">
        <f>VLOOKUP($O101,'2020'!$B$5:$O$117,5,FALSE)</f>
        <v>0</v>
      </c>
      <c r="T101" s="30">
        <f>VLOOKUP($O101,'2020'!$B$5:$O$117,6,FALSE)</f>
        <v>0</v>
      </c>
      <c r="U101" s="30">
        <f>VLOOKUP($O101,'2020'!$B$5:$O$117,7,FALSE)</f>
        <v>0</v>
      </c>
      <c r="V101" s="30">
        <f>VLOOKUP($O101,'2020'!$B$5:$O$117,8,FALSE)</f>
        <v>0</v>
      </c>
      <c r="W101" s="30">
        <f>VLOOKUP($O101,'2020'!$B$5:$O$117,9,FALSE)</f>
        <v>0</v>
      </c>
      <c r="X101" s="30">
        <f>VLOOKUP($O101,'2020'!$B$5:$O$117,10,FALSE)</f>
        <v>0</v>
      </c>
      <c r="Y101" s="30">
        <f>VLOOKUP($O101,'2020'!$B$5:$O$117,11,FALSE)</f>
        <v>89</v>
      </c>
      <c r="Z101" s="30">
        <f>VLOOKUP($O101,'2020'!$B$5:$O$117,12,FALSE)</f>
        <v>93</v>
      </c>
      <c r="AA101" s="30">
        <f>VLOOKUP($O101,'2020'!$B$5:$O$117,13,FALSE)</f>
        <v>144</v>
      </c>
      <c r="AB101" s="30">
        <f>VLOOKUP($O101,'2020'!$B$5:$O$117,14,FALSE)</f>
        <v>10234</v>
      </c>
      <c r="AC101" s="87" t="s">
        <v>113</v>
      </c>
      <c r="AD101" s="36">
        <v>1610.6</v>
      </c>
      <c r="AE101" s="36">
        <v>283.77</v>
      </c>
      <c r="AF101" s="36">
        <v>78.94</v>
      </c>
      <c r="AG101" s="36">
        <v>256.18</v>
      </c>
      <c r="AH101" s="36">
        <v>53.64</v>
      </c>
      <c r="AI101" s="36">
        <v>46.91</v>
      </c>
      <c r="AJ101" s="36">
        <v>94.88</v>
      </c>
      <c r="AK101" s="37">
        <v>77.44</v>
      </c>
      <c r="AL101" s="37">
        <v>17.14</v>
      </c>
      <c r="AM101" s="38">
        <v>58.478109798471159</v>
      </c>
      <c r="AN101" s="38">
        <v>10.276788161140038</v>
      </c>
      <c r="AO101" s="38">
        <v>21.766648321408915</v>
      </c>
      <c r="AP101" s="38">
        <v>78.767988451301491</v>
      </c>
    </row>
    <row r="102" spans="1:42">
      <c r="A102" s="27" t="s">
        <v>114</v>
      </c>
      <c r="B102" s="28">
        <f>VLOOKUP($A102,'2019'!$A$5:$N$117,2,FALSE)</f>
        <v>320.6867615416557</v>
      </c>
      <c r="C102" s="28">
        <f>VLOOKUP($A102,'2019'!$A$5:$N$117,3,FALSE)</f>
        <v>230.59457929108001</v>
      </c>
      <c r="D102" s="28">
        <f>VLOOKUP($A102,'2019'!$A$5:$N$117,4,FALSE)</f>
        <v>373.44966214940928</v>
      </c>
      <c r="E102" s="28">
        <f>VLOOKUP($A102,'2019'!$A$5:$N$117,5,FALSE)</f>
        <v>280.12645804235405</v>
      </c>
      <c r="F102" s="28">
        <f>VLOOKUP($A102,'2019'!$A$5:$N$117,6,FALSE)</f>
        <v>109.94885055301802</v>
      </c>
      <c r="G102" s="28">
        <f>VLOOKUP($A102,'2019'!$A$5:$N$117,7,FALSE)</f>
        <v>381.04099505492434</v>
      </c>
      <c r="H102" s="28">
        <f>VLOOKUP($A102,'2019'!$A$5:$N$117,8,FALSE)</f>
        <v>543.4704239175569</v>
      </c>
      <c r="I102" s="28">
        <f>VLOOKUP($A102,'2019'!$A$5:$N$117,9,FALSE)</f>
        <v>441.91281944811448</v>
      </c>
      <c r="J102" s="28">
        <f>VLOOKUP($A102,'2019'!$A$5:$N$117,10,FALSE)</f>
        <v>297.83433996451629</v>
      </c>
      <c r="K102" s="28">
        <f>VLOOKUP($A102,'2019'!$A$5:$N$117,11,FALSE)</f>
        <v>279.34222943641237</v>
      </c>
      <c r="L102" s="28">
        <f>VLOOKUP($A102,'2019'!$A$5:$N$117,12,FALSE)</f>
        <v>279.24812200369939</v>
      </c>
      <c r="M102" s="28">
        <f>VLOOKUP($A102,'2019'!$A$5:$N$117,13,FALSE)</f>
        <v>298.50877656562608</v>
      </c>
      <c r="N102" s="28">
        <f>VLOOKUP($A102,'2019'!$A$5:$N$117,14,FALSE)</f>
        <v>3836.1640179683668</v>
      </c>
      <c r="O102" s="100" t="s">
        <v>114</v>
      </c>
      <c r="P102" s="30">
        <f>VLOOKUP($O102,'2020'!$B$5:$O$117,2,FALSE)</f>
        <v>284.59656109622136</v>
      </c>
      <c r="Q102" s="30">
        <f>VLOOKUP($O102,'2020'!$B$5:$O$117,3,FALSE)</f>
        <v>94.452493299611191</v>
      </c>
      <c r="R102" s="30">
        <f>VLOOKUP($O102,'2020'!$B$5:$O$117,4,FALSE)</f>
        <v>14.194537767543695</v>
      </c>
      <c r="S102" s="30">
        <f>VLOOKUP($O102,'2020'!$B$5:$O$117,5,FALSE)</f>
        <v>0</v>
      </c>
      <c r="T102" s="30">
        <f>VLOOKUP($O102,'2020'!$B$5:$O$117,6,FALSE)</f>
        <v>0</v>
      </c>
      <c r="U102" s="30">
        <f>VLOOKUP($O102,'2020'!$B$5:$O$117,7,FALSE)</f>
        <v>0</v>
      </c>
      <c r="V102" s="30">
        <f>VLOOKUP($O102,'2020'!$B$5:$O$117,8,FALSE)</f>
        <v>0</v>
      </c>
      <c r="W102" s="30">
        <f>VLOOKUP($O102,'2020'!$B$5:$O$117,9,FALSE)</f>
        <v>0</v>
      </c>
      <c r="X102" s="30">
        <f>VLOOKUP($O102,'2020'!$B$5:$O$117,10,FALSE)</f>
        <v>0</v>
      </c>
      <c r="Y102" s="30">
        <f>VLOOKUP($O102,'2020'!$B$5:$O$117,11,FALSE)</f>
        <v>1.3959269185761203</v>
      </c>
      <c r="Z102" s="30">
        <f>VLOOKUP($O102,'2020'!$B$5:$O$117,12,FALSE)</f>
        <v>0.21958400966365937</v>
      </c>
      <c r="AA102" s="30">
        <f>VLOOKUP($O102,'2020'!$B$5:$O$117,13,FALSE)</f>
        <v>0.97244347136763443</v>
      </c>
      <c r="AB102" s="30">
        <f>VLOOKUP($O102,'2020'!$B$5:$O$117,14,FALSE)</f>
        <v>395.8315465629837</v>
      </c>
      <c r="AC102" s="86" t="s">
        <v>114</v>
      </c>
      <c r="AD102" s="31">
        <v>1200</v>
      </c>
      <c r="AE102" s="31">
        <v>783.33</v>
      </c>
      <c r="AF102" s="31">
        <v>282.08999999999997</v>
      </c>
      <c r="AG102" s="31">
        <v>96</v>
      </c>
      <c r="AH102" s="31">
        <v>130</v>
      </c>
      <c r="AI102" s="31">
        <v>231.52</v>
      </c>
      <c r="AJ102" s="31">
        <v>112.82</v>
      </c>
      <c r="AK102" s="32">
        <v>175</v>
      </c>
      <c r="AL102" s="32">
        <v>63.64</v>
      </c>
      <c r="AM102" s="33">
        <v>65.217391304347828</v>
      </c>
      <c r="AN102" s="33">
        <v>0.64102564102564097</v>
      </c>
      <c r="AO102" s="33">
        <v>95.32163742690058</v>
      </c>
      <c r="AP102" s="33">
        <v>117.62936221419974</v>
      </c>
    </row>
    <row r="103" spans="1:42">
      <c r="A103" s="34" t="s">
        <v>115</v>
      </c>
      <c r="B103" s="28">
        <f>VLOOKUP($A103,'2019'!$A$5:$N$117,2,FALSE)</f>
        <v>6792.6935940508092</v>
      </c>
      <c r="C103" s="28">
        <f>VLOOKUP($A103,'2019'!$A$5:$N$117,3,FALSE)</f>
        <v>4884.3872258502888</v>
      </c>
      <c r="D103" s="28">
        <f>VLOOKUP($A103,'2019'!$A$5:$N$117,4,FALSE)</f>
        <v>7910.3019893548753</v>
      </c>
      <c r="E103" s="28">
        <f>VLOOKUP($A103,'2019'!$A$5:$N$117,5,FALSE)</f>
        <v>5933.5570571137368</v>
      </c>
      <c r="F103" s="28">
        <f>VLOOKUP($A103,'2019'!$A$5:$N$117,6,FALSE)</f>
        <v>2328.9045336151898</v>
      </c>
      <c r="G103" s="28">
        <f>VLOOKUP($A103,'2019'!$A$5:$N$117,7,FALSE)</f>
        <v>8071.0993922464231</v>
      </c>
      <c r="H103" s="28">
        <f>VLOOKUP($A103,'2019'!$A$5:$N$117,8,FALSE)</f>
        <v>11511.6322524631</v>
      </c>
      <c r="I103" s="28">
        <f>VLOOKUP($A103,'2019'!$A$5:$N$117,9,FALSE)</f>
        <v>9360.4686497300972</v>
      </c>
      <c r="J103" s="28">
        <f>VLOOKUP($A103,'2019'!$A$5:$N$117,10,FALSE)</f>
        <v>6308.6402551810052</v>
      </c>
      <c r="K103" s="28">
        <f>VLOOKUP($A103,'2019'!$A$5:$N$117,11,FALSE)</f>
        <v>5916.9457551621308</v>
      </c>
      <c r="L103" s="28">
        <f>VLOOKUP($A103,'2019'!$A$5:$N$117,12,FALSE)</f>
        <v>5914.9523989279378</v>
      </c>
      <c r="M103" s="28">
        <f>VLOOKUP($A103,'2019'!$A$5:$N$117,13,FALSE)</f>
        <v>6322.9259748593859</v>
      </c>
      <c r="N103" s="28">
        <f>VLOOKUP($A103,'2019'!$A$5:$N$117,14,FALSE)</f>
        <v>81256.509078554984</v>
      </c>
      <c r="O103" s="100" t="s">
        <v>115</v>
      </c>
      <c r="P103" s="30">
        <f>VLOOKUP($O103,'2020'!$B$5:$O$117,2,FALSE)</f>
        <v>6028.2414782378919</v>
      </c>
      <c r="Q103" s="30">
        <f>VLOOKUP($O103,'2020'!$B$5:$O$117,3,FALSE)</f>
        <v>2000.6652070514515</v>
      </c>
      <c r="R103" s="30">
        <f>VLOOKUP($O103,'2020'!$B$5:$O$117,4,FALSE)</f>
        <v>300.66456532407233</v>
      </c>
      <c r="S103" s="30">
        <f>VLOOKUP($O103,'2020'!$B$5:$O$117,5,FALSE)</f>
        <v>0</v>
      </c>
      <c r="T103" s="30">
        <f>VLOOKUP($O103,'2020'!$B$5:$O$117,6,FALSE)</f>
        <v>0</v>
      </c>
      <c r="U103" s="30">
        <f>VLOOKUP($O103,'2020'!$B$5:$O$117,7,FALSE)</f>
        <v>0</v>
      </c>
      <c r="V103" s="30">
        <f>VLOOKUP($O103,'2020'!$B$5:$O$117,8,FALSE)</f>
        <v>0</v>
      </c>
      <c r="W103" s="30">
        <f>VLOOKUP($O103,'2020'!$B$5:$O$117,9,FALSE)</f>
        <v>0</v>
      </c>
      <c r="X103" s="30">
        <f>VLOOKUP($O103,'2020'!$B$5:$O$117,10,FALSE)</f>
        <v>0</v>
      </c>
      <c r="Y103" s="30">
        <f>VLOOKUP($O103,'2020'!$B$5:$O$117,11,FALSE)</f>
        <v>29.568117473859047</v>
      </c>
      <c r="Z103" s="30">
        <f>VLOOKUP($O103,'2020'!$B$5:$O$117,12,FALSE)</f>
        <v>4.6511645464497375</v>
      </c>
      <c r="AA103" s="30">
        <f>VLOOKUP($O103,'2020'!$B$5:$O$117,13,FALSE)</f>
        <v>20.598014419991696</v>
      </c>
      <c r="AB103" s="30">
        <f>VLOOKUP($O103,'2020'!$B$5:$O$117,14,FALSE)</f>
        <v>8384.388547053717</v>
      </c>
      <c r="AC103" s="87" t="s">
        <v>115</v>
      </c>
      <c r="AD103" s="36">
        <v>4191.2700000000004</v>
      </c>
      <c r="AE103" s="36">
        <v>786.53</v>
      </c>
      <c r="AF103" s="36">
        <v>212.32</v>
      </c>
      <c r="AG103" s="36">
        <v>738.08</v>
      </c>
      <c r="AH103" s="36">
        <v>148.44</v>
      </c>
      <c r="AI103" s="36">
        <v>87.77</v>
      </c>
      <c r="AJ103" s="36">
        <v>272.49</v>
      </c>
      <c r="AK103" s="37">
        <v>133.54</v>
      </c>
      <c r="AL103" s="37">
        <v>82.12</v>
      </c>
      <c r="AM103" s="38">
        <v>95.437801076792297</v>
      </c>
      <c r="AN103" s="38">
        <v>49.651000465332714</v>
      </c>
      <c r="AO103" s="38">
        <v>30.209324452901999</v>
      </c>
      <c r="AP103" s="38">
        <v>145.67662765594821</v>
      </c>
    </row>
    <row r="104" spans="1:42">
      <c r="A104" s="27" t="s">
        <v>116</v>
      </c>
      <c r="B104" s="28">
        <f>VLOOKUP($A104,'2019'!$A$5:$N$117,2,FALSE)</f>
        <v>4455.2691480125322</v>
      </c>
      <c r="C104" s="28">
        <f>VLOOKUP($A104,'2019'!$A$5:$N$117,3,FALSE)</f>
        <v>3203.6274583820923</v>
      </c>
      <c r="D104" s="28">
        <f>VLOOKUP($A104,'2019'!$A$5:$N$117,4,FALSE)</f>
        <v>5188.2988562153187</v>
      </c>
      <c r="E104" s="28">
        <f>VLOOKUP($A104,'2019'!$A$5:$N$117,5,FALSE)</f>
        <v>3891.7689026461817</v>
      </c>
      <c r="F104" s="28">
        <f>VLOOKUP($A104,'2019'!$A$5:$N$117,6,FALSE)</f>
        <v>1527.5083990789326</v>
      </c>
      <c r="G104" s="28">
        <f>VLOOKUP($A104,'2019'!$A$5:$N$117,7,FALSE)</f>
        <v>5293.7644860518667</v>
      </c>
      <c r="H104" s="28">
        <f>VLOOKUP($A104,'2019'!$A$5:$N$117,8,FALSE)</f>
        <v>7550.3803178437965</v>
      </c>
      <c r="I104" s="28">
        <f>VLOOKUP($A104,'2019'!$A$5:$N$117,9,FALSE)</f>
        <v>6139.4506624891474</v>
      </c>
      <c r="J104" s="28">
        <f>VLOOKUP($A104,'2019'!$A$5:$N$117,10,FALSE)</f>
        <v>4137.7827375335019</v>
      </c>
      <c r="K104" s="28">
        <f>VLOOKUP($A104,'2019'!$A$5:$N$117,11,FALSE)</f>
        <v>3880.8736929523234</v>
      </c>
      <c r="L104" s="28">
        <f>VLOOKUP($A104,'2019'!$A$5:$N$117,12,FALSE)</f>
        <v>3879.5662677890605</v>
      </c>
      <c r="M104" s="28">
        <f>VLOOKUP($A104,'2019'!$A$5:$N$117,13,FALSE)</f>
        <v>4147.1526178702206</v>
      </c>
      <c r="N104" s="28">
        <f>VLOOKUP($A104,'2019'!$A$5:$N$117,14,FALSE)</f>
        <v>53295.443546864975</v>
      </c>
      <c r="O104" s="100" t="s">
        <v>116</v>
      </c>
      <c r="P104" s="30">
        <f>VLOOKUP($O104,'2020'!$B$5:$O$117,2,FALSE)</f>
        <v>3953.871597901174</v>
      </c>
      <c r="Q104" s="30">
        <f>VLOOKUP($O104,'2020'!$B$5:$O$117,3,FALSE)</f>
        <v>1312.2190555282928</v>
      </c>
      <c r="R104" s="30">
        <f>VLOOKUP($O104,'2020'!$B$5:$O$117,4,FALSE)</f>
        <v>197.20329545883507</v>
      </c>
      <c r="S104" s="30">
        <f>VLOOKUP($O104,'2020'!$B$5:$O$117,5,FALSE)</f>
        <v>0</v>
      </c>
      <c r="T104" s="30">
        <f>VLOOKUP($O104,'2020'!$B$5:$O$117,6,FALSE)</f>
        <v>0</v>
      </c>
      <c r="U104" s="30">
        <f>VLOOKUP($O104,'2020'!$B$5:$O$117,7,FALSE)</f>
        <v>0</v>
      </c>
      <c r="V104" s="30">
        <f>VLOOKUP($O104,'2020'!$B$5:$O$117,8,FALSE)</f>
        <v>0</v>
      </c>
      <c r="W104" s="30">
        <f>VLOOKUP($O104,'2020'!$B$5:$O$117,9,FALSE)</f>
        <v>0</v>
      </c>
      <c r="X104" s="30">
        <f>VLOOKUP($O104,'2020'!$B$5:$O$117,10,FALSE)</f>
        <v>0</v>
      </c>
      <c r="Y104" s="30">
        <f>VLOOKUP($O104,'2020'!$B$5:$O$117,11,FALSE)</f>
        <v>19.393473255067761</v>
      </c>
      <c r="Z104" s="30">
        <f>VLOOKUP($O104,'2020'!$B$5:$O$117,12,FALSE)</f>
        <v>3.0506587142803219</v>
      </c>
      <c r="AA104" s="30">
        <f>VLOOKUP($O104,'2020'!$B$5:$O$117,13,FALSE)</f>
        <v>13.510060020384282</v>
      </c>
      <c r="AB104" s="30">
        <f>VLOOKUP($O104,'2020'!$B$5:$O$117,14,FALSE)</f>
        <v>5499.2481408780341</v>
      </c>
      <c r="AC104" s="86" t="s">
        <v>116</v>
      </c>
      <c r="AD104" s="31">
        <v>2378.35</v>
      </c>
      <c r="AE104" s="31">
        <v>244.99</v>
      </c>
      <c r="AF104" s="31">
        <v>102.18</v>
      </c>
      <c r="AG104" s="31">
        <v>694.83</v>
      </c>
      <c r="AH104" s="31">
        <v>-11.98</v>
      </c>
      <c r="AI104" s="31">
        <v>57.13</v>
      </c>
      <c r="AJ104" s="31">
        <v>42.24</v>
      </c>
      <c r="AK104" s="32">
        <v>252.67</v>
      </c>
      <c r="AL104" s="32">
        <v>67.510000000000005</v>
      </c>
      <c r="AM104" s="33">
        <v>188.6162904808636</v>
      </c>
      <c r="AN104" s="33">
        <v>-12.354463130659767</v>
      </c>
      <c r="AO104" s="33">
        <v>35.336888027144937</v>
      </c>
      <c r="AP104" s="33">
        <v>86.929406669553927</v>
      </c>
    </row>
    <row r="105" spans="1:42">
      <c r="A105" s="34" t="s">
        <v>117</v>
      </c>
      <c r="B105" s="28">
        <f>VLOOKUP($A105,'2019'!$A$5:$N$117,2,FALSE)</f>
        <v>1795</v>
      </c>
      <c r="C105" s="28">
        <f>VLOOKUP($A105,'2019'!$A$5:$N$117,3,FALSE)</f>
        <v>1446</v>
      </c>
      <c r="D105" s="28">
        <f>VLOOKUP($A105,'2019'!$A$5:$N$117,4,FALSE)</f>
        <v>2018</v>
      </c>
      <c r="E105" s="28">
        <f>VLOOKUP($A105,'2019'!$A$5:$N$117,5,FALSE)</f>
        <v>1737</v>
      </c>
      <c r="F105" s="28">
        <f>VLOOKUP($A105,'2019'!$A$5:$N$117,6,FALSE)</f>
        <v>529</v>
      </c>
      <c r="G105" s="28">
        <f>VLOOKUP($A105,'2019'!$A$5:$N$117,7,FALSE)</f>
        <v>5612</v>
      </c>
      <c r="H105" s="28">
        <f>VLOOKUP($A105,'2019'!$A$5:$N$117,8,FALSE)</f>
        <v>5149</v>
      </c>
      <c r="I105" s="28">
        <f>VLOOKUP($A105,'2019'!$A$5:$N$117,9,FALSE)</f>
        <v>4104</v>
      </c>
      <c r="J105" s="28">
        <f>VLOOKUP($A105,'2019'!$A$5:$N$117,10,FALSE)</f>
        <v>2149</v>
      </c>
      <c r="K105" s="28">
        <f>VLOOKUP($A105,'2019'!$A$5:$N$117,11,FALSE)</f>
        <v>1784</v>
      </c>
      <c r="L105" s="28">
        <f>VLOOKUP($A105,'2019'!$A$5:$N$117,12,FALSE)</f>
        <v>1702</v>
      </c>
      <c r="M105" s="28">
        <f>VLOOKUP($A105,'2019'!$A$5:$N$117,13,FALSE)</f>
        <v>1981</v>
      </c>
      <c r="N105" s="28">
        <f>VLOOKUP($A105,'2019'!$A$5:$N$117,14,FALSE)</f>
        <v>30006</v>
      </c>
      <c r="O105" s="35" t="s">
        <v>117</v>
      </c>
      <c r="P105" s="30">
        <f>VLOOKUP($O105,'2020'!$B$5:$O$117,2,FALSE)</f>
        <v>3313</v>
      </c>
      <c r="Q105" s="30">
        <f>VLOOKUP($O105,'2020'!$B$5:$O$117,3,FALSE)</f>
        <v>753</v>
      </c>
      <c r="R105" s="30">
        <f>VLOOKUP($O105,'2020'!$B$5:$O$117,4,FALSE)</f>
        <v>56</v>
      </c>
      <c r="S105" s="30">
        <f>VLOOKUP($O105,'2020'!$B$5:$O$117,5,FALSE)</f>
        <v>0</v>
      </c>
      <c r="T105" s="30">
        <f>VLOOKUP($O105,'2020'!$B$5:$O$117,6,FALSE)</f>
        <v>0</v>
      </c>
      <c r="U105" s="30">
        <f>VLOOKUP($O105,'2020'!$B$5:$O$117,7,FALSE)</f>
        <v>0</v>
      </c>
      <c r="V105" s="30">
        <f>VLOOKUP($O105,'2020'!$B$5:$O$117,8,FALSE)</f>
        <v>0</v>
      </c>
      <c r="W105" s="30">
        <f>VLOOKUP($O105,'2020'!$B$5:$O$117,9,FALSE)</f>
        <v>0</v>
      </c>
      <c r="X105" s="30">
        <f>VLOOKUP($O105,'2020'!$B$5:$O$117,10,FALSE)</f>
        <v>0</v>
      </c>
      <c r="Y105" s="30">
        <f>VLOOKUP($O105,'2020'!$B$5:$O$117,11,FALSE)</f>
        <v>0</v>
      </c>
      <c r="Z105" s="30">
        <f>VLOOKUP($O105,'2020'!$B$5:$O$117,12,FALSE)</f>
        <v>3</v>
      </c>
      <c r="AA105" s="30">
        <f>VLOOKUP($O105,'2020'!$B$5:$O$117,13,FALSE)</f>
        <v>6</v>
      </c>
      <c r="AB105" s="30">
        <f>VLOOKUP($O105,'2020'!$B$5:$O$117,14,FALSE)</f>
        <v>4131</v>
      </c>
      <c r="AC105" s="87" t="s">
        <v>117</v>
      </c>
      <c r="AD105" s="36">
        <v>9345.57</v>
      </c>
      <c r="AE105" s="36">
        <v>1297.74</v>
      </c>
      <c r="AF105" s="36">
        <v>223.38</v>
      </c>
      <c r="AG105" s="36">
        <v>511.26</v>
      </c>
      <c r="AH105" s="36">
        <v>3.96</v>
      </c>
      <c r="AI105" s="36">
        <v>72.69</v>
      </c>
      <c r="AJ105" s="36">
        <v>88.73</v>
      </c>
      <c r="AK105" s="37">
        <v>46.03</v>
      </c>
      <c r="AL105" s="37">
        <v>70.97</v>
      </c>
      <c r="AM105" s="38">
        <v>73.669323733607612</v>
      </c>
      <c r="AN105" s="38">
        <v>68.995913134065233</v>
      </c>
      <c r="AO105" s="38">
        <v>60.199921083782712</v>
      </c>
      <c r="AP105" s="38">
        <v>85.229518084818736</v>
      </c>
    </row>
    <row r="106" spans="1:42">
      <c r="A106" s="27" t="s">
        <v>118</v>
      </c>
      <c r="B106" s="28">
        <f>VLOOKUP($A106,'2019'!$A$5:$N$117,2,FALSE)</f>
        <v>7965</v>
      </c>
      <c r="C106" s="28">
        <f>VLOOKUP($A106,'2019'!$A$5:$N$117,3,FALSE)</f>
        <v>4827</v>
      </c>
      <c r="D106" s="28">
        <f>VLOOKUP($A106,'2019'!$A$5:$N$117,4,FALSE)</f>
        <v>10253</v>
      </c>
      <c r="E106" s="28">
        <f>VLOOKUP($A106,'2019'!$A$5:$N$117,5,FALSE)</f>
        <v>10110</v>
      </c>
      <c r="F106" s="28">
        <f>VLOOKUP($A106,'2019'!$A$5:$N$117,6,FALSE)</f>
        <v>1728</v>
      </c>
      <c r="G106" s="28">
        <f>VLOOKUP($A106,'2019'!$A$5:$N$117,7,FALSE)</f>
        <v>10875</v>
      </c>
      <c r="H106" s="28">
        <f>VLOOKUP($A106,'2019'!$A$5:$N$117,8,FALSE)</f>
        <v>25072</v>
      </c>
      <c r="I106" s="28">
        <f>VLOOKUP($A106,'2019'!$A$5:$N$117,9,FALSE)</f>
        <v>23968</v>
      </c>
      <c r="J106" s="28">
        <f>VLOOKUP($A106,'2019'!$A$5:$N$117,10,FALSE)</f>
        <v>8113</v>
      </c>
      <c r="K106" s="28">
        <f>VLOOKUP($A106,'2019'!$A$5:$N$117,11,FALSE)</f>
        <v>8037</v>
      </c>
      <c r="L106" s="28">
        <f>VLOOKUP($A106,'2019'!$A$5:$N$117,12,FALSE)</f>
        <v>8336</v>
      </c>
      <c r="M106" s="28">
        <f>VLOOKUP($A106,'2019'!$A$5:$N$117,13,FALSE)</f>
        <v>10874</v>
      </c>
      <c r="N106" s="28">
        <f>VLOOKUP($A106,'2019'!$A$5:$N$117,14,FALSE)</f>
        <v>130158</v>
      </c>
      <c r="O106" s="29" t="s">
        <v>118</v>
      </c>
      <c r="P106" s="30">
        <f>VLOOKUP($O106,'2020'!$B$5:$O$117,2,FALSE)</f>
        <v>5726</v>
      </c>
      <c r="Q106" s="30">
        <f>VLOOKUP($O106,'2020'!$B$5:$O$117,3,FALSE)</f>
        <v>1368</v>
      </c>
      <c r="R106" s="30">
        <f>VLOOKUP($O106,'2020'!$B$5:$O$117,4,FALSE)</f>
        <v>8</v>
      </c>
      <c r="S106" s="30">
        <f>VLOOKUP($O106,'2020'!$B$5:$O$117,5,FALSE)</f>
        <v>0</v>
      </c>
      <c r="T106" s="30">
        <f>VLOOKUP($O106,'2020'!$B$5:$O$117,6,FALSE)</f>
        <v>0</v>
      </c>
      <c r="U106" s="30">
        <f>VLOOKUP($O106,'2020'!$B$5:$O$117,7,FALSE)</f>
        <v>0</v>
      </c>
      <c r="V106" s="30">
        <f>VLOOKUP($O106,'2020'!$B$5:$O$117,8,FALSE)</f>
        <v>0</v>
      </c>
      <c r="W106" s="30">
        <f>VLOOKUP($O106,'2020'!$B$5:$O$117,9,FALSE)</f>
        <v>0</v>
      </c>
      <c r="X106" s="30">
        <f>VLOOKUP($O106,'2020'!$B$5:$O$117,10,FALSE)</f>
        <v>0</v>
      </c>
      <c r="Y106" s="30">
        <f>VLOOKUP($O106,'2020'!$B$5:$O$117,11,FALSE)</f>
        <v>0</v>
      </c>
      <c r="Z106" s="30">
        <f>VLOOKUP($O106,'2020'!$B$5:$O$117,12,FALSE)</f>
        <v>23</v>
      </c>
      <c r="AA106" s="30">
        <f>VLOOKUP($O106,'2020'!$B$5:$O$117,13,FALSE)</f>
        <v>29</v>
      </c>
      <c r="AB106" s="30">
        <f>VLOOKUP($O106,'2020'!$B$5:$O$117,14,FALSE)</f>
        <v>7154</v>
      </c>
      <c r="AC106" s="86" t="s">
        <v>118</v>
      </c>
      <c r="AD106" s="31">
        <v>1226.47</v>
      </c>
      <c r="AE106" s="31">
        <v>327.35000000000002</v>
      </c>
      <c r="AF106" s="31">
        <v>34.81</v>
      </c>
      <c r="AG106" s="31">
        <v>585.77</v>
      </c>
      <c r="AH106" s="31">
        <v>33.369999999999997</v>
      </c>
      <c r="AI106" s="31">
        <v>187.74</v>
      </c>
      <c r="AJ106" s="31">
        <v>158.83000000000001</v>
      </c>
      <c r="AK106" s="32">
        <v>122.92</v>
      </c>
      <c r="AL106" s="32">
        <v>86.97</v>
      </c>
      <c r="AM106" s="33">
        <v>61.611295681063126</v>
      </c>
      <c r="AN106" s="33">
        <v>25.275340675751352</v>
      </c>
      <c r="AO106" s="33">
        <v>71.205752212389385</v>
      </c>
      <c r="AP106" s="33">
        <v>111.26790547732732</v>
      </c>
    </row>
    <row r="107" spans="1:42">
      <c r="A107" s="34" t="s">
        <v>119</v>
      </c>
      <c r="B107" s="28">
        <f>VLOOKUP($A107,'2019'!$A$5:$N$117,2,FALSE)</f>
        <v>867.1277414971122</v>
      </c>
      <c r="C107" s="28">
        <f>VLOOKUP($A107,'2019'!$A$5:$N$117,3,FALSE)</f>
        <v>623.5210826318372</v>
      </c>
      <c r="D107" s="28">
        <f>VLOOKUP($A107,'2019'!$A$5:$N$117,4,FALSE)</f>
        <v>1009.7971009021932</v>
      </c>
      <c r="E107" s="28">
        <f>VLOOKUP($A107,'2019'!$A$5:$N$117,5,FALSE)</f>
        <v>757.4538522517081</v>
      </c>
      <c r="F107" s="28">
        <f>VLOOKUP($A107,'2019'!$A$5:$N$117,6,FALSE)</f>
        <v>297.29851647729419</v>
      </c>
      <c r="G107" s="28">
        <f>VLOOKUP($A107,'2019'!$A$5:$N$117,7,FALSE)</f>
        <v>1030.3238458344342</v>
      </c>
      <c r="H107" s="28">
        <f>VLOOKUP($A107,'2019'!$A$5:$N$117,8,FALSE)</f>
        <v>1469.5283303763542</v>
      </c>
      <c r="I107" s="28">
        <f>VLOOKUP($A107,'2019'!$A$5:$N$117,9,FALSE)</f>
        <v>1194.919500962591</v>
      </c>
      <c r="J107" s="28">
        <f>VLOOKUP($A107,'2019'!$A$5:$N$117,10,FALSE)</f>
        <v>805.33545355026229</v>
      </c>
      <c r="K107" s="28">
        <f>VLOOKUP($A107,'2019'!$A$5:$N$117,11,FALSE)</f>
        <v>755.33332075044348</v>
      </c>
      <c r="L107" s="28">
        <f>VLOOKUP($A107,'2019'!$A$5:$N$117,12,FALSE)</f>
        <v>755.07885697029178</v>
      </c>
      <c r="M107" s="28">
        <f>VLOOKUP($A107,'2019'!$A$5:$N$117,13,FALSE)</f>
        <v>807.15911064134991</v>
      </c>
      <c r="N107" s="28">
        <f>VLOOKUP($A107,'2019'!$A$5:$N$117,14,FALSE)</f>
        <v>10372.876712845871</v>
      </c>
      <c r="O107" s="100" t="s">
        <v>119</v>
      </c>
      <c r="P107" s="30">
        <f>VLOOKUP($O107,'2020'!$B$5:$O$117,2,FALSE)</f>
        <v>769.5408818089162</v>
      </c>
      <c r="Q107" s="30">
        <f>VLOOKUP($O107,'2020'!$B$5:$O$117,3,FALSE)</f>
        <v>255.39681401230607</v>
      </c>
      <c r="R107" s="30">
        <f>VLOOKUP($O107,'2020'!$B$5:$O$117,4,FALSE)</f>
        <v>38.381620172888901</v>
      </c>
      <c r="S107" s="30">
        <f>VLOOKUP($O107,'2020'!$B$5:$O$117,5,FALSE)</f>
        <v>0</v>
      </c>
      <c r="T107" s="30">
        <f>VLOOKUP($O107,'2020'!$B$5:$O$117,6,FALSE)</f>
        <v>0</v>
      </c>
      <c r="U107" s="30">
        <f>VLOOKUP($O107,'2020'!$B$5:$O$117,7,FALSE)</f>
        <v>0</v>
      </c>
      <c r="V107" s="30">
        <f>VLOOKUP($O107,'2020'!$B$5:$O$117,8,FALSE)</f>
        <v>0</v>
      </c>
      <c r="W107" s="30">
        <f>VLOOKUP($O107,'2020'!$B$5:$O$117,9,FALSE)</f>
        <v>0</v>
      </c>
      <c r="X107" s="30">
        <f>VLOOKUP($O107,'2020'!$B$5:$O$117,10,FALSE)</f>
        <v>0</v>
      </c>
      <c r="Y107" s="30">
        <f>VLOOKUP($O107,'2020'!$B$5:$O$117,11,FALSE)</f>
        <v>3.7745460722509532</v>
      </c>
      <c r="Z107" s="30">
        <f>VLOOKUP($O107,'2020'!$B$5:$O$117,12,FALSE)</f>
        <v>0.5937488203540825</v>
      </c>
      <c r="AA107" s="30">
        <f>VLOOKUP($O107,'2020'!$B$5:$O$117,13,FALSE)</f>
        <v>2.6294590615680797</v>
      </c>
      <c r="AB107" s="30">
        <f>VLOOKUP($O107,'2020'!$B$5:$O$117,14,FALSE)</f>
        <v>1070.3170699482844</v>
      </c>
      <c r="AC107" s="87" t="s">
        <v>119</v>
      </c>
      <c r="AD107" s="36">
        <v>3245.45</v>
      </c>
      <c r="AE107" s="36">
        <v>533.33000000000004</v>
      </c>
      <c r="AF107" s="36">
        <v>77.44</v>
      </c>
      <c r="AG107" s="36">
        <v>918.92</v>
      </c>
      <c r="AH107" s="36">
        <v>56.12</v>
      </c>
      <c r="AI107" s="36">
        <v>84.75</v>
      </c>
      <c r="AJ107" s="36">
        <v>85.43</v>
      </c>
      <c r="AK107" s="37">
        <v>75.8</v>
      </c>
      <c r="AL107" s="37">
        <v>70.650000000000006</v>
      </c>
      <c r="AM107" s="38">
        <v>48.431372549019606</v>
      </c>
      <c r="AN107" s="38">
        <v>45.487364620938628</v>
      </c>
      <c r="AO107" s="38">
        <v>58.968609865470853</v>
      </c>
      <c r="AP107" s="38">
        <v>88.251001335113486</v>
      </c>
    </row>
    <row r="108" spans="1:42">
      <c r="A108" s="55" t="s">
        <v>135</v>
      </c>
      <c r="B108" s="28">
        <f>VLOOKUP($A108,'2019'!$A$5:$N$117,2,FALSE)</f>
        <v>668.96570533388694</v>
      </c>
      <c r="C108" s="28">
        <f>VLOOKUP($A108,'2019'!$A$5:$N$117,3,FALSE)</f>
        <v>481.02972707712053</v>
      </c>
      <c r="D108" s="28">
        <f>VLOOKUP($A108,'2019'!$A$5:$N$117,4,FALSE)</f>
        <v>779.03127477256419</v>
      </c>
      <c r="E108" s="28">
        <f>VLOOKUP($A108,'2019'!$A$5:$N$117,5,FALSE)</f>
        <v>584.35525272734128</v>
      </c>
      <c r="F108" s="28">
        <f>VLOOKUP($A108,'2019'!$A$5:$N$117,6,FALSE)</f>
        <v>229.35780076252311</v>
      </c>
      <c r="G108" s="28">
        <f>VLOOKUP($A108,'2019'!$A$5:$N$117,7,FALSE)</f>
        <v>794.86710580952013</v>
      </c>
      <c r="H108" s="28">
        <f>VLOOKUP($A108,'2019'!$A$5:$N$117,8,FALSE)</f>
        <v>1133.7015401457097</v>
      </c>
      <c r="I108" s="28">
        <f>VLOOKUP($A108,'2019'!$A$5:$N$117,9,FALSE)</f>
        <v>921.84822203767317</v>
      </c>
      <c r="J108" s="28">
        <f>VLOOKUP($A108,'2019'!$A$5:$N$117,10,FALSE)</f>
        <v>621.2946189271828</v>
      </c>
      <c r="K108" s="28">
        <f>VLOOKUP($A108,'2019'!$A$5:$N$117,11,FALSE)</f>
        <v>582.71931976897815</v>
      </c>
      <c r="L108" s="28">
        <f>VLOOKUP($A108,'2019'!$A$5:$N$117,12,FALSE)</f>
        <v>582.52300781397457</v>
      </c>
      <c r="M108" s="28">
        <f>VLOOKUP($A108,'2019'!$A$5:$N$117,13,FALSE)</f>
        <v>622.7015212713751</v>
      </c>
      <c r="N108" s="28">
        <f>VLOOKUP($A108,'2019'!$A$5:$N$117,14,FALSE)</f>
        <v>8002.3950964478499</v>
      </c>
      <c r="O108" s="101" t="s">
        <v>120</v>
      </c>
      <c r="P108" s="30">
        <f>VLOOKUP($O108,'2020'!$B$5:$O$117,2,FALSE)</f>
        <v>593.68007059001172</v>
      </c>
      <c r="Q108" s="30">
        <f>VLOOKUP($O108,'2020'!$B$5:$O$117,3,FALSE)</f>
        <v>197.03176550526592</v>
      </c>
      <c r="R108" s="30">
        <f>VLOOKUP($O108,'2020'!$B$5:$O$117,4,FALSE)</f>
        <v>29.61038654637424</v>
      </c>
      <c r="S108" s="30">
        <f>VLOOKUP($O108,'2020'!$B$5:$O$117,5,FALSE)</f>
        <v>0</v>
      </c>
      <c r="T108" s="30">
        <f>VLOOKUP($O108,'2020'!$B$5:$O$117,6,FALSE)</f>
        <v>0</v>
      </c>
      <c r="U108" s="30">
        <f>VLOOKUP($O108,'2020'!$B$5:$O$117,7,FALSE)</f>
        <v>0</v>
      </c>
      <c r="V108" s="30">
        <f>VLOOKUP($O108,'2020'!$B$5:$O$117,8,FALSE)</f>
        <v>0</v>
      </c>
      <c r="W108" s="30">
        <f>VLOOKUP($O108,'2020'!$B$5:$O$117,9,FALSE)</f>
        <v>0</v>
      </c>
      <c r="X108" s="30">
        <f>VLOOKUP($O108,'2020'!$B$5:$O$117,10,FALSE)</f>
        <v>0</v>
      </c>
      <c r="Y108" s="30">
        <f>VLOOKUP($O108,'2020'!$B$5:$O$117,11,FALSE)</f>
        <v>2.9119606658865274</v>
      </c>
      <c r="Z108" s="30">
        <f>VLOOKUP($O108,'2020'!$B$5:$O$117,12,FALSE)</f>
        <v>0.45806122834170093</v>
      </c>
      <c r="AA108" s="30">
        <f>VLOOKUP($O108,'2020'!$B$5:$O$117,13,FALSE)</f>
        <v>2.0285568683703898</v>
      </c>
      <c r="AB108" s="30">
        <f>VLOOKUP($O108,'2020'!$B$5:$O$117,14,FALSE)</f>
        <v>825.72080140425044</v>
      </c>
      <c r="AC108" s="91" t="s">
        <v>120</v>
      </c>
      <c r="AD108" s="52">
        <v>440</v>
      </c>
      <c r="AE108" s="52">
        <v>461.67</v>
      </c>
      <c r="AF108" s="52">
        <v>104.44</v>
      </c>
      <c r="AG108" s="52">
        <v>334.12</v>
      </c>
      <c r="AH108" s="52">
        <v>62.65</v>
      </c>
      <c r="AI108" s="52">
        <v>125.07</v>
      </c>
      <c r="AJ108" s="52">
        <v>85.22</v>
      </c>
      <c r="AK108" s="61">
        <v>69.87</v>
      </c>
      <c r="AL108" s="61">
        <v>61.9</v>
      </c>
      <c r="AM108" s="62">
        <v>49.262536873156343</v>
      </c>
      <c r="AN108" s="62">
        <v>23.766816143497756</v>
      </c>
      <c r="AO108" s="62">
        <v>50.812064965197209</v>
      </c>
      <c r="AP108" s="62">
        <v>87.078165561003757</v>
      </c>
    </row>
    <row r="109" spans="1:42" ht="15.75" thickBot="1">
      <c r="A109" s="57" t="s">
        <v>121</v>
      </c>
      <c r="B109" s="28">
        <f>SUM(B110:B115)</f>
        <v>12816</v>
      </c>
      <c r="C109" s="28">
        <f t="shared" ref="C109:N109" si="24">SUM(C110:C115)</f>
        <v>11835</v>
      </c>
      <c r="D109" s="28">
        <f t="shared" si="24"/>
        <v>16568</v>
      </c>
      <c r="E109" s="28">
        <f t="shared" si="24"/>
        <v>15898.000000000002</v>
      </c>
      <c r="F109" s="28">
        <f t="shared" si="24"/>
        <v>12822</v>
      </c>
      <c r="G109" s="28">
        <f t="shared" si="24"/>
        <v>17566</v>
      </c>
      <c r="H109" s="28">
        <f t="shared" si="24"/>
        <v>15640.000000000002</v>
      </c>
      <c r="I109" s="28">
        <f t="shared" si="24"/>
        <v>17312</v>
      </c>
      <c r="J109" s="28">
        <f t="shared" si="24"/>
        <v>17933</v>
      </c>
      <c r="K109" s="28">
        <f t="shared" si="24"/>
        <v>16465</v>
      </c>
      <c r="L109" s="28">
        <f t="shared" si="24"/>
        <v>15294</v>
      </c>
      <c r="M109" s="28">
        <f t="shared" si="24"/>
        <v>28159</v>
      </c>
      <c r="N109" s="28">
        <f t="shared" si="24"/>
        <v>198308</v>
      </c>
      <c r="O109" s="58" t="s">
        <v>121</v>
      </c>
      <c r="P109" s="28">
        <f>SUM(P110:P115)</f>
        <v>12843.999999999998</v>
      </c>
      <c r="Q109" s="28">
        <f t="shared" ref="Q109:AB109" si="25">SUM(Q110:Q115)</f>
        <v>7752</v>
      </c>
      <c r="R109" s="28">
        <f t="shared" si="25"/>
        <v>3544.0000000000005</v>
      </c>
      <c r="S109" s="28">
        <f t="shared" si="25"/>
        <v>0</v>
      </c>
      <c r="T109" s="28">
        <f t="shared" si="25"/>
        <v>0</v>
      </c>
      <c r="U109" s="28">
        <f t="shared" si="25"/>
        <v>0</v>
      </c>
      <c r="V109" s="28">
        <f t="shared" si="25"/>
        <v>0</v>
      </c>
      <c r="W109" s="28">
        <f t="shared" si="25"/>
        <v>0</v>
      </c>
      <c r="X109" s="28">
        <f t="shared" si="25"/>
        <v>0</v>
      </c>
      <c r="Y109" s="28">
        <f t="shared" si="25"/>
        <v>45</v>
      </c>
      <c r="Z109" s="28">
        <f t="shared" si="25"/>
        <v>16</v>
      </c>
      <c r="AA109" s="28">
        <f t="shared" si="25"/>
        <v>63.999999999999993</v>
      </c>
      <c r="AB109" s="28">
        <f t="shared" si="25"/>
        <v>24265</v>
      </c>
      <c r="AC109" s="92" t="s">
        <v>121</v>
      </c>
      <c r="AD109" s="59">
        <v>1998.45</v>
      </c>
      <c r="AE109" s="59">
        <v>504.66</v>
      </c>
      <c r="AF109" s="59">
        <v>300.32</v>
      </c>
      <c r="AG109" s="59">
        <v>254.92</v>
      </c>
      <c r="AH109" s="59">
        <v>156.88999999999999</v>
      </c>
      <c r="AI109" s="59">
        <v>117.44</v>
      </c>
      <c r="AJ109" s="59">
        <v>99.34</v>
      </c>
      <c r="AK109" s="63">
        <v>64.83</v>
      </c>
      <c r="AL109" s="63">
        <v>60.45</v>
      </c>
      <c r="AM109" s="64">
        <v>38.001563314226161</v>
      </c>
      <c r="AN109" s="64">
        <v>9.5531088082901565</v>
      </c>
      <c r="AO109" s="64">
        <v>28.840319911748484</v>
      </c>
      <c r="AP109" s="64">
        <v>91.920192443752654</v>
      </c>
    </row>
    <row r="110" spans="1:42" ht="15.75" thickTop="1">
      <c r="A110" s="34" t="s">
        <v>122</v>
      </c>
      <c r="B110" s="28">
        <f>VLOOKUP($A110,'2019'!$A$5:$N$117,2,FALSE)</f>
        <v>1013.3297865562281</v>
      </c>
      <c r="C110" s="28">
        <f>VLOOKUP($A110,'2019'!$A$5:$N$117,3,FALSE)</f>
        <v>1017.0335775724753</v>
      </c>
      <c r="D110" s="28">
        <f>VLOOKUP($A110,'2019'!$A$5:$N$117,4,FALSE)</f>
        <v>1214.5690984389933</v>
      </c>
      <c r="E110" s="28">
        <f>VLOOKUP($A110,'2019'!$A$5:$N$117,5,FALSE)</f>
        <v>1090.8350430073272</v>
      </c>
      <c r="F110" s="28">
        <f>VLOOKUP($A110,'2019'!$A$5:$N$117,6,FALSE)</f>
        <v>828.55176807900602</v>
      </c>
      <c r="G110" s="28">
        <f>VLOOKUP($A110,'2019'!$A$5:$N$117,7,FALSE)</f>
        <v>1060.7931825422108</v>
      </c>
      <c r="H110" s="28">
        <f>VLOOKUP($A110,'2019'!$A$5:$N$117,8,FALSE)</f>
        <v>1303.3229053838802</v>
      </c>
      <c r="I110" s="28">
        <f>VLOOKUP($A110,'2019'!$A$5:$N$117,9,FALSE)</f>
        <v>1525.4131889136668</v>
      </c>
      <c r="J110" s="28">
        <f>VLOOKUP($A110,'2019'!$A$5:$N$117,10,FALSE)</f>
        <v>1082.6043963045556</v>
      </c>
      <c r="K110" s="28">
        <f>VLOOKUP($A110,'2019'!$A$5:$N$117,11,FALSE)</f>
        <v>1107.8450461930552</v>
      </c>
      <c r="L110" s="28">
        <f>VLOOKUP($A110,'2019'!$A$5:$N$117,12,FALSE)</f>
        <v>1249.137814590634</v>
      </c>
      <c r="M110" s="28">
        <f>VLOOKUP($A110,'2019'!$A$5:$N$117,13,FALSE)</f>
        <v>1479.1843899330997</v>
      </c>
      <c r="N110" s="28">
        <f>VLOOKUP($A110,'2019'!$A$5:$N$117,14,FALSE)</f>
        <v>13972.620197515133</v>
      </c>
      <c r="O110" s="100" t="s">
        <v>122</v>
      </c>
      <c r="P110" s="30">
        <f>VLOOKUP($O110,'2020'!$B$5:$O$117,2,FALSE)</f>
        <v>951.73711373048741</v>
      </c>
      <c r="Q110" s="30">
        <f>VLOOKUP($O110,'2020'!$B$5:$O$117,3,FALSE)</f>
        <v>579.30035043007331</v>
      </c>
      <c r="R110" s="30">
        <f>VLOOKUP($O110,'2020'!$B$5:$O$117,4,FALSE)</f>
        <v>226.06842943612617</v>
      </c>
      <c r="S110" s="30">
        <f>VLOOKUP($O110,'2020'!$B$5:$O$117,5,FALSE)</f>
        <v>0</v>
      </c>
      <c r="T110" s="30">
        <f>VLOOKUP($O110,'2020'!$B$5:$O$117,6,FALSE)</f>
        <v>0</v>
      </c>
      <c r="U110" s="30">
        <f>VLOOKUP($O110,'2020'!$B$5:$O$117,7,FALSE)</f>
        <v>0</v>
      </c>
      <c r="V110" s="30">
        <f>VLOOKUP($O110,'2020'!$B$5:$O$117,8,FALSE)</f>
        <v>0</v>
      </c>
      <c r="W110" s="30">
        <f>VLOOKUP($O110,'2020'!$B$5:$O$117,9,FALSE)</f>
        <v>0</v>
      </c>
      <c r="X110" s="30">
        <f>VLOOKUP($O110,'2020'!$B$5:$O$117,10,FALSE)</f>
        <v>0</v>
      </c>
      <c r="Y110" s="30">
        <f>VLOOKUP($O110,'2020'!$B$5:$O$117,11,FALSE)</f>
        <v>6.1729850270786875</v>
      </c>
      <c r="Z110" s="30">
        <f>VLOOKUP($O110,'2020'!$B$5:$O$117,12,FALSE)</f>
        <v>1.7833067856005098</v>
      </c>
      <c r="AA110" s="30">
        <f>VLOOKUP($O110,'2020'!$B$5:$O$117,13,FALSE)</f>
        <v>5.3499203568015297</v>
      </c>
      <c r="AB110" s="30">
        <f>VLOOKUP($O110,'2020'!$B$5:$O$117,14,FALSE)</f>
        <v>1770.4121057661675</v>
      </c>
      <c r="AC110" s="87" t="s">
        <v>122</v>
      </c>
      <c r="AD110" s="36">
        <v>851.85</v>
      </c>
      <c r="AE110" s="36">
        <v>461.82</v>
      </c>
      <c r="AF110" s="36">
        <v>192.68</v>
      </c>
      <c r="AG110" s="36">
        <v>376.92</v>
      </c>
      <c r="AH110" s="36">
        <v>120.13</v>
      </c>
      <c r="AI110" s="36">
        <v>103.87</v>
      </c>
      <c r="AJ110" s="36">
        <v>124.07</v>
      </c>
      <c r="AK110" s="37">
        <v>85.82</v>
      </c>
      <c r="AL110" s="37">
        <v>89.66</v>
      </c>
      <c r="AM110" s="38">
        <v>35.799999999999997</v>
      </c>
      <c r="AN110" s="38">
        <v>29.351535836177472</v>
      </c>
      <c r="AO110" s="38">
        <v>78.761061946902657</v>
      </c>
      <c r="AP110" s="38">
        <v>106.6651184393869</v>
      </c>
    </row>
    <row r="111" spans="1:42">
      <c r="A111" s="27" t="s">
        <v>123</v>
      </c>
      <c r="B111" s="28">
        <f>VLOOKUP($A111,'2019'!$A$5:$N$117,2,FALSE)</f>
        <v>5429</v>
      </c>
      <c r="C111" s="28">
        <f>VLOOKUP($A111,'2019'!$A$5:$N$117,3,FALSE)</f>
        <v>4421</v>
      </c>
      <c r="D111" s="28">
        <f>VLOOKUP($A111,'2019'!$A$5:$N$117,4,FALSE)</f>
        <v>7714</v>
      </c>
      <c r="E111" s="28">
        <f>VLOOKUP($A111,'2019'!$A$5:$N$117,5,FALSE)</f>
        <v>7946</v>
      </c>
      <c r="F111" s="28">
        <f>VLOOKUP($A111,'2019'!$A$5:$N$117,6,FALSE)</f>
        <v>6782</v>
      </c>
      <c r="G111" s="28">
        <f>VLOOKUP($A111,'2019'!$A$5:$N$117,7,FALSE)</f>
        <v>9833</v>
      </c>
      <c r="H111" s="28">
        <f>VLOOKUP($A111,'2019'!$A$5:$N$117,8,FALSE)</f>
        <v>6139</v>
      </c>
      <c r="I111" s="28">
        <f>VLOOKUP($A111,'2019'!$A$5:$N$117,9,FALSE)</f>
        <v>6192</v>
      </c>
      <c r="J111" s="28">
        <f>VLOOKUP($A111,'2019'!$A$5:$N$117,10,FALSE)</f>
        <v>10041</v>
      </c>
      <c r="K111" s="28">
        <f>VLOOKUP($A111,'2019'!$A$5:$N$117,11,FALSE)</f>
        <v>8389</v>
      </c>
      <c r="L111" s="28">
        <f>VLOOKUP($A111,'2019'!$A$5:$N$117,12,FALSE)</f>
        <v>6188</v>
      </c>
      <c r="M111" s="28">
        <f>VLOOKUP($A111,'2019'!$A$5:$N$117,13,FALSE)</f>
        <v>17376</v>
      </c>
      <c r="N111" s="28">
        <f>VLOOKUP($A111,'2019'!$A$5:$N$117,14,FALSE)</f>
        <v>96450</v>
      </c>
      <c r="O111" s="29" t="s">
        <v>123</v>
      </c>
      <c r="P111" s="30">
        <f>VLOOKUP($O111,'2020'!$B$5:$O$117,2,FALSE)</f>
        <v>5906</v>
      </c>
      <c r="Q111" s="30">
        <f>VLOOKUP($O111,'2020'!$B$5:$O$117,3,FALSE)</f>
        <v>3529</v>
      </c>
      <c r="R111" s="30">
        <f>VLOOKUP($O111,'2020'!$B$5:$O$117,4,FALSE)</f>
        <v>1896</v>
      </c>
      <c r="S111" s="30">
        <f>VLOOKUP($O111,'2020'!$B$5:$O$117,5,FALSE)</f>
        <v>0</v>
      </c>
      <c r="T111" s="30">
        <f>VLOOKUP($O111,'2020'!$B$5:$O$117,6,FALSE)</f>
        <v>0</v>
      </c>
      <c r="U111" s="30">
        <f>VLOOKUP($O111,'2020'!$B$5:$O$117,7,FALSE)</f>
        <v>0</v>
      </c>
      <c r="V111" s="30">
        <f>VLOOKUP($O111,'2020'!$B$5:$O$117,8,FALSE)</f>
        <v>0</v>
      </c>
      <c r="W111" s="30">
        <f>VLOOKUP($O111,'2020'!$B$5:$O$117,9,FALSE)</f>
        <v>0</v>
      </c>
      <c r="X111" s="30">
        <f>VLOOKUP($O111,'2020'!$B$5:$O$117,10,FALSE)</f>
        <v>0</v>
      </c>
      <c r="Y111" s="30">
        <f>VLOOKUP($O111,'2020'!$B$5:$O$117,11,FALSE)</f>
        <v>0</v>
      </c>
      <c r="Z111" s="30">
        <f>VLOOKUP($O111,'2020'!$B$5:$O$117,12,FALSE)</f>
        <v>3</v>
      </c>
      <c r="AA111" s="30">
        <f>VLOOKUP($O111,'2020'!$B$5:$O$117,13,FALSE)</f>
        <v>25</v>
      </c>
      <c r="AB111" s="30">
        <f>VLOOKUP($O111,'2020'!$B$5:$O$117,14,FALSE)</f>
        <v>11359</v>
      </c>
      <c r="AC111" s="86" t="s">
        <v>123</v>
      </c>
      <c r="AD111" s="31">
        <v>2596.08</v>
      </c>
      <c r="AE111" s="31">
        <v>461.55</v>
      </c>
      <c r="AF111" s="31">
        <v>290.13</v>
      </c>
      <c r="AG111" s="31">
        <v>194.79</v>
      </c>
      <c r="AH111" s="31">
        <v>171.79</v>
      </c>
      <c r="AI111" s="31">
        <v>118.72</v>
      </c>
      <c r="AJ111" s="31">
        <v>101.96</v>
      </c>
      <c r="AK111" s="32">
        <v>61.67</v>
      </c>
      <c r="AL111" s="32">
        <v>65.52</v>
      </c>
      <c r="AM111" s="33">
        <v>29.170731707317071</v>
      </c>
      <c r="AN111" s="33">
        <v>9.610983981693364</v>
      </c>
      <c r="AO111" s="33">
        <v>17.130339539978095</v>
      </c>
      <c r="AP111" s="33">
        <v>87.129419799459853</v>
      </c>
    </row>
    <row r="112" spans="1:42">
      <c r="A112" s="34" t="s">
        <v>124</v>
      </c>
      <c r="B112" s="28">
        <f>VLOOKUP($A112,'2019'!$A$5:$N$117,2,FALSE)</f>
        <v>1563.7660082828927</v>
      </c>
      <c r="C112" s="28">
        <f>VLOOKUP($A112,'2019'!$A$5:$N$117,3,FALSE)</f>
        <v>1569.4816820643518</v>
      </c>
      <c r="D112" s="28">
        <f>VLOOKUP($A112,'2019'!$A$5:$N$117,4,FALSE)</f>
        <v>1874.3176170755019</v>
      </c>
      <c r="E112" s="28">
        <f>VLOOKUP($A112,'2019'!$A$5:$N$117,5,FALSE)</f>
        <v>1683.371774450462</v>
      </c>
      <c r="F112" s="28">
        <f>VLOOKUP($A112,'2019'!$A$5:$N$117,6,FALSE)</f>
        <v>1278.6173940745462</v>
      </c>
      <c r="G112" s="28">
        <f>VLOOKUP($A112,'2019'!$A$5:$N$117,7,FALSE)</f>
        <v>1637.0113093341829</v>
      </c>
      <c r="H112" s="28">
        <f>VLOOKUP($A112,'2019'!$A$5:$N$117,8,FALSE)</f>
        <v>2011.2820962089838</v>
      </c>
      <c r="I112" s="28">
        <f>VLOOKUP($A112,'2019'!$A$5:$N$117,9,FALSE)</f>
        <v>2354.0108314749923</v>
      </c>
      <c r="J112" s="28">
        <f>VLOOKUP($A112,'2019'!$A$5:$N$117,10,FALSE)</f>
        <v>1670.6702771583307</v>
      </c>
      <c r="K112" s="28">
        <f>VLOOKUP($A112,'2019'!$A$5:$N$117,11,FALSE)</f>
        <v>1709.6215355208665</v>
      </c>
      <c r="L112" s="28">
        <f>VLOOKUP($A112,'2019'!$A$5:$N$117,12,FALSE)</f>
        <v>1927.6639057024531</v>
      </c>
      <c r="M112" s="28">
        <f>VLOOKUP($A112,'2019'!$A$5:$N$117,13,FALSE)</f>
        <v>2282.6707550175215</v>
      </c>
      <c r="N112" s="28">
        <f>VLOOKUP($A112,'2019'!$A$5:$N$117,14,FALSE)</f>
        <v>21562.485186365084</v>
      </c>
      <c r="O112" s="100" t="s">
        <v>124</v>
      </c>
      <c r="P112" s="30">
        <f>VLOOKUP($O112,'2020'!$B$5:$O$117,2,FALSE)</f>
        <v>1468.7164702134439</v>
      </c>
      <c r="Q112" s="30">
        <f>VLOOKUP($O112,'2020'!$B$5:$O$117,3,FALSE)</f>
        <v>893.9737177445046</v>
      </c>
      <c r="R112" s="30">
        <f>VLOOKUP($O112,'2020'!$B$5:$O$117,4,FALSE)</f>
        <v>348.86779229053838</v>
      </c>
      <c r="S112" s="30">
        <f>VLOOKUP($O112,'2020'!$B$5:$O$117,5,FALSE)</f>
        <v>0</v>
      </c>
      <c r="T112" s="30">
        <f>VLOOKUP($O112,'2020'!$B$5:$O$117,6,FALSE)</f>
        <v>0</v>
      </c>
      <c r="U112" s="30">
        <f>VLOOKUP($O112,'2020'!$B$5:$O$117,7,FALSE)</f>
        <v>0</v>
      </c>
      <c r="V112" s="30">
        <f>VLOOKUP($O112,'2020'!$B$5:$O$117,8,FALSE)</f>
        <v>0</v>
      </c>
      <c r="W112" s="30">
        <f>VLOOKUP($O112,'2020'!$B$5:$O$117,9,FALSE)</f>
        <v>0</v>
      </c>
      <c r="X112" s="30">
        <f>VLOOKUP($O112,'2020'!$B$5:$O$117,10,FALSE)</f>
        <v>0</v>
      </c>
      <c r="Y112" s="30">
        <f>VLOOKUP($O112,'2020'!$B$5:$O$117,11,FALSE)</f>
        <v>9.5261229690984397</v>
      </c>
      <c r="Z112" s="30">
        <f>VLOOKUP($O112,'2020'!$B$5:$O$117,12,FALSE)</f>
        <v>2.7519910799617713</v>
      </c>
      <c r="AA112" s="30">
        <f>VLOOKUP($O112,'2020'!$B$5:$O$117,13,FALSE)</f>
        <v>8.2559732398853143</v>
      </c>
      <c r="AB112" s="30">
        <f>VLOOKUP($O112,'2020'!$B$5:$O$117,14,FALSE)</f>
        <v>2732.0920675374323</v>
      </c>
      <c r="AC112" s="87" t="s">
        <v>124</v>
      </c>
      <c r="AD112" s="36">
        <v>2284.85</v>
      </c>
      <c r="AE112" s="36">
        <v>452.82</v>
      </c>
      <c r="AF112" s="36">
        <v>279.36</v>
      </c>
      <c r="AG112" s="36">
        <v>303.18</v>
      </c>
      <c r="AH112" s="36">
        <v>154.46</v>
      </c>
      <c r="AI112" s="36">
        <v>106.68</v>
      </c>
      <c r="AJ112" s="36">
        <v>118.3</v>
      </c>
      <c r="AK112" s="37">
        <v>22.65</v>
      </c>
      <c r="AL112" s="37">
        <v>37.39</v>
      </c>
      <c r="AM112" s="38">
        <v>69.682726204465339</v>
      </c>
      <c r="AN112" s="38">
        <v>16.519174041297934</v>
      </c>
      <c r="AO112" s="38">
        <v>55.196304849884527</v>
      </c>
      <c r="AP112" s="38">
        <v>93.303235515425129</v>
      </c>
    </row>
    <row r="113" spans="1:42">
      <c r="A113" s="27" t="s">
        <v>125</v>
      </c>
      <c r="B113" s="28">
        <f>VLOOKUP($A113,'2019'!$A$5:$N$117,2,FALSE)</f>
        <v>616.09321439949019</v>
      </c>
      <c r="C113" s="28">
        <f>VLOOKUP($A113,'2019'!$A$5:$N$117,3,FALSE)</f>
        <v>618.34507805033445</v>
      </c>
      <c r="D113" s="28">
        <f>VLOOKUP($A113,'2019'!$A$5:$N$117,4,FALSE)</f>
        <v>738.44447276202607</v>
      </c>
      <c r="E113" s="28">
        <f>VLOOKUP($A113,'2019'!$A$5:$N$117,5,FALSE)</f>
        <v>663.21554635234145</v>
      </c>
      <c r="F113" s="28">
        <f>VLOOKUP($A113,'2019'!$A$5:$N$117,6,FALSE)</f>
        <v>503.75023892959535</v>
      </c>
      <c r="G113" s="28">
        <f>VLOOKUP($A113,'2019'!$A$5:$N$117,7,FALSE)</f>
        <v>644.95043007327172</v>
      </c>
      <c r="H113" s="28">
        <f>VLOOKUP($A113,'2019'!$A$5:$N$117,8,FALSE)</f>
        <v>792.40579802484865</v>
      </c>
      <c r="I113" s="28">
        <f>VLOOKUP($A113,'2019'!$A$5:$N$117,9,FALSE)</f>
        <v>927.434214718063</v>
      </c>
      <c r="J113" s="28">
        <f>VLOOKUP($A113,'2019'!$A$5:$N$117,10,FALSE)</f>
        <v>658.21140490602102</v>
      </c>
      <c r="K113" s="28">
        <f>VLOOKUP($A113,'2019'!$A$5:$N$117,11,FALSE)</f>
        <v>673.55743867473711</v>
      </c>
      <c r="L113" s="28">
        <f>VLOOKUP($A113,'2019'!$A$5:$N$117,12,FALSE)</f>
        <v>759.46186683657209</v>
      </c>
      <c r="M113" s="28">
        <f>VLOOKUP($A113,'2019'!$A$5:$N$117,13,FALSE)</f>
        <v>899.32762026122964</v>
      </c>
      <c r="N113" s="28">
        <f>VLOOKUP($A113,'2019'!$A$5:$N$117,14,FALSE)</f>
        <v>8495.1973239885301</v>
      </c>
      <c r="O113" s="100" t="s">
        <v>125</v>
      </c>
      <c r="P113" s="30">
        <f>VLOOKUP($O113,'2020'!$B$5:$O$117,2,FALSE)</f>
        <v>578.64555590952534</v>
      </c>
      <c r="Q113" s="30">
        <f>VLOOKUP($O113,'2020'!$B$5:$O$117,3,FALSE)</f>
        <v>352.20815546352338</v>
      </c>
      <c r="R113" s="30">
        <f>VLOOKUP($O113,'2020'!$B$5:$O$117,4,FALSE)</f>
        <v>137.44708505893595</v>
      </c>
      <c r="S113" s="30">
        <f>VLOOKUP($O113,'2020'!$B$5:$O$117,5,FALSE)</f>
        <v>0</v>
      </c>
      <c r="T113" s="30">
        <f>VLOOKUP($O113,'2020'!$B$5:$O$117,6,FALSE)</f>
        <v>0</v>
      </c>
      <c r="U113" s="30">
        <f>VLOOKUP($O113,'2020'!$B$5:$O$117,7,FALSE)</f>
        <v>0</v>
      </c>
      <c r="V113" s="30">
        <f>VLOOKUP($O113,'2020'!$B$5:$O$117,8,FALSE)</f>
        <v>0</v>
      </c>
      <c r="W113" s="30">
        <f>VLOOKUP($O113,'2020'!$B$5:$O$117,9,FALSE)</f>
        <v>0</v>
      </c>
      <c r="X113" s="30">
        <f>VLOOKUP($O113,'2020'!$B$5:$O$117,10,FALSE)</f>
        <v>0</v>
      </c>
      <c r="Y113" s="30">
        <f>VLOOKUP($O113,'2020'!$B$5:$O$117,11,FALSE)</f>
        <v>3.753106084740363</v>
      </c>
      <c r="Z113" s="30">
        <f>VLOOKUP($O113,'2020'!$B$5:$O$117,12,FALSE)</f>
        <v>1.0842306467027716</v>
      </c>
      <c r="AA113" s="30">
        <f>VLOOKUP($O113,'2020'!$B$5:$O$117,13,FALSE)</f>
        <v>3.2526919401083147</v>
      </c>
      <c r="AB113" s="30">
        <f>VLOOKUP($O113,'2020'!$B$5:$O$117,14,FALSE)</f>
        <v>1076.3908251035361</v>
      </c>
      <c r="AC113" s="86" t="s">
        <v>125</v>
      </c>
      <c r="AD113" s="31">
        <v>2728.57</v>
      </c>
      <c r="AE113" s="31">
        <v>992.31</v>
      </c>
      <c r="AF113" s="31">
        <v>444.68</v>
      </c>
      <c r="AG113" s="31">
        <v>374.42</v>
      </c>
      <c r="AH113" s="31">
        <v>187.3</v>
      </c>
      <c r="AI113" s="31">
        <v>69.66</v>
      </c>
      <c r="AJ113" s="31">
        <v>25.29</v>
      </c>
      <c r="AK113" s="32">
        <v>104.15</v>
      </c>
      <c r="AL113" s="32">
        <v>11.57</v>
      </c>
      <c r="AM113" s="33">
        <v>70.258620689655174</v>
      </c>
      <c r="AN113" s="33">
        <v>-32.287822878228781</v>
      </c>
      <c r="AO113" s="33">
        <v>25.978090766823158</v>
      </c>
      <c r="AP113" s="33">
        <v>70.320855614973269</v>
      </c>
    </row>
    <row r="114" spans="1:42">
      <c r="A114" s="34" t="s">
        <v>126</v>
      </c>
      <c r="B114" s="28">
        <f>VLOOKUP($A114,'2019'!$A$5:$N$117,2,FALSE)</f>
        <v>1183.0025167250717</v>
      </c>
      <c r="C114" s="28">
        <f>VLOOKUP($A114,'2019'!$A$5:$N$117,3,FALSE)</f>
        <v>1187.3264733991716</v>
      </c>
      <c r="D114" s="28">
        <f>VLOOKUP($A114,'2019'!$A$5:$N$117,4,FALSE)</f>
        <v>1417.93749601784</v>
      </c>
      <c r="E114" s="28">
        <f>VLOOKUP($A114,'2019'!$A$5:$N$117,5,FALSE)</f>
        <v>1273.4853137942021</v>
      </c>
      <c r="F114" s="28">
        <f>VLOOKUP($A114,'2019'!$A$5:$N$117,6,FALSE)</f>
        <v>967.28512265052564</v>
      </c>
      <c r="G114" s="28">
        <f>VLOOKUP($A114,'2019'!$A$5:$N$117,7,FALSE)</f>
        <v>1238.4132207709461</v>
      </c>
      <c r="H114" s="28">
        <f>VLOOKUP($A114,'2019'!$A$5:$N$117,8,FALSE)</f>
        <v>1521.5523096527556</v>
      </c>
      <c r="I114" s="28">
        <f>VLOOKUP($A114,'2019'!$A$5:$N$117,9,FALSE)</f>
        <v>1780.8295635552724</v>
      </c>
      <c r="J114" s="28">
        <f>VLOOKUP($A114,'2019'!$A$5:$N$117,10,FALSE)</f>
        <v>1263.8765211850907</v>
      </c>
      <c r="K114" s="28">
        <f>VLOOKUP($A114,'2019'!$A$5:$N$117,11,FALSE)</f>
        <v>1293.3434851863651</v>
      </c>
      <c r="L114" s="28">
        <f>VLOOKUP($A114,'2019'!$A$5:$N$117,12,FALSE)</f>
        <v>1458.2944249761069</v>
      </c>
      <c r="M114" s="28">
        <f>VLOOKUP($A114,'2019'!$A$5:$N$117,13,FALSE)</f>
        <v>1726.8601784007647</v>
      </c>
      <c r="N114" s="28">
        <f>VLOOKUP($A114,'2019'!$A$5:$N$117,14,FALSE)</f>
        <v>16312.206626314113</v>
      </c>
      <c r="O114" s="100" t="s">
        <v>126</v>
      </c>
      <c r="P114" s="30">
        <f>VLOOKUP($O114,'2020'!$B$5:$O$117,2,FALSE)</f>
        <v>1111.0967187002229</v>
      </c>
      <c r="Q114" s="30">
        <f>VLOOKUP($O114,'2020'!$B$5:$O$117,3,FALSE)</f>
        <v>676.29885313794205</v>
      </c>
      <c r="R114" s="30">
        <f>VLOOKUP($O114,'2020'!$B$5:$O$117,4,FALSE)</f>
        <v>263.92150366358715</v>
      </c>
      <c r="S114" s="30">
        <f>VLOOKUP($O114,'2020'!$B$5:$O$117,5,FALSE)</f>
        <v>0</v>
      </c>
      <c r="T114" s="30">
        <f>VLOOKUP($O114,'2020'!$B$5:$O$117,6,FALSE)</f>
        <v>0</v>
      </c>
      <c r="U114" s="30">
        <f>VLOOKUP($O114,'2020'!$B$5:$O$117,7,FALSE)</f>
        <v>0</v>
      </c>
      <c r="V114" s="30">
        <f>VLOOKUP($O114,'2020'!$B$5:$O$117,8,FALSE)</f>
        <v>0</v>
      </c>
      <c r="W114" s="30">
        <f>VLOOKUP($O114,'2020'!$B$5:$O$117,9,FALSE)</f>
        <v>0</v>
      </c>
      <c r="X114" s="30">
        <f>VLOOKUP($O114,'2020'!$B$5:$O$117,10,FALSE)</f>
        <v>0</v>
      </c>
      <c r="Y114" s="30">
        <f>VLOOKUP($O114,'2020'!$B$5:$O$117,11,FALSE)</f>
        <v>7.2065944568333862</v>
      </c>
      <c r="Z114" s="30">
        <f>VLOOKUP($O114,'2020'!$B$5:$O$117,12,FALSE)</f>
        <v>2.0819050653074229</v>
      </c>
      <c r="AA114" s="30">
        <f>VLOOKUP($O114,'2020'!$B$5:$O$117,13,FALSE)</f>
        <v>6.2457151959222683</v>
      </c>
      <c r="AB114" s="30">
        <f>VLOOKUP($O114,'2020'!$B$5:$O$117,14,FALSE)</f>
        <v>2066.8512902198154</v>
      </c>
      <c r="AC114" s="87" t="s">
        <v>126</v>
      </c>
      <c r="AD114" s="36">
        <v>15200</v>
      </c>
      <c r="AE114" s="36">
        <v>3256.52</v>
      </c>
      <c r="AF114" s="36">
        <v>1863.04</v>
      </c>
      <c r="AG114" s="36">
        <v>1163.74</v>
      </c>
      <c r="AH114" s="36">
        <v>410.94</v>
      </c>
      <c r="AI114" s="36">
        <v>327.43</v>
      </c>
      <c r="AJ114" s="36">
        <v>66.989999999999995</v>
      </c>
      <c r="AK114" s="37">
        <v>64.47</v>
      </c>
      <c r="AL114" s="37">
        <v>138.22</v>
      </c>
      <c r="AM114" s="38">
        <v>32.333333333333329</v>
      </c>
      <c r="AN114" s="38">
        <v>43.790849673202615</v>
      </c>
      <c r="AO114" s="38">
        <v>39.42307692307692</v>
      </c>
      <c r="AP114" s="38">
        <v>140.68032623831311</v>
      </c>
    </row>
    <row r="115" spans="1:42">
      <c r="A115" s="55" t="s">
        <v>136</v>
      </c>
      <c r="B115" s="28">
        <f>VLOOKUP($A115,'2019'!$A$5:$N$117,2,FALSE)</f>
        <v>3010.8084740363174</v>
      </c>
      <c r="C115" s="28">
        <f>VLOOKUP($A115,'2019'!$A$5:$N$117,3,FALSE)</f>
        <v>3021.8131889136666</v>
      </c>
      <c r="D115" s="28">
        <f>VLOOKUP($A115,'2019'!$A$5:$N$117,4,FALSE)</f>
        <v>3608.7313157056387</v>
      </c>
      <c r="E115" s="28">
        <f>VLOOKUP($A115,'2019'!$A$5:$N$117,5,FALSE)</f>
        <v>3241.0923223956675</v>
      </c>
      <c r="F115" s="28">
        <f>VLOOKUP($A115,'2019'!$A$5:$N$117,6,FALSE)</f>
        <v>2461.7954762663271</v>
      </c>
      <c r="G115" s="28">
        <f>VLOOKUP($A115,'2019'!$A$5:$N$117,7,FALSE)</f>
        <v>3151.8318572793883</v>
      </c>
      <c r="H115" s="28">
        <f>VLOOKUP($A115,'2019'!$A$5:$N$117,8,FALSE)</f>
        <v>3872.4368907295316</v>
      </c>
      <c r="I115" s="28">
        <f>VLOOKUP($A115,'2019'!$A$5:$N$117,9,FALSE)</f>
        <v>4532.3122013380062</v>
      </c>
      <c r="J115" s="28">
        <f>VLOOKUP($A115,'2019'!$A$5:$N$117,10,FALSE)</f>
        <v>3216.6374004460022</v>
      </c>
      <c r="K115" s="28">
        <f>VLOOKUP($A115,'2019'!$A$5:$N$117,11,FALSE)</f>
        <v>3291.6324944249764</v>
      </c>
      <c r="L115" s="28">
        <f>VLOOKUP($A115,'2019'!$A$5:$N$117,12,FALSE)</f>
        <v>3711.441987894234</v>
      </c>
      <c r="M115" s="28">
        <f>VLOOKUP($A115,'2019'!$A$5:$N$117,13,FALSE)</f>
        <v>4394.9570563873849</v>
      </c>
      <c r="N115" s="28">
        <f>VLOOKUP($A115,'2019'!$A$5:$N$117,14,FALSE)</f>
        <v>41515.490665817139</v>
      </c>
      <c r="O115" s="56" t="s">
        <v>127</v>
      </c>
      <c r="P115" s="30">
        <f>VLOOKUP($O115,'2020'!$B$5:$O$117,2,FALSE)</f>
        <v>2827.8041414463205</v>
      </c>
      <c r="Q115" s="30">
        <f>VLOOKUP($O115,'2020'!$B$5:$O$117,3,FALSE)</f>
        <v>1721.2189232239566</v>
      </c>
      <c r="R115" s="30">
        <f>VLOOKUP($O115,'2020'!$B$5:$O$117,4,FALSE)</f>
        <v>671.69518955081242</v>
      </c>
      <c r="S115" s="30">
        <f>VLOOKUP($O115,'2020'!$B$5:$O$117,5,FALSE)</f>
        <v>0</v>
      </c>
      <c r="T115" s="30">
        <f>VLOOKUP($O115,'2020'!$B$5:$O$117,6,FALSE)</f>
        <v>0</v>
      </c>
      <c r="U115" s="30">
        <f>VLOOKUP($O115,'2020'!$B$5:$O$117,7,FALSE)</f>
        <v>0</v>
      </c>
      <c r="V115" s="30">
        <f>VLOOKUP($O115,'2020'!$B$5:$O$117,8,FALSE)</f>
        <v>0</v>
      </c>
      <c r="W115" s="30">
        <f>VLOOKUP($O115,'2020'!$B$5:$O$117,9,FALSE)</f>
        <v>0</v>
      </c>
      <c r="X115" s="30">
        <f>VLOOKUP($O115,'2020'!$B$5:$O$117,10,FALSE)</f>
        <v>0</v>
      </c>
      <c r="Y115" s="30">
        <f>VLOOKUP($O115,'2020'!$B$5:$O$117,11,FALSE)</f>
        <v>18.341191462249125</v>
      </c>
      <c r="Z115" s="30">
        <f>VLOOKUP($O115,'2020'!$B$5:$O$117,12,FALSE)</f>
        <v>5.2985664224275251</v>
      </c>
      <c r="AA115" s="30">
        <f>VLOOKUP($O115,'2020'!$B$5:$O$117,13,FALSE)</f>
        <v>15.895699267282575</v>
      </c>
      <c r="AB115" s="30">
        <f>VLOOKUP($O115,'2020'!$B$5:$O$117,14,FALSE)</f>
        <v>5260.2537113730486</v>
      </c>
      <c r="AC115" s="91" t="s">
        <v>127</v>
      </c>
      <c r="AD115" s="65">
        <v>1176.8699999999999</v>
      </c>
      <c r="AE115" s="65">
        <v>383.43</v>
      </c>
      <c r="AF115" s="65">
        <v>200</v>
      </c>
      <c r="AG115" s="65">
        <v>240.6</v>
      </c>
      <c r="AH115" s="65">
        <v>100.24</v>
      </c>
      <c r="AI115" s="65">
        <v>90.4</v>
      </c>
      <c r="AJ115" s="65">
        <v>104.73</v>
      </c>
      <c r="AK115" s="66">
        <v>82.31</v>
      </c>
      <c r="AL115" s="66">
        <v>35.47</v>
      </c>
      <c r="AM115" s="67">
        <v>42.498205312275665</v>
      </c>
      <c r="AN115" s="67">
        <v>-6.3359733222175905</v>
      </c>
      <c r="AO115" s="67">
        <v>50.4863813229572</v>
      </c>
      <c r="AP115" s="67">
        <v>83.562607472252608</v>
      </c>
    </row>
    <row r="116" spans="1:42" ht="15.75" thickBot="1">
      <c r="A116" s="68" t="s">
        <v>128</v>
      </c>
      <c r="B116" s="69">
        <f>B109+B96+B85+B40+B6</f>
        <v>3713172</v>
      </c>
      <c r="C116" s="69">
        <f t="shared" ref="C116:N116" si="26">C109+C96+C85+C40+C6</f>
        <v>3600921.9999999995</v>
      </c>
      <c r="D116" s="69">
        <f t="shared" si="26"/>
        <v>3478687</v>
      </c>
      <c r="E116" s="69">
        <f t="shared" si="26"/>
        <v>3216929</v>
      </c>
      <c r="F116" s="69">
        <f t="shared" si="26"/>
        <v>2736598</v>
      </c>
      <c r="G116" s="69">
        <f t="shared" si="26"/>
        <v>3056697.0000000005</v>
      </c>
      <c r="H116" s="69">
        <f t="shared" si="26"/>
        <v>3342750</v>
      </c>
      <c r="I116" s="69">
        <f t="shared" si="26"/>
        <v>3472655.0000000005</v>
      </c>
      <c r="J116" s="69">
        <f t="shared" si="26"/>
        <v>2890038.9999999995</v>
      </c>
      <c r="K116" s="69">
        <f t="shared" si="26"/>
        <v>3074099</v>
      </c>
      <c r="L116" s="69">
        <f t="shared" si="26"/>
        <v>3386366</v>
      </c>
      <c r="M116" s="69">
        <f t="shared" si="26"/>
        <v>3947337</v>
      </c>
      <c r="N116" s="69">
        <f t="shared" si="26"/>
        <v>39916251</v>
      </c>
      <c r="O116" s="70" t="s">
        <v>128</v>
      </c>
      <c r="P116" s="69">
        <f>P109+P96+P85+P40+P6</f>
        <v>3810155</v>
      </c>
      <c r="Q116" s="69">
        <f t="shared" ref="Q116:AB116" si="27">Q109+Q96+Q85+Q40+Q6</f>
        <v>2061990</v>
      </c>
      <c r="R116" s="69">
        <f t="shared" si="27"/>
        <v>819429</v>
      </c>
      <c r="S116" s="69">
        <f t="shared" si="27"/>
        <v>0</v>
      </c>
      <c r="T116" s="69">
        <f t="shared" si="27"/>
        <v>0</v>
      </c>
      <c r="U116" s="69">
        <f t="shared" si="27"/>
        <v>0</v>
      </c>
      <c r="V116" s="69">
        <f t="shared" si="27"/>
        <v>0</v>
      </c>
      <c r="W116" s="69">
        <f t="shared" si="27"/>
        <v>0</v>
      </c>
      <c r="X116" s="69">
        <f t="shared" si="27"/>
        <v>0</v>
      </c>
      <c r="Y116" s="69">
        <f t="shared" si="27"/>
        <v>1201</v>
      </c>
      <c r="Z116" s="69">
        <f t="shared" si="27"/>
        <v>3065</v>
      </c>
      <c r="AA116" s="69">
        <f t="shared" si="27"/>
        <v>6555.9999999999991</v>
      </c>
      <c r="AB116" s="69">
        <f t="shared" si="27"/>
        <v>6702396</v>
      </c>
      <c r="AC116" s="93" t="s">
        <v>128</v>
      </c>
      <c r="AD116" s="71">
        <v>1572.81</v>
      </c>
      <c r="AE116" s="71">
        <v>1292.3800000000001</v>
      </c>
      <c r="AF116" s="71">
        <v>966.33</v>
      </c>
      <c r="AG116" s="71">
        <v>658.96</v>
      </c>
      <c r="AH116" s="71">
        <v>296.29000000000002</v>
      </c>
      <c r="AI116" s="71">
        <v>191.45</v>
      </c>
      <c r="AJ116" s="71">
        <v>119.45</v>
      </c>
      <c r="AK116" s="72">
        <v>107.71</v>
      </c>
      <c r="AL116" s="72">
        <v>69.19</v>
      </c>
      <c r="AM116" s="73">
        <v>49.725323965066629</v>
      </c>
      <c r="AN116" s="73">
        <v>53.185995595668167</v>
      </c>
      <c r="AO116" s="73">
        <v>45.515369825765653</v>
      </c>
      <c r="AP116" s="73">
        <v>154.4007325290961</v>
      </c>
    </row>
    <row r="117" spans="1:42" s="2" customFormat="1" ht="28.7" customHeight="1">
      <c r="A117" s="76" t="s">
        <v>129</v>
      </c>
      <c r="B117" s="94"/>
      <c r="C117" s="95"/>
      <c r="D117" s="96"/>
      <c r="N117" s="97"/>
      <c r="O117" s="76"/>
      <c r="P117" s="94"/>
      <c r="Q117" s="94"/>
      <c r="AB117" s="97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</row>
    <row r="118" spans="1:42" s="2" customFormat="1" ht="28.7" customHeight="1">
      <c r="A118" s="76" t="s">
        <v>137</v>
      </c>
      <c r="B118" s="76"/>
      <c r="C118" s="76"/>
      <c r="D118" s="76"/>
      <c r="O118" s="130"/>
      <c r="P118" s="130"/>
      <c r="Q118" s="130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</row>
    <row r="119" spans="1:42" s="2" customFormat="1" ht="28.7" customHeight="1">
      <c r="A119" s="76" t="s">
        <v>139</v>
      </c>
      <c r="B119" s="76"/>
      <c r="C119" s="76"/>
      <c r="D119" s="76"/>
      <c r="O119" s="99"/>
      <c r="P119" s="99"/>
      <c r="Q119" s="99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</row>
    <row r="120" spans="1:42" ht="28.7" customHeight="1">
      <c r="A120" s="75" t="s">
        <v>131</v>
      </c>
      <c r="B120" s="76"/>
      <c r="C120" s="77"/>
      <c r="D120" s="76"/>
      <c r="O120" s="78"/>
      <c r="P120" s="74"/>
      <c r="Q120" s="74"/>
    </row>
    <row r="124" spans="1:42">
      <c r="B124" s="81"/>
    </row>
  </sheetData>
  <mergeCells count="7">
    <mergeCell ref="O118:Q118"/>
    <mergeCell ref="A2:N2"/>
    <mergeCell ref="O2:AB2"/>
    <mergeCell ref="AC2:AP2"/>
    <mergeCell ref="B4:N4"/>
    <mergeCell ref="P4:AB4"/>
    <mergeCell ref="AD4:AP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CC1-3C9A-4B93-AE51-84BD7D8F52EF}">
  <dimension ref="B1:O117"/>
  <sheetViews>
    <sheetView topLeftCell="A24" workbookViewId="0">
      <selection activeCell="B5" sqref="B5"/>
    </sheetView>
  </sheetViews>
  <sheetFormatPr defaultRowHeight="15"/>
  <cols>
    <col min="2" max="2" width="18.7109375" customWidth="1"/>
    <col min="3" max="3" width="10.7109375" customWidth="1"/>
  </cols>
  <sheetData>
    <row r="1" spans="2:15">
      <c r="B1" s="141" t="s">
        <v>140</v>
      </c>
      <c r="C1" s="141"/>
    </row>
    <row r="2" spans="2:15" ht="15" customHeight="1" thickBot="1">
      <c r="B2" s="142"/>
      <c r="C2" s="142"/>
    </row>
    <row r="3" spans="2:15" ht="15.75" customHeight="1">
      <c r="B3" s="106" t="s">
        <v>2</v>
      </c>
      <c r="C3" s="107"/>
    </row>
    <row r="4" spans="2:15" ht="15.75" thickBot="1">
      <c r="B4" s="108" t="s">
        <v>4</v>
      </c>
      <c r="C4" s="109" t="s">
        <v>141</v>
      </c>
      <c r="D4" s="109" t="s">
        <v>141</v>
      </c>
      <c r="E4" s="109" t="s">
        <v>141</v>
      </c>
      <c r="F4" s="109" t="s">
        <v>141</v>
      </c>
      <c r="G4" s="109" t="s">
        <v>141</v>
      </c>
      <c r="H4" s="109" t="s">
        <v>141</v>
      </c>
      <c r="I4" s="109" t="s">
        <v>141</v>
      </c>
      <c r="J4" s="109" t="s">
        <v>141</v>
      </c>
      <c r="K4" s="109" t="s">
        <v>141</v>
      </c>
      <c r="L4" s="109" t="s">
        <v>141</v>
      </c>
      <c r="M4" s="109" t="s">
        <v>141</v>
      </c>
      <c r="N4" s="109" t="s">
        <v>141</v>
      </c>
      <c r="O4" s="109" t="s">
        <v>17</v>
      </c>
    </row>
    <row r="5" spans="2:15">
      <c r="B5" s="110" t="s">
        <v>142</v>
      </c>
      <c r="C5" s="111">
        <v>1749</v>
      </c>
      <c r="D5" s="111">
        <v>1350</v>
      </c>
      <c r="E5" s="111">
        <v>2112</v>
      </c>
      <c r="F5" s="111">
        <v>2579</v>
      </c>
      <c r="G5" s="111">
        <v>2113</v>
      </c>
      <c r="H5" s="111">
        <v>2186</v>
      </c>
      <c r="I5" s="111">
        <v>3610</v>
      </c>
      <c r="J5" s="111">
        <v>2996</v>
      </c>
      <c r="K5" s="111">
        <v>2860</v>
      </c>
      <c r="L5" s="111">
        <v>2830</v>
      </c>
      <c r="M5" s="111">
        <v>16732</v>
      </c>
      <c r="N5" s="111">
        <v>32311</v>
      </c>
      <c r="O5" s="111">
        <v>73428</v>
      </c>
    </row>
    <row r="6" spans="2:15">
      <c r="B6" s="112" t="s">
        <v>143</v>
      </c>
      <c r="C6" s="113">
        <v>513</v>
      </c>
      <c r="D6" s="113">
        <v>369</v>
      </c>
      <c r="E6" s="113">
        <v>698</v>
      </c>
      <c r="F6" s="113">
        <v>1042</v>
      </c>
      <c r="G6" s="113">
        <v>949</v>
      </c>
      <c r="H6" s="113">
        <v>1185</v>
      </c>
      <c r="I6" s="113">
        <v>1328</v>
      </c>
      <c r="J6" s="113">
        <v>974</v>
      </c>
      <c r="K6" s="113">
        <v>1026</v>
      </c>
      <c r="L6" s="113">
        <v>1322</v>
      </c>
      <c r="M6" s="113">
        <v>6869</v>
      </c>
      <c r="N6" s="113">
        <v>16545</v>
      </c>
      <c r="O6" s="113">
        <v>32820</v>
      </c>
    </row>
    <row r="7" spans="2:15">
      <c r="B7" s="114" t="s">
        <v>20</v>
      </c>
      <c r="C7" s="105">
        <v>0</v>
      </c>
      <c r="D7" s="105">
        <v>3</v>
      </c>
      <c r="E7" s="105">
        <v>0</v>
      </c>
      <c r="F7" s="105">
        <v>1</v>
      </c>
      <c r="G7" s="105">
        <v>0</v>
      </c>
      <c r="H7" s="105">
        <v>0</v>
      </c>
      <c r="I7" s="105">
        <v>1</v>
      </c>
      <c r="J7" s="105">
        <v>1</v>
      </c>
      <c r="K7" s="105">
        <v>0</v>
      </c>
      <c r="L7" s="105">
        <v>4</v>
      </c>
      <c r="M7" s="105">
        <v>5</v>
      </c>
      <c r="N7" s="105">
        <v>11</v>
      </c>
      <c r="O7" s="105">
        <v>26</v>
      </c>
    </row>
    <row r="8" spans="2:15">
      <c r="B8" s="115" t="s">
        <v>21</v>
      </c>
      <c r="C8" s="116">
        <v>157</v>
      </c>
      <c r="D8" s="116">
        <v>150</v>
      </c>
      <c r="E8" s="116">
        <v>136</v>
      </c>
      <c r="F8" s="116">
        <v>79</v>
      </c>
      <c r="G8" s="116">
        <v>70</v>
      </c>
      <c r="H8" s="116">
        <v>165</v>
      </c>
      <c r="I8" s="116">
        <v>141</v>
      </c>
      <c r="J8" s="116">
        <v>128</v>
      </c>
      <c r="K8" s="116">
        <v>179</v>
      </c>
      <c r="L8" s="116">
        <v>241</v>
      </c>
      <c r="M8" s="116">
        <v>1132</v>
      </c>
      <c r="N8" s="116">
        <v>2336</v>
      </c>
      <c r="O8" s="116">
        <v>4914</v>
      </c>
    </row>
    <row r="9" spans="2:15">
      <c r="B9" s="114" t="s">
        <v>22</v>
      </c>
      <c r="C9" s="105">
        <v>111</v>
      </c>
      <c r="D9" s="105">
        <v>11</v>
      </c>
      <c r="E9" s="105">
        <v>45</v>
      </c>
      <c r="F9" s="105">
        <v>92</v>
      </c>
      <c r="G9" s="105">
        <v>62</v>
      </c>
      <c r="H9" s="105">
        <v>73</v>
      </c>
      <c r="I9" s="105">
        <v>113</v>
      </c>
      <c r="J9" s="105">
        <v>125</v>
      </c>
      <c r="K9" s="105">
        <v>158</v>
      </c>
      <c r="L9" s="105">
        <v>138</v>
      </c>
      <c r="M9" s="105">
        <v>666</v>
      </c>
      <c r="N9" s="105">
        <v>983</v>
      </c>
      <c r="O9" s="105">
        <v>2577</v>
      </c>
    </row>
    <row r="10" spans="2:15">
      <c r="B10" s="115" t="s">
        <v>23</v>
      </c>
      <c r="C10" s="116">
        <v>12</v>
      </c>
      <c r="D10" s="116">
        <v>13</v>
      </c>
      <c r="E10" s="116">
        <v>27</v>
      </c>
      <c r="F10" s="116">
        <v>19</v>
      </c>
      <c r="G10" s="116">
        <v>6</v>
      </c>
      <c r="H10" s="116">
        <v>13</v>
      </c>
      <c r="I10" s="116">
        <v>31</v>
      </c>
      <c r="J10" s="116">
        <v>14</v>
      </c>
      <c r="K10" s="116">
        <v>17</v>
      </c>
      <c r="L10" s="116">
        <v>31</v>
      </c>
      <c r="M10" s="116">
        <v>195</v>
      </c>
      <c r="N10" s="116">
        <v>355</v>
      </c>
      <c r="O10" s="116">
        <v>733</v>
      </c>
    </row>
    <row r="11" spans="2:15">
      <c r="B11" s="114" t="s">
        <v>24</v>
      </c>
      <c r="C11" s="105">
        <v>71</v>
      </c>
      <c r="D11" s="105">
        <v>11</v>
      </c>
      <c r="E11" s="105">
        <v>112</v>
      </c>
      <c r="F11" s="105">
        <v>190</v>
      </c>
      <c r="G11" s="105">
        <v>217</v>
      </c>
      <c r="H11" s="105">
        <v>228</v>
      </c>
      <c r="I11" s="105">
        <v>154</v>
      </c>
      <c r="J11" s="105">
        <v>246</v>
      </c>
      <c r="K11" s="105">
        <v>245</v>
      </c>
      <c r="L11" s="105">
        <v>81</v>
      </c>
      <c r="M11" s="105">
        <v>1506</v>
      </c>
      <c r="N11" s="105">
        <v>2450</v>
      </c>
      <c r="O11" s="105">
        <v>5511</v>
      </c>
    </row>
    <row r="12" spans="2:15">
      <c r="B12" s="115" t="s">
        <v>25</v>
      </c>
      <c r="C12" s="116">
        <v>9</v>
      </c>
      <c r="D12" s="116">
        <v>16</v>
      </c>
      <c r="E12" s="116">
        <v>124</v>
      </c>
      <c r="F12" s="116">
        <v>418</v>
      </c>
      <c r="G12" s="116">
        <v>344</v>
      </c>
      <c r="H12" s="116">
        <v>430</v>
      </c>
      <c r="I12" s="116">
        <v>377</v>
      </c>
      <c r="J12" s="116">
        <v>93</v>
      </c>
      <c r="K12" s="116">
        <v>125</v>
      </c>
      <c r="L12" s="116">
        <v>378</v>
      </c>
      <c r="M12" s="116">
        <v>1356</v>
      </c>
      <c r="N12" s="116">
        <v>3586</v>
      </c>
      <c r="O12" s="116">
        <v>7256</v>
      </c>
    </row>
    <row r="13" spans="2:15">
      <c r="B13" s="114" t="s">
        <v>26</v>
      </c>
      <c r="C13" s="105">
        <v>51</v>
      </c>
      <c r="D13" s="105">
        <v>45</v>
      </c>
      <c r="E13" s="105">
        <v>78</v>
      </c>
      <c r="F13" s="105">
        <v>83</v>
      </c>
      <c r="G13" s="105">
        <v>86</v>
      </c>
      <c r="H13" s="105">
        <v>156</v>
      </c>
      <c r="I13" s="105">
        <v>330</v>
      </c>
      <c r="J13" s="105">
        <v>205</v>
      </c>
      <c r="K13" s="105">
        <v>149</v>
      </c>
      <c r="L13" s="105">
        <v>253</v>
      </c>
      <c r="M13" s="105">
        <v>787</v>
      </c>
      <c r="N13" s="105">
        <v>1855</v>
      </c>
      <c r="O13" s="105">
        <v>4078</v>
      </c>
    </row>
    <row r="14" spans="2:15">
      <c r="B14" s="115" t="s">
        <v>27</v>
      </c>
      <c r="C14" s="116">
        <v>73</v>
      </c>
      <c r="D14" s="116">
        <v>74</v>
      </c>
      <c r="E14" s="116">
        <v>73</v>
      </c>
      <c r="F14" s="116">
        <v>89</v>
      </c>
      <c r="G14" s="116">
        <v>78</v>
      </c>
      <c r="H14" s="116">
        <v>50</v>
      </c>
      <c r="I14" s="116">
        <v>120</v>
      </c>
      <c r="J14" s="116">
        <v>98</v>
      </c>
      <c r="K14" s="116">
        <v>99</v>
      </c>
      <c r="L14" s="116">
        <v>139</v>
      </c>
      <c r="M14" s="116">
        <v>983</v>
      </c>
      <c r="N14" s="116">
        <v>4055</v>
      </c>
      <c r="O14" s="116">
        <v>5931</v>
      </c>
    </row>
    <row r="15" spans="2:15">
      <c r="B15" s="114" t="s">
        <v>28</v>
      </c>
      <c r="C15" s="105">
        <v>29</v>
      </c>
      <c r="D15" s="105">
        <v>46</v>
      </c>
      <c r="E15" s="105">
        <v>103</v>
      </c>
      <c r="F15" s="105">
        <v>71</v>
      </c>
      <c r="G15" s="105">
        <v>86</v>
      </c>
      <c r="H15" s="105">
        <v>70</v>
      </c>
      <c r="I15" s="105">
        <v>61</v>
      </c>
      <c r="J15" s="105">
        <v>64</v>
      </c>
      <c r="K15" s="105">
        <v>54</v>
      </c>
      <c r="L15" s="105">
        <v>57</v>
      </c>
      <c r="M15" s="105">
        <v>239</v>
      </c>
      <c r="N15" s="105">
        <v>914</v>
      </c>
      <c r="O15" s="105">
        <v>1794</v>
      </c>
    </row>
    <row r="16" spans="2:15">
      <c r="B16" s="117" t="s">
        <v>30</v>
      </c>
      <c r="C16" s="116">
        <v>572</v>
      </c>
      <c r="D16" s="116">
        <v>359</v>
      </c>
      <c r="E16" s="116">
        <v>589</v>
      </c>
      <c r="F16" s="116">
        <v>643</v>
      </c>
      <c r="G16" s="116">
        <v>505</v>
      </c>
      <c r="H16" s="116">
        <v>323</v>
      </c>
      <c r="I16" s="116">
        <v>1032</v>
      </c>
      <c r="J16" s="116">
        <v>976</v>
      </c>
      <c r="K16" s="116">
        <v>697</v>
      </c>
      <c r="L16" s="116">
        <v>504</v>
      </c>
      <c r="M16" s="116">
        <v>2328</v>
      </c>
      <c r="N16" s="116">
        <v>4515</v>
      </c>
      <c r="O16" s="116">
        <v>13043</v>
      </c>
    </row>
    <row r="17" spans="2:15">
      <c r="B17" s="118" t="s">
        <v>31</v>
      </c>
      <c r="C17" s="105">
        <v>74</v>
      </c>
      <c r="D17" s="105">
        <v>115</v>
      </c>
      <c r="E17" s="105">
        <v>144</v>
      </c>
      <c r="F17" s="105">
        <v>110</v>
      </c>
      <c r="G17" s="105">
        <v>70</v>
      </c>
      <c r="H17" s="105">
        <v>101</v>
      </c>
      <c r="I17" s="105">
        <v>120</v>
      </c>
      <c r="J17" s="105">
        <v>94</v>
      </c>
      <c r="K17" s="105">
        <v>46</v>
      </c>
      <c r="L17" s="105">
        <v>76</v>
      </c>
      <c r="M17" s="105">
        <v>271</v>
      </c>
      <c r="N17" s="105">
        <v>436</v>
      </c>
      <c r="O17" s="105">
        <v>1657</v>
      </c>
    </row>
    <row r="18" spans="2:15">
      <c r="B18" s="117" t="s">
        <v>32</v>
      </c>
      <c r="C18" s="116">
        <v>193</v>
      </c>
      <c r="D18" s="116">
        <v>223</v>
      </c>
      <c r="E18" s="116">
        <v>212</v>
      </c>
      <c r="F18" s="116">
        <v>304</v>
      </c>
      <c r="G18" s="116">
        <v>211</v>
      </c>
      <c r="H18" s="116">
        <v>274</v>
      </c>
      <c r="I18" s="116">
        <v>611</v>
      </c>
      <c r="J18" s="116">
        <v>560</v>
      </c>
      <c r="K18" s="116">
        <v>673</v>
      </c>
      <c r="L18" s="116">
        <v>306</v>
      </c>
      <c r="M18" s="116">
        <v>2238</v>
      </c>
      <c r="N18" s="116">
        <v>3656</v>
      </c>
      <c r="O18" s="116">
        <v>9461</v>
      </c>
    </row>
    <row r="19" spans="2:15">
      <c r="B19" s="118" t="s">
        <v>34</v>
      </c>
      <c r="C19" s="105">
        <v>314</v>
      </c>
      <c r="D19" s="105">
        <v>241</v>
      </c>
      <c r="E19" s="105">
        <v>388</v>
      </c>
      <c r="F19" s="105">
        <v>373</v>
      </c>
      <c r="G19" s="105">
        <v>322</v>
      </c>
      <c r="H19" s="105">
        <v>267</v>
      </c>
      <c r="I19" s="105">
        <v>365</v>
      </c>
      <c r="J19" s="105">
        <v>264</v>
      </c>
      <c r="K19" s="105">
        <v>311</v>
      </c>
      <c r="L19" s="105">
        <v>492</v>
      </c>
      <c r="M19" s="105">
        <v>4171</v>
      </c>
      <c r="N19" s="105">
        <v>4569</v>
      </c>
      <c r="O19" s="105">
        <v>12077</v>
      </c>
    </row>
    <row r="20" spans="2:15">
      <c r="B20" s="117" t="s">
        <v>37</v>
      </c>
      <c r="C20" s="116">
        <v>63</v>
      </c>
      <c r="D20" s="116">
        <v>35</v>
      </c>
      <c r="E20" s="116">
        <v>67</v>
      </c>
      <c r="F20" s="116">
        <v>98</v>
      </c>
      <c r="G20" s="116">
        <v>44</v>
      </c>
      <c r="H20" s="116">
        <v>19</v>
      </c>
      <c r="I20" s="116">
        <v>136</v>
      </c>
      <c r="J20" s="116">
        <v>116</v>
      </c>
      <c r="K20" s="116">
        <v>84</v>
      </c>
      <c r="L20" s="116">
        <v>89</v>
      </c>
      <c r="M20" s="116">
        <v>323</v>
      </c>
      <c r="N20" s="116">
        <v>601</v>
      </c>
      <c r="O20" s="116">
        <v>1675</v>
      </c>
    </row>
    <row r="21" spans="2:15">
      <c r="B21" s="119" t="s">
        <v>144</v>
      </c>
      <c r="C21" s="103">
        <v>20</v>
      </c>
      <c r="D21" s="103">
        <v>8</v>
      </c>
      <c r="E21" s="103">
        <v>14</v>
      </c>
      <c r="F21" s="103">
        <v>9</v>
      </c>
      <c r="G21" s="103">
        <v>12</v>
      </c>
      <c r="H21" s="103">
        <v>17</v>
      </c>
      <c r="I21" s="103">
        <v>18</v>
      </c>
      <c r="J21" s="103">
        <v>12</v>
      </c>
      <c r="K21" s="103">
        <v>23</v>
      </c>
      <c r="L21" s="103">
        <v>41</v>
      </c>
      <c r="M21" s="103">
        <v>532</v>
      </c>
      <c r="N21" s="103">
        <v>1989</v>
      </c>
      <c r="O21" s="103">
        <v>2695</v>
      </c>
    </row>
    <row r="22" spans="2:15">
      <c r="B22" s="120" t="s">
        <v>150</v>
      </c>
      <c r="C22" s="121">
        <v>4072</v>
      </c>
      <c r="D22" s="121">
        <v>2864</v>
      </c>
      <c r="E22" s="121">
        <v>2926</v>
      </c>
      <c r="F22" s="121">
        <v>3331</v>
      </c>
      <c r="G22" s="121">
        <v>2140</v>
      </c>
      <c r="H22" s="121">
        <v>1780</v>
      </c>
      <c r="I22" s="121">
        <v>7564</v>
      </c>
      <c r="J22" s="121">
        <v>7234</v>
      </c>
      <c r="K22" s="121">
        <v>5178</v>
      </c>
      <c r="L22" s="121">
        <v>11972</v>
      </c>
      <c r="M22" s="121">
        <v>52573</v>
      </c>
      <c r="N22" s="121">
        <v>149314</v>
      </c>
      <c r="O22" s="121">
        <v>250948</v>
      </c>
    </row>
    <row r="23" spans="2:15">
      <c r="B23" s="122" t="s">
        <v>62</v>
      </c>
      <c r="C23" s="123">
        <v>102</v>
      </c>
      <c r="D23" s="123">
        <v>42</v>
      </c>
      <c r="E23" s="123">
        <v>49</v>
      </c>
      <c r="F23" s="123">
        <v>68</v>
      </c>
      <c r="G23" s="123">
        <v>46</v>
      </c>
      <c r="H23" s="123">
        <v>20</v>
      </c>
      <c r="I23" s="123">
        <v>123</v>
      </c>
      <c r="J23" s="123">
        <v>134</v>
      </c>
      <c r="K23" s="123">
        <v>98</v>
      </c>
      <c r="L23" s="123">
        <v>332</v>
      </c>
      <c r="M23" s="123">
        <v>1173</v>
      </c>
      <c r="N23" s="123">
        <v>3299</v>
      </c>
      <c r="O23" s="123">
        <v>5486</v>
      </c>
    </row>
    <row r="24" spans="2:15">
      <c r="B24" s="117" t="s">
        <v>63</v>
      </c>
      <c r="C24" s="116">
        <v>128</v>
      </c>
      <c r="D24" s="116">
        <v>56</v>
      </c>
      <c r="E24" s="116">
        <v>63</v>
      </c>
      <c r="F24" s="116">
        <v>71</v>
      </c>
      <c r="G24" s="116">
        <v>56</v>
      </c>
      <c r="H24" s="116">
        <v>53</v>
      </c>
      <c r="I24" s="116">
        <v>212</v>
      </c>
      <c r="J24" s="116">
        <v>258</v>
      </c>
      <c r="K24" s="116">
        <v>150</v>
      </c>
      <c r="L24" s="116">
        <v>353</v>
      </c>
      <c r="M24" s="116">
        <v>1187</v>
      </c>
      <c r="N24" s="116">
        <v>2799</v>
      </c>
      <c r="O24" s="116">
        <v>5386</v>
      </c>
    </row>
    <row r="25" spans="2:15">
      <c r="B25" s="118" t="s">
        <v>54</v>
      </c>
      <c r="C25" s="105">
        <v>108</v>
      </c>
      <c r="D25" s="105">
        <v>52</v>
      </c>
      <c r="E25" s="105">
        <v>62</v>
      </c>
      <c r="F25" s="105">
        <v>70</v>
      </c>
      <c r="G25" s="105">
        <v>45</v>
      </c>
      <c r="H25" s="105">
        <v>45</v>
      </c>
      <c r="I25" s="105">
        <v>184</v>
      </c>
      <c r="J25" s="105">
        <v>143</v>
      </c>
      <c r="K25" s="105">
        <v>157</v>
      </c>
      <c r="L25" s="105">
        <v>448</v>
      </c>
      <c r="M25" s="105">
        <v>2030</v>
      </c>
      <c r="N25" s="105">
        <v>5136</v>
      </c>
      <c r="O25" s="105">
        <v>8480</v>
      </c>
    </row>
    <row r="26" spans="2:15">
      <c r="B26" s="117" t="s">
        <v>55</v>
      </c>
      <c r="C26" s="116">
        <v>147</v>
      </c>
      <c r="D26" s="116">
        <v>69</v>
      </c>
      <c r="E26" s="116">
        <v>71</v>
      </c>
      <c r="F26" s="116">
        <v>80</v>
      </c>
      <c r="G26" s="116">
        <v>30</v>
      </c>
      <c r="H26" s="116">
        <v>24</v>
      </c>
      <c r="I26" s="116">
        <v>60</v>
      </c>
      <c r="J26" s="116">
        <v>84</v>
      </c>
      <c r="K26" s="116">
        <v>88</v>
      </c>
      <c r="L26" s="116">
        <v>149</v>
      </c>
      <c r="M26" s="116">
        <v>1379</v>
      </c>
      <c r="N26" s="116">
        <v>3958</v>
      </c>
      <c r="O26" s="116">
        <v>6139</v>
      </c>
    </row>
    <row r="27" spans="2:15">
      <c r="B27" s="118" t="s">
        <v>64</v>
      </c>
      <c r="C27" s="105">
        <v>531</v>
      </c>
      <c r="D27" s="105">
        <v>277</v>
      </c>
      <c r="E27" s="105">
        <v>259</v>
      </c>
      <c r="F27" s="105">
        <v>344</v>
      </c>
      <c r="G27" s="105">
        <v>253</v>
      </c>
      <c r="H27" s="105">
        <v>204</v>
      </c>
      <c r="I27" s="105">
        <v>1223</v>
      </c>
      <c r="J27" s="105">
        <v>1265</v>
      </c>
      <c r="K27" s="105">
        <v>758</v>
      </c>
      <c r="L27" s="105">
        <v>1411</v>
      </c>
      <c r="M27" s="105">
        <v>4816</v>
      </c>
      <c r="N27" s="105">
        <v>12120</v>
      </c>
      <c r="O27" s="105">
        <v>23461</v>
      </c>
    </row>
    <row r="28" spans="2:15">
      <c r="B28" s="117" t="s">
        <v>65</v>
      </c>
      <c r="C28" s="116">
        <v>857</v>
      </c>
      <c r="D28" s="116">
        <v>575</v>
      </c>
      <c r="E28" s="116">
        <v>611</v>
      </c>
      <c r="F28" s="116">
        <v>660</v>
      </c>
      <c r="G28" s="116">
        <v>363</v>
      </c>
      <c r="H28" s="116">
        <v>242</v>
      </c>
      <c r="I28" s="116">
        <v>1208</v>
      </c>
      <c r="J28" s="116">
        <v>1164</v>
      </c>
      <c r="K28" s="116">
        <v>1014</v>
      </c>
      <c r="L28" s="116">
        <v>2693</v>
      </c>
      <c r="M28" s="116">
        <v>11588</v>
      </c>
      <c r="N28" s="116">
        <v>24899</v>
      </c>
      <c r="O28" s="116">
        <v>45874</v>
      </c>
    </row>
    <row r="29" spans="2:15">
      <c r="B29" s="118" t="s">
        <v>90</v>
      </c>
      <c r="C29" s="105">
        <v>57</v>
      </c>
      <c r="D29" s="105">
        <v>131</v>
      </c>
      <c r="E29" s="105">
        <v>117</v>
      </c>
      <c r="F29" s="105">
        <v>120</v>
      </c>
      <c r="G29" s="105">
        <v>79</v>
      </c>
      <c r="H29" s="105">
        <v>50</v>
      </c>
      <c r="I29" s="105">
        <v>225</v>
      </c>
      <c r="J29" s="105">
        <v>254</v>
      </c>
      <c r="K29" s="105">
        <v>194</v>
      </c>
      <c r="L29" s="105">
        <v>254</v>
      </c>
      <c r="M29" s="105">
        <v>1090</v>
      </c>
      <c r="N29" s="105">
        <v>2751</v>
      </c>
      <c r="O29" s="105">
        <v>5322</v>
      </c>
    </row>
    <row r="30" spans="2:15">
      <c r="B30" s="117" t="s">
        <v>67</v>
      </c>
      <c r="C30" s="116">
        <v>122</v>
      </c>
      <c r="D30" s="116">
        <v>121</v>
      </c>
      <c r="E30" s="116">
        <v>127</v>
      </c>
      <c r="F30" s="116">
        <v>152</v>
      </c>
      <c r="G30" s="116">
        <v>100</v>
      </c>
      <c r="H30" s="116">
        <v>81</v>
      </c>
      <c r="I30" s="116">
        <v>386</v>
      </c>
      <c r="J30" s="116">
        <v>341</v>
      </c>
      <c r="K30" s="116">
        <v>234</v>
      </c>
      <c r="L30" s="116">
        <v>461</v>
      </c>
      <c r="M30" s="116">
        <v>1766</v>
      </c>
      <c r="N30" s="116">
        <v>4648</v>
      </c>
      <c r="O30" s="116">
        <v>8539</v>
      </c>
    </row>
    <row r="31" spans="2:15">
      <c r="B31" s="118" t="s">
        <v>58</v>
      </c>
      <c r="C31" s="105">
        <v>75</v>
      </c>
      <c r="D31" s="105">
        <v>68</v>
      </c>
      <c r="E31" s="105">
        <v>73</v>
      </c>
      <c r="F31" s="105">
        <v>54</v>
      </c>
      <c r="G31" s="105">
        <v>36</v>
      </c>
      <c r="H31" s="105">
        <v>46</v>
      </c>
      <c r="I31" s="105">
        <v>102</v>
      </c>
      <c r="J31" s="105">
        <v>101</v>
      </c>
      <c r="K31" s="105">
        <v>118</v>
      </c>
      <c r="L31" s="105">
        <v>281</v>
      </c>
      <c r="M31" s="105">
        <v>1438</v>
      </c>
      <c r="N31" s="105">
        <v>3371</v>
      </c>
      <c r="O31" s="105">
        <v>5763</v>
      </c>
    </row>
    <row r="32" spans="2:15">
      <c r="B32" s="117" t="s">
        <v>81</v>
      </c>
      <c r="C32" s="116">
        <v>373</v>
      </c>
      <c r="D32" s="116">
        <v>284</v>
      </c>
      <c r="E32" s="116">
        <v>256</v>
      </c>
      <c r="F32" s="116">
        <v>346</v>
      </c>
      <c r="G32" s="116">
        <v>213</v>
      </c>
      <c r="H32" s="116">
        <v>183</v>
      </c>
      <c r="I32" s="116">
        <v>234</v>
      </c>
      <c r="J32" s="116">
        <v>270</v>
      </c>
      <c r="K32" s="116">
        <v>341</v>
      </c>
      <c r="L32" s="116">
        <v>1218</v>
      </c>
      <c r="M32" s="116">
        <v>5836</v>
      </c>
      <c r="N32" s="116">
        <v>21205</v>
      </c>
      <c r="O32" s="116">
        <v>30759</v>
      </c>
    </row>
    <row r="33" spans="2:15">
      <c r="B33" s="118" t="s">
        <v>94</v>
      </c>
      <c r="C33" s="105">
        <v>52</v>
      </c>
      <c r="D33" s="105">
        <v>38</v>
      </c>
      <c r="E33" s="105">
        <v>45</v>
      </c>
      <c r="F33" s="105">
        <v>62</v>
      </c>
      <c r="G33" s="105">
        <v>43</v>
      </c>
      <c r="H33" s="105">
        <v>42</v>
      </c>
      <c r="I33" s="105">
        <v>116</v>
      </c>
      <c r="J33" s="105">
        <v>177</v>
      </c>
      <c r="K33" s="105">
        <v>120</v>
      </c>
      <c r="L33" s="105">
        <v>197</v>
      </c>
      <c r="M33" s="105">
        <v>958</v>
      </c>
      <c r="N33" s="105">
        <v>1664</v>
      </c>
      <c r="O33" s="105">
        <v>3514</v>
      </c>
    </row>
    <row r="34" spans="2:15">
      <c r="B34" s="117" t="s">
        <v>59</v>
      </c>
      <c r="C34" s="116">
        <v>213</v>
      </c>
      <c r="D34" s="116">
        <v>104</v>
      </c>
      <c r="E34" s="116">
        <v>108</v>
      </c>
      <c r="F34" s="116">
        <v>110</v>
      </c>
      <c r="G34" s="116">
        <v>66</v>
      </c>
      <c r="H34" s="116">
        <v>70</v>
      </c>
      <c r="I34" s="116">
        <v>204</v>
      </c>
      <c r="J34" s="116">
        <v>198</v>
      </c>
      <c r="K34" s="116">
        <v>196</v>
      </c>
      <c r="L34" s="116">
        <v>479</v>
      </c>
      <c r="M34" s="116">
        <v>2542</v>
      </c>
      <c r="N34" s="116">
        <v>12804</v>
      </c>
      <c r="O34" s="116">
        <v>17094</v>
      </c>
    </row>
    <row r="35" spans="2:15">
      <c r="B35" s="118" t="s">
        <v>68</v>
      </c>
      <c r="C35" s="105">
        <v>240</v>
      </c>
      <c r="D35" s="105">
        <v>181</v>
      </c>
      <c r="E35" s="105">
        <v>152</v>
      </c>
      <c r="F35" s="105">
        <v>193</v>
      </c>
      <c r="G35" s="105">
        <v>90</v>
      </c>
      <c r="H35" s="105">
        <v>64</v>
      </c>
      <c r="I35" s="105">
        <v>393</v>
      </c>
      <c r="J35" s="105">
        <v>277</v>
      </c>
      <c r="K35" s="105">
        <v>198</v>
      </c>
      <c r="L35" s="105">
        <v>650</v>
      </c>
      <c r="M35" s="105">
        <v>2582</v>
      </c>
      <c r="N35" s="105">
        <v>6409</v>
      </c>
      <c r="O35" s="105">
        <v>11429</v>
      </c>
    </row>
    <row r="36" spans="2:15">
      <c r="B36" s="117" t="s">
        <v>60</v>
      </c>
      <c r="C36" s="116">
        <v>652</v>
      </c>
      <c r="D36" s="116">
        <v>528</v>
      </c>
      <c r="E36" s="116">
        <v>604</v>
      </c>
      <c r="F36" s="116">
        <v>596</v>
      </c>
      <c r="G36" s="116">
        <v>453</v>
      </c>
      <c r="H36" s="116">
        <v>460</v>
      </c>
      <c r="I36" s="116">
        <v>2168</v>
      </c>
      <c r="J36" s="116">
        <v>1863</v>
      </c>
      <c r="K36" s="116">
        <v>846</v>
      </c>
      <c r="L36" s="116">
        <v>1590</v>
      </c>
      <c r="M36" s="116">
        <v>7592</v>
      </c>
      <c r="N36" s="116">
        <v>21311</v>
      </c>
      <c r="O36" s="116">
        <v>38663</v>
      </c>
    </row>
    <row r="37" spans="2:15">
      <c r="B37" s="118" t="s">
        <v>145</v>
      </c>
      <c r="C37" s="105">
        <v>278</v>
      </c>
      <c r="D37" s="105">
        <v>212</v>
      </c>
      <c r="E37" s="105">
        <v>199</v>
      </c>
      <c r="F37" s="105">
        <v>268</v>
      </c>
      <c r="G37" s="105">
        <v>158</v>
      </c>
      <c r="H37" s="105">
        <v>129</v>
      </c>
      <c r="I37" s="105">
        <v>405</v>
      </c>
      <c r="J37" s="105">
        <v>420</v>
      </c>
      <c r="K37" s="105">
        <v>422</v>
      </c>
      <c r="L37" s="105">
        <v>992</v>
      </c>
      <c r="M37" s="105">
        <v>5032</v>
      </c>
      <c r="N37" s="105">
        <v>18532</v>
      </c>
      <c r="O37" s="105">
        <v>27047</v>
      </c>
    </row>
    <row r="38" spans="2:15">
      <c r="B38" s="124" t="s">
        <v>144</v>
      </c>
      <c r="C38" s="104">
        <v>137</v>
      </c>
      <c r="D38" s="104">
        <v>126</v>
      </c>
      <c r="E38" s="104">
        <v>130</v>
      </c>
      <c r="F38" s="104">
        <v>137</v>
      </c>
      <c r="G38" s="104">
        <v>109</v>
      </c>
      <c r="H38" s="104">
        <v>67</v>
      </c>
      <c r="I38" s="104">
        <v>321</v>
      </c>
      <c r="J38" s="104">
        <v>285</v>
      </c>
      <c r="K38" s="104">
        <v>244</v>
      </c>
      <c r="L38" s="104">
        <v>464</v>
      </c>
      <c r="M38" s="104">
        <v>1564</v>
      </c>
      <c r="N38" s="104">
        <v>4408</v>
      </c>
      <c r="O38" s="104">
        <v>7992</v>
      </c>
    </row>
    <row r="39" spans="2:15">
      <c r="B39" s="120" t="s">
        <v>146</v>
      </c>
      <c r="C39" s="121">
        <v>1044</v>
      </c>
      <c r="D39" s="121">
        <v>836</v>
      </c>
      <c r="E39" s="121">
        <v>919</v>
      </c>
      <c r="F39" s="121">
        <v>1463</v>
      </c>
      <c r="G39" s="121">
        <v>1346</v>
      </c>
      <c r="H39" s="121">
        <v>995</v>
      </c>
      <c r="I39" s="121">
        <v>2915</v>
      </c>
      <c r="J39" s="121">
        <v>2312</v>
      </c>
      <c r="K39" s="121">
        <v>1833</v>
      </c>
      <c r="L39" s="121">
        <v>2633</v>
      </c>
      <c r="M39" s="121">
        <v>10049</v>
      </c>
      <c r="N39" s="121">
        <v>21050</v>
      </c>
      <c r="O39" s="121">
        <v>47395</v>
      </c>
    </row>
    <row r="40" spans="2:15">
      <c r="B40" s="122" t="s">
        <v>101</v>
      </c>
      <c r="C40" s="123">
        <v>13</v>
      </c>
      <c r="D40" s="123">
        <v>5</v>
      </c>
      <c r="E40" s="123">
        <v>7</v>
      </c>
      <c r="F40" s="123">
        <v>8</v>
      </c>
      <c r="G40" s="123">
        <v>11</v>
      </c>
      <c r="H40" s="123">
        <v>5</v>
      </c>
      <c r="I40" s="123">
        <v>17</v>
      </c>
      <c r="J40" s="123">
        <v>29</v>
      </c>
      <c r="K40" s="123">
        <v>17</v>
      </c>
      <c r="L40" s="123">
        <v>11</v>
      </c>
      <c r="M40" s="123">
        <v>68</v>
      </c>
      <c r="N40" s="123">
        <v>191</v>
      </c>
      <c r="O40" s="123">
        <v>382</v>
      </c>
    </row>
    <row r="41" spans="2:15">
      <c r="B41" s="117" t="s">
        <v>102</v>
      </c>
      <c r="C41" s="116">
        <v>26</v>
      </c>
      <c r="D41" s="116">
        <v>30</v>
      </c>
      <c r="E41" s="116">
        <v>14</v>
      </c>
      <c r="F41" s="116">
        <v>68</v>
      </c>
      <c r="G41" s="116">
        <v>35</v>
      </c>
      <c r="H41" s="116">
        <v>51</v>
      </c>
      <c r="I41" s="116">
        <v>61</v>
      </c>
      <c r="J41" s="116">
        <v>58</v>
      </c>
      <c r="K41" s="116">
        <v>36</v>
      </c>
      <c r="L41" s="116">
        <v>49</v>
      </c>
      <c r="M41" s="116">
        <v>235</v>
      </c>
      <c r="N41" s="116">
        <v>787</v>
      </c>
      <c r="O41" s="116">
        <v>1450</v>
      </c>
    </row>
    <row r="42" spans="2:15">
      <c r="B42" s="118" t="s">
        <v>98</v>
      </c>
      <c r="C42" s="105">
        <v>226</v>
      </c>
      <c r="D42" s="105">
        <v>109</v>
      </c>
      <c r="E42" s="105">
        <v>139</v>
      </c>
      <c r="F42" s="105">
        <v>186</v>
      </c>
      <c r="G42" s="105">
        <v>113</v>
      </c>
      <c r="H42" s="105">
        <v>69</v>
      </c>
      <c r="I42" s="105">
        <v>264</v>
      </c>
      <c r="J42" s="105">
        <v>271</v>
      </c>
      <c r="K42" s="105">
        <v>255</v>
      </c>
      <c r="L42" s="105">
        <v>438</v>
      </c>
      <c r="M42" s="105">
        <v>1513</v>
      </c>
      <c r="N42" s="105">
        <v>2857</v>
      </c>
      <c r="O42" s="105">
        <v>6440</v>
      </c>
    </row>
    <row r="43" spans="2:15">
      <c r="B43" s="117" t="s">
        <v>100</v>
      </c>
      <c r="C43" s="116">
        <v>757</v>
      </c>
      <c r="D43" s="116">
        <v>668</v>
      </c>
      <c r="E43" s="116">
        <v>725</v>
      </c>
      <c r="F43" s="116">
        <v>1172</v>
      </c>
      <c r="G43" s="116">
        <v>1156</v>
      </c>
      <c r="H43" s="116">
        <v>850</v>
      </c>
      <c r="I43" s="116">
        <v>2510</v>
      </c>
      <c r="J43" s="116">
        <v>1889</v>
      </c>
      <c r="K43" s="116">
        <v>1485</v>
      </c>
      <c r="L43" s="116">
        <v>2066</v>
      </c>
      <c r="M43" s="116">
        <v>7960</v>
      </c>
      <c r="N43" s="116">
        <v>16642</v>
      </c>
      <c r="O43" s="116">
        <v>37880</v>
      </c>
    </row>
    <row r="44" spans="2:15">
      <c r="B44" s="119" t="s">
        <v>144</v>
      </c>
      <c r="C44" s="103">
        <v>22</v>
      </c>
      <c r="D44" s="103">
        <v>24</v>
      </c>
      <c r="E44" s="103">
        <v>34</v>
      </c>
      <c r="F44" s="103">
        <v>29</v>
      </c>
      <c r="G44" s="103">
        <v>31</v>
      </c>
      <c r="H44" s="103">
        <v>20</v>
      </c>
      <c r="I44" s="103">
        <v>63</v>
      </c>
      <c r="J44" s="103">
        <v>65</v>
      </c>
      <c r="K44" s="103">
        <v>40</v>
      </c>
      <c r="L44" s="103">
        <v>69</v>
      </c>
      <c r="M44" s="103">
        <v>273</v>
      </c>
      <c r="N44" s="103">
        <v>573</v>
      </c>
      <c r="O44" s="103">
        <v>1243</v>
      </c>
    </row>
    <row r="45" spans="2:15">
      <c r="B45" s="120" t="s">
        <v>147</v>
      </c>
      <c r="C45" s="121">
        <v>165</v>
      </c>
      <c r="D45" s="121">
        <v>167</v>
      </c>
      <c r="E45" s="121">
        <v>219</v>
      </c>
      <c r="F45" s="121">
        <v>237</v>
      </c>
      <c r="G45" s="121">
        <v>96</v>
      </c>
      <c r="H45" s="121">
        <v>59</v>
      </c>
      <c r="I45" s="121">
        <v>342</v>
      </c>
      <c r="J45" s="121">
        <v>172</v>
      </c>
      <c r="K45" s="121">
        <v>159</v>
      </c>
      <c r="L45" s="121">
        <v>433</v>
      </c>
      <c r="M45" s="121">
        <v>2276</v>
      </c>
      <c r="N45" s="121">
        <v>7953</v>
      </c>
      <c r="O45" s="121">
        <v>12278</v>
      </c>
    </row>
    <row r="46" spans="2:15">
      <c r="B46" s="122" t="s">
        <v>39</v>
      </c>
      <c r="C46" s="123">
        <v>25</v>
      </c>
      <c r="D46" s="123">
        <v>39</v>
      </c>
      <c r="E46" s="123">
        <v>56</v>
      </c>
      <c r="F46" s="123">
        <v>49</v>
      </c>
      <c r="G46" s="123">
        <v>27</v>
      </c>
      <c r="H46" s="123">
        <v>7</v>
      </c>
      <c r="I46" s="123">
        <v>8</v>
      </c>
      <c r="J46" s="123">
        <v>8</v>
      </c>
      <c r="K46" s="123">
        <v>10</v>
      </c>
      <c r="L46" s="123">
        <v>63</v>
      </c>
      <c r="M46" s="123">
        <v>373</v>
      </c>
      <c r="N46" s="123">
        <v>1290</v>
      </c>
      <c r="O46" s="123">
        <v>1955</v>
      </c>
    </row>
    <row r="47" spans="2:15">
      <c r="B47" s="117" t="s">
        <v>41</v>
      </c>
      <c r="C47" s="116">
        <v>78</v>
      </c>
      <c r="D47" s="116">
        <v>46</v>
      </c>
      <c r="E47" s="116">
        <v>64</v>
      </c>
      <c r="F47" s="116">
        <v>103</v>
      </c>
      <c r="G47" s="116">
        <v>18</v>
      </c>
      <c r="H47" s="116">
        <v>21</v>
      </c>
      <c r="I47" s="116">
        <v>217</v>
      </c>
      <c r="J47" s="116">
        <v>112</v>
      </c>
      <c r="K47" s="116">
        <v>99</v>
      </c>
      <c r="L47" s="116">
        <v>195</v>
      </c>
      <c r="M47" s="116">
        <v>1067</v>
      </c>
      <c r="N47" s="116">
        <v>4524</v>
      </c>
      <c r="O47" s="116">
        <v>6544</v>
      </c>
    </row>
    <row r="48" spans="2:15">
      <c r="B48" s="118" t="s">
        <v>44</v>
      </c>
      <c r="C48" s="105">
        <v>5</v>
      </c>
      <c r="D48" s="105">
        <v>19</v>
      </c>
      <c r="E48" s="105">
        <v>12</v>
      </c>
      <c r="F48" s="105">
        <v>7</v>
      </c>
      <c r="G48" s="105">
        <v>1</v>
      </c>
      <c r="H48" s="105">
        <v>1</v>
      </c>
      <c r="I48" s="105">
        <v>8</v>
      </c>
      <c r="J48" s="105">
        <v>2</v>
      </c>
      <c r="K48" s="105">
        <v>4</v>
      </c>
      <c r="L48" s="105">
        <v>14</v>
      </c>
      <c r="M48" s="105">
        <v>97</v>
      </c>
      <c r="N48" s="105">
        <v>236</v>
      </c>
      <c r="O48" s="105">
        <v>406</v>
      </c>
    </row>
    <row r="49" spans="2:15">
      <c r="B49" s="117" t="s">
        <v>45</v>
      </c>
      <c r="C49" s="116">
        <v>30</v>
      </c>
      <c r="D49" s="116">
        <v>40</v>
      </c>
      <c r="E49" s="116">
        <v>56</v>
      </c>
      <c r="F49" s="116">
        <v>45</v>
      </c>
      <c r="G49" s="116">
        <v>21</v>
      </c>
      <c r="H49" s="116">
        <v>4</v>
      </c>
      <c r="I49" s="116">
        <v>43</v>
      </c>
      <c r="J49" s="116">
        <v>8</v>
      </c>
      <c r="K49" s="116">
        <v>23</v>
      </c>
      <c r="L49" s="116">
        <v>75</v>
      </c>
      <c r="M49" s="116">
        <v>246</v>
      </c>
      <c r="N49" s="116">
        <v>591</v>
      </c>
      <c r="O49" s="116">
        <v>1182</v>
      </c>
    </row>
    <row r="50" spans="2:15">
      <c r="B50" s="118" t="s">
        <v>46</v>
      </c>
      <c r="C50" s="105">
        <v>14</v>
      </c>
      <c r="D50" s="105">
        <v>4</v>
      </c>
      <c r="E50" s="105">
        <v>7</v>
      </c>
      <c r="F50" s="105">
        <v>12</v>
      </c>
      <c r="G50" s="105">
        <v>4</v>
      </c>
      <c r="H50" s="105">
        <v>4</v>
      </c>
      <c r="I50" s="105">
        <v>37</v>
      </c>
      <c r="J50" s="105">
        <v>23</v>
      </c>
      <c r="K50" s="105">
        <v>9</v>
      </c>
      <c r="L50" s="105">
        <v>36</v>
      </c>
      <c r="M50" s="105">
        <v>103</v>
      </c>
      <c r="N50" s="105">
        <v>323</v>
      </c>
      <c r="O50" s="105">
        <v>576</v>
      </c>
    </row>
    <row r="51" spans="2:15">
      <c r="B51" s="124" t="s">
        <v>144</v>
      </c>
      <c r="C51" s="104">
        <v>13</v>
      </c>
      <c r="D51" s="104">
        <v>19</v>
      </c>
      <c r="E51" s="104">
        <v>24</v>
      </c>
      <c r="F51" s="104">
        <v>21</v>
      </c>
      <c r="G51" s="104">
        <v>25</v>
      </c>
      <c r="H51" s="104">
        <v>22</v>
      </c>
      <c r="I51" s="104">
        <v>29</v>
      </c>
      <c r="J51" s="104">
        <v>19</v>
      </c>
      <c r="K51" s="104">
        <v>14</v>
      </c>
      <c r="L51" s="104">
        <v>50</v>
      </c>
      <c r="M51" s="104">
        <v>390</v>
      </c>
      <c r="N51" s="104">
        <v>989</v>
      </c>
      <c r="O51" s="104">
        <v>1615</v>
      </c>
    </row>
    <row r="52" spans="2:15">
      <c r="B52" s="120" t="s">
        <v>151</v>
      </c>
      <c r="C52" s="121">
        <v>250</v>
      </c>
      <c r="D52" s="121">
        <v>140</v>
      </c>
      <c r="E52" s="121">
        <v>159</v>
      </c>
      <c r="F52" s="121">
        <v>239</v>
      </c>
      <c r="G52" s="121">
        <v>23</v>
      </c>
      <c r="H52" s="121">
        <v>158</v>
      </c>
      <c r="I52" s="121">
        <v>429</v>
      </c>
      <c r="J52" s="121">
        <v>294</v>
      </c>
      <c r="K52" s="121">
        <v>234</v>
      </c>
      <c r="L52" s="121">
        <v>323</v>
      </c>
      <c r="M52" s="121">
        <v>1810</v>
      </c>
      <c r="N52" s="121">
        <v>6792</v>
      </c>
      <c r="O52" s="121">
        <v>10851</v>
      </c>
    </row>
    <row r="53" spans="2:15">
      <c r="B53" s="122" t="s">
        <v>49</v>
      </c>
      <c r="C53" s="123">
        <v>201</v>
      </c>
      <c r="D53" s="123">
        <v>116</v>
      </c>
      <c r="E53" s="123">
        <v>130</v>
      </c>
      <c r="F53" s="123">
        <v>179</v>
      </c>
      <c r="G53" s="123">
        <v>4</v>
      </c>
      <c r="H53" s="123">
        <v>111</v>
      </c>
      <c r="I53" s="123">
        <v>343</v>
      </c>
      <c r="J53" s="123">
        <v>241</v>
      </c>
      <c r="K53" s="123">
        <v>180</v>
      </c>
      <c r="L53" s="123">
        <v>253</v>
      </c>
      <c r="M53" s="123">
        <v>1620</v>
      </c>
      <c r="N53" s="123">
        <v>6199</v>
      </c>
      <c r="O53" s="123">
        <v>9577</v>
      </c>
    </row>
    <row r="54" spans="2:15">
      <c r="B54" s="117" t="s">
        <v>50</v>
      </c>
      <c r="C54" s="116">
        <v>36</v>
      </c>
      <c r="D54" s="116">
        <v>21</v>
      </c>
      <c r="E54" s="116">
        <v>27</v>
      </c>
      <c r="F54" s="116">
        <v>57</v>
      </c>
      <c r="G54" s="116">
        <v>0</v>
      </c>
      <c r="H54" s="116">
        <v>37</v>
      </c>
      <c r="I54" s="116">
        <v>82</v>
      </c>
      <c r="J54" s="116">
        <v>51</v>
      </c>
      <c r="K54" s="116">
        <v>45</v>
      </c>
      <c r="L54" s="116">
        <v>56</v>
      </c>
      <c r="M54" s="116">
        <v>170</v>
      </c>
      <c r="N54" s="116">
        <v>569</v>
      </c>
      <c r="O54" s="116">
        <v>1151</v>
      </c>
    </row>
    <row r="55" spans="2:15">
      <c r="B55" s="119" t="s">
        <v>133</v>
      </c>
      <c r="C55" s="103">
        <v>13</v>
      </c>
      <c r="D55" s="103">
        <v>3</v>
      </c>
      <c r="E55" s="103">
        <v>2</v>
      </c>
      <c r="F55" s="103">
        <v>3</v>
      </c>
      <c r="G55" s="103">
        <v>19</v>
      </c>
      <c r="H55" s="103">
        <v>10</v>
      </c>
      <c r="I55" s="103">
        <v>4</v>
      </c>
      <c r="J55" s="103">
        <v>2</v>
      </c>
      <c r="K55" s="103">
        <v>9</v>
      </c>
      <c r="L55" s="103">
        <v>14</v>
      </c>
      <c r="M55" s="103">
        <v>20</v>
      </c>
      <c r="N55" s="103">
        <v>24</v>
      </c>
      <c r="O55" s="103">
        <v>123</v>
      </c>
    </row>
    <row r="56" spans="2:15">
      <c r="B56" s="120" t="s">
        <v>148</v>
      </c>
      <c r="C56" s="121">
        <v>293</v>
      </c>
      <c r="D56" s="121">
        <v>283</v>
      </c>
      <c r="E56" s="121">
        <v>264</v>
      </c>
      <c r="F56" s="121">
        <v>479</v>
      </c>
      <c r="G56" s="121">
        <v>162</v>
      </c>
      <c r="H56" s="121">
        <v>379</v>
      </c>
      <c r="I56" s="121">
        <v>2829</v>
      </c>
      <c r="J56" s="121">
        <v>1912</v>
      </c>
      <c r="K56" s="121">
        <v>1809</v>
      </c>
      <c r="L56" s="121">
        <v>1847</v>
      </c>
      <c r="M56" s="121">
        <v>7095</v>
      </c>
      <c r="N56" s="121">
        <v>12342</v>
      </c>
      <c r="O56" s="121">
        <v>29694</v>
      </c>
    </row>
    <row r="57" spans="2:15">
      <c r="B57" s="122" t="s">
        <v>110</v>
      </c>
      <c r="C57" s="123">
        <v>8</v>
      </c>
      <c r="D57" s="123">
        <v>3</v>
      </c>
      <c r="E57" s="123">
        <v>14</v>
      </c>
      <c r="F57" s="123">
        <v>13</v>
      </c>
      <c r="G57" s="123">
        <v>127</v>
      </c>
      <c r="H57" s="123">
        <v>16</v>
      </c>
      <c r="I57" s="123">
        <v>70</v>
      </c>
      <c r="J57" s="123">
        <v>21</v>
      </c>
      <c r="K57" s="123">
        <v>18</v>
      </c>
      <c r="L57" s="123">
        <v>34</v>
      </c>
      <c r="M57" s="123">
        <v>120</v>
      </c>
      <c r="N57" s="123">
        <v>166</v>
      </c>
      <c r="O57" s="123">
        <v>610</v>
      </c>
    </row>
    <row r="58" spans="2:15">
      <c r="B58" s="117" t="s">
        <v>89</v>
      </c>
      <c r="C58" s="116">
        <v>58</v>
      </c>
      <c r="D58" s="116">
        <v>37</v>
      </c>
      <c r="E58" s="116">
        <v>73</v>
      </c>
      <c r="F58" s="116">
        <v>169</v>
      </c>
      <c r="G58" s="116">
        <v>31</v>
      </c>
      <c r="H58" s="116">
        <v>44</v>
      </c>
      <c r="I58" s="116">
        <v>1334</v>
      </c>
      <c r="J58" s="116">
        <v>1155</v>
      </c>
      <c r="K58" s="116">
        <v>1374</v>
      </c>
      <c r="L58" s="116">
        <v>969</v>
      </c>
      <c r="M58" s="116">
        <v>3333</v>
      </c>
      <c r="N58" s="116">
        <v>5461</v>
      </c>
      <c r="O58" s="116">
        <v>14038</v>
      </c>
    </row>
    <row r="59" spans="2:15">
      <c r="B59" s="125" t="s">
        <v>113</v>
      </c>
      <c r="C59" s="105">
        <v>121</v>
      </c>
      <c r="D59" s="105">
        <v>157</v>
      </c>
      <c r="E59" s="105">
        <v>78</v>
      </c>
      <c r="F59" s="105">
        <v>103</v>
      </c>
      <c r="G59" s="105">
        <v>4</v>
      </c>
      <c r="H59" s="105">
        <v>140</v>
      </c>
      <c r="I59" s="105">
        <v>341</v>
      </c>
      <c r="J59" s="105">
        <v>237</v>
      </c>
      <c r="K59" s="105">
        <v>165</v>
      </c>
      <c r="L59" s="105">
        <v>252</v>
      </c>
      <c r="M59" s="105">
        <v>753</v>
      </c>
      <c r="N59" s="105">
        <v>1382</v>
      </c>
      <c r="O59" s="105">
        <v>3733</v>
      </c>
    </row>
    <row r="60" spans="2:15">
      <c r="B60" s="117" t="s">
        <v>117</v>
      </c>
      <c r="C60" s="116">
        <v>0</v>
      </c>
      <c r="D60" s="116">
        <v>6</v>
      </c>
      <c r="E60" s="116">
        <v>2</v>
      </c>
      <c r="F60" s="116">
        <v>4</v>
      </c>
      <c r="G60" s="116">
        <v>0</v>
      </c>
      <c r="H60" s="116">
        <v>8</v>
      </c>
      <c r="I60" s="116">
        <v>9</v>
      </c>
      <c r="J60" s="116">
        <v>11</v>
      </c>
      <c r="K60" s="116">
        <v>3</v>
      </c>
      <c r="L60" s="116">
        <v>34</v>
      </c>
      <c r="M60" s="116">
        <v>179</v>
      </c>
      <c r="N60" s="116">
        <v>211</v>
      </c>
      <c r="O60" s="116">
        <v>467</v>
      </c>
    </row>
    <row r="61" spans="2:15">
      <c r="B61" s="118" t="s">
        <v>118</v>
      </c>
      <c r="C61" s="105">
        <v>30</v>
      </c>
      <c r="D61" s="105">
        <v>23</v>
      </c>
      <c r="E61" s="105">
        <v>31</v>
      </c>
      <c r="F61" s="105">
        <v>49</v>
      </c>
      <c r="G61" s="105">
        <v>0</v>
      </c>
      <c r="H61" s="105">
        <v>27</v>
      </c>
      <c r="I61" s="105">
        <v>547</v>
      </c>
      <c r="J61" s="105">
        <v>243</v>
      </c>
      <c r="K61" s="105">
        <v>67</v>
      </c>
      <c r="L61" s="105">
        <v>166</v>
      </c>
      <c r="M61" s="105">
        <v>972</v>
      </c>
      <c r="N61" s="105">
        <v>1906</v>
      </c>
      <c r="O61" s="105">
        <v>4061</v>
      </c>
    </row>
    <row r="62" spans="2:15">
      <c r="B62" s="124" t="s">
        <v>144</v>
      </c>
      <c r="C62" s="104">
        <v>76</v>
      </c>
      <c r="D62" s="104">
        <v>57</v>
      </c>
      <c r="E62" s="104">
        <v>66</v>
      </c>
      <c r="F62" s="104">
        <v>141</v>
      </c>
      <c r="G62" s="104">
        <v>0</v>
      </c>
      <c r="H62" s="104">
        <v>144</v>
      </c>
      <c r="I62" s="104">
        <v>528</v>
      </c>
      <c r="J62" s="104">
        <v>245</v>
      </c>
      <c r="K62" s="104">
        <v>182</v>
      </c>
      <c r="L62" s="104">
        <v>392</v>
      </c>
      <c r="M62" s="104">
        <v>1738</v>
      </c>
      <c r="N62" s="104">
        <v>3216</v>
      </c>
      <c r="O62" s="104">
        <v>6785</v>
      </c>
    </row>
    <row r="63" spans="2:15">
      <c r="B63" s="120" t="s">
        <v>152</v>
      </c>
      <c r="C63" s="121">
        <v>121</v>
      </c>
      <c r="D63" s="121">
        <v>101</v>
      </c>
      <c r="E63" s="121">
        <v>138</v>
      </c>
      <c r="F63" s="121">
        <v>201</v>
      </c>
      <c r="G63" s="121">
        <v>172</v>
      </c>
      <c r="H63" s="121">
        <v>137</v>
      </c>
      <c r="I63" s="121">
        <v>367</v>
      </c>
      <c r="J63" s="121">
        <v>185</v>
      </c>
      <c r="K63" s="121">
        <v>164</v>
      </c>
      <c r="L63" s="121">
        <v>234</v>
      </c>
      <c r="M63" s="121">
        <v>720</v>
      </c>
      <c r="N63" s="121">
        <v>735</v>
      </c>
      <c r="O63" s="121">
        <v>3275</v>
      </c>
    </row>
    <row r="64" spans="2:15">
      <c r="B64" s="122" t="s">
        <v>123</v>
      </c>
      <c r="C64" s="123">
        <v>52</v>
      </c>
      <c r="D64" s="123">
        <v>31</v>
      </c>
      <c r="E64" s="123">
        <v>52</v>
      </c>
      <c r="F64" s="123">
        <v>103</v>
      </c>
      <c r="G64" s="123">
        <v>89</v>
      </c>
      <c r="H64" s="123">
        <v>42</v>
      </c>
      <c r="I64" s="123">
        <v>191</v>
      </c>
      <c r="J64" s="123">
        <v>70</v>
      </c>
      <c r="K64" s="123">
        <v>44</v>
      </c>
      <c r="L64" s="123">
        <v>104</v>
      </c>
      <c r="M64" s="123">
        <v>322</v>
      </c>
      <c r="N64" s="123">
        <v>258</v>
      </c>
      <c r="O64" s="123">
        <v>1358</v>
      </c>
    </row>
    <row r="65" spans="2:15">
      <c r="B65" s="124" t="s">
        <v>144</v>
      </c>
      <c r="C65" s="104">
        <v>69</v>
      </c>
      <c r="D65" s="104">
        <v>70</v>
      </c>
      <c r="E65" s="104">
        <v>86</v>
      </c>
      <c r="F65" s="104">
        <v>98</v>
      </c>
      <c r="G65" s="104">
        <v>83</v>
      </c>
      <c r="H65" s="104">
        <v>95</v>
      </c>
      <c r="I65" s="104">
        <v>176</v>
      </c>
      <c r="J65" s="104">
        <v>115</v>
      </c>
      <c r="K65" s="104">
        <v>120</v>
      </c>
      <c r="L65" s="104">
        <v>130</v>
      </c>
      <c r="M65" s="104">
        <v>398</v>
      </c>
      <c r="N65" s="104">
        <v>477</v>
      </c>
      <c r="O65" s="104">
        <v>1917</v>
      </c>
    </row>
    <row r="66" spans="2:15" ht="15.75" thickBot="1">
      <c r="B66" s="126" t="s">
        <v>149</v>
      </c>
      <c r="C66" s="127">
        <v>7694</v>
      </c>
      <c r="D66" s="127">
        <v>5741</v>
      </c>
      <c r="E66" s="127">
        <v>6737</v>
      </c>
      <c r="F66" s="127">
        <v>8529</v>
      </c>
      <c r="G66" s="127">
        <v>6052</v>
      </c>
      <c r="H66" s="127">
        <v>5694</v>
      </c>
      <c r="I66" s="127">
        <v>18056</v>
      </c>
      <c r="J66" s="127">
        <v>15105</v>
      </c>
      <c r="K66" s="127">
        <v>12237</v>
      </c>
      <c r="L66" s="127">
        <v>20272</v>
      </c>
      <c r="M66" s="127">
        <v>91255</v>
      </c>
      <c r="N66" s="127">
        <v>230497</v>
      </c>
      <c r="O66" s="127">
        <v>427869</v>
      </c>
    </row>
    <row r="67" spans="2:15" ht="15.75">
      <c r="B67" s="128" t="s">
        <v>33</v>
      </c>
      <c r="C67" s="143">
        <v>0</v>
      </c>
      <c r="D67" s="144">
        <v>0</v>
      </c>
      <c r="E67" s="144">
        <v>0</v>
      </c>
      <c r="F67" s="144">
        <v>0</v>
      </c>
      <c r="G67" s="144">
        <v>0</v>
      </c>
      <c r="H67" s="144">
        <v>0</v>
      </c>
      <c r="I67" s="144">
        <v>0</v>
      </c>
      <c r="J67" s="144">
        <v>0</v>
      </c>
      <c r="K67" s="144">
        <v>0</v>
      </c>
      <c r="L67" s="144">
        <v>0</v>
      </c>
      <c r="M67" s="144">
        <v>0</v>
      </c>
      <c r="N67" s="144">
        <v>0</v>
      </c>
      <c r="O67" s="144">
        <v>0</v>
      </c>
    </row>
    <row r="68" spans="2:15" ht="15.75">
      <c r="B68" s="128" t="s">
        <v>35</v>
      </c>
      <c r="C68" s="143">
        <v>2.3919740895805357</v>
      </c>
      <c r="D68" s="144">
        <v>0.95678963583221421</v>
      </c>
      <c r="E68" s="144">
        <v>1.6743818627063749</v>
      </c>
      <c r="F68" s="144">
        <v>1.0763883403112411</v>
      </c>
      <c r="G68" s="144">
        <v>1.4351844537483214</v>
      </c>
      <c r="H68" s="144">
        <v>2.0331779761434552</v>
      </c>
      <c r="I68" s="144">
        <v>2.1527766806224822</v>
      </c>
      <c r="J68" s="144">
        <v>1.4351844537483214</v>
      </c>
      <c r="K68" s="144">
        <v>2.7507702030176158</v>
      </c>
      <c r="L68" s="144">
        <v>4.9035468836400975</v>
      </c>
      <c r="M68" s="144">
        <v>63.626510782842246</v>
      </c>
      <c r="N68" s="144">
        <v>237.88182320878425</v>
      </c>
      <c r="O68" s="144">
        <v>322.31850857097714</v>
      </c>
    </row>
    <row r="69" spans="2:15" ht="15.75">
      <c r="B69" s="128" t="s">
        <v>36</v>
      </c>
      <c r="C69" s="143">
        <v>17.055059641361876</v>
      </c>
      <c r="D69" s="144">
        <v>6.8220238565447504</v>
      </c>
      <c r="E69" s="144">
        <v>11.938541748953313</v>
      </c>
      <c r="F69" s="144">
        <v>7.6747768386128445</v>
      </c>
      <c r="G69" s="144">
        <v>10.233035784817126</v>
      </c>
      <c r="H69" s="144">
        <v>14.496800695157594</v>
      </c>
      <c r="I69" s="144">
        <v>15.349553677225689</v>
      </c>
      <c r="J69" s="144">
        <v>10.233035784817126</v>
      </c>
      <c r="K69" s="144">
        <v>19.613318587566159</v>
      </c>
      <c r="L69" s="144">
        <v>34.962872264791848</v>
      </c>
      <c r="M69" s="144">
        <v>453.66458646022591</v>
      </c>
      <c r="N69" s="144">
        <v>1696.1256813334385</v>
      </c>
      <c r="O69" s="144">
        <v>2298.1692866735129</v>
      </c>
    </row>
    <row r="70" spans="2:15" ht="15.75">
      <c r="B70" s="129" t="s">
        <v>40</v>
      </c>
      <c r="C70" s="145">
        <v>4.4491651642235635</v>
      </c>
      <c r="D70" s="144">
        <v>6.5026260092498234</v>
      </c>
      <c r="E70" s="144">
        <v>8.2138433801050397</v>
      </c>
      <c r="F70" s="144">
        <v>7.1871129575919097</v>
      </c>
      <c r="G70" s="144">
        <v>8.5560868542760833</v>
      </c>
      <c r="H70" s="144">
        <v>7.5293564317629533</v>
      </c>
      <c r="I70" s="144">
        <v>9.925060750960256</v>
      </c>
      <c r="J70" s="144">
        <v>6.5026260092498234</v>
      </c>
      <c r="K70" s="144">
        <v>4.7914086383946071</v>
      </c>
      <c r="L70" s="144">
        <v>17.112173708552167</v>
      </c>
      <c r="M70" s="144">
        <v>133.47495492670691</v>
      </c>
      <c r="N70" s="144">
        <v>338.47879595516184</v>
      </c>
      <c r="O70" s="144">
        <v>552.72321078623497</v>
      </c>
    </row>
    <row r="71" spans="2:15" ht="15.75">
      <c r="B71" s="128" t="s">
        <v>43</v>
      </c>
      <c r="C71" s="145">
        <v>8.5508348357764365</v>
      </c>
      <c r="D71" s="144">
        <v>12.497373990750175</v>
      </c>
      <c r="E71" s="144">
        <v>15.786156619894959</v>
      </c>
      <c r="F71" s="144">
        <v>13.812887042408089</v>
      </c>
      <c r="G71" s="144">
        <v>16.443913145723915</v>
      </c>
      <c r="H71" s="144">
        <v>14.470643568237046</v>
      </c>
      <c r="I71" s="144">
        <v>19.07493924903974</v>
      </c>
      <c r="J71" s="144">
        <v>12.497373990750175</v>
      </c>
      <c r="K71" s="144">
        <v>9.2085913616053929</v>
      </c>
      <c r="L71" s="144">
        <v>32.88782629144783</v>
      </c>
      <c r="M71" s="144">
        <v>256.52504507329309</v>
      </c>
      <c r="N71" s="144">
        <v>650.5212040448381</v>
      </c>
      <c r="O71" s="144">
        <v>1062.2767892137649</v>
      </c>
    </row>
    <row r="72" spans="2:15">
      <c r="B72" t="s">
        <v>47</v>
      </c>
      <c r="C72" s="144">
        <v>0.5529662690575875</v>
      </c>
      <c r="D72" s="144">
        <v>0.22118650762303499</v>
      </c>
      <c r="E72" s="144">
        <v>0.38707638834031122</v>
      </c>
      <c r="F72" s="144">
        <v>0.24883482107591437</v>
      </c>
      <c r="G72" s="144">
        <v>0.33177976143455246</v>
      </c>
      <c r="H72" s="144">
        <v>0.47002132869894936</v>
      </c>
      <c r="I72" s="144">
        <v>0.49766964215182874</v>
      </c>
      <c r="J72" s="144">
        <v>0.33177976143455246</v>
      </c>
      <c r="K72" s="144">
        <v>0.63591120941622559</v>
      </c>
      <c r="L72" s="144">
        <v>1.1335808515680543</v>
      </c>
      <c r="M72" s="144">
        <v>14.708902756931828</v>
      </c>
      <c r="N72" s="144">
        <v>54.992495457777075</v>
      </c>
      <c r="O72" s="144">
        <v>74.512204755509913</v>
      </c>
    </row>
    <row r="73" spans="2:15">
      <c r="B73" t="s">
        <v>56</v>
      </c>
      <c r="C73" s="144">
        <v>3.1058427158778352</v>
      </c>
      <c r="D73" s="144">
        <v>2.8564684832161111</v>
      </c>
      <c r="E73" s="144">
        <v>2.9471500223658289</v>
      </c>
      <c r="F73" s="144">
        <v>3.1058427158778352</v>
      </c>
      <c r="G73" s="144">
        <v>2.4710719418298104</v>
      </c>
      <c r="H73" s="144">
        <v>1.5189157807577733</v>
      </c>
      <c r="I73" s="144">
        <v>7.2771935167648545</v>
      </c>
      <c r="J73" s="144">
        <v>6.4610596644173945</v>
      </c>
      <c r="K73" s="144">
        <v>5.5315738881327867</v>
      </c>
      <c r="L73" s="144">
        <v>10.519058541367267</v>
      </c>
      <c r="M73" s="144">
        <v>35.456481807539667</v>
      </c>
      <c r="N73" s="144">
        <v>99.931056142989036</v>
      </c>
      <c r="O73" s="144">
        <v>181.18171522113619</v>
      </c>
    </row>
    <row r="74" spans="2:15">
      <c r="B74" t="s">
        <v>57</v>
      </c>
      <c r="C74" s="144">
        <v>44.394514185645903</v>
      </c>
      <c r="D74" s="144">
        <v>40.829991148842218</v>
      </c>
      <c r="E74" s="144">
        <v>42.126181344043552</v>
      </c>
      <c r="F74" s="144">
        <v>44.394514185645903</v>
      </c>
      <c r="G74" s="144">
        <v>35.321182819236519</v>
      </c>
      <c r="H74" s="144">
        <v>21.711185769622446</v>
      </c>
      <c r="I74" s="144">
        <v>104.01926316490754</v>
      </c>
      <c r="J74" s="144">
        <v>92.353551408095484</v>
      </c>
      <c r="K74" s="144">
        <v>79.067601907281755</v>
      </c>
      <c r="L74" s="144">
        <v>150.35806264335545</v>
      </c>
      <c r="M74" s="144">
        <v>506.810366323724</v>
      </c>
      <c r="N74" s="144">
        <v>1428.4015951118768</v>
      </c>
      <c r="O74" s="144">
        <v>2589.7880100122775</v>
      </c>
    </row>
    <row r="75" spans="2:15">
      <c r="B75" t="s">
        <v>66</v>
      </c>
      <c r="C75" s="144">
        <v>3.3470605590505467</v>
      </c>
      <c r="D75" s="144">
        <v>3.0783184703676563</v>
      </c>
      <c r="E75" s="144">
        <v>3.1760428662523434</v>
      </c>
      <c r="F75" s="144">
        <v>3.3470605590505467</v>
      </c>
      <c r="G75" s="144">
        <v>2.6629897878577342</v>
      </c>
      <c r="H75" s="144">
        <v>1.6368836310685155</v>
      </c>
      <c r="I75" s="144">
        <v>7.8423827697461714</v>
      </c>
      <c r="J75" s="144">
        <v>6.9628632067839842</v>
      </c>
      <c r="K75" s="144">
        <v>5.9611881489659373</v>
      </c>
      <c r="L75" s="144">
        <v>11.33602992262375</v>
      </c>
      <c r="M75" s="144">
        <v>38.210238790912811</v>
      </c>
      <c r="N75" s="144">
        <v>107.69228426492562</v>
      </c>
      <c r="O75" s="144">
        <v>195.25334297760563</v>
      </c>
    </row>
    <row r="76" spans="2:15">
      <c r="B76" t="s">
        <v>70</v>
      </c>
      <c r="C76" s="144">
        <v>3.8365354516461232</v>
      </c>
      <c r="D76" s="144">
        <v>2.9257032940610723</v>
      </c>
      <c r="E76" s="144">
        <v>2.7462969599912896</v>
      </c>
      <c r="F76" s="144">
        <v>3.698530579284752</v>
      </c>
      <c r="G76" s="144">
        <v>2.1804769833096671</v>
      </c>
      <c r="H76" s="144">
        <v>1.7802628534616902</v>
      </c>
      <c r="I76" s="144">
        <v>5.5891973306355398</v>
      </c>
      <c r="J76" s="144">
        <v>5.7962046391775965</v>
      </c>
      <c r="K76" s="144">
        <v>5.8238056136498706</v>
      </c>
      <c r="L76" s="144">
        <v>13.690083338248037</v>
      </c>
      <c r="M76" s="144">
        <v>69.444051772242062</v>
      </c>
      <c r="N76" s="144">
        <v>255.75062946009336</v>
      </c>
      <c r="O76" s="144">
        <v>373.26177827580108</v>
      </c>
    </row>
    <row r="77" spans="2:15">
      <c r="B77" t="s">
        <v>71</v>
      </c>
      <c r="C77" s="144">
        <v>5.9729887899395262</v>
      </c>
      <c r="D77" s="144">
        <v>4.5549410916085593</v>
      </c>
      <c r="E77" s="144">
        <v>4.2756286661797329</v>
      </c>
      <c r="F77" s="144">
        <v>5.7581330780711983</v>
      </c>
      <c r="G77" s="144">
        <v>3.394720247519587</v>
      </c>
      <c r="H77" s="144">
        <v>2.7716386831014348</v>
      </c>
      <c r="I77" s="144">
        <v>8.701656330667296</v>
      </c>
      <c r="J77" s="144">
        <v>9.0239398984697878</v>
      </c>
      <c r="K77" s="144">
        <v>9.0669110408434541</v>
      </c>
      <c r="L77" s="144">
        <v>21.313686617338167</v>
      </c>
      <c r="M77" s="144">
        <v>108.11539421214279</v>
      </c>
      <c r="N77" s="144">
        <v>398.17060523438596</v>
      </c>
      <c r="O77" s="144">
        <v>581.12024389026749</v>
      </c>
    </row>
    <row r="78" spans="2:15">
      <c r="B78" t="s">
        <v>72</v>
      </c>
      <c r="C78" s="144">
        <v>22.54626701810577</v>
      </c>
      <c r="D78" s="144">
        <v>17.193556143303681</v>
      </c>
      <c r="E78" s="144">
        <v>16.139234304327509</v>
      </c>
      <c r="F78" s="144">
        <v>21.735250218893331</v>
      </c>
      <c r="G78" s="144">
        <v>12.814065427556516</v>
      </c>
      <c r="H78" s="144">
        <v>10.462116709840446</v>
      </c>
      <c r="I78" s="144">
        <v>32.846180368103731</v>
      </c>
      <c r="J78" s="144">
        <v>34.062705566922382</v>
      </c>
      <c r="K78" s="144">
        <v>34.224908926764869</v>
      </c>
      <c r="L78" s="144">
        <v>80.452866481873826</v>
      </c>
      <c r="M78" s="144">
        <v>408.10365336369864</v>
      </c>
      <c r="N78" s="144">
        <v>1502.9763323004895</v>
      </c>
      <c r="O78" s="144">
        <v>2193.5571368298802</v>
      </c>
    </row>
    <row r="79" spans="2:15">
      <c r="B79" t="s">
        <v>73</v>
      </c>
      <c r="C79" s="144">
        <v>10.628035585477278</v>
      </c>
      <c r="D79" s="144">
        <v>8.104832892522241</v>
      </c>
      <c r="E79" s="144">
        <v>7.607838422697764</v>
      </c>
      <c r="F79" s="144">
        <v>10.245732147150758</v>
      </c>
      <c r="G79" s="144">
        <v>6.0403943255590287</v>
      </c>
      <c r="H79" s="144">
        <v>4.9317143544121178</v>
      </c>
      <c r="I79" s="144">
        <v>15.483289252224091</v>
      </c>
      <c r="J79" s="144">
        <v>16.056744409713872</v>
      </c>
      <c r="K79" s="144">
        <v>16.133205097379179</v>
      </c>
      <c r="L79" s="144">
        <v>37.924501081990861</v>
      </c>
      <c r="M79" s="144">
        <v>192.37509016590525</v>
      </c>
      <c r="N79" s="144">
        <v>708.48473190670836</v>
      </c>
      <c r="O79" s="144">
        <v>1034.0161096417407</v>
      </c>
    </row>
    <row r="80" spans="2:15">
      <c r="B80" t="s">
        <v>74</v>
      </c>
      <c r="C80" s="144">
        <v>13.209688468291089</v>
      </c>
      <c r="D80" s="144">
        <v>10.073575378696802</v>
      </c>
      <c r="E80" s="144">
        <v>9.4558561337767149</v>
      </c>
      <c r="F80" s="144">
        <v>12.734519818352561</v>
      </c>
      <c r="G80" s="144">
        <v>7.507664669028749</v>
      </c>
      <c r="H80" s="144">
        <v>6.1296755842070159</v>
      </c>
      <c r="I80" s="144">
        <v>19.2443303225104</v>
      </c>
      <c r="J80" s="144">
        <v>19.957083297418194</v>
      </c>
      <c r="K80" s="144">
        <v>20.052117027405899</v>
      </c>
      <c r="L80" s="144">
        <v>47.136730073902015</v>
      </c>
      <c r="M80" s="144">
        <v>239.10486464906748</v>
      </c>
      <c r="N80" s="144">
        <v>880.5825420660808</v>
      </c>
      <c r="O80" s="144">
        <v>1285.1886474887378</v>
      </c>
    </row>
    <row r="81" spans="2:15">
      <c r="B81" t="s">
        <v>75</v>
      </c>
      <c r="C81" s="144">
        <v>75.000358395296416</v>
      </c>
      <c r="D81" s="144">
        <v>57.194517912959853</v>
      </c>
      <c r="E81" s="144">
        <v>53.687306908863256</v>
      </c>
      <c r="F81" s="144">
        <v>72.302503776760574</v>
      </c>
      <c r="G81" s="144">
        <v>42.626102972866306</v>
      </c>
      <c r="H81" s="144">
        <v>34.802324579112366</v>
      </c>
      <c r="I81" s="144">
        <v>109.26311205070161</v>
      </c>
      <c r="J81" s="144">
        <v>113.30989397850537</v>
      </c>
      <c r="K81" s="144">
        <v>113.84946490221253</v>
      </c>
      <c r="L81" s="144">
        <v>267.62717815875556</v>
      </c>
      <c r="M81" s="144">
        <v>1357.5604440472357</v>
      </c>
      <c r="N81" s="144">
        <v>4999.6641790706226</v>
      </c>
      <c r="O81" s="144">
        <v>7296.8873867538923</v>
      </c>
    </row>
    <row r="82" spans="2:15">
      <c r="B82" t="s">
        <v>76</v>
      </c>
      <c r="C82" s="144">
        <v>1.6496345728971498</v>
      </c>
      <c r="D82" s="144">
        <v>1.2579947102668911</v>
      </c>
      <c r="E82" s="144">
        <v>1.1808535252033554</v>
      </c>
      <c r="F82" s="144">
        <v>1.5902951997713528</v>
      </c>
      <c r="G82" s="144">
        <v>0.93756209538758861</v>
      </c>
      <c r="H82" s="144">
        <v>0.76547791332277804</v>
      </c>
      <c r="I82" s="144">
        <v>2.4032446115947685</v>
      </c>
      <c r="J82" s="144">
        <v>2.4922536712834633</v>
      </c>
      <c r="K82" s="144">
        <v>2.5041215459086228</v>
      </c>
      <c r="L82" s="144">
        <v>5.8864658140790374</v>
      </c>
      <c r="M82" s="144">
        <v>29.859572556900925</v>
      </c>
      <c r="N82" s="144">
        <v>109.96772627672654</v>
      </c>
      <c r="O82" s="144">
        <v>160.49520249334248</v>
      </c>
    </row>
    <row r="83" spans="2:15">
      <c r="B83" t="s">
        <v>77</v>
      </c>
      <c r="C83" s="144">
        <v>6.0007349371900895</v>
      </c>
      <c r="D83" s="144">
        <v>4.5761000240442415</v>
      </c>
      <c r="E83" s="144">
        <v>4.2954901169094528</v>
      </c>
      <c r="F83" s="144">
        <v>5.7848811624710219</v>
      </c>
      <c r="G83" s="144">
        <v>3.4104896405612739</v>
      </c>
      <c r="H83" s="144">
        <v>2.7845136938759767</v>
      </c>
      <c r="I83" s="144">
        <v>8.742077876122254</v>
      </c>
      <c r="J83" s="144">
        <v>9.065858538200855</v>
      </c>
      <c r="K83" s="144">
        <v>9.109029293144669</v>
      </c>
      <c r="L83" s="144">
        <v>21.412694452131543</v>
      </c>
      <c r="M83" s="144">
        <v>108.617619438635</v>
      </c>
      <c r="N83" s="144">
        <v>400.02021530937679</v>
      </c>
      <c r="O83" s="144">
        <v>583.81970448266316</v>
      </c>
    </row>
    <row r="84" spans="2:15">
      <c r="B84" t="s">
        <v>78</v>
      </c>
      <c r="C84" s="144">
        <v>11.697523443135369</v>
      </c>
      <c r="D84" s="144">
        <v>8.9204135609521522</v>
      </c>
      <c r="E84" s="144">
        <v>8.3734070690069728</v>
      </c>
      <c r="F84" s="144">
        <v>11.276749218562154</v>
      </c>
      <c r="G84" s="144">
        <v>6.6482327482567918</v>
      </c>
      <c r="H84" s="144">
        <v>5.4279874969944695</v>
      </c>
      <c r="I84" s="144">
        <v>17.041356095215196</v>
      </c>
      <c r="J84" s="144">
        <v>17.672517432075018</v>
      </c>
      <c r="K84" s="144">
        <v>17.756672276989661</v>
      </c>
      <c r="L84" s="144">
        <v>41.740803077662896</v>
      </c>
      <c r="M84" s="144">
        <v>211.73358980524162</v>
      </c>
      <c r="N84" s="144">
        <v>779.77879297908146</v>
      </c>
      <c r="O84" s="144">
        <v>1138.0680452031738</v>
      </c>
    </row>
    <row r="85" spans="2:15">
      <c r="B85" t="s">
        <v>79</v>
      </c>
      <c r="C85" s="144">
        <v>62.389734469915211</v>
      </c>
      <c r="D85" s="144">
        <v>47.577783120942534</v>
      </c>
      <c r="E85" s="144">
        <v>44.660277552205493</v>
      </c>
      <c r="F85" s="144">
        <v>60.145499417040568</v>
      </c>
      <c r="G85" s="144">
        <v>35.458913835419438</v>
      </c>
      <c r="H85" s="144">
        <v>28.950632182082959</v>
      </c>
      <c r="I85" s="144">
        <v>90.891519641423244</v>
      </c>
      <c r="J85" s="144">
        <v>94.257872220735209</v>
      </c>
      <c r="K85" s="144">
        <v>94.706719231310146</v>
      </c>
      <c r="L85" s="144">
        <v>222.62811724516507</v>
      </c>
      <c r="M85" s="144">
        <v>1129.2990786065229</v>
      </c>
      <c r="N85" s="144">
        <v>4159.0163999872975</v>
      </c>
      <c r="O85" s="144">
        <v>6069.9825475100606</v>
      </c>
    </row>
    <row r="86" spans="2:15">
      <c r="B86" t="s">
        <v>80</v>
      </c>
      <c r="C86" s="144">
        <v>17.884914280011067</v>
      </c>
      <c r="D86" s="144">
        <v>13.63885549410916</v>
      </c>
      <c r="E86" s="144">
        <v>12.802510581734541</v>
      </c>
      <c r="F86" s="144">
        <v>17.2415720397229</v>
      </c>
      <c r="G86" s="144">
        <v>10.164807396553053</v>
      </c>
      <c r="H86" s="144">
        <v>8.2991148997173667</v>
      </c>
      <c r="I86" s="144">
        <v>26.055360731670799</v>
      </c>
      <c r="J86" s="144">
        <v>27.020374092103051</v>
      </c>
      <c r="K86" s="144">
        <v>27.149042540160686</v>
      </c>
      <c r="L86" s="144">
        <v>63.819550236586259</v>
      </c>
      <c r="M86" s="144">
        <v>323.7298153130061</v>
      </c>
      <c r="N86" s="144">
        <v>1192.2418397020328</v>
      </c>
      <c r="O86" s="144">
        <v>1740.0477573074077</v>
      </c>
    </row>
    <row r="87" spans="2:15">
      <c r="B87" t="s">
        <v>82</v>
      </c>
      <c r="C87" s="144">
        <v>11.910664301560153</v>
      </c>
      <c r="D87" s="144">
        <v>9.0829526328444334</v>
      </c>
      <c r="E87" s="144">
        <v>8.5259791223398214</v>
      </c>
      <c r="F87" s="144">
        <v>11.482223139633529</v>
      </c>
      <c r="G87" s="144">
        <v>6.7693703584406624</v>
      </c>
      <c r="H87" s="144">
        <v>5.5268909888534523</v>
      </c>
      <c r="I87" s="144">
        <v>17.351867058028279</v>
      </c>
      <c r="J87" s="144">
        <v>17.994528800918218</v>
      </c>
      <c r="K87" s="144">
        <v>18.080217033303541</v>
      </c>
      <c r="L87" s="144">
        <v>42.501363263121121</v>
      </c>
      <c r="M87" s="144">
        <v>215.59159268147732</v>
      </c>
      <c r="N87" s="144">
        <v>793.98716128242006</v>
      </c>
      <c r="O87" s="144">
        <v>1158.8048106629406</v>
      </c>
    </row>
    <row r="88" spans="2:15">
      <c r="B88" t="s">
        <v>83</v>
      </c>
      <c r="C88" s="144">
        <v>24.347244212369628</v>
      </c>
      <c r="D88" s="144">
        <v>18.56696321231065</v>
      </c>
      <c r="E88" s="144">
        <v>17.42842301532934</v>
      </c>
      <c r="F88" s="144">
        <v>23.471444060845542</v>
      </c>
      <c r="G88" s="144">
        <v>13.83764239408058</v>
      </c>
      <c r="H88" s="144">
        <v>11.297821954660726</v>
      </c>
      <c r="I88" s="144">
        <v>35.469906136725541</v>
      </c>
      <c r="J88" s="144">
        <v>36.783606364011668</v>
      </c>
      <c r="K88" s="144">
        <v>36.958766394316484</v>
      </c>
      <c r="L88" s="144">
        <v>86.879375031189468</v>
      </c>
      <c r="M88" s="144">
        <v>440.70263624692075</v>
      </c>
      <c r="N88" s="144">
        <v>1623.0328408044386</v>
      </c>
      <c r="O88" s="144">
        <v>2368.7766698271989</v>
      </c>
    </row>
    <row r="89" spans="2:15">
      <c r="B89" t="s">
        <v>84</v>
      </c>
      <c r="C89" s="144">
        <v>10.925676074165143</v>
      </c>
      <c r="D89" s="144">
        <v>8.3318105313777338</v>
      </c>
      <c r="E89" s="144">
        <v>7.8208976214347601</v>
      </c>
      <c r="F89" s="144">
        <v>10.532666143439778</v>
      </c>
      <c r="G89" s="144">
        <v>6.2095569054607642</v>
      </c>
      <c r="H89" s="144">
        <v>5.0698281063572059</v>
      </c>
      <c r="I89" s="144">
        <v>15.916902194377275</v>
      </c>
      <c r="J89" s="144">
        <v>16.506417090465323</v>
      </c>
      <c r="K89" s="144">
        <v>16.585019076610397</v>
      </c>
      <c r="L89" s="144">
        <v>38.986585127956189</v>
      </c>
      <c r="M89" s="144">
        <v>197.7625971410036</v>
      </c>
      <c r="N89" s="144">
        <v>728.32600362024607</v>
      </c>
      <c r="O89" s="144">
        <v>1062.9739596328943</v>
      </c>
    </row>
    <row r="90" spans="2:15">
      <c r="B90" t="s">
        <v>86</v>
      </c>
      <c r="C90" s="144">
        <v>3.0250021414091424</v>
      </c>
      <c r="D90" s="144">
        <v>2.7821187577923499</v>
      </c>
      <c r="E90" s="144">
        <v>2.8704399881984561</v>
      </c>
      <c r="F90" s="144">
        <v>3.0250021414091424</v>
      </c>
      <c r="G90" s="144">
        <v>2.4067535285663979</v>
      </c>
      <c r="H90" s="144">
        <v>1.4793806093022812</v>
      </c>
      <c r="I90" s="144">
        <v>7.0877787400900338</v>
      </c>
      <c r="J90" s="144">
        <v>6.2928876664350772</v>
      </c>
      <c r="K90" s="144">
        <v>5.3875950547724871</v>
      </c>
      <c r="L90" s="144">
        <v>10.245262727108337</v>
      </c>
      <c r="M90" s="144">
        <v>34.533601088787577</v>
      </c>
      <c r="N90" s="144">
        <v>97.329995907529195</v>
      </c>
      <c r="O90" s="144">
        <v>176.46581835140049</v>
      </c>
    </row>
    <row r="91" spans="2:15">
      <c r="B91" t="s">
        <v>87</v>
      </c>
      <c r="C91" s="144">
        <v>1.7393762313102568</v>
      </c>
      <c r="D91" s="144">
        <v>1.5997182857306012</v>
      </c>
      <c r="E91" s="144">
        <v>1.6505029932141122</v>
      </c>
      <c r="F91" s="144">
        <v>1.7393762313102568</v>
      </c>
      <c r="G91" s="144">
        <v>1.3838832789256788</v>
      </c>
      <c r="H91" s="144">
        <v>0.85064385034881174</v>
      </c>
      <c r="I91" s="144">
        <v>4.0754727755517699</v>
      </c>
      <c r="J91" s="144">
        <v>3.6184104082001691</v>
      </c>
      <c r="K91" s="144">
        <v>3.0978671564941798</v>
      </c>
      <c r="L91" s="144">
        <v>5.8910260680872932</v>
      </c>
      <c r="M91" s="144">
        <v>19.856820626052858</v>
      </c>
      <c r="N91" s="144">
        <v>55.964747646829281</v>
      </c>
      <c r="O91" s="144">
        <v>101.46784555205527</v>
      </c>
    </row>
    <row r="92" spans="2:15">
      <c r="B92" t="s">
        <v>88</v>
      </c>
      <c r="C92" s="144">
        <v>9.3175281476335048</v>
      </c>
      <c r="D92" s="144">
        <v>8.5694054496483325</v>
      </c>
      <c r="E92" s="144">
        <v>8.8414500670974867</v>
      </c>
      <c r="F92" s="144">
        <v>9.3175281476335048</v>
      </c>
      <c r="G92" s="144">
        <v>7.4132158254894307</v>
      </c>
      <c r="H92" s="144">
        <v>4.5567473422733196</v>
      </c>
      <c r="I92" s="144">
        <v>21.831580550294561</v>
      </c>
      <c r="J92" s="144">
        <v>19.38317899325218</v>
      </c>
      <c r="K92" s="144">
        <v>16.59472166439836</v>
      </c>
      <c r="L92" s="144">
        <v>31.557175624101799</v>
      </c>
      <c r="M92" s="144">
        <v>106.36944542261899</v>
      </c>
      <c r="N92" s="144">
        <v>299.79316842896708</v>
      </c>
      <c r="O92" s="144">
        <v>543.54514566340856</v>
      </c>
    </row>
    <row r="93" spans="2:15">
      <c r="B93" t="s">
        <v>91</v>
      </c>
      <c r="C93" s="144">
        <v>21.75524169371187</v>
      </c>
      <c r="D93" s="144">
        <v>20.008470462829894</v>
      </c>
      <c r="E93" s="144">
        <v>20.643660001332432</v>
      </c>
      <c r="F93" s="144">
        <v>21.75524169371187</v>
      </c>
      <c r="G93" s="144">
        <v>17.308914924194116</v>
      </c>
      <c r="H93" s="144">
        <v>10.639424769917484</v>
      </c>
      <c r="I93" s="144">
        <v>50.973960464828544</v>
      </c>
      <c r="J93" s="144">
        <v>45.257254618305716</v>
      </c>
      <c r="K93" s="144">
        <v>38.746561848654714</v>
      </c>
      <c r="L93" s="144">
        <v>73.681986466294219</v>
      </c>
      <c r="M93" s="144">
        <v>248.35910955449171</v>
      </c>
      <c r="N93" s="144">
        <v>699.97887142979505</v>
      </c>
      <c r="O93" s="144">
        <v>1269.1086979280676</v>
      </c>
    </row>
    <row r="94" spans="2:15">
      <c r="B94" t="s">
        <v>92</v>
      </c>
      <c r="C94" s="144">
        <v>2.9337305250735217</v>
      </c>
      <c r="D94" s="144">
        <v>2.6981755194106842</v>
      </c>
      <c r="E94" s="144">
        <v>2.7838318851062613</v>
      </c>
      <c r="F94" s="144">
        <v>2.9337305250735217</v>
      </c>
      <c r="G94" s="144">
        <v>2.3341359652044806</v>
      </c>
      <c r="H94" s="144">
        <v>1.4347441254009194</v>
      </c>
      <c r="I94" s="144">
        <v>6.8739233470700762</v>
      </c>
      <c r="J94" s="144">
        <v>6.1030160558098805</v>
      </c>
      <c r="K94" s="144">
        <v>5.2250383074302134</v>
      </c>
      <c r="L94" s="144">
        <v>9.9361384206869641</v>
      </c>
      <c r="M94" s="144">
        <v>33.491638986970713</v>
      </c>
      <c r="N94" s="144">
        <v>94.393314996526158</v>
      </c>
      <c r="O94" s="144">
        <v>171.14141865976339</v>
      </c>
    </row>
    <row r="95" spans="2:15">
      <c r="B95" t="s">
        <v>93</v>
      </c>
      <c r="C95" s="144">
        <v>4.5244644097800535</v>
      </c>
      <c r="D95" s="144">
        <v>4.1611862454911437</v>
      </c>
      <c r="E95" s="144">
        <v>4.2932873961416567</v>
      </c>
      <c r="F95" s="144">
        <v>4.5244644097800535</v>
      </c>
      <c r="G95" s="144">
        <v>3.5997563552264658</v>
      </c>
      <c r="H95" s="144">
        <v>2.2126942733960844</v>
      </c>
      <c r="I95" s="144">
        <v>10.601117339703629</v>
      </c>
      <c r="J95" s="144">
        <v>9.4122069838490159</v>
      </c>
      <c r="K95" s="144">
        <v>8.0581701896812632</v>
      </c>
      <c r="L95" s="144">
        <v>15.32373347545945</v>
      </c>
      <c r="M95" s="144">
        <v>51.651549904350389</v>
      </c>
      <c r="N95" s="144">
        <v>145.57546801686479</v>
      </c>
      <c r="O95" s="144">
        <v>263.93809899972399</v>
      </c>
    </row>
    <row r="96" spans="2:15">
      <c r="B96" t="s">
        <v>95</v>
      </c>
      <c r="C96" s="144">
        <v>35.371662970753114</v>
      </c>
      <c r="D96" s="144">
        <v>32.531602440254687</v>
      </c>
      <c r="E96" s="144">
        <v>33.564351724072296</v>
      </c>
      <c r="F96" s="144">
        <v>35.371662970753114</v>
      </c>
      <c r="G96" s="144">
        <v>28.142417984029848</v>
      </c>
      <c r="H96" s="144">
        <v>17.298550503944952</v>
      </c>
      <c r="I96" s="144">
        <v>82.878130026363138</v>
      </c>
      <c r="J96" s="144">
        <v>73.583386472004648</v>
      </c>
      <c r="K96" s="144">
        <v>62.997706312874158</v>
      </c>
      <c r="L96" s="144">
        <v>119.79891692284265</v>
      </c>
      <c r="M96" s="144">
        <v>403.80496997268517</v>
      </c>
      <c r="N96" s="144">
        <v>1138.0897107670053</v>
      </c>
      <c r="O96" s="144">
        <v>2063.4330690675829</v>
      </c>
    </row>
    <row r="97" spans="2:15">
      <c r="B97" t="s">
        <v>96</v>
      </c>
      <c r="C97" s="144">
        <v>7.4855764197542616</v>
      </c>
      <c r="D97" s="144">
        <v>6.8845447364163279</v>
      </c>
      <c r="E97" s="144">
        <v>7.1031017121755768</v>
      </c>
      <c r="F97" s="144">
        <v>7.4855764197542616</v>
      </c>
      <c r="G97" s="144">
        <v>5.9556775894395217</v>
      </c>
      <c r="H97" s="144">
        <v>3.6608293439674124</v>
      </c>
      <c r="I97" s="144">
        <v>17.539197304679693</v>
      </c>
      <c r="J97" s="144">
        <v>15.572184522846456</v>
      </c>
      <c r="K97" s="144">
        <v>13.33197552131416</v>
      </c>
      <c r="L97" s="144">
        <v>25.352609188072826</v>
      </c>
      <c r="M97" s="144">
        <v>85.455777521866167</v>
      </c>
      <c r="N97" s="144">
        <v>240.84978728669185</v>
      </c>
      <c r="O97" s="144">
        <v>436.67683756697852</v>
      </c>
    </row>
    <row r="98" spans="2:15">
      <c r="B98" t="s">
        <v>99</v>
      </c>
      <c r="C98" s="144">
        <v>8.8895165903890163</v>
      </c>
      <c r="D98" s="144">
        <v>9.6976544622425624</v>
      </c>
      <c r="E98" s="144">
        <v>13.738343821510297</v>
      </c>
      <c r="F98" s="144">
        <v>11.71799914187643</v>
      </c>
      <c r="G98" s="144">
        <v>12.526137013729977</v>
      </c>
      <c r="H98" s="144">
        <v>8.0813787185354684</v>
      </c>
      <c r="I98" s="144">
        <v>25.456342963386728</v>
      </c>
      <c r="J98" s="144">
        <v>26.264480835240274</v>
      </c>
      <c r="K98" s="144">
        <v>16.162757437070937</v>
      </c>
      <c r="L98" s="144">
        <v>27.88075657894737</v>
      </c>
      <c r="M98" s="144">
        <v>110.31081950800915</v>
      </c>
      <c r="N98" s="144">
        <v>231.53150028604119</v>
      </c>
      <c r="O98" s="144">
        <v>502.25768735697937</v>
      </c>
    </row>
    <row r="99" spans="2:15">
      <c r="B99" t="s">
        <v>103</v>
      </c>
      <c r="C99" s="144">
        <v>3.8717105263157894</v>
      </c>
      <c r="D99" s="144">
        <v>4.2236842105263159</v>
      </c>
      <c r="E99" s="144">
        <v>5.9835526315789478</v>
      </c>
      <c r="F99" s="144">
        <v>5.1036184210526319</v>
      </c>
      <c r="G99" s="144">
        <v>5.4555921052631584</v>
      </c>
      <c r="H99" s="144">
        <v>3.5197368421052633</v>
      </c>
      <c r="I99" s="144">
        <v>11.087171052631579</v>
      </c>
      <c r="J99" s="144">
        <v>11.439144736842106</v>
      </c>
      <c r="K99" s="144">
        <v>7.0394736842105265</v>
      </c>
      <c r="L99" s="144">
        <v>12.143092105263158</v>
      </c>
      <c r="M99" s="144">
        <v>48.044407894736842</v>
      </c>
      <c r="N99" s="144">
        <v>100.84046052631579</v>
      </c>
      <c r="O99" s="144">
        <v>218.75164473684211</v>
      </c>
    </row>
    <row r="100" spans="2:15">
      <c r="B100" t="s">
        <v>104</v>
      </c>
      <c r="C100" s="144">
        <v>3.0599256292906176</v>
      </c>
      <c r="D100" s="144">
        <v>3.3381006864988558</v>
      </c>
      <c r="E100" s="144">
        <v>4.728975972540046</v>
      </c>
      <c r="F100" s="144">
        <v>4.0335383295194509</v>
      </c>
      <c r="G100" s="144">
        <v>4.3117133867276891</v>
      </c>
      <c r="H100" s="144">
        <v>2.7817505720823799</v>
      </c>
      <c r="I100" s="144">
        <v>8.7625143020594969</v>
      </c>
      <c r="J100" s="144">
        <v>9.0406893592677342</v>
      </c>
      <c r="K100" s="144">
        <v>5.5635011441647597</v>
      </c>
      <c r="L100" s="144">
        <v>9.5970394736842106</v>
      </c>
      <c r="M100" s="144">
        <v>37.970895308924483</v>
      </c>
      <c r="N100" s="144">
        <v>79.69715389016018</v>
      </c>
      <c r="O100" s="144">
        <v>172.88579805491992</v>
      </c>
    </row>
    <row r="101" spans="2:15">
      <c r="B101" t="s">
        <v>105</v>
      </c>
      <c r="C101" s="144">
        <v>2.1600400457665905</v>
      </c>
      <c r="D101" s="144">
        <v>2.3564073226544622</v>
      </c>
      <c r="E101" s="144">
        <v>3.3382437070938216</v>
      </c>
      <c r="F101" s="144">
        <v>2.8473255148741421</v>
      </c>
      <c r="G101" s="144">
        <v>3.0436927917620138</v>
      </c>
      <c r="H101" s="144">
        <v>1.9636727688787188</v>
      </c>
      <c r="I101" s="144">
        <v>6.1855692219679641</v>
      </c>
      <c r="J101" s="144">
        <v>6.3819364988558354</v>
      </c>
      <c r="K101" s="144">
        <v>3.9273455377574376</v>
      </c>
      <c r="L101" s="144">
        <v>6.7746710526315796</v>
      </c>
      <c r="M101" s="144">
        <v>26.804133295194511</v>
      </c>
      <c r="N101" s="144">
        <v>56.259224828375288</v>
      </c>
      <c r="O101" s="144">
        <v>122.04226258581237</v>
      </c>
    </row>
    <row r="102" spans="2:15">
      <c r="B102" t="s">
        <v>106</v>
      </c>
      <c r="C102" s="144">
        <v>0.56478832951945079</v>
      </c>
      <c r="D102" s="144">
        <v>0.61613272311212819</v>
      </c>
      <c r="E102" s="144">
        <v>0.87285469107551494</v>
      </c>
      <c r="F102" s="144">
        <v>0.74449370709382157</v>
      </c>
      <c r="G102" s="144">
        <v>0.79583810068649885</v>
      </c>
      <c r="H102" s="144">
        <v>0.51344393592677351</v>
      </c>
      <c r="I102" s="144">
        <v>1.6173483981693364</v>
      </c>
      <c r="J102" s="144">
        <v>1.6686927917620138</v>
      </c>
      <c r="K102" s="144">
        <v>1.026887871853547</v>
      </c>
      <c r="L102" s="144">
        <v>1.7713815789473684</v>
      </c>
      <c r="M102" s="144">
        <v>7.008509725400458</v>
      </c>
      <c r="N102" s="144">
        <v>14.710168764302059</v>
      </c>
      <c r="O102" s="144">
        <v>31.910540617848969</v>
      </c>
    </row>
    <row r="103" spans="2:15">
      <c r="B103" t="s">
        <v>134</v>
      </c>
      <c r="C103" s="144">
        <v>3.4540188787185353</v>
      </c>
      <c r="D103" s="144">
        <v>3.7680205949656749</v>
      </c>
      <c r="E103" s="144">
        <v>5.3380291762013723</v>
      </c>
      <c r="F103" s="144">
        <v>4.5530248855835236</v>
      </c>
      <c r="G103" s="144">
        <v>4.8670266018306636</v>
      </c>
      <c r="H103" s="144">
        <v>3.1400171624713957</v>
      </c>
      <c r="I103" s="144">
        <v>9.8910540617848959</v>
      </c>
      <c r="J103" s="144">
        <v>10.205055778032037</v>
      </c>
      <c r="K103" s="144">
        <v>6.2800343249427915</v>
      </c>
      <c r="L103" s="144">
        <v>10.833059210526315</v>
      </c>
      <c r="M103" s="144">
        <v>42.861234267734552</v>
      </c>
      <c r="N103" s="144">
        <v>89.961491704805482</v>
      </c>
      <c r="O103" s="144">
        <v>195.15206664759725</v>
      </c>
    </row>
    <row r="104" spans="2:15">
      <c r="B104" t="s">
        <v>109</v>
      </c>
      <c r="C104" s="144">
        <v>7.6355743460043035</v>
      </c>
      <c r="D104" s="144">
        <v>5.7266807595032274</v>
      </c>
      <c r="E104" s="144">
        <v>6.6308935110037366</v>
      </c>
      <c r="F104" s="144">
        <v>14.165999773507984</v>
      </c>
      <c r="G104" s="144">
        <v>0</v>
      </c>
      <c r="H104" s="144">
        <v>14.467404024008154</v>
      </c>
      <c r="I104" s="144">
        <v>53.047148088029893</v>
      </c>
      <c r="J104" s="144">
        <v>24.614680457513874</v>
      </c>
      <c r="K104" s="144">
        <v>18.285191197010306</v>
      </c>
      <c r="L104" s="144">
        <v>39.383488732022194</v>
      </c>
      <c r="M104" s="144">
        <v>174.6135291230984</v>
      </c>
      <c r="N104" s="144">
        <v>323.10535653618211</v>
      </c>
      <c r="O104" s="144">
        <v>681.67594654788422</v>
      </c>
    </row>
    <row r="105" spans="2:15">
      <c r="B105" t="s">
        <v>111</v>
      </c>
      <c r="C105" s="144">
        <v>1.4574006266279111</v>
      </c>
      <c r="D105" s="144">
        <v>1.0930504699709334</v>
      </c>
      <c r="E105" s="144">
        <v>1.2656373862821335</v>
      </c>
      <c r="F105" s="144">
        <v>2.7038616888754667</v>
      </c>
      <c r="G105" s="144">
        <v>0</v>
      </c>
      <c r="H105" s="144">
        <v>2.7613906609792003</v>
      </c>
      <c r="I105" s="144">
        <v>10.125099090257068</v>
      </c>
      <c r="J105" s="144">
        <v>4.698199388471556</v>
      </c>
      <c r="K105" s="144">
        <v>3.4900909742931558</v>
      </c>
      <c r="L105" s="144">
        <v>7.5171190215544899</v>
      </c>
      <c r="M105" s="144">
        <v>33.32845117209618</v>
      </c>
      <c r="N105" s="144">
        <v>61.671058095202142</v>
      </c>
      <c r="O105" s="144">
        <v>130.11135857461022</v>
      </c>
    </row>
    <row r="106" spans="2:15">
      <c r="B106" t="s">
        <v>112</v>
      </c>
      <c r="C106" s="144">
        <v>3.9920727794345252</v>
      </c>
      <c r="D106" s="144">
        <v>2.9940545845758937</v>
      </c>
      <c r="E106" s="144">
        <v>3.4668000452984034</v>
      </c>
      <c r="F106" s="144">
        <v>7.4063455513193164</v>
      </c>
      <c r="G106" s="144">
        <v>0</v>
      </c>
      <c r="H106" s="144">
        <v>7.5639273715601529</v>
      </c>
      <c r="I106" s="144">
        <v>27.734400362387227</v>
      </c>
      <c r="J106" s="144">
        <v>12.869181986334983</v>
      </c>
      <c r="K106" s="144">
        <v>9.559963761277416</v>
      </c>
      <c r="L106" s="144">
        <v>20.59069117813597</v>
      </c>
      <c r="M106" s="144">
        <v>91.292401192857952</v>
      </c>
      <c r="N106" s="144">
        <v>168.92771129817675</v>
      </c>
      <c r="O106" s="144">
        <v>356.39755011135861</v>
      </c>
    </row>
    <row r="107" spans="2:15">
      <c r="B107" t="s">
        <v>114</v>
      </c>
      <c r="C107" s="144">
        <v>1.1920274810312939</v>
      </c>
      <c r="D107" s="144">
        <v>0.89402061077347028</v>
      </c>
      <c r="E107" s="144">
        <v>1.0351817598429656</v>
      </c>
      <c r="F107" s="144">
        <v>2.2115246687554264</v>
      </c>
      <c r="G107" s="144">
        <v>0</v>
      </c>
      <c r="H107" s="144">
        <v>2.258578385111925</v>
      </c>
      <c r="I107" s="144">
        <v>8.2814540787437245</v>
      </c>
      <c r="J107" s="144">
        <v>3.8427201691140391</v>
      </c>
      <c r="K107" s="144">
        <v>2.8545921256275717</v>
      </c>
      <c r="L107" s="144">
        <v>6.1483522705824623</v>
      </c>
      <c r="M107" s="144">
        <v>27.259786342531427</v>
      </c>
      <c r="N107" s="144">
        <v>50.441583934166324</v>
      </c>
      <c r="O107" s="144">
        <v>106.41982182628064</v>
      </c>
    </row>
    <row r="108" spans="2:15">
      <c r="B108" t="s">
        <v>115</v>
      </c>
      <c r="C108" s="144">
        <v>25.249178966441434</v>
      </c>
      <c r="D108" s="144">
        <v>18.936884224831076</v>
      </c>
      <c r="E108" s="144">
        <v>21.92691857612019</v>
      </c>
      <c r="F108" s="144">
        <v>46.843871503529499</v>
      </c>
      <c r="G108" s="144">
        <v>0</v>
      </c>
      <c r="H108" s="144">
        <v>47.840549620625872</v>
      </c>
      <c r="I108" s="144">
        <v>175.41534860896152</v>
      </c>
      <c r="J108" s="144">
        <v>81.395379562870403</v>
      </c>
      <c r="K108" s="144">
        <v>60.465139103846589</v>
      </c>
      <c r="L108" s="144">
        <v>130.23260730059266</v>
      </c>
      <c r="M108" s="144">
        <v>577.40885583783165</v>
      </c>
      <c r="N108" s="144">
        <v>1068.438941527311</v>
      </c>
      <c r="O108" s="144">
        <v>2254.1536748329622</v>
      </c>
    </row>
    <row r="109" spans="2:15">
      <c r="B109" t="s">
        <v>116</v>
      </c>
      <c r="C109" s="144">
        <v>16.560718734664604</v>
      </c>
      <c r="D109" s="144">
        <v>12.420539050998453</v>
      </c>
      <c r="E109" s="144">
        <v>14.381676795892945</v>
      </c>
      <c r="F109" s="144">
        <v>30.724491336680384</v>
      </c>
      <c r="G109" s="144">
        <v>0</v>
      </c>
      <c r="H109" s="144">
        <v>31.378203918311879</v>
      </c>
      <c r="I109" s="144">
        <v>115.05341436714356</v>
      </c>
      <c r="J109" s="144">
        <v>53.386527499905633</v>
      </c>
      <c r="K109" s="144">
        <v>39.658563285644185</v>
      </c>
      <c r="L109" s="144">
        <v>85.418443999849003</v>
      </c>
      <c r="M109" s="144">
        <v>378.7174889585142</v>
      </c>
      <c r="N109" s="144">
        <v>700.77988750896532</v>
      </c>
      <c r="O109" s="144">
        <v>1478.4799554565702</v>
      </c>
    </row>
    <row r="110" spans="2:15">
      <c r="B110" t="s">
        <v>119</v>
      </c>
      <c r="C110" s="144">
        <v>3.2232078819221623</v>
      </c>
      <c r="D110" s="144">
        <v>2.4174059114416218</v>
      </c>
      <c r="E110" s="144">
        <v>2.7991015816692459</v>
      </c>
      <c r="F110" s="144">
        <v>5.979898833566117</v>
      </c>
      <c r="G110" s="144">
        <v>0</v>
      </c>
      <c r="H110" s="144">
        <v>6.1071307236419914</v>
      </c>
      <c r="I110" s="144">
        <v>22.392812653353968</v>
      </c>
      <c r="J110" s="144">
        <v>10.390604356196445</v>
      </c>
      <c r="K110" s="144">
        <v>7.7187346646030726</v>
      </c>
      <c r="L110" s="144">
        <v>16.624966969914311</v>
      </c>
      <c r="M110" s="144">
        <v>73.709674983956816</v>
      </c>
      <c r="N110" s="144">
        <v>136.39258616133782</v>
      </c>
      <c r="O110" s="144">
        <v>287.75612472160356</v>
      </c>
    </row>
    <row r="111" spans="2:15">
      <c r="B111" t="s">
        <v>42</v>
      </c>
      <c r="C111" s="144">
        <v>14.203201087161677</v>
      </c>
      <c r="D111" s="144">
        <v>10.652400815371259</v>
      </c>
      <c r="E111" s="144">
        <v>12.33435883885093</v>
      </c>
      <c r="F111" s="144">
        <v>26.350675701181533</v>
      </c>
      <c r="G111" s="144">
        <v>0</v>
      </c>
      <c r="H111" s="144">
        <v>26.911328375674756</v>
      </c>
      <c r="I111" s="144">
        <v>98.67487071080744</v>
      </c>
      <c r="J111" s="144">
        <v>45.786635083613298</v>
      </c>
      <c r="K111" s="144">
        <v>34.012928919255593</v>
      </c>
      <c r="L111" s="144">
        <v>73.258616133781288</v>
      </c>
      <c r="M111" s="144">
        <v>324.8047827564078</v>
      </c>
      <c r="N111" s="144">
        <v>601.01966705673624</v>
      </c>
      <c r="O111" s="144">
        <v>1268.0094654788418</v>
      </c>
    </row>
    <row r="112" spans="2:15">
      <c r="B112" t="s">
        <v>135</v>
      </c>
      <c r="C112" s="144">
        <v>2.4866180967120908</v>
      </c>
      <c r="D112" s="144">
        <v>1.8649635725340681</v>
      </c>
      <c r="E112" s="144">
        <v>2.1594315050394473</v>
      </c>
      <c r="F112" s="144">
        <v>4.6133309425842732</v>
      </c>
      <c r="G112" s="144">
        <v>0</v>
      </c>
      <c r="H112" s="144">
        <v>4.7114869200860667</v>
      </c>
      <c r="I112" s="144">
        <v>17.275452040315578</v>
      </c>
      <c r="J112" s="144">
        <v>8.0160714959797659</v>
      </c>
      <c r="K112" s="144">
        <v>5.9547959684421121</v>
      </c>
      <c r="L112" s="144">
        <v>12.825714393567626</v>
      </c>
      <c r="M112" s="144">
        <v>56.865029632705443</v>
      </c>
      <c r="N112" s="144">
        <v>105.22320788192215</v>
      </c>
      <c r="O112" s="144">
        <v>221.99610244988864</v>
      </c>
    </row>
    <row r="113" spans="2:15">
      <c r="B113" t="s">
        <v>122</v>
      </c>
      <c r="C113" s="144">
        <v>9.4652437081873213</v>
      </c>
      <c r="D113" s="144">
        <v>9.6024211532335144</v>
      </c>
      <c r="E113" s="144">
        <v>11.797260273972602</v>
      </c>
      <c r="F113" s="144">
        <v>13.44338961452692</v>
      </c>
      <c r="G113" s="144">
        <v>11.385727938834023</v>
      </c>
      <c r="H113" s="144">
        <v>13.03185727938834</v>
      </c>
      <c r="I113" s="144">
        <v>24.143230328129977</v>
      </c>
      <c r="J113" s="144">
        <v>15.775406180312201</v>
      </c>
      <c r="K113" s="144">
        <v>16.461293405543167</v>
      </c>
      <c r="L113" s="144">
        <v>17.833067856005098</v>
      </c>
      <c r="M113" s="144">
        <v>54.596623128384834</v>
      </c>
      <c r="N113" s="144">
        <v>65.433641287034092</v>
      </c>
      <c r="O113" s="144">
        <v>262.96916215355208</v>
      </c>
    </row>
    <row r="114" spans="2:15">
      <c r="B114" t="s">
        <v>124</v>
      </c>
      <c r="C114" s="144">
        <v>14.60672188595094</v>
      </c>
      <c r="D114" s="144">
        <v>14.818413507486461</v>
      </c>
      <c r="E114" s="144">
        <v>18.205479452054796</v>
      </c>
      <c r="F114" s="144">
        <v>20.745778910481047</v>
      </c>
      <c r="G114" s="144">
        <v>17.570404587448234</v>
      </c>
      <c r="H114" s="144">
        <v>20.110704045874485</v>
      </c>
      <c r="I114" s="144">
        <v>37.257725390251672</v>
      </c>
      <c r="J114" s="144">
        <v>24.344536476584899</v>
      </c>
      <c r="K114" s="144">
        <v>25.402994584262505</v>
      </c>
      <c r="L114" s="144">
        <v>27.519910799617712</v>
      </c>
      <c r="M114" s="144">
        <v>84.253265371137303</v>
      </c>
      <c r="N114" s="144">
        <v>100.97690347244345</v>
      </c>
      <c r="O114" s="144">
        <v>405.81283848359351</v>
      </c>
    </row>
    <row r="115" spans="2:15">
      <c r="B115" t="s">
        <v>125</v>
      </c>
      <c r="C115" s="144">
        <v>5.7547626632685569</v>
      </c>
      <c r="D115" s="144">
        <v>5.8381650207072315</v>
      </c>
      <c r="E115" s="144">
        <v>7.1726027397260266</v>
      </c>
      <c r="F115" s="144">
        <v>8.1734310289901231</v>
      </c>
      <c r="G115" s="144">
        <v>6.9223956674100027</v>
      </c>
      <c r="H115" s="144">
        <v>7.9232239566740992</v>
      </c>
      <c r="I115" s="144">
        <v>14.678814909206753</v>
      </c>
      <c r="J115" s="144">
        <v>9.5912711054475945</v>
      </c>
      <c r="K115" s="144">
        <v>10.008282892640969</v>
      </c>
      <c r="L115" s="144">
        <v>10.842306467027715</v>
      </c>
      <c r="M115" s="144">
        <v>33.194138260592545</v>
      </c>
      <c r="N115" s="144">
        <v>39.782924498247844</v>
      </c>
      <c r="O115" s="144">
        <v>159.88231920993945</v>
      </c>
    </row>
    <row r="116" spans="2:15">
      <c r="B116" t="s">
        <v>126</v>
      </c>
      <c r="C116" s="144">
        <v>11.050111500477859</v>
      </c>
      <c r="D116" s="144">
        <v>11.210258043963046</v>
      </c>
      <c r="E116" s="144">
        <v>13.772602739726027</v>
      </c>
      <c r="F116" s="144">
        <v>15.694361261548265</v>
      </c>
      <c r="G116" s="144">
        <v>13.292163109270469</v>
      </c>
      <c r="H116" s="144">
        <v>15.213921631092704</v>
      </c>
      <c r="I116" s="144">
        <v>28.185791653392801</v>
      </c>
      <c r="J116" s="144">
        <v>18.416852500796431</v>
      </c>
      <c r="K116" s="144">
        <v>19.217585218222364</v>
      </c>
      <c r="L116" s="144">
        <v>20.819050653074228</v>
      </c>
      <c r="M116" s="144">
        <v>63.738324307104172</v>
      </c>
      <c r="N116" s="144">
        <v>76.389901242433893</v>
      </c>
      <c r="O116" s="144">
        <v>307.00092386110225</v>
      </c>
    </row>
    <row r="117" spans="2:15">
      <c r="B117" t="s">
        <v>136</v>
      </c>
      <c r="C117" s="144">
        <v>28.123160242115326</v>
      </c>
      <c r="D117" s="144">
        <v>28.53074227460975</v>
      </c>
      <c r="E117" s="144">
        <v>35.052054794520551</v>
      </c>
      <c r="F117" s="144">
        <v>39.943039184453646</v>
      </c>
      <c r="G117" s="144">
        <v>33.829308697037277</v>
      </c>
      <c r="H117" s="144">
        <v>38.720293086970372</v>
      </c>
      <c r="I117" s="144">
        <v>71.7344377190188</v>
      </c>
      <c r="J117" s="144">
        <v>46.871933736858871</v>
      </c>
      <c r="K117" s="144">
        <v>48.909843899331001</v>
      </c>
      <c r="L117" s="144">
        <v>52.985664224275247</v>
      </c>
      <c r="M117" s="144">
        <v>162.21764893278115</v>
      </c>
      <c r="N117" s="144">
        <v>194.41662949984072</v>
      </c>
      <c r="O117" s="144">
        <v>781.33475629181271</v>
      </c>
    </row>
  </sheetData>
  <mergeCells count="1">
    <mergeCell ref="B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D524-B78B-4857-8D82-CB3A2F6043C8}">
  <dimension ref="B1:O117"/>
  <sheetViews>
    <sheetView topLeftCell="A64" workbookViewId="0">
      <selection activeCell="B5" sqref="B5:B117"/>
    </sheetView>
  </sheetViews>
  <sheetFormatPr defaultRowHeight="15"/>
  <cols>
    <col min="2" max="2" width="18.7109375" customWidth="1"/>
    <col min="3" max="3" width="10.7109375" customWidth="1"/>
    <col min="4" max="4" width="11.5703125" bestFit="1" customWidth="1"/>
    <col min="5" max="5" width="10.5703125" bestFit="1" customWidth="1"/>
    <col min="6" max="14" width="9.42578125" bestFit="1" customWidth="1"/>
    <col min="15" max="15" width="13.5703125" bestFit="1" customWidth="1"/>
  </cols>
  <sheetData>
    <row r="1" spans="2:15">
      <c r="B1" s="141" t="s">
        <v>153</v>
      </c>
      <c r="C1" s="141"/>
    </row>
    <row r="2" spans="2:15" ht="15" customHeight="1" thickBot="1">
      <c r="B2" s="142"/>
      <c r="C2" s="142"/>
    </row>
    <row r="3" spans="2:15" ht="15.75" customHeight="1">
      <c r="B3" s="106" t="s">
        <v>2</v>
      </c>
      <c r="C3" s="107"/>
    </row>
    <row r="4" spans="2:15" ht="15.75" thickBot="1">
      <c r="B4" s="108" t="s">
        <v>4</v>
      </c>
      <c r="C4" s="109" t="s">
        <v>154</v>
      </c>
      <c r="D4" s="109" t="s">
        <v>154</v>
      </c>
      <c r="E4" s="109" t="s">
        <v>154</v>
      </c>
      <c r="F4" s="109" t="s">
        <v>154</v>
      </c>
      <c r="G4" s="109" t="s">
        <v>154</v>
      </c>
      <c r="H4" s="109" t="s">
        <v>154</v>
      </c>
      <c r="I4" s="109" t="s">
        <v>154</v>
      </c>
      <c r="J4" s="109" t="s">
        <v>154</v>
      </c>
      <c r="K4" s="109" t="s">
        <v>154</v>
      </c>
      <c r="L4" s="109" t="s">
        <v>154</v>
      </c>
      <c r="M4" s="109" t="s">
        <v>154</v>
      </c>
      <c r="N4" s="109" t="s">
        <v>154</v>
      </c>
      <c r="O4" t="s">
        <v>154</v>
      </c>
    </row>
    <row r="5" spans="2:15">
      <c r="B5" s="110" t="s">
        <v>142</v>
      </c>
      <c r="C5" s="111">
        <v>2392887</v>
      </c>
      <c r="D5" s="111">
        <v>964532</v>
      </c>
      <c r="E5" s="111">
        <v>377678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1">
        <v>0</v>
      </c>
      <c r="L5" s="111">
        <v>799</v>
      </c>
      <c r="M5" s="111">
        <v>1583</v>
      </c>
      <c r="N5" s="111">
        <v>1929</v>
      </c>
      <c r="O5" s="146">
        <v>3739408</v>
      </c>
    </row>
    <row r="6" spans="2:15">
      <c r="B6" s="112" t="s">
        <v>143</v>
      </c>
      <c r="C6" s="113">
        <v>836788</v>
      </c>
      <c r="D6" s="113">
        <v>543313</v>
      </c>
      <c r="E6" s="113">
        <v>271479</v>
      </c>
      <c r="F6" s="113">
        <v>0</v>
      </c>
      <c r="G6" s="113">
        <v>0</v>
      </c>
      <c r="H6" s="113">
        <v>0</v>
      </c>
      <c r="I6" s="113">
        <v>0</v>
      </c>
      <c r="J6" s="113">
        <v>0</v>
      </c>
      <c r="K6" s="113">
        <v>0</v>
      </c>
      <c r="L6" s="113">
        <v>252</v>
      </c>
      <c r="M6" s="113">
        <v>376</v>
      </c>
      <c r="N6" s="113">
        <v>385</v>
      </c>
      <c r="O6" s="146">
        <v>1652593</v>
      </c>
    </row>
    <row r="7" spans="2:15">
      <c r="B7" s="114" t="s">
        <v>20</v>
      </c>
      <c r="C7" s="105">
        <v>908</v>
      </c>
      <c r="D7" s="105">
        <v>540</v>
      </c>
      <c r="E7" s="105">
        <v>126</v>
      </c>
      <c r="F7" s="105">
        <v>0</v>
      </c>
      <c r="G7" s="105">
        <v>0</v>
      </c>
      <c r="H7" s="105">
        <v>0</v>
      </c>
      <c r="I7" s="105">
        <v>0</v>
      </c>
      <c r="J7" s="105">
        <v>0</v>
      </c>
      <c r="K7" s="105">
        <v>0</v>
      </c>
      <c r="L7" s="105">
        <v>0</v>
      </c>
      <c r="M7" s="105">
        <v>0</v>
      </c>
      <c r="N7" s="105">
        <v>2</v>
      </c>
      <c r="O7" s="146">
        <v>1576</v>
      </c>
    </row>
    <row r="8" spans="2:15">
      <c r="B8" s="115" t="s">
        <v>21</v>
      </c>
      <c r="C8" s="116">
        <v>76127</v>
      </c>
      <c r="D8" s="116">
        <v>59416</v>
      </c>
      <c r="E8" s="116">
        <v>29476</v>
      </c>
      <c r="F8" s="116">
        <v>0</v>
      </c>
      <c r="G8" s="116">
        <v>0</v>
      </c>
      <c r="H8" s="116">
        <v>0</v>
      </c>
      <c r="I8" s="116">
        <v>0</v>
      </c>
      <c r="J8" s="116">
        <v>0</v>
      </c>
      <c r="K8" s="116">
        <v>0</v>
      </c>
      <c r="L8" s="116">
        <v>231</v>
      </c>
      <c r="M8" s="116">
        <v>257</v>
      </c>
      <c r="N8" s="116">
        <v>211</v>
      </c>
      <c r="O8" s="146">
        <v>165718</v>
      </c>
    </row>
    <row r="9" spans="2:15">
      <c r="B9" s="114" t="s">
        <v>22</v>
      </c>
      <c r="C9" s="105">
        <v>55644</v>
      </c>
      <c r="D9" s="105">
        <v>32187</v>
      </c>
      <c r="E9" s="105">
        <v>11191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6</v>
      </c>
      <c r="N9" s="105">
        <v>5</v>
      </c>
      <c r="O9" s="146">
        <v>99033</v>
      </c>
    </row>
    <row r="10" spans="2:15">
      <c r="B10" s="115" t="s">
        <v>23</v>
      </c>
      <c r="C10" s="116">
        <v>158785</v>
      </c>
      <c r="D10" s="116">
        <v>136089</v>
      </c>
      <c r="E10" s="116">
        <v>86025</v>
      </c>
      <c r="F10" s="116">
        <v>0</v>
      </c>
      <c r="G10" s="116">
        <v>0</v>
      </c>
      <c r="H10" s="116">
        <v>0</v>
      </c>
      <c r="I10" s="116">
        <v>0</v>
      </c>
      <c r="J10" s="116">
        <v>0</v>
      </c>
      <c r="K10" s="116">
        <v>0</v>
      </c>
      <c r="L10" s="116">
        <v>1</v>
      </c>
      <c r="M10" s="116">
        <v>7</v>
      </c>
      <c r="N10" s="116">
        <v>10</v>
      </c>
      <c r="O10" s="146">
        <v>380917</v>
      </c>
    </row>
    <row r="11" spans="2:15">
      <c r="B11" s="114" t="s">
        <v>24</v>
      </c>
      <c r="C11" s="105">
        <v>328488</v>
      </c>
      <c r="D11" s="105">
        <v>196099</v>
      </c>
      <c r="E11" s="105">
        <v>94813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2</v>
      </c>
      <c r="M11" s="105">
        <v>14</v>
      </c>
      <c r="N11" s="105">
        <v>35</v>
      </c>
      <c r="O11" s="146">
        <v>619451</v>
      </c>
    </row>
    <row r="12" spans="2:15">
      <c r="B12" s="115" t="s">
        <v>25</v>
      </c>
      <c r="C12" s="116">
        <v>28461</v>
      </c>
      <c r="D12" s="116">
        <v>18007</v>
      </c>
      <c r="E12" s="116">
        <v>8237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0</v>
      </c>
      <c r="L12" s="116">
        <v>0</v>
      </c>
      <c r="M12" s="116">
        <v>1</v>
      </c>
      <c r="N12" s="116">
        <v>3</v>
      </c>
      <c r="O12" s="146">
        <v>54709</v>
      </c>
    </row>
    <row r="13" spans="2:15">
      <c r="B13" s="114" t="s">
        <v>26</v>
      </c>
      <c r="C13" s="105">
        <v>37753</v>
      </c>
      <c r="D13" s="105">
        <v>24514</v>
      </c>
      <c r="E13" s="105">
        <v>9488</v>
      </c>
      <c r="F13" s="105">
        <v>0</v>
      </c>
      <c r="G13" s="105">
        <v>0</v>
      </c>
      <c r="H13" s="105">
        <v>0</v>
      </c>
      <c r="I13" s="105">
        <v>0</v>
      </c>
      <c r="J13" s="105">
        <v>0</v>
      </c>
      <c r="K13" s="105">
        <v>0</v>
      </c>
      <c r="L13" s="105">
        <v>2</v>
      </c>
      <c r="M13" s="105">
        <v>11</v>
      </c>
      <c r="N13" s="105">
        <v>28</v>
      </c>
      <c r="O13" s="146">
        <v>71796</v>
      </c>
    </row>
    <row r="14" spans="2:15">
      <c r="B14" s="115" t="s">
        <v>27</v>
      </c>
      <c r="C14" s="116">
        <v>79071</v>
      </c>
      <c r="D14" s="116">
        <v>32929</v>
      </c>
      <c r="E14" s="116">
        <v>14741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9</v>
      </c>
      <c r="M14" s="116">
        <v>64</v>
      </c>
      <c r="N14" s="116">
        <v>65</v>
      </c>
      <c r="O14" s="146">
        <v>126879</v>
      </c>
    </row>
    <row r="15" spans="2:15">
      <c r="B15" s="114" t="s">
        <v>28</v>
      </c>
      <c r="C15" s="105">
        <v>71551</v>
      </c>
      <c r="D15" s="105">
        <v>43532</v>
      </c>
      <c r="E15" s="105">
        <v>17382</v>
      </c>
      <c r="F15" s="105">
        <v>0</v>
      </c>
      <c r="G15" s="105">
        <v>0</v>
      </c>
      <c r="H15" s="105">
        <v>0</v>
      </c>
      <c r="I15" s="105">
        <v>0</v>
      </c>
      <c r="J15" s="105">
        <v>0</v>
      </c>
      <c r="K15" s="105">
        <v>0</v>
      </c>
      <c r="L15" s="105">
        <v>7</v>
      </c>
      <c r="M15" s="105">
        <v>16</v>
      </c>
      <c r="N15" s="105">
        <v>26</v>
      </c>
      <c r="O15" s="146">
        <v>132514</v>
      </c>
    </row>
    <row r="16" spans="2:15">
      <c r="B16" s="117" t="s">
        <v>30</v>
      </c>
      <c r="C16" s="116">
        <v>1030148</v>
      </c>
      <c r="D16" s="116">
        <v>160564</v>
      </c>
      <c r="E16" s="116">
        <v>56852</v>
      </c>
      <c r="F16" s="116">
        <v>0</v>
      </c>
      <c r="G16" s="116">
        <v>0</v>
      </c>
      <c r="H16" s="116">
        <v>0</v>
      </c>
      <c r="I16" s="116">
        <v>0</v>
      </c>
      <c r="J16" s="116">
        <v>0</v>
      </c>
      <c r="K16" s="116">
        <v>0</v>
      </c>
      <c r="L16" s="116">
        <v>471</v>
      </c>
      <c r="M16" s="116">
        <v>914</v>
      </c>
      <c r="N16" s="116">
        <v>961</v>
      </c>
      <c r="O16" s="146">
        <v>1249910</v>
      </c>
    </row>
    <row r="17" spans="2:15">
      <c r="B17" s="118" t="s">
        <v>31</v>
      </c>
      <c r="C17" s="105">
        <v>77653</v>
      </c>
      <c r="D17" s="105">
        <v>36403</v>
      </c>
      <c r="E17" s="105">
        <v>10037</v>
      </c>
      <c r="F17" s="105">
        <v>0</v>
      </c>
      <c r="G17" s="105">
        <v>0</v>
      </c>
      <c r="H17" s="105">
        <v>0</v>
      </c>
      <c r="I17" s="105">
        <v>0</v>
      </c>
      <c r="J17" s="105">
        <v>0</v>
      </c>
      <c r="K17" s="105">
        <v>0</v>
      </c>
      <c r="L17" s="105">
        <v>16</v>
      </c>
      <c r="M17" s="105">
        <v>52</v>
      </c>
      <c r="N17" s="105">
        <v>72</v>
      </c>
      <c r="O17" s="146">
        <v>124233</v>
      </c>
    </row>
    <row r="18" spans="2:15">
      <c r="B18" s="117" t="s">
        <v>32</v>
      </c>
      <c r="C18" s="116">
        <v>157597</v>
      </c>
      <c r="D18" s="116">
        <v>136045</v>
      </c>
      <c r="E18" s="116">
        <v>26456</v>
      </c>
      <c r="F18" s="116">
        <v>0</v>
      </c>
      <c r="G18" s="116">
        <v>0</v>
      </c>
      <c r="H18" s="116">
        <v>0</v>
      </c>
      <c r="I18" s="116">
        <v>0</v>
      </c>
      <c r="J18" s="116">
        <v>0</v>
      </c>
      <c r="K18" s="116">
        <v>0</v>
      </c>
      <c r="L18" s="116">
        <v>35</v>
      </c>
      <c r="M18" s="116">
        <v>87</v>
      </c>
      <c r="N18" s="116">
        <v>111</v>
      </c>
      <c r="O18" s="146">
        <v>320331</v>
      </c>
    </row>
    <row r="19" spans="2:15">
      <c r="B19" s="118" t="s">
        <v>34</v>
      </c>
      <c r="C19" s="105">
        <v>200808</v>
      </c>
      <c r="D19" s="105">
        <v>50549</v>
      </c>
      <c r="E19" s="105">
        <v>8451</v>
      </c>
      <c r="F19" s="105">
        <v>0</v>
      </c>
      <c r="G19" s="105">
        <v>0</v>
      </c>
      <c r="H19" s="105">
        <v>0</v>
      </c>
      <c r="I19" s="105">
        <v>0</v>
      </c>
      <c r="J19" s="105">
        <v>0</v>
      </c>
      <c r="K19" s="105">
        <v>0</v>
      </c>
      <c r="L19" s="105">
        <v>10</v>
      </c>
      <c r="M19" s="105">
        <v>96</v>
      </c>
      <c r="N19" s="105">
        <v>314</v>
      </c>
      <c r="O19" s="146">
        <v>260228</v>
      </c>
    </row>
    <row r="20" spans="2:15">
      <c r="B20" s="117" t="s">
        <v>37</v>
      </c>
      <c r="C20" s="116">
        <v>80379</v>
      </c>
      <c r="D20" s="116">
        <v>35299</v>
      </c>
      <c r="E20" s="116">
        <v>3588</v>
      </c>
      <c r="F20" s="116">
        <v>0</v>
      </c>
      <c r="G20" s="116">
        <v>0</v>
      </c>
      <c r="H20" s="116">
        <v>0</v>
      </c>
      <c r="I20" s="116">
        <v>0</v>
      </c>
      <c r="J20" s="116">
        <v>0</v>
      </c>
      <c r="K20" s="116">
        <v>0</v>
      </c>
      <c r="L20" s="116">
        <v>12</v>
      </c>
      <c r="M20" s="116">
        <v>54</v>
      </c>
      <c r="N20" s="116">
        <v>76</v>
      </c>
      <c r="O20" s="146">
        <v>119408</v>
      </c>
    </row>
    <row r="21" spans="2:15">
      <c r="B21" s="119" t="s">
        <v>144</v>
      </c>
      <c r="C21" s="103">
        <v>9514</v>
      </c>
      <c r="D21" s="103">
        <v>2359</v>
      </c>
      <c r="E21" s="103">
        <v>815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3</v>
      </c>
      <c r="M21" s="103">
        <v>4</v>
      </c>
      <c r="N21" s="103">
        <v>10</v>
      </c>
      <c r="O21" s="146">
        <v>12705</v>
      </c>
    </row>
    <row r="22" spans="2:15">
      <c r="B22" s="120" t="s">
        <v>150</v>
      </c>
      <c r="C22" s="121">
        <v>916493</v>
      </c>
      <c r="D22" s="121">
        <v>806986</v>
      </c>
      <c r="E22" s="121">
        <v>351118</v>
      </c>
      <c r="F22" s="121">
        <v>0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116</v>
      </c>
      <c r="M22" s="121">
        <v>978</v>
      </c>
      <c r="N22" s="121">
        <v>3288</v>
      </c>
      <c r="O22" s="146">
        <v>2078979</v>
      </c>
    </row>
    <row r="23" spans="2:15">
      <c r="B23" s="122" t="s">
        <v>62</v>
      </c>
      <c r="C23" s="123">
        <v>15474</v>
      </c>
      <c r="D23" s="123">
        <v>14716</v>
      </c>
      <c r="E23" s="123">
        <v>5179</v>
      </c>
      <c r="F23" s="123">
        <v>0</v>
      </c>
      <c r="G23" s="123">
        <v>0</v>
      </c>
      <c r="H23" s="123">
        <v>0</v>
      </c>
      <c r="I23" s="123">
        <v>0</v>
      </c>
      <c r="J23" s="123">
        <v>0</v>
      </c>
      <c r="K23" s="123">
        <v>0</v>
      </c>
      <c r="L23" s="123">
        <v>2</v>
      </c>
      <c r="M23" s="123">
        <v>43</v>
      </c>
      <c r="N23" s="123">
        <v>110</v>
      </c>
      <c r="O23" s="146">
        <v>35524</v>
      </c>
    </row>
    <row r="24" spans="2:15">
      <c r="B24" s="117" t="s">
        <v>63</v>
      </c>
      <c r="C24" s="116">
        <v>11112</v>
      </c>
      <c r="D24" s="116">
        <v>9820</v>
      </c>
      <c r="E24" s="116">
        <v>5256</v>
      </c>
      <c r="F24" s="116">
        <v>0</v>
      </c>
      <c r="G24" s="116">
        <v>0</v>
      </c>
      <c r="H24" s="116">
        <v>0</v>
      </c>
      <c r="I24" s="116">
        <v>0</v>
      </c>
      <c r="J24" s="116">
        <v>0</v>
      </c>
      <c r="K24" s="116">
        <v>0</v>
      </c>
      <c r="L24" s="116">
        <v>1</v>
      </c>
      <c r="M24" s="116">
        <v>11</v>
      </c>
      <c r="N24" s="116">
        <v>54</v>
      </c>
      <c r="O24" s="146">
        <v>26254</v>
      </c>
    </row>
    <row r="25" spans="2:15">
      <c r="B25" s="118" t="s">
        <v>54</v>
      </c>
      <c r="C25" s="105">
        <v>28685</v>
      </c>
      <c r="D25" s="105">
        <v>29485</v>
      </c>
      <c r="E25" s="105">
        <v>8519</v>
      </c>
      <c r="F25" s="105">
        <v>0</v>
      </c>
      <c r="G25" s="105">
        <v>0</v>
      </c>
      <c r="H25" s="105">
        <v>0</v>
      </c>
      <c r="I25" s="105">
        <v>0</v>
      </c>
      <c r="J25" s="105">
        <v>0</v>
      </c>
      <c r="K25" s="105">
        <v>0</v>
      </c>
      <c r="L25" s="105">
        <v>1</v>
      </c>
      <c r="M25" s="105">
        <v>50</v>
      </c>
      <c r="N25" s="105">
        <v>84</v>
      </c>
      <c r="O25" s="146">
        <v>66824</v>
      </c>
    </row>
    <row r="26" spans="2:15">
      <c r="B26" s="117" t="s">
        <v>55</v>
      </c>
      <c r="C26" s="116">
        <v>27068</v>
      </c>
      <c r="D26" s="116">
        <v>22973</v>
      </c>
      <c r="E26" s="116">
        <v>9406</v>
      </c>
      <c r="F26" s="116">
        <v>0</v>
      </c>
      <c r="G26" s="116">
        <v>0</v>
      </c>
      <c r="H26" s="116">
        <v>0</v>
      </c>
      <c r="I26" s="116">
        <v>0</v>
      </c>
      <c r="J26" s="116">
        <v>0</v>
      </c>
      <c r="K26" s="116">
        <v>0</v>
      </c>
      <c r="L26" s="116">
        <v>4</v>
      </c>
      <c r="M26" s="116">
        <v>55</v>
      </c>
      <c r="N26" s="116">
        <v>137</v>
      </c>
      <c r="O26" s="146">
        <v>59643</v>
      </c>
    </row>
    <row r="27" spans="2:15">
      <c r="B27" s="118" t="s">
        <v>64</v>
      </c>
      <c r="C27" s="105">
        <v>87271</v>
      </c>
      <c r="D27" s="105">
        <v>109115</v>
      </c>
      <c r="E27" s="105">
        <v>39859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15</v>
      </c>
      <c r="M27" s="105">
        <v>82</v>
      </c>
      <c r="N27" s="105">
        <v>185</v>
      </c>
      <c r="O27" s="146">
        <v>236527</v>
      </c>
    </row>
    <row r="28" spans="2:15">
      <c r="B28" s="117" t="s">
        <v>65</v>
      </c>
      <c r="C28" s="116">
        <v>90793</v>
      </c>
      <c r="D28" s="116">
        <v>90379</v>
      </c>
      <c r="E28" s="116">
        <v>48160</v>
      </c>
      <c r="F28" s="116">
        <v>0</v>
      </c>
      <c r="G28" s="116">
        <v>0</v>
      </c>
      <c r="H28" s="116">
        <v>0</v>
      </c>
      <c r="I28" s="116">
        <v>0</v>
      </c>
      <c r="J28" s="116">
        <v>0</v>
      </c>
      <c r="K28" s="116">
        <v>0</v>
      </c>
      <c r="L28" s="116">
        <v>26</v>
      </c>
      <c r="M28" s="116">
        <v>233</v>
      </c>
      <c r="N28" s="116">
        <v>1007</v>
      </c>
      <c r="O28" s="146">
        <v>230598</v>
      </c>
    </row>
    <row r="29" spans="2:15">
      <c r="B29" s="118" t="s">
        <v>90</v>
      </c>
      <c r="C29" s="105">
        <v>34647</v>
      </c>
      <c r="D29" s="105">
        <v>21668</v>
      </c>
      <c r="E29" s="105">
        <v>3666</v>
      </c>
      <c r="F29" s="105">
        <v>0</v>
      </c>
      <c r="G29" s="105">
        <v>0</v>
      </c>
      <c r="H29" s="105">
        <v>0</v>
      </c>
      <c r="I29" s="105">
        <v>0</v>
      </c>
      <c r="J29" s="105">
        <v>0</v>
      </c>
      <c r="K29" s="105">
        <v>0</v>
      </c>
      <c r="L29" s="105">
        <v>3</v>
      </c>
      <c r="M29" s="105">
        <v>10</v>
      </c>
      <c r="N29" s="105">
        <v>110</v>
      </c>
      <c r="O29" s="146">
        <v>60104</v>
      </c>
    </row>
    <row r="30" spans="2:15">
      <c r="B30" s="117" t="s">
        <v>67</v>
      </c>
      <c r="C30" s="116">
        <v>23795</v>
      </c>
      <c r="D30" s="116">
        <v>18410</v>
      </c>
      <c r="E30" s="116">
        <v>9189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v>1</v>
      </c>
      <c r="M30" s="116">
        <v>30</v>
      </c>
      <c r="N30" s="116">
        <v>133</v>
      </c>
      <c r="O30" s="146">
        <v>51558</v>
      </c>
    </row>
    <row r="31" spans="2:15">
      <c r="B31" s="118" t="s">
        <v>58</v>
      </c>
      <c r="C31" s="105">
        <v>18309</v>
      </c>
      <c r="D31" s="105">
        <v>15979</v>
      </c>
      <c r="E31" s="105">
        <v>5109</v>
      </c>
      <c r="F31" s="105">
        <v>0</v>
      </c>
      <c r="G31" s="105">
        <v>0</v>
      </c>
      <c r="H31" s="105">
        <v>0</v>
      </c>
      <c r="I31" s="105">
        <v>0</v>
      </c>
      <c r="J31" s="105">
        <v>0</v>
      </c>
      <c r="K31" s="105">
        <v>0</v>
      </c>
      <c r="L31" s="105">
        <v>5</v>
      </c>
      <c r="M31" s="105">
        <v>41</v>
      </c>
      <c r="N31" s="105">
        <v>68</v>
      </c>
      <c r="O31" s="146">
        <v>39511</v>
      </c>
    </row>
    <row r="32" spans="2:15">
      <c r="B32" s="117" t="s">
        <v>81</v>
      </c>
      <c r="C32" s="116">
        <v>255320</v>
      </c>
      <c r="D32" s="116">
        <v>214315</v>
      </c>
      <c r="E32" s="116">
        <v>117355</v>
      </c>
      <c r="F32" s="116">
        <v>0</v>
      </c>
      <c r="G32" s="116">
        <v>0</v>
      </c>
      <c r="H32" s="116">
        <v>0</v>
      </c>
      <c r="I32" s="116">
        <v>0</v>
      </c>
      <c r="J32" s="116">
        <v>0</v>
      </c>
      <c r="K32" s="116">
        <v>0</v>
      </c>
      <c r="L32" s="116">
        <v>5</v>
      </c>
      <c r="M32" s="116">
        <v>9</v>
      </c>
      <c r="N32" s="116">
        <v>163</v>
      </c>
      <c r="O32" s="146">
        <v>587167</v>
      </c>
    </row>
    <row r="33" spans="2:15">
      <c r="B33" s="118" t="s">
        <v>94</v>
      </c>
      <c r="C33" s="105">
        <v>12063</v>
      </c>
      <c r="D33" s="105">
        <v>9965</v>
      </c>
      <c r="E33" s="105">
        <v>4348</v>
      </c>
      <c r="F33" s="105">
        <v>0</v>
      </c>
      <c r="G33" s="105">
        <v>0</v>
      </c>
      <c r="H33" s="105">
        <v>0</v>
      </c>
      <c r="I33" s="105">
        <v>0</v>
      </c>
      <c r="J33" s="105">
        <v>0</v>
      </c>
      <c r="K33" s="105">
        <v>0</v>
      </c>
      <c r="L33" s="105">
        <v>2</v>
      </c>
      <c r="M33" s="105">
        <v>13</v>
      </c>
      <c r="N33" s="105">
        <v>18</v>
      </c>
      <c r="O33" s="146">
        <v>26409</v>
      </c>
    </row>
    <row r="34" spans="2:15">
      <c r="B34" s="117" t="s">
        <v>59</v>
      </c>
      <c r="C34" s="116">
        <v>52700</v>
      </c>
      <c r="D34" s="116">
        <v>44597</v>
      </c>
      <c r="E34" s="116">
        <v>14291</v>
      </c>
      <c r="F34" s="116">
        <v>0</v>
      </c>
      <c r="G34" s="116">
        <v>0</v>
      </c>
      <c r="H34" s="116">
        <v>0</v>
      </c>
      <c r="I34" s="116">
        <v>0</v>
      </c>
      <c r="J34" s="116">
        <v>0</v>
      </c>
      <c r="K34" s="116">
        <v>0</v>
      </c>
      <c r="L34" s="116">
        <v>4</v>
      </c>
      <c r="M34" s="116">
        <v>94</v>
      </c>
      <c r="N34" s="116">
        <v>173</v>
      </c>
      <c r="O34" s="146">
        <v>111859</v>
      </c>
    </row>
    <row r="35" spans="2:15">
      <c r="B35" s="118" t="s">
        <v>68</v>
      </c>
      <c r="C35" s="105">
        <v>22133</v>
      </c>
      <c r="D35" s="105">
        <v>20920</v>
      </c>
      <c r="E35" s="105">
        <v>8301</v>
      </c>
      <c r="F35" s="105">
        <v>0</v>
      </c>
      <c r="G35" s="105">
        <v>0</v>
      </c>
      <c r="H35" s="105">
        <v>0</v>
      </c>
      <c r="I35" s="105">
        <v>0</v>
      </c>
      <c r="J35" s="105">
        <v>0</v>
      </c>
      <c r="K35" s="105">
        <v>0</v>
      </c>
      <c r="L35" s="105">
        <v>11</v>
      </c>
      <c r="M35" s="105">
        <v>106</v>
      </c>
      <c r="N35" s="105">
        <v>226</v>
      </c>
      <c r="O35" s="146">
        <v>51697</v>
      </c>
    </row>
    <row r="36" spans="2:15">
      <c r="B36" s="117" t="s">
        <v>60</v>
      </c>
      <c r="C36" s="116">
        <v>97509</v>
      </c>
      <c r="D36" s="116">
        <v>83056</v>
      </c>
      <c r="E36" s="116">
        <v>40070</v>
      </c>
      <c r="F36" s="116">
        <v>0</v>
      </c>
      <c r="G36" s="116">
        <v>0</v>
      </c>
      <c r="H36" s="116">
        <v>0</v>
      </c>
      <c r="I36" s="116">
        <v>0</v>
      </c>
      <c r="J36" s="116">
        <v>0</v>
      </c>
      <c r="K36" s="116">
        <v>0</v>
      </c>
      <c r="L36" s="116">
        <v>27</v>
      </c>
      <c r="M36" s="116">
        <v>163</v>
      </c>
      <c r="N36" s="116">
        <v>567</v>
      </c>
      <c r="O36" s="146">
        <v>221392</v>
      </c>
    </row>
    <row r="37" spans="2:15">
      <c r="B37" s="118" t="s">
        <v>145</v>
      </c>
      <c r="C37" s="105">
        <v>109277</v>
      </c>
      <c r="D37" s="105">
        <v>82014</v>
      </c>
      <c r="E37" s="105">
        <v>25028</v>
      </c>
      <c r="F37" s="105">
        <v>0</v>
      </c>
      <c r="G37" s="105">
        <v>0</v>
      </c>
      <c r="H37" s="105">
        <v>0</v>
      </c>
      <c r="I37" s="105">
        <v>0</v>
      </c>
      <c r="J37" s="105">
        <v>0</v>
      </c>
      <c r="K37" s="105">
        <v>0</v>
      </c>
      <c r="L37" s="105">
        <v>5</v>
      </c>
      <c r="M37" s="105">
        <v>22</v>
      </c>
      <c r="N37" s="105">
        <v>182</v>
      </c>
      <c r="O37" s="146">
        <v>216528</v>
      </c>
    </row>
    <row r="38" spans="2:15">
      <c r="B38" s="124" t="s">
        <v>144</v>
      </c>
      <c r="C38" s="104">
        <v>30337</v>
      </c>
      <c r="D38" s="104">
        <v>19574</v>
      </c>
      <c r="E38" s="104">
        <v>7382</v>
      </c>
      <c r="F38" s="104">
        <v>0</v>
      </c>
      <c r="G38" s="104">
        <v>0</v>
      </c>
      <c r="H38" s="104">
        <v>0</v>
      </c>
      <c r="I38" s="104">
        <v>0</v>
      </c>
      <c r="J38" s="104">
        <v>0</v>
      </c>
      <c r="K38" s="104">
        <v>0</v>
      </c>
      <c r="L38" s="104">
        <v>4</v>
      </c>
      <c r="M38" s="104">
        <v>16</v>
      </c>
      <c r="N38" s="104">
        <v>71</v>
      </c>
      <c r="O38" s="146">
        <v>57384</v>
      </c>
    </row>
    <row r="39" spans="2:15">
      <c r="B39" s="120" t="s">
        <v>146</v>
      </c>
      <c r="C39" s="121">
        <v>166321</v>
      </c>
      <c r="D39" s="121">
        <v>110553</v>
      </c>
      <c r="E39" s="121">
        <v>40652</v>
      </c>
      <c r="F39" s="121">
        <v>0</v>
      </c>
      <c r="G39" s="121">
        <v>0</v>
      </c>
      <c r="H39" s="121">
        <v>0</v>
      </c>
      <c r="I39" s="121">
        <v>0</v>
      </c>
      <c r="J39" s="121">
        <v>0</v>
      </c>
      <c r="K39" s="121">
        <v>0</v>
      </c>
      <c r="L39" s="121">
        <v>35</v>
      </c>
      <c r="M39" s="121">
        <v>214</v>
      </c>
      <c r="N39" s="121">
        <v>651</v>
      </c>
      <c r="O39" s="146">
        <v>318426</v>
      </c>
    </row>
    <row r="40" spans="2:15">
      <c r="B40" s="122" t="s">
        <v>101</v>
      </c>
      <c r="C40" s="123">
        <v>5679</v>
      </c>
      <c r="D40" s="123">
        <v>4268</v>
      </c>
      <c r="E40" s="123">
        <v>2508</v>
      </c>
      <c r="F40" s="123">
        <v>0</v>
      </c>
      <c r="G40" s="123">
        <v>0</v>
      </c>
      <c r="H40" s="123">
        <v>0</v>
      </c>
      <c r="I40" s="123">
        <v>0</v>
      </c>
      <c r="J40" s="123">
        <v>0</v>
      </c>
      <c r="K40" s="123">
        <v>0</v>
      </c>
      <c r="L40" s="123">
        <v>0</v>
      </c>
      <c r="M40" s="123">
        <v>0</v>
      </c>
      <c r="N40" s="123">
        <v>2</v>
      </c>
      <c r="O40" s="146">
        <v>12457</v>
      </c>
    </row>
    <row r="41" spans="2:15">
      <c r="B41" s="117" t="s">
        <v>102</v>
      </c>
      <c r="C41" s="116">
        <v>8668</v>
      </c>
      <c r="D41" s="116">
        <v>6823</v>
      </c>
      <c r="E41" s="116">
        <v>3350</v>
      </c>
      <c r="F41" s="116">
        <v>0</v>
      </c>
      <c r="G41" s="116">
        <v>0</v>
      </c>
      <c r="H41" s="116">
        <v>0</v>
      </c>
      <c r="I41" s="116">
        <v>0</v>
      </c>
      <c r="J41" s="116">
        <v>0</v>
      </c>
      <c r="K41" s="116">
        <v>0</v>
      </c>
      <c r="L41" s="116">
        <v>1</v>
      </c>
      <c r="M41" s="116">
        <v>2</v>
      </c>
      <c r="N41" s="116">
        <v>11</v>
      </c>
      <c r="O41" s="146">
        <v>18855</v>
      </c>
    </row>
    <row r="42" spans="2:15">
      <c r="B42" s="118" t="s">
        <v>98</v>
      </c>
      <c r="C42" s="105">
        <v>29910</v>
      </c>
      <c r="D42" s="105">
        <v>20429</v>
      </c>
      <c r="E42" s="105">
        <v>7615</v>
      </c>
      <c r="F42" s="105">
        <v>0</v>
      </c>
      <c r="G42" s="105">
        <v>0</v>
      </c>
      <c r="H42" s="105">
        <v>0</v>
      </c>
      <c r="I42" s="105">
        <v>0</v>
      </c>
      <c r="J42" s="105">
        <v>0</v>
      </c>
      <c r="K42" s="105">
        <v>0</v>
      </c>
      <c r="L42" s="105">
        <v>10</v>
      </c>
      <c r="M42" s="105">
        <v>73</v>
      </c>
      <c r="N42" s="105">
        <v>186</v>
      </c>
      <c r="O42" s="146">
        <v>58223</v>
      </c>
    </row>
    <row r="43" spans="2:15">
      <c r="B43" s="117" t="s">
        <v>100</v>
      </c>
      <c r="C43" s="116">
        <v>113847</v>
      </c>
      <c r="D43" s="116">
        <v>72484</v>
      </c>
      <c r="E43" s="116">
        <v>24151</v>
      </c>
      <c r="F43" s="116">
        <v>0</v>
      </c>
      <c r="G43" s="116">
        <v>0</v>
      </c>
      <c r="H43" s="116">
        <v>0</v>
      </c>
      <c r="I43" s="116">
        <v>0</v>
      </c>
      <c r="J43" s="116">
        <v>0</v>
      </c>
      <c r="K43" s="116">
        <v>0</v>
      </c>
      <c r="L43" s="116">
        <v>23</v>
      </c>
      <c r="M43" s="116">
        <v>133</v>
      </c>
      <c r="N43" s="116">
        <v>437</v>
      </c>
      <c r="O43" s="146">
        <v>211075</v>
      </c>
    </row>
    <row r="44" spans="2:15">
      <c r="B44" s="119" t="s">
        <v>144</v>
      </c>
      <c r="C44" s="103">
        <v>8217</v>
      </c>
      <c r="D44" s="103">
        <v>6549</v>
      </c>
      <c r="E44" s="103">
        <v>3028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1</v>
      </c>
      <c r="M44" s="103">
        <v>6</v>
      </c>
      <c r="N44" s="103">
        <v>15</v>
      </c>
      <c r="O44" s="146">
        <v>17816</v>
      </c>
    </row>
    <row r="45" spans="2:15">
      <c r="B45" s="120" t="s">
        <v>147</v>
      </c>
      <c r="C45" s="121">
        <v>194554</v>
      </c>
      <c r="D45" s="121">
        <v>105354</v>
      </c>
      <c r="E45" s="121">
        <v>21720</v>
      </c>
      <c r="F45" s="121">
        <v>0</v>
      </c>
      <c r="G45" s="121">
        <v>0</v>
      </c>
      <c r="H45" s="121">
        <v>0</v>
      </c>
      <c r="I45" s="121">
        <v>0</v>
      </c>
      <c r="J45" s="121">
        <v>0</v>
      </c>
      <c r="K45" s="121">
        <v>0</v>
      </c>
      <c r="L45" s="121">
        <v>14</v>
      </c>
      <c r="M45" s="121">
        <v>29</v>
      </c>
      <c r="N45" s="121">
        <v>82</v>
      </c>
      <c r="O45" s="146">
        <v>321753</v>
      </c>
    </row>
    <row r="46" spans="2:15">
      <c r="B46" s="122" t="s">
        <v>39</v>
      </c>
      <c r="C46" s="123">
        <v>13540</v>
      </c>
      <c r="D46" s="123">
        <v>6478</v>
      </c>
      <c r="E46" s="123">
        <v>1785</v>
      </c>
      <c r="F46" s="123">
        <v>0</v>
      </c>
      <c r="G46" s="123">
        <v>0</v>
      </c>
      <c r="H46" s="123">
        <v>0</v>
      </c>
      <c r="I46" s="123">
        <v>0</v>
      </c>
      <c r="J46" s="123">
        <v>0</v>
      </c>
      <c r="K46" s="123">
        <v>0</v>
      </c>
      <c r="L46" s="123">
        <v>2</v>
      </c>
      <c r="M46" s="123">
        <v>1</v>
      </c>
      <c r="N46" s="123">
        <v>11</v>
      </c>
      <c r="O46" s="146">
        <v>21817</v>
      </c>
    </row>
    <row r="47" spans="2:15">
      <c r="B47" s="117" t="s">
        <v>41</v>
      </c>
      <c r="C47" s="116">
        <v>159470</v>
      </c>
      <c r="D47" s="116">
        <v>86779</v>
      </c>
      <c r="E47" s="116">
        <v>15456</v>
      </c>
      <c r="F47" s="116">
        <v>0</v>
      </c>
      <c r="G47" s="116">
        <v>0</v>
      </c>
      <c r="H47" s="116">
        <v>0</v>
      </c>
      <c r="I47" s="116">
        <v>0</v>
      </c>
      <c r="J47" s="116">
        <v>0</v>
      </c>
      <c r="K47" s="116">
        <v>0</v>
      </c>
      <c r="L47" s="116">
        <v>5</v>
      </c>
      <c r="M47" s="116">
        <v>20</v>
      </c>
      <c r="N47" s="116">
        <v>48</v>
      </c>
      <c r="O47" s="146">
        <v>261778</v>
      </c>
    </row>
    <row r="48" spans="2:15">
      <c r="B48" s="118" t="s">
        <v>44</v>
      </c>
      <c r="C48" s="105">
        <v>5727</v>
      </c>
      <c r="D48" s="105">
        <v>3183</v>
      </c>
      <c r="E48" s="105">
        <v>900</v>
      </c>
      <c r="F48" s="105">
        <v>0</v>
      </c>
      <c r="G48" s="105">
        <v>0</v>
      </c>
      <c r="H48" s="105">
        <v>0</v>
      </c>
      <c r="I48" s="105">
        <v>0</v>
      </c>
      <c r="J48" s="105">
        <v>0</v>
      </c>
      <c r="K48" s="105">
        <v>0</v>
      </c>
      <c r="L48" s="105">
        <v>1</v>
      </c>
      <c r="M48" s="105">
        <v>0</v>
      </c>
      <c r="N48" s="105">
        <v>5</v>
      </c>
      <c r="O48" s="146">
        <v>9816</v>
      </c>
    </row>
    <row r="49" spans="2:15">
      <c r="B49" s="117" t="s">
        <v>45</v>
      </c>
      <c r="C49" s="116">
        <v>6263</v>
      </c>
      <c r="D49" s="116">
        <v>4402</v>
      </c>
      <c r="E49" s="116">
        <v>1733</v>
      </c>
      <c r="F49" s="116">
        <v>0</v>
      </c>
      <c r="G49" s="116">
        <v>0</v>
      </c>
      <c r="H49" s="116">
        <v>0</v>
      </c>
      <c r="I49" s="116">
        <v>0</v>
      </c>
      <c r="J49" s="116">
        <v>0</v>
      </c>
      <c r="K49" s="116">
        <v>0</v>
      </c>
      <c r="L49" s="116">
        <v>1</v>
      </c>
      <c r="M49" s="116">
        <v>6</v>
      </c>
      <c r="N49" s="116">
        <v>7</v>
      </c>
      <c r="O49" s="146">
        <v>12412</v>
      </c>
    </row>
    <row r="50" spans="2:15">
      <c r="B50" s="118" t="s">
        <v>46</v>
      </c>
      <c r="C50" s="105">
        <v>4465</v>
      </c>
      <c r="D50" s="105">
        <v>2654</v>
      </c>
      <c r="E50" s="105">
        <v>1032</v>
      </c>
      <c r="F50" s="105">
        <v>0</v>
      </c>
      <c r="G50" s="105">
        <v>0</v>
      </c>
      <c r="H50" s="105">
        <v>0</v>
      </c>
      <c r="I50" s="105">
        <v>0</v>
      </c>
      <c r="J50" s="105">
        <v>0</v>
      </c>
      <c r="K50" s="105">
        <v>0</v>
      </c>
      <c r="L50" s="105">
        <v>1</v>
      </c>
      <c r="M50" s="105">
        <v>0</v>
      </c>
      <c r="N50" s="105">
        <v>3</v>
      </c>
      <c r="O50" s="146">
        <v>8155</v>
      </c>
    </row>
    <row r="51" spans="2:15">
      <c r="B51" s="124" t="s">
        <v>144</v>
      </c>
      <c r="C51" s="104">
        <v>5089</v>
      </c>
      <c r="D51" s="104">
        <v>1858</v>
      </c>
      <c r="E51" s="104">
        <v>814</v>
      </c>
      <c r="F51" s="104">
        <v>0</v>
      </c>
      <c r="G51" s="104">
        <v>0</v>
      </c>
      <c r="H51" s="104">
        <v>0</v>
      </c>
      <c r="I51" s="104">
        <v>0</v>
      </c>
      <c r="J51" s="104">
        <v>0</v>
      </c>
      <c r="K51" s="104">
        <v>0</v>
      </c>
      <c r="L51" s="104">
        <v>4</v>
      </c>
      <c r="M51" s="104">
        <v>2</v>
      </c>
      <c r="N51" s="104">
        <v>8</v>
      </c>
      <c r="O51" s="146">
        <v>7775</v>
      </c>
    </row>
    <row r="52" spans="2:15">
      <c r="B52" s="120" t="s">
        <v>151</v>
      </c>
      <c r="C52" s="121">
        <v>70530</v>
      </c>
      <c r="D52" s="121">
        <v>47526</v>
      </c>
      <c r="E52" s="121">
        <v>21506</v>
      </c>
      <c r="F52" s="121">
        <v>0</v>
      </c>
      <c r="G52" s="121">
        <v>0</v>
      </c>
      <c r="H52" s="121">
        <v>0</v>
      </c>
      <c r="I52" s="121">
        <v>0</v>
      </c>
      <c r="J52" s="121">
        <v>0</v>
      </c>
      <c r="K52" s="121">
        <v>0</v>
      </c>
      <c r="L52" s="121">
        <v>14</v>
      </c>
      <c r="M52" s="121">
        <v>97</v>
      </c>
      <c r="N52" s="121">
        <v>218</v>
      </c>
      <c r="O52" s="146">
        <v>139891</v>
      </c>
    </row>
    <row r="53" spans="2:15">
      <c r="B53" s="122" t="s">
        <v>49</v>
      </c>
      <c r="C53" s="123">
        <v>62049</v>
      </c>
      <c r="D53" s="123">
        <v>42222</v>
      </c>
      <c r="E53" s="123">
        <v>19078</v>
      </c>
      <c r="F53" s="123">
        <v>0</v>
      </c>
      <c r="G53" s="123">
        <v>0</v>
      </c>
      <c r="H53" s="123">
        <v>0</v>
      </c>
      <c r="I53" s="123">
        <v>0</v>
      </c>
      <c r="J53" s="123">
        <v>0</v>
      </c>
      <c r="K53" s="123">
        <v>0</v>
      </c>
      <c r="L53" s="123">
        <v>9</v>
      </c>
      <c r="M53" s="123">
        <v>76</v>
      </c>
      <c r="N53" s="123">
        <v>164</v>
      </c>
      <c r="O53" s="146">
        <v>123598</v>
      </c>
    </row>
    <row r="54" spans="2:15">
      <c r="B54" s="117" t="s">
        <v>50</v>
      </c>
      <c r="C54" s="116">
        <v>8159</v>
      </c>
      <c r="D54" s="116">
        <v>5097</v>
      </c>
      <c r="E54" s="116">
        <v>2360</v>
      </c>
      <c r="F54" s="116">
        <v>0</v>
      </c>
      <c r="G54" s="116">
        <v>0</v>
      </c>
      <c r="H54" s="116">
        <v>0</v>
      </c>
      <c r="I54" s="116">
        <v>0</v>
      </c>
      <c r="J54" s="116">
        <v>0</v>
      </c>
      <c r="K54" s="116">
        <v>0</v>
      </c>
      <c r="L54" s="116">
        <v>4</v>
      </c>
      <c r="M54" s="116">
        <v>19</v>
      </c>
      <c r="N54" s="116">
        <v>51</v>
      </c>
      <c r="O54" s="146">
        <v>15690</v>
      </c>
    </row>
    <row r="55" spans="2:15">
      <c r="B55" s="119" t="s">
        <v>51</v>
      </c>
      <c r="C55" s="103">
        <v>322</v>
      </c>
      <c r="D55" s="103">
        <v>207</v>
      </c>
      <c r="E55" s="103">
        <v>68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1</v>
      </c>
      <c r="M55" s="103">
        <v>2</v>
      </c>
      <c r="N55" s="103">
        <v>3</v>
      </c>
      <c r="O55" s="146">
        <v>603</v>
      </c>
    </row>
    <row r="56" spans="2:15">
      <c r="B56" s="120" t="s">
        <v>148</v>
      </c>
      <c r="C56" s="121">
        <v>56526</v>
      </c>
      <c r="D56" s="121">
        <v>19287</v>
      </c>
      <c r="E56" s="121">
        <v>3211</v>
      </c>
      <c r="F56" s="121">
        <v>0</v>
      </c>
      <c r="G56" s="121">
        <v>0</v>
      </c>
      <c r="H56" s="121">
        <v>0</v>
      </c>
      <c r="I56" s="121">
        <v>0</v>
      </c>
      <c r="J56" s="121">
        <v>0</v>
      </c>
      <c r="K56" s="121">
        <v>0</v>
      </c>
      <c r="L56" s="121">
        <v>178</v>
      </c>
      <c r="M56" s="121">
        <v>148</v>
      </c>
      <c r="N56" s="121">
        <v>324</v>
      </c>
      <c r="O56" s="146">
        <v>79674</v>
      </c>
    </row>
    <row r="57" spans="2:15">
      <c r="B57" s="122" t="s">
        <v>110</v>
      </c>
      <c r="C57" s="123">
        <v>2237</v>
      </c>
      <c r="D57" s="123">
        <v>1066</v>
      </c>
      <c r="E57" s="123">
        <v>236</v>
      </c>
      <c r="F57" s="123">
        <v>0</v>
      </c>
      <c r="G57" s="123">
        <v>0</v>
      </c>
      <c r="H57" s="123">
        <v>0</v>
      </c>
      <c r="I57" s="123">
        <v>0</v>
      </c>
      <c r="J57" s="123">
        <v>0</v>
      </c>
      <c r="K57" s="123">
        <v>0</v>
      </c>
      <c r="L57" s="123">
        <v>0</v>
      </c>
      <c r="M57" s="123">
        <v>4</v>
      </c>
      <c r="N57" s="123">
        <v>7</v>
      </c>
      <c r="O57" s="146">
        <v>3550</v>
      </c>
    </row>
    <row r="58" spans="2:15">
      <c r="B58" s="117" t="s">
        <v>89</v>
      </c>
      <c r="C58" s="116">
        <v>19022</v>
      </c>
      <c r="D58" s="116">
        <v>8362</v>
      </c>
      <c r="E58" s="116">
        <v>1897</v>
      </c>
      <c r="F58" s="116">
        <v>0</v>
      </c>
      <c r="G58" s="116">
        <v>0</v>
      </c>
      <c r="H58" s="116">
        <v>0</v>
      </c>
      <c r="I58" s="116">
        <v>0</v>
      </c>
      <c r="J58" s="116">
        <v>0</v>
      </c>
      <c r="K58" s="116">
        <v>0</v>
      </c>
      <c r="L58" s="116">
        <v>0</v>
      </c>
      <c r="M58" s="116">
        <v>11</v>
      </c>
      <c r="N58" s="116">
        <v>76</v>
      </c>
      <c r="O58" s="146">
        <v>29368</v>
      </c>
    </row>
    <row r="59" spans="2:15">
      <c r="B59" s="125" t="s">
        <v>113</v>
      </c>
      <c r="C59" s="105">
        <v>8083</v>
      </c>
      <c r="D59" s="105">
        <v>1716</v>
      </c>
      <c r="E59" s="105">
        <v>109</v>
      </c>
      <c r="F59" s="105">
        <v>0</v>
      </c>
      <c r="G59" s="105">
        <v>0</v>
      </c>
      <c r="H59" s="105">
        <v>0</v>
      </c>
      <c r="I59" s="105">
        <v>0</v>
      </c>
      <c r="J59" s="105">
        <v>0</v>
      </c>
      <c r="K59" s="105">
        <v>0</v>
      </c>
      <c r="L59" s="105">
        <v>89</v>
      </c>
      <c r="M59" s="105">
        <v>93</v>
      </c>
      <c r="N59" s="105">
        <v>144</v>
      </c>
      <c r="O59" s="146">
        <v>10234</v>
      </c>
    </row>
    <row r="60" spans="2:15">
      <c r="B60" s="117" t="s">
        <v>117</v>
      </c>
      <c r="C60" s="116">
        <v>3313</v>
      </c>
      <c r="D60" s="116">
        <v>753</v>
      </c>
      <c r="E60" s="116">
        <v>56</v>
      </c>
      <c r="F60" s="116">
        <v>0</v>
      </c>
      <c r="G60" s="116">
        <v>0</v>
      </c>
      <c r="H60" s="116">
        <v>0</v>
      </c>
      <c r="I60" s="116">
        <v>0</v>
      </c>
      <c r="J60" s="116">
        <v>0</v>
      </c>
      <c r="K60" s="116">
        <v>0</v>
      </c>
      <c r="L60" s="116">
        <v>0</v>
      </c>
      <c r="M60" s="116">
        <v>3</v>
      </c>
      <c r="N60" s="116">
        <v>6</v>
      </c>
      <c r="O60" s="146">
        <v>4131</v>
      </c>
    </row>
    <row r="61" spans="2:15">
      <c r="B61" s="118" t="s">
        <v>118</v>
      </c>
      <c r="C61" s="105">
        <v>5726</v>
      </c>
      <c r="D61" s="105">
        <v>1368</v>
      </c>
      <c r="E61" s="105">
        <v>8</v>
      </c>
      <c r="F61" s="105">
        <v>0</v>
      </c>
      <c r="G61" s="105">
        <v>0</v>
      </c>
      <c r="H61" s="105">
        <v>0</v>
      </c>
      <c r="I61" s="105">
        <v>0</v>
      </c>
      <c r="J61" s="105">
        <v>0</v>
      </c>
      <c r="K61" s="105">
        <v>0</v>
      </c>
      <c r="L61" s="105">
        <v>0</v>
      </c>
      <c r="M61" s="105">
        <v>23</v>
      </c>
      <c r="N61" s="105">
        <v>29</v>
      </c>
      <c r="O61" s="146">
        <v>7154</v>
      </c>
    </row>
    <row r="62" spans="2:15">
      <c r="B62" s="124" t="s">
        <v>144</v>
      </c>
      <c r="C62" s="104">
        <v>18145</v>
      </c>
      <c r="D62" s="104">
        <v>6022</v>
      </c>
      <c r="E62" s="104">
        <v>905</v>
      </c>
      <c r="F62" s="104">
        <v>0</v>
      </c>
      <c r="G62" s="104">
        <v>0</v>
      </c>
      <c r="H62" s="104">
        <v>0</v>
      </c>
      <c r="I62" s="104">
        <v>0</v>
      </c>
      <c r="J62" s="104">
        <v>0</v>
      </c>
      <c r="K62" s="104">
        <v>0</v>
      </c>
      <c r="L62" s="104">
        <v>89</v>
      </c>
      <c r="M62" s="104">
        <v>14</v>
      </c>
      <c r="N62" s="104">
        <v>62</v>
      </c>
      <c r="O62" s="146">
        <v>25237</v>
      </c>
    </row>
    <row r="63" spans="2:15">
      <c r="B63" s="120" t="s">
        <v>152</v>
      </c>
      <c r="C63" s="121">
        <v>12844</v>
      </c>
      <c r="D63" s="121">
        <v>7752</v>
      </c>
      <c r="E63" s="121">
        <v>3544</v>
      </c>
      <c r="F63" s="121">
        <v>0</v>
      </c>
      <c r="G63" s="121">
        <v>0</v>
      </c>
      <c r="H63" s="121">
        <v>0</v>
      </c>
      <c r="I63" s="121">
        <v>0</v>
      </c>
      <c r="J63" s="121">
        <v>0</v>
      </c>
      <c r="K63" s="121">
        <v>0</v>
      </c>
      <c r="L63" s="121">
        <v>45</v>
      </c>
      <c r="M63" s="121">
        <v>16</v>
      </c>
      <c r="N63" s="121">
        <v>64</v>
      </c>
      <c r="O63" s="146">
        <v>24265</v>
      </c>
    </row>
    <row r="64" spans="2:15">
      <c r="B64" s="122" t="s">
        <v>123</v>
      </c>
      <c r="C64" s="123">
        <v>5906</v>
      </c>
      <c r="D64" s="123">
        <v>3529</v>
      </c>
      <c r="E64" s="123">
        <v>1896</v>
      </c>
      <c r="F64" s="123">
        <v>0</v>
      </c>
      <c r="G64" s="123">
        <v>0</v>
      </c>
      <c r="H64" s="123">
        <v>0</v>
      </c>
      <c r="I64" s="123">
        <v>0</v>
      </c>
      <c r="J64" s="123">
        <v>0</v>
      </c>
      <c r="K64" s="123">
        <v>0</v>
      </c>
      <c r="L64" s="123">
        <v>0</v>
      </c>
      <c r="M64" s="123">
        <v>3</v>
      </c>
      <c r="N64" s="123">
        <v>25</v>
      </c>
      <c r="O64" s="146">
        <v>11359</v>
      </c>
    </row>
    <row r="65" spans="2:15">
      <c r="B65" s="124" t="s">
        <v>144</v>
      </c>
      <c r="C65" s="104">
        <v>6938</v>
      </c>
      <c r="D65" s="104">
        <v>4223</v>
      </c>
      <c r="E65" s="104">
        <v>1648</v>
      </c>
      <c r="F65" s="104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104">
        <v>45</v>
      </c>
      <c r="M65" s="104">
        <v>13</v>
      </c>
      <c r="N65" s="104">
        <v>39</v>
      </c>
      <c r="O65" s="146">
        <v>12906</v>
      </c>
    </row>
    <row r="66" spans="2:15" ht="15.75" thickBot="1">
      <c r="B66" s="126" t="s">
        <v>149</v>
      </c>
      <c r="C66" s="127">
        <v>3810155</v>
      </c>
      <c r="D66" s="127">
        <v>2061990</v>
      </c>
      <c r="E66" s="127">
        <v>819429</v>
      </c>
      <c r="F66" s="127">
        <v>0</v>
      </c>
      <c r="G66" s="127">
        <v>0</v>
      </c>
      <c r="H66" s="127">
        <v>0</v>
      </c>
      <c r="I66" s="127">
        <v>0</v>
      </c>
      <c r="J66" s="127">
        <v>0</v>
      </c>
      <c r="K66" s="127">
        <v>0</v>
      </c>
      <c r="L66" s="127">
        <v>1201</v>
      </c>
      <c r="M66" s="127">
        <v>3065</v>
      </c>
      <c r="N66" s="127">
        <v>6556</v>
      </c>
      <c r="O66" s="146">
        <v>6702396</v>
      </c>
    </row>
    <row r="67" spans="2:15">
      <c r="B67" t="s">
        <v>33</v>
      </c>
      <c r="C67" s="146">
        <v>0</v>
      </c>
      <c r="D67" s="146">
        <v>0</v>
      </c>
      <c r="E67" s="146">
        <v>0</v>
      </c>
      <c r="F67" s="146">
        <v>0</v>
      </c>
      <c r="G67" s="146">
        <v>0</v>
      </c>
      <c r="H67" s="146">
        <v>0</v>
      </c>
      <c r="I67" s="146">
        <v>0</v>
      </c>
      <c r="J67" s="146">
        <v>0</v>
      </c>
      <c r="K67" s="146">
        <v>0</v>
      </c>
      <c r="L67" s="146">
        <v>0</v>
      </c>
      <c r="M67" s="146">
        <v>0</v>
      </c>
      <c r="N67" s="146">
        <v>0</v>
      </c>
      <c r="O67" s="146">
        <v>0</v>
      </c>
    </row>
    <row r="68" spans="2:15">
      <c r="B68" t="s">
        <v>35</v>
      </c>
      <c r="C68" s="146">
        <v>1137.8620744134607</v>
      </c>
      <c r="D68" s="146">
        <v>282.13334386602418</v>
      </c>
      <c r="E68" s="146">
        <v>97.472944150406818</v>
      </c>
      <c r="F68" s="146">
        <v>0</v>
      </c>
      <c r="G68" s="146">
        <v>0</v>
      </c>
      <c r="H68" s="146">
        <v>0</v>
      </c>
      <c r="I68" s="146">
        <v>0</v>
      </c>
      <c r="J68" s="146">
        <v>0</v>
      </c>
      <c r="K68" s="146">
        <v>0</v>
      </c>
      <c r="L68" s="146">
        <v>0.35879611343708034</v>
      </c>
      <c r="M68" s="146">
        <v>0.47839481791610711</v>
      </c>
      <c r="N68" s="146">
        <v>1.1959870447902679</v>
      </c>
      <c r="O68" s="146">
        <v>1519.5015404060352</v>
      </c>
    </row>
    <row r="69" spans="2:15">
      <c r="B69" t="s">
        <v>36</v>
      </c>
      <c r="C69" s="146">
        <v>8113.0918713958445</v>
      </c>
      <c r="D69" s="146">
        <v>2011.6442846986333</v>
      </c>
      <c r="E69" s="146">
        <v>694.99368038549642</v>
      </c>
      <c r="F69" s="146">
        <v>0</v>
      </c>
      <c r="G69" s="146">
        <v>0</v>
      </c>
      <c r="H69" s="146">
        <v>0</v>
      </c>
      <c r="I69" s="146">
        <v>0</v>
      </c>
      <c r="J69" s="146">
        <v>0</v>
      </c>
      <c r="K69" s="146">
        <v>0</v>
      </c>
      <c r="L69" s="146">
        <v>2.5582589462042815</v>
      </c>
      <c r="M69" s="146">
        <v>3.4110119282723752</v>
      </c>
      <c r="N69" s="146">
        <v>8.5275298206809378</v>
      </c>
      <c r="O69" s="146">
        <v>10834.226637175132</v>
      </c>
    </row>
    <row r="70" spans="2:15">
      <c r="B70" t="s">
        <v>40</v>
      </c>
      <c r="C70" s="146">
        <v>1741.6770400564396</v>
      </c>
      <c r="D70" s="146">
        <v>635.88837500979855</v>
      </c>
      <c r="E70" s="146">
        <v>278.58618797522928</v>
      </c>
      <c r="F70" s="146">
        <v>0</v>
      </c>
      <c r="G70" s="146">
        <v>0</v>
      </c>
      <c r="H70" s="146">
        <v>0</v>
      </c>
      <c r="I70" s="146">
        <v>0</v>
      </c>
      <c r="J70" s="146">
        <v>0</v>
      </c>
      <c r="K70" s="146">
        <v>0</v>
      </c>
      <c r="L70" s="146">
        <v>1.3689738966841734</v>
      </c>
      <c r="M70" s="146">
        <v>0.68448694834208668</v>
      </c>
      <c r="N70" s="146">
        <v>2.7379477933683467</v>
      </c>
      <c r="O70" s="146">
        <v>2660.9430116798621</v>
      </c>
    </row>
    <row r="71" spans="2:15">
      <c r="B71" t="s">
        <v>43</v>
      </c>
      <c r="C71" s="146">
        <v>3347.3229599435604</v>
      </c>
      <c r="D71" s="146">
        <v>1222.1116249902013</v>
      </c>
      <c r="E71" s="146">
        <v>535.41381202477066</v>
      </c>
      <c r="F71" s="146">
        <v>0</v>
      </c>
      <c r="G71" s="146">
        <v>0</v>
      </c>
      <c r="H71" s="146">
        <v>0</v>
      </c>
      <c r="I71" s="146">
        <v>0</v>
      </c>
      <c r="J71" s="146">
        <v>0</v>
      </c>
      <c r="K71" s="146">
        <v>0</v>
      </c>
      <c r="L71" s="146">
        <v>2.6310261033158264</v>
      </c>
      <c r="M71" s="146">
        <v>1.3155130516579132</v>
      </c>
      <c r="N71" s="146">
        <v>5.2620522066316529</v>
      </c>
      <c r="O71" s="146">
        <v>5114.0569883201379</v>
      </c>
    </row>
    <row r="72" spans="2:15">
      <c r="B72" t="s">
        <v>47</v>
      </c>
      <c r="C72" s="146">
        <v>263.04605419069435</v>
      </c>
      <c r="D72" s="146">
        <v>65.222371435342438</v>
      </c>
      <c r="E72" s="146">
        <v>22.533375464096689</v>
      </c>
      <c r="F72" s="146">
        <v>0</v>
      </c>
      <c r="G72" s="146">
        <v>0</v>
      </c>
      <c r="H72" s="146">
        <v>0</v>
      </c>
      <c r="I72" s="146">
        <v>0</v>
      </c>
      <c r="J72" s="146">
        <v>0</v>
      </c>
      <c r="K72" s="146">
        <v>0</v>
      </c>
      <c r="L72" s="146">
        <v>8.2944940358638114E-2</v>
      </c>
      <c r="M72" s="146">
        <v>0.11059325381151749</v>
      </c>
      <c r="N72" s="146">
        <v>0.27648313452879375</v>
      </c>
      <c r="O72" s="146">
        <v>351.27182241883241</v>
      </c>
    </row>
    <row r="73" spans="2:15">
      <c r="B73" t="s">
        <v>56</v>
      </c>
      <c r="C73" s="146">
        <v>687.75146329624738</v>
      </c>
      <c r="D73" s="146">
        <v>443.75011182914415</v>
      </c>
      <c r="E73" s="146">
        <v>167.35278050080422</v>
      </c>
      <c r="F73" s="146">
        <v>0</v>
      </c>
      <c r="G73" s="146">
        <v>0</v>
      </c>
      <c r="H73" s="146">
        <v>0</v>
      </c>
      <c r="I73" s="146">
        <v>0</v>
      </c>
      <c r="J73" s="146">
        <v>0</v>
      </c>
      <c r="K73" s="146">
        <v>0</v>
      </c>
      <c r="L73" s="146">
        <v>9.0681539149717813E-2</v>
      </c>
      <c r="M73" s="146">
        <v>0.36272615659887125</v>
      </c>
      <c r="N73" s="146">
        <v>1.6095973199074911</v>
      </c>
      <c r="O73" s="146">
        <v>1300.9173606418517</v>
      </c>
    </row>
    <row r="74" spans="2:15">
      <c r="B74" t="s">
        <v>57</v>
      </c>
      <c r="C74" s="146">
        <v>9830.6304879557647</v>
      </c>
      <c r="D74" s="146">
        <v>6342.9067202177584</v>
      </c>
      <c r="E74" s="146">
        <v>2392.1190052440734</v>
      </c>
      <c r="F74" s="146">
        <v>0</v>
      </c>
      <c r="G74" s="146">
        <v>0</v>
      </c>
      <c r="H74" s="146">
        <v>0</v>
      </c>
      <c r="I74" s="146">
        <v>0</v>
      </c>
      <c r="J74" s="146">
        <v>0</v>
      </c>
      <c r="K74" s="146">
        <v>0</v>
      </c>
      <c r="L74" s="146">
        <v>1.2961901952013402</v>
      </c>
      <c r="M74" s="146">
        <v>5.1847607808053606</v>
      </c>
      <c r="N74" s="146">
        <v>23.007375964823787</v>
      </c>
      <c r="O74" s="146">
        <v>18595.144540358426</v>
      </c>
    </row>
    <row r="75" spans="2:15">
      <c r="B75" t="s">
        <v>66</v>
      </c>
      <c r="C75" s="146">
        <v>741.16624948844117</v>
      </c>
      <c r="D75" s="146">
        <v>478.21433126171826</v>
      </c>
      <c r="E75" s="146">
        <v>180.35037260519078</v>
      </c>
      <c r="F75" s="146">
        <v>0</v>
      </c>
      <c r="G75" s="146">
        <v>0</v>
      </c>
      <c r="H75" s="146">
        <v>0</v>
      </c>
      <c r="I75" s="146">
        <v>0</v>
      </c>
      <c r="J75" s="146">
        <v>0</v>
      </c>
      <c r="K75" s="146">
        <v>0</v>
      </c>
      <c r="L75" s="146">
        <v>9.7724395884687495E-2</v>
      </c>
      <c r="M75" s="146">
        <v>0.39089758353874998</v>
      </c>
      <c r="N75" s="146">
        <v>1.7346080269532032</v>
      </c>
      <c r="O75" s="146">
        <v>1401.9541833617268</v>
      </c>
    </row>
    <row r="76" spans="2:15">
      <c r="B76" t="s">
        <v>70</v>
      </c>
      <c r="C76" s="146">
        <v>1508.0758437033576</v>
      </c>
      <c r="D76" s="146">
        <v>1131.8331601845509</v>
      </c>
      <c r="E76" s="146">
        <v>345.39859454604021</v>
      </c>
      <c r="F76" s="146">
        <v>0</v>
      </c>
      <c r="G76" s="146">
        <v>0</v>
      </c>
      <c r="H76" s="146">
        <v>0</v>
      </c>
      <c r="I76" s="146">
        <v>0</v>
      </c>
      <c r="J76" s="146">
        <v>0</v>
      </c>
      <c r="K76" s="146">
        <v>0</v>
      </c>
      <c r="L76" s="146">
        <v>6.9002436180685675E-2</v>
      </c>
      <c r="M76" s="146">
        <v>0.30361071919501698</v>
      </c>
      <c r="N76" s="146">
        <v>2.5116886769769584</v>
      </c>
      <c r="O76" s="146">
        <v>2988.1919002663012</v>
      </c>
    </row>
    <row r="77" spans="2:15">
      <c r="B77" t="s">
        <v>71</v>
      </c>
      <c r="C77" s="146">
        <v>2347.8787625835312</v>
      </c>
      <c r="D77" s="146">
        <v>1762.1176353169076</v>
      </c>
      <c r="E77" s="146">
        <v>537.74087566405206</v>
      </c>
      <c r="F77" s="146">
        <v>0</v>
      </c>
      <c r="G77" s="146">
        <v>0</v>
      </c>
      <c r="H77" s="146">
        <v>0</v>
      </c>
      <c r="I77" s="146">
        <v>0</v>
      </c>
      <c r="J77" s="146">
        <v>0</v>
      </c>
      <c r="K77" s="146">
        <v>0</v>
      </c>
      <c r="L77" s="146">
        <v>0.10742785593416415</v>
      </c>
      <c r="M77" s="146">
        <v>0.47268256611032222</v>
      </c>
      <c r="N77" s="146">
        <v>3.9103739560035748</v>
      </c>
      <c r="O77" s="146">
        <v>4652.227757942539</v>
      </c>
    </row>
    <row r="78" spans="2:15">
      <c r="B78" t="s">
        <v>72</v>
      </c>
      <c r="C78" s="146">
        <v>8862.548276753756</v>
      </c>
      <c r="D78" s="146">
        <v>6651.4731770608869</v>
      </c>
      <c r="E78" s="146">
        <v>2029.8128450688891</v>
      </c>
      <c r="F78" s="146">
        <v>0</v>
      </c>
      <c r="G78" s="146">
        <v>0</v>
      </c>
      <c r="H78" s="146">
        <v>0</v>
      </c>
      <c r="I78" s="146">
        <v>0</v>
      </c>
      <c r="J78" s="146">
        <v>0</v>
      </c>
      <c r="K78" s="146">
        <v>0</v>
      </c>
      <c r="L78" s="146">
        <v>0.40550839960621887</v>
      </c>
      <c r="M78" s="146">
        <v>1.7842369582673629</v>
      </c>
      <c r="N78" s="146">
        <v>14.760505745666366</v>
      </c>
      <c r="O78" s="146">
        <v>17560.784549987071</v>
      </c>
    </row>
    <row r="79" spans="2:15">
      <c r="B79" t="s">
        <v>73</v>
      </c>
      <c r="C79" s="146">
        <v>4177.6972830007217</v>
      </c>
      <c r="D79" s="146">
        <v>3135.4234190911275</v>
      </c>
      <c r="E79" s="146">
        <v>956.82904544361622</v>
      </c>
      <c r="F79" s="146">
        <v>0</v>
      </c>
      <c r="G79" s="146">
        <v>0</v>
      </c>
      <c r="H79" s="146">
        <v>0</v>
      </c>
      <c r="I79" s="146">
        <v>0</v>
      </c>
      <c r="J79" s="146">
        <v>0</v>
      </c>
      <c r="K79" s="146">
        <v>0</v>
      </c>
      <c r="L79" s="146">
        <v>0.1911517191632604</v>
      </c>
      <c r="M79" s="146">
        <v>0.84106756431834573</v>
      </c>
      <c r="N79" s="146">
        <v>6.9579225775426785</v>
      </c>
      <c r="O79" s="146">
        <v>8277.9398893964899</v>
      </c>
    </row>
    <row r="80" spans="2:15">
      <c r="B80" t="s">
        <v>74</v>
      </c>
      <c r="C80" s="146">
        <v>5192.5004559332565</v>
      </c>
      <c r="D80" s="146">
        <v>3897.0481656058469</v>
      </c>
      <c r="E80" s="146">
        <v>1189.252097066149</v>
      </c>
      <c r="F80" s="146">
        <v>0</v>
      </c>
      <c r="G80" s="146">
        <v>0</v>
      </c>
      <c r="H80" s="146">
        <v>0</v>
      </c>
      <c r="I80" s="146">
        <v>0</v>
      </c>
      <c r="J80" s="146">
        <v>0</v>
      </c>
      <c r="K80" s="146">
        <v>0</v>
      </c>
      <c r="L80" s="146">
        <v>0.23758432496926418</v>
      </c>
      <c r="M80" s="146">
        <v>1.0453710298647625</v>
      </c>
      <c r="N80" s="146">
        <v>8.6480694288812163</v>
      </c>
      <c r="O80" s="146">
        <v>10288.731743388968</v>
      </c>
    </row>
    <row r="81" spans="2:15">
      <c r="B81" t="s">
        <v>75</v>
      </c>
      <c r="C81" s="146">
        <v>29481.345914974121</v>
      </c>
      <c r="D81" s="146">
        <v>22126.184868459855</v>
      </c>
      <c r="E81" s="146">
        <v>6752.1905392715053</v>
      </c>
      <c r="F81" s="146">
        <v>0</v>
      </c>
      <c r="G81" s="146">
        <v>0</v>
      </c>
      <c r="H81" s="146">
        <v>0</v>
      </c>
      <c r="I81" s="146">
        <v>0</v>
      </c>
      <c r="J81" s="146">
        <v>0</v>
      </c>
      <c r="K81" s="146">
        <v>0</v>
      </c>
      <c r="L81" s="146">
        <v>1.348927309267921</v>
      </c>
      <c r="M81" s="146">
        <v>5.9352801607788521</v>
      </c>
      <c r="N81" s="146">
        <v>49.100954057352325</v>
      </c>
      <c r="O81" s="146">
        <v>58416.106484232878</v>
      </c>
    </row>
    <row r="82" spans="2:15">
      <c r="B82" t="s">
        <v>76</v>
      </c>
      <c r="C82" s="146">
        <v>648.44286770676911</v>
      </c>
      <c r="D82" s="146">
        <v>486.66593475390948</v>
      </c>
      <c r="E82" s="146">
        <v>148.5145830592441</v>
      </c>
      <c r="F82" s="146">
        <v>0</v>
      </c>
      <c r="G82" s="146">
        <v>0</v>
      </c>
      <c r="H82" s="146">
        <v>0</v>
      </c>
      <c r="I82" s="146">
        <v>0</v>
      </c>
      <c r="J82" s="146">
        <v>0</v>
      </c>
      <c r="K82" s="146">
        <v>0</v>
      </c>
      <c r="L82" s="146">
        <v>2.9669686562898374E-2</v>
      </c>
      <c r="M82" s="146">
        <v>0.13054662087675284</v>
      </c>
      <c r="N82" s="146">
        <v>1.0799765908895009</v>
      </c>
      <c r="O82" s="146">
        <v>1284.8635784182518</v>
      </c>
    </row>
    <row r="83" spans="2:15">
      <c r="B83" t="s">
        <v>77</v>
      </c>
      <c r="C83" s="146">
        <v>2358.7852939975592</v>
      </c>
      <c r="D83" s="146">
        <v>1770.303147980964</v>
      </c>
      <c r="E83" s="146">
        <v>540.23882736688336</v>
      </c>
      <c r="F83" s="146">
        <v>0</v>
      </c>
      <c r="G83" s="146">
        <v>0</v>
      </c>
      <c r="H83" s="146">
        <v>0</v>
      </c>
      <c r="I83" s="146">
        <v>0</v>
      </c>
      <c r="J83" s="146">
        <v>0</v>
      </c>
      <c r="K83" s="146">
        <v>0</v>
      </c>
      <c r="L83" s="146">
        <v>0.10792688735953399</v>
      </c>
      <c r="M83" s="146">
        <v>0.47487830438194956</v>
      </c>
      <c r="N83" s="146">
        <v>3.9285386998870373</v>
      </c>
      <c r="O83" s="146">
        <v>4673.8386132370351</v>
      </c>
    </row>
    <row r="84" spans="2:15">
      <c r="B84" t="s">
        <v>78</v>
      </c>
      <c r="C84" s="146">
        <v>4598.094493868718</v>
      </c>
      <c r="D84" s="146">
        <v>3450.937725414763</v>
      </c>
      <c r="E84" s="146">
        <v>1053.1137292618416</v>
      </c>
      <c r="F84" s="146">
        <v>0</v>
      </c>
      <c r="G84" s="146">
        <v>0</v>
      </c>
      <c r="H84" s="146">
        <v>0</v>
      </c>
      <c r="I84" s="146">
        <v>0</v>
      </c>
      <c r="J84" s="146">
        <v>0</v>
      </c>
      <c r="K84" s="146">
        <v>0</v>
      </c>
      <c r="L84" s="146">
        <v>0.21038711228660734</v>
      </c>
      <c r="M84" s="146">
        <v>0.92570329406107232</v>
      </c>
      <c r="N84" s="146">
        <v>7.6580908872325075</v>
      </c>
      <c r="O84" s="146">
        <v>9110.9401298389021</v>
      </c>
    </row>
    <row r="85" spans="2:15">
      <c r="B85" t="s">
        <v>79</v>
      </c>
      <c r="C85" s="146">
        <v>24524.32738729829</v>
      </c>
      <c r="D85" s="146">
        <v>18405.869362646139</v>
      </c>
      <c r="E85" s="146">
        <v>5616.871490334669</v>
      </c>
      <c r="F85" s="146">
        <v>0</v>
      </c>
      <c r="G85" s="146">
        <v>0</v>
      </c>
      <c r="H85" s="146">
        <v>0</v>
      </c>
      <c r="I85" s="146">
        <v>0</v>
      </c>
      <c r="J85" s="146">
        <v>0</v>
      </c>
      <c r="K85" s="146">
        <v>0</v>
      </c>
      <c r="L85" s="146">
        <v>1.122117526437324</v>
      </c>
      <c r="M85" s="146">
        <v>4.9373171163242251</v>
      </c>
      <c r="N85" s="146">
        <v>40.845077962318591</v>
      </c>
      <c r="O85" s="146">
        <v>48593.972752884176</v>
      </c>
    </row>
    <row r="86" spans="2:15">
      <c r="B86" t="s">
        <v>80</v>
      </c>
      <c r="C86" s="146">
        <v>7030.2509991970128</v>
      </c>
      <c r="D86" s="146">
        <v>5276.3070494993799</v>
      </c>
      <c r="E86" s="146">
        <v>1610.1569589932267</v>
      </c>
      <c r="F86" s="146">
        <v>0</v>
      </c>
      <c r="G86" s="146">
        <v>0</v>
      </c>
      <c r="H86" s="146">
        <v>0</v>
      </c>
      <c r="I86" s="146">
        <v>0</v>
      </c>
      <c r="J86" s="146">
        <v>0</v>
      </c>
      <c r="K86" s="146">
        <v>0</v>
      </c>
      <c r="L86" s="146">
        <v>0.32167112014408394</v>
      </c>
      <c r="M86" s="146">
        <v>1.4153529286339694</v>
      </c>
      <c r="N86" s="146">
        <v>11.708828773244656</v>
      </c>
      <c r="O86" s="146">
        <v>13930.160860511642</v>
      </c>
    </row>
    <row r="87" spans="2:15">
      <c r="B87" t="s">
        <v>82</v>
      </c>
      <c r="C87" s="146">
        <v>4681.8764851855713</v>
      </c>
      <c r="D87" s="146">
        <v>3513.8173454250159</v>
      </c>
      <c r="E87" s="146">
        <v>1072.3025400699551</v>
      </c>
      <c r="F87" s="146">
        <v>0</v>
      </c>
      <c r="G87" s="146">
        <v>0</v>
      </c>
      <c r="H87" s="146">
        <v>0</v>
      </c>
      <c r="I87" s="146">
        <v>0</v>
      </c>
      <c r="J87" s="146">
        <v>0</v>
      </c>
      <c r="K87" s="146">
        <v>0</v>
      </c>
      <c r="L87" s="146">
        <v>0.21422058096331212</v>
      </c>
      <c r="M87" s="146">
        <v>0.94257055623857333</v>
      </c>
      <c r="N87" s="146">
        <v>7.7976291470645611</v>
      </c>
      <c r="O87" s="146">
        <v>9276.9507909648091</v>
      </c>
    </row>
    <row r="88" spans="2:15">
      <c r="B88" t="s">
        <v>83</v>
      </c>
      <c r="C88" s="146">
        <v>9570.4813158097695</v>
      </c>
      <c r="D88" s="146">
        <v>7182.7873627096496</v>
      </c>
      <c r="E88" s="146">
        <v>2191.9526192344856</v>
      </c>
      <c r="F88" s="146">
        <v>0</v>
      </c>
      <c r="G88" s="146">
        <v>0</v>
      </c>
      <c r="H88" s="146">
        <v>0</v>
      </c>
      <c r="I88" s="146">
        <v>0</v>
      </c>
      <c r="J88" s="146">
        <v>0</v>
      </c>
      <c r="K88" s="146">
        <v>0</v>
      </c>
      <c r="L88" s="146">
        <v>0.43790007576204371</v>
      </c>
      <c r="M88" s="146">
        <v>1.9267603333529921</v>
      </c>
      <c r="N88" s="146">
        <v>15.93956275773839</v>
      </c>
      <c r="O88" s="146">
        <v>18963.525520920757</v>
      </c>
    </row>
    <row r="89" spans="2:15">
      <c r="B89" t="s">
        <v>84</v>
      </c>
      <c r="C89" s="146">
        <v>4294.6946199875692</v>
      </c>
      <c r="D89" s="146">
        <v>3223.2316458510072</v>
      </c>
      <c r="E89" s="146">
        <v>983.62525461944313</v>
      </c>
      <c r="F89" s="146">
        <v>0</v>
      </c>
      <c r="G89" s="146">
        <v>0</v>
      </c>
      <c r="H89" s="146">
        <v>0</v>
      </c>
      <c r="I89" s="146">
        <v>0</v>
      </c>
      <c r="J89" s="146">
        <v>0</v>
      </c>
      <c r="K89" s="146">
        <v>0</v>
      </c>
      <c r="L89" s="146">
        <v>0.19650496536268242</v>
      </c>
      <c r="M89" s="146">
        <v>0.86462184759580263</v>
      </c>
      <c r="N89" s="146">
        <v>7.1527807392016403</v>
      </c>
      <c r="O89" s="146">
        <v>8509.7654280101797</v>
      </c>
    </row>
    <row r="90" spans="2:15">
      <c r="B90" t="s">
        <v>86</v>
      </c>
      <c r="C90" s="146">
        <v>669.85029170751204</v>
      </c>
      <c r="D90" s="146">
        <v>432.19994099228137</v>
      </c>
      <c r="E90" s="146">
        <v>162.99683071446927</v>
      </c>
      <c r="F90" s="146">
        <v>0</v>
      </c>
      <c r="G90" s="146">
        <v>0</v>
      </c>
      <c r="H90" s="146">
        <v>0</v>
      </c>
      <c r="I90" s="146">
        <v>0</v>
      </c>
      <c r="J90" s="146">
        <v>0</v>
      </c>
      <c r="K90" s="146">
        <v>0</v>
      </c>
      <c r="L90" s="146">
        <v>8.8321230406106344E-2</v>
      </c>
      <c r="M90" s="146">
        <v>0.35328492162442537</v>
      </c>
      <c r="N90" s="146">
        <v>1.5677018397083875</v>
      </c>
      <c r="O90" s="146">
        <v>1267.0563714060015</v>
      </c>
    </row>
    <row r="91" spans="2:15">
      <c r="B91" t="s">
        <v>87</v>
      </c>
      <c r="C91" s="146">
        <v>385.16391773181942</v>
      </c>
      <c r="D91" s="146">
        <v>248.5149660705618</v>
      </c>
      <c r="E91" s="146">
        <v>93.723177660819815</v>
      </c>
      <c r="F91" s="146">
        <v>0</v>
      </c>
      <c r="G91" s="146">
        <v>0</v>
      </c>
      <c r="H91" s="146">
        <v>0</v>
      </c>
      <c r="I91" s="146">
        <v>0</v>
      </c>
      <c r="J91" s="146">
        <v>0</v>
      </c>
      <c r="K91" s="146">
        <v>0</v>
      </c>
      <c r="L91" s="146">
        <v>5.0784707483511146E-2</v>
      </c>
      <c r="M91" s="146">
        <v>0.20313882993404458</v>
      </c>
      <c r="N91" s="146">
        <v>0.9014285578323229</v>
      </c>
      <c r="O91" s="146">
        <v>728.55741355845089</v>
      </c>
    </row>
    <row r="92" spans="2:15">
      <c r="B92" t="s">
        <v>88</v>
      </c>
      <c r="C92" s="146">
        <v>2063.254389888742</v>
      </c>
      <c r="D92" s="146">
        <v>1331.2503354874323</v>
      </c>
      <c r="E92" s="146">
        <v>502.05834150241265</v>
      </c>
      <c r="F92" s="146">
        <v>0</v>
      </c>
      <c r="G92" s="146">
        <v>0</v>
      </c>
      <c r="H92" s="146">
        <v>0</v>
      </c>
      <c r="I92" s="146">
        <v>0</v>
      </c>
      <c r="J92" s="146">
        <v>0</v>
      </c>
      <c r="K92" s="146">
        <v>0</v>
      </c>
      <c r="L92" s="146">
        <v>0.27204461744915343</v>
      </c>
      <c r="M92" s="146">
        <v>1.0881784697966137</v>
      </c>
      <c r="N92" s="146">
        <v>4.8287919597224729</v>
      </c>
      <c r="O92" s="146">
        <v>3902.7520819255551</v>
      </c>
    </row>
    <row r="93" spans="2:15">
      <c r="B93" t="s">
        <v>91</v>
      </c>
      <c r="C93" s="146">
        <v>4817.4362573878616</v>
      </c>
      <c r="D93" s="146">
        <v>3108.3000066621616</v>
      </c>
      <c r="E93" s="146">
        <v>1172.2422933064308</v>
      </c>
      <c r="F93" s="146">
        <v>0</v>
      </c>
      <c r="G93" s="146">
        <v>0</v>
      </c>
      <c r="H93" s="146">
        <v>0</v>
      </c>
      <c r="I93" s="146">
        <v>0</v>
      </c>
      <c r="J93" s="146">
        <v>0</v>
      </c>
      <c r="K93" s="146">
        <v>0</v>
      </c>
      <c r="L93" s="146">
        <v>0.63518953850253634</v>
      </c>
      <c r="M93" s="146">
        <v>2.5407581540101454</v>
      </c>
      <c r="N93" s="146">
        <v>11.27461430842002</v>
      </c>
      <c r="O93" s="146">
        <v>9112.4291193573863</v>
      </c>
    </row>
    <row r="94" spans="2:15">
      <c r="B94" t="s">
        <v>92</v>
      </c>
      <c r="C94" s="146">
        <v>649.63929152668197</v>
      </c>
      <c r="D94" s="146">
        <v>419.15942553130742</v>
      </c>
      <c r="E94" s="146">
        <v>158.07882289118785</v>
      </c>
      <c r="F94" s="146">
        <v>0</v>
      </c>
      <c r="G94" s="146">
        <v>0</v>
      </c>
      <c r="H94" s="146">
        <v>0</v>
      </c>
      <c r="I94" s="146">
        <v>0</v>
      </c>
      <c r="J94" s="146">
        <v>0</v>
      </c>
      <c r="K94" s="146">
        <v>0</v>
      </c>
      <c r="L94" s="146">
        <v>8.5656365695577275E-2</v>
      </c>
      <c r="M94" s="146">
        <v>0.3426254627823091</v>
      </c>
      <c r="N94" s="146">
        <v>1.5204004910964966</v>
      </c>
      <c r="O94" s="146">
        <v>1228.8262222687515</v>
      </c>
    </row>
    <row r="95" spans="2:15">
      <c r="B95" t="s">
        <v>93</v>
      </c>
      <c r="C95" s="146">
        <v>1001.8881518211494</v>
      </c>
      <c r="D95" s="146">
        <v>646.43698070828293</v>
      </c>
      <c r="E95" s="146">
        <v>243.79267352552083</v>
      </c>
      <c r="F95" s="146">
        <v>0</v>
      </c>
      <c r="G95" s="146">
        <v>0</v>
      </c>
      <c r="H95" s="146">
        <v>0</v>
      </c>
      <c r="I95" s="146">
        <v>0</v>
      </c>
      <c r="J95" s="146">
        <v>0</v>
      </c>
      <c r="K95" s="146">
        <v>0</v>
      </c>
      <c r="L95" s="146">
        <v>0.13210115065051251</v>
      </c>
      <c r="M95" s="146">
        <v>0.52840460260205002</v>
      </c>
      <c r="N95" s="146">
        <v>2.3447954240465969</v>
      </c>
      <c r="O95" s="146">
        <v>1895.1231072322523</v>
      </c>
    </row>
    <row r="96" spans="2:15">
      <c r="B96" t="s">
        <v>95</v>
      </c>
      <c r="C96" s="146">
        <v>7832.6287557937021</v>
      </c>
      <c r="D96" s="146">
        <v>5053.7586203614701</v>
      </c>
      <c r="E96" s="146">
        <v>1905.9388032853976</v>
      </c>
      <c r="F96" s="146">
        <v>0</v>
      </c>
      <c r="G96" s="146">
        <v>0</v>
      </c>
      <c r="H96" s="146">
        <v>0</v>
      </c>
      <c r="I96" s="146">
        <v>0</v>
      </c>
      <c r="J96" s="146">
        <v>0</v>
      </c>
      <c r="K96" s="146">
        <v>0</v>
      </c>
      <c r="L96" s="146">
        <v>1.0327492838176091</v>
      </c>
      <c r="M96" s="146">
        <v>4.1309971352704364</v>
      </c>
      <c r="N96" s="146">
        <v>18.331299787762561</v>
      </c>
      <c r="O96" s="146">
        <v>14815.82122564742</v>
      </c>
    </row>
    <row r="97" spans="2:15">
      <c r="B97" t="s">
        <v>96</v>
      </c>
      <c r="C97" s="146">
        <v>1657.5907434020805</v>
      </c>
      <c r="D97" s="146">
        <v>1069.5085608778827</v>
      </c>
      <c r="E97" s="146">
        <v>403.3468987636931</v>
      </c>
      <c r="F97" s="146">
        <v>0</v>
      </c>
      <c r="G97" s="146">
        <v>0</v>
      </c>
      <c r="H97" s="146">
        <v>0</v>
      </c>
      <c r="I97" s="146">
        <v>0</v>
      </c>
      <c r="J97" s="146">
        <v>0</v>
      </c>
      <c r="K97" s="146">
        <v>0</v>
      </c>
      <c r="L97" s="146">
        <v>0.21855697575924851</v>
      </c>
      <c r="M97" s="146">
        <v>0.87422790303699405</v>
      </c>
      <c r="N97" s="146">
        <v>3.8793863197266609</v>
      </c>
      <c r="O97" s="146">
        <v>3135.4183742421792</v>
      </c>
    </row>
    <row r="98" spans="2:15">
      <c r="B98" t="s">
        <v>99</v>
      </c>
      <c r="C98" s="146">
        <v>3320.2344465102974</v>
      </c>
      <c r="D98" s="146">
        <v>2646.2474613844392</v>
      </c>
      <c r="E98" s="146">
        <v>1223.52073798627</v>
      </c>
      <c r="F98" s="146">
        <v>0</v>
      </c>
      <c r="G98" s="146">
        <v>0</v>
      </c>
      <c r="H98" s="146">
        <v>0</v>
      </c>
      <c r="I98" s="146">
        <v>0</v>
      </c>
      <c r="J98" s="146">
        <v>0</v>
      </c>
      <c r="K98" s="146">
        <v>0</v>
      </c>
      <c r="L98" s="146">
        <v>0.40406893592677345</v>
      </c>
      <c r="M98" s="146">
        <v>2.4244136155606406</v>
      </c>
      <c r="N98" s="146">
        <v>6.0610340389016022</v>
      </c>
      <c r="O98" s="146">
        <v>7198.8921624713957</v>
      </c>
    </row>
    <row r="99" spans="2:15">
      <c r="B99" t="s">
        <v>103</v>
      </c>
      <c r="C99" s="146">
        <v>1446.0838815789475</v>
      </c>
      <c r="D99" s="146">
        <v>1152.5378289473686</v>
      </c>
      <c r="E99" s="146">
        <v>532.88815789473688</v>
      </c>
      <c r="F99" s="146">
        <v>0</v>
      </c>
      <c r="G99" s="146">
        <v>0</v>
      </c>
      <c r="H99" s="146">
        <v>0</v>
      </c>
      <c r="I99" s="146">
        <v>0</v>
      </c>
      <c r="J99" s="146">
        <v>0</v>
      </c>
      <c r="K99" s="146">
        <v>0</v>
      </c>
      <c r="L99" s="146">
        <v>0.17598684210526316</v>
      </c>
      <c r="M99" s="146">
        <v>1.055921052631579</v>
      </c>
      <c r="N99" s="146">
        <v>2.6398026315789473</v>
      </c>
      <c r="O99" s="146">
        <v>3135.3815789473683</v>
      </c>
    </row>
    <row r="100" spans="2:15">
      <c r="B100" t="s">
        <v>104</v>
      </c>
      <c r="C100" s="146">
        <v>1142.8822225400459</v>
      </c>
      <c r="D100" s="146">
        <v>910.8842248283753</v>
      </c>
      <c r="E100" s="146">
        <v>421.15703661327228</v>
      </c>
      <c r="F100" s="146">
        <v>0</v>
      </c>
      <c r="G100" s="146">
        <v>0</v>
      </c>
      <c r="H100" s="146">
        <v>0</v>
      </c>
      <c r="I100" s="146">
        <v>0</v>
      </c>
      <c r="J100" s="146">
        <v>0</v>
      </c>
      <c r="K100" s="146">
        <v>0</v>
      </c>
      <c r="L100" s="146">
        <v>0.13908752860411899</v>
      </c>
      <c r="M100" s="146">
        <v>0.83452517162471396</v>
      </c>
      <c r="N100" s="146">
        <v>2.0863129290617848</v>
      </c>
      <c r="O100" s="146">
        <v>2477.9834096109839</v>
      </c>
    </row>
    <row r="101" spans="2:15">
      <c r="B101" t="s">
        <v>105</v>
      </c>
      <c r="C101" s="146">
        <v>806.77495709382151</v>
      </c>
      <c r="D101" s="146">
        <v>643.00464816933641</v>
      </c>
      <c r="E101" s="146">
        <v>297.300057208238</v>
      </c>
      <c r="F101" s="146">
        <v>0</v>
      </c>
      <c r="G101" s="146">
        <v>0</v>
      </c>
      <c r="H101" s="146">
        <v>0</v>
      </c>
      <c r="I101" s="146">
        <v>0</v>
      </c>
      <c r="J101" s="146">
        <v>0</v>
      </c>
      <c r="K101" s="146">
        <v>0</v>
      </c>
      <c r="L101" s="146">
        <v>9.8183638443935933E-2</v>
      </c>
      <c r="M101" s="146">
        <v>0.58910183066361554</v>
      </c>
      <c r="N101" s="146">
        <v>1.4727545766590391</v>
      </c>
      <c r="O101" s="146">
        <v>1749.2397025171626</v>
      </c>
    </row>
    <row r="102" spans="2:15">
      <c r="B102" t="s">
        <v>106</v>
      </c>
      <c r="C102" s="146">
        <v>210.94844107551489</v>
      </c>
      <c r="D102" s="146">
        <v>168.12721681922199</v>
      </c>
      <c r="E102" s="146">
        <v>77.735411899313505</v>
      </c>
      <c r="F102" s="146">
        <v>0</v>
      </c>
      <c r="G102" s="146">
        <v>0</v>
      </c>
      <c r="H102" s="146">
        <v>0</v>
      </c>
      <c r="I102" s="146">
        <v>0</v>
      </c>
      <c r="J102" s="146">
        <v>0</v>
      </c>
      <c r="K102" s="146">
        <v>0</v>
      </c>
      <c r="L102" s="146">
        <v>2.5672196796338673E-2</v>
      </c>
      <c r="M102" s="146">
        <v>0.15403318077803205</v>
      </c>
      <c r="N102" s="146">
        <v>0.38508295194508008</v>
      </c>
      <c r="O102" s="146">
        <v>457.3758581235698</v>
      </c>
    </row>
    <row r="103" spans="2:15">
      <c r="B103" t="s">
        <v>107</v>
      </c>
      <c r="C103" s="146">
        <v>1290.076051201373</v>
      </c>
      <c r="D103" s="146">
        <v>1028.1986198512586</v>
      </c>
      <c r="E103" s="146">
        <v>475.39859839816933</v>
      </c>
      <c r="F103" s="146">
        <v>0</v>
      </c>
      <c r="G103" s="146">
        <v>0</v>
      </c>
      <c r="H103" s="146">
        <v>0</v>
      </c>
      <c r="I103" s="146">
        <v>0</v>
      </c>
      <c r="J103" s="146">
        <v>0</v>
      </c>
      <c r="K103" s="146">
        <v>0</v>
      </c>
      <c r="L103" s="146">
        <v>0.15700085812356979</v>
      </c>
      <c r="M103" s="146">
        <v>0.94200514874141872</v>
      </c>
      <c r="N103" s="146">
        <v>2.355012871853547</v>
      </c>
      <c r="O103" s="146">
        <v>2797.1272883295192</v>
      </c>
    </row>
    <row r="104" spans="2:15">
      <c r="B104" t="s">
        <v>109</v>
      </c>
      <c r="C104" s="146">
        <v>1822.9933751085273</v>
      </c>
      <c r="D104" s="146">
        <v>605.01879883734102</v>
      </c>
      <c r="E104" s="146">
        <v>90.923615567551238</v>
      </c>
      <c r="F104" s="146">
        <v>0</v>
      </c>
      <c r="G104" s="146">
        <v>0</v>
      </c>
      <c r="H104" s="146">
        <v>0</v>
      </c>
      <c r="I104" s="146">
        <v>0</v>
      </c>
      <c r="J104" s="146">
        <v>0</v>
      </c>
      <c r="K104" s="146">
        <v>0</v>
      </c>
      <c r="L104" s="146">
        <v>8.9416594315050393</v>
      </c>
      <c r="M104" s="146">
        <v>1.4065531690007926</v>
      </c>
      <c r="N104" s="146">
        <v>6.2290211770035109</v>
      </c>
      <c r="O104" s="146">
        <v>2535.5130232909291</v>
      </c>
    </row>
    <row r="105" spans="2:15">
      <c r="B105" t="s">
        <v>111</v>
      </c>
      <c r="C105" s="146">
        <v>347.95439960741379</v>
      </c>
      <c r="D105" s="146">
        <v>115.47982333622738</v>
      </c>
      <c r="E105" s="146">
        <v>17.354573251292891</v>
      </c>
      <c r="F105" s="146">
        <v>0</v>
      </c>
      <c r="G105" s="146">
        <v>0</v>
      </c>
      <c r="H105" s="146">
        <v>0</v>
      </c>
      <c r="I105" s="146">
        <v>0</v>
      </c>
      <c r="J105" s="146">
        <v>0</v>
      </c>
      <c r="K105" s="146">
        <v>0</v>
      </c>
      <c r="L105" s="146">
        <v>1.7066928390774223</v>
      </c>
      <c r="M105" s="146">
        <v>0.26846853648408892</v>
      </c>
      <c r="N105" s="146">
        <v>1.1889320901438223</v>
      </c>
      <c r="O105" s="146">
        <v>483.95288966063941</v>
      </c>
    </row>
    <row r="106" spans="2:15">
      <c r="B106" t="s">
        <v>112</v>
      </c>
      <c r="C106" s="146">
        <v>953.10737608999284</v>
      </c>
      <c r="D106" s="146">
        <v>316.31924049677252</v>
      </c>
      <c r="E106" s="146">
        <v>47.537182439319018</v>
      </c>
      <c r="F106" s="146">
        <v>0</v>
      </c>
      <c r="G106" s="146">
        <v>0</v>
      </c>
      <c r="H106" s="146">
        <v>0</v>
      </c>
      <c r="I106" s="146">
        <v>0</v>
      </c>
      <c r="J106" s="146">
        <v>0</v>
      </c>
      <c r="K106" s="146">
        <v>0</v>
      </c>
      <c r="L106" s="146">
        <v>4.6749273338114836</v>
      </c>
      <c r="M106" s="146">
        <v>0.73538182779057037</v>
      </c>
      <c r="N106" s="146">
        <v>3.2566909516439546</v>
      </c>
      <c r="O106" s="146">
        <v>1325.6307991393303</v>
      </c>
    </row>
    <row r="107" spans="2:15">
      <c r="B107" t="s">
        <v>114</v>
      </c>
      <c r="C107" s="146">
        <v>284.59656109622136</v>
      </c>
      <c r="D107" s="146">
        <v>94.452493299611191</v>
      </c>
      <c r="E107" s="146">
        <v>14.194537767543695</v>
      </c>
      <c r="F107" s="146">
        <v>0</v>
      </c>
      <c r="G107" s="146">
        <v>0</v>
      </c>
      <c r="H107" s="146">
        <v>0</v>
      </c>
      <c r="I107" s="146">
        <v>0</v>
      </c>
      <c r="J107" s="146">
        <v>0</v>
      </c>
      <c r="K107" s="146">
        <v>0</v>
      </c>
      <c r="L107" s="146">
        <v>1.3959269185761203</v>
      </c>
      <c r="M107" s="146">
        <v>0.21958400966365937</v>
      </c>
      <c r="N107" s="146">
        <v>0.97244347136763443</v>
      </c>
      <c r="O107" s="146">
        <v>395.8315465629837</v>
      </c>
    </row>
    <row r="108" spans="2:15">
      <c r="B108" t="s">
        <v>115</v>
      </c>
      <c r="C108" s="146">
        <v>6028.2414782378919</v>
      </c>
      <c r="D108" s="146">
        <v>2000.6652070514515</v>
      </c>
      <c r="E108" s="146">
        <v>300.66456532407233</v>
      </c>
      <c r="F108" s="146">
        <v>0</v>
      </c>
      <c r="G108" s="146">
        <v>0</v>
      </c>
      <c r="H108" s="146">
        <v>0</v>
      </c>
      <c r="I108" s="146">
        <v>0</v>
      </c>
      <c r="J108" s="146">
        <v>0</v>
      </c>
      <c r="K108" s="146">
        <v>0</v>
      </c>
      <c r="L108" s="146">
        <v>29.568117473859047</v>
      </c>
      <c r="M108" s="146">
        <v>4.6511645464497375</v>
      </c>
      <c r="N108" s="146">
        <v>20.598014419991696</v>
      </c>
      <c r="O108" s="146">
        <v>8384.388547053717</v>
      </c>
    </row>
    <row r="109" spans="2:15">
      <c r="B109" t="s">
        <v>116</v>
      </c>
      <c r="C109" s="146">
        <v>3953.871597901174</v>
      </c>
      <c r="D109" s="146">
        <v>1312.2190555282928</v>
      </c>
      <c r="E109" s="146">
        <v>197.20329545883507</v>
      </c>
      <c r="F109" s="146">
        <v>0</v>
      </c>
      <c r="G109" s="146">
        <v>0</v>
      </c>
      <c r="H109" s="146">
        <v>0</v>
      </c>
      <c r="I109" s="146">
        <v>0</v>
      </c>
      <c r="J109" s="146">
        <v>0</v>
      </c>
      <c r="K109" s="146">
        <v>0</v>
      </c>
      <c r="L109" s="146">
        <v>19.393473255067761</v>
      </c>
      <c r="M109" s="146">
        <v>3.0506587142803219</v>
      </c>
      <c r="N109" s="146">
        <v>13.510060020384282</v>
      </c>
      <c r="O109" s="146">
        <v>5499.2481408780341</v>
      </c>
    </row>
    <row r="110" spans="2:15">
      <c r="B110" t="s">
        <v>119</v>
      </c>
      <c r="C110" s="146">
        <v>769.5408818089162</v>
      </c>
      <c r="D110" s="146">
        <v>255.39681401230607</v>
      </c>
      <c r="E110" s="146">
        <v>38.381620172888901</v>
      </c>
      <c r="F110" s="146">
        <v>0</v>
      </c>
      <c r="G110" s="146">
        <v>0</v>
      </c>
      <c r="H110" s="146">
        <v>0</v>
      </c>
      <c r="I110" s="146">
        <v>0</v>
      </c>
      <c r="J110" s="146">
        <v>0</v>
      </c>
      <c r="K110" s="146">
        <v>0</v>
      </c>
      <c r="L110" s="146">
        <v>3.7745460722509532</v>
      </c>
      <c r="M110" s="146">
        <v>0.5937488203540825</v>
      </c>
      <c r="N110" s="146">
        <v>2.6294590615680797</v>
      </c>
      <c r="O110" s="146">
        <v>1070.3170699482844</v>
      </c>
    </row>
    <row r="111" spans="2:15">
      <c r="B111" t="s">
        <v>42</v>
      </c>
      <c r="C111" s="146">
        <v>3391.0142595598504</v>
      </c>
      <c r="D111" s="146">
        <v>1125.4168019327319</v>
      </c>
      <c r="E111" s="146">
        <v>169.13022347212259</v>
      </c>
      <c r="F111" s="146">
        <v>0</v>
      </c>
      <c r="G111" s="146">
        <v>0</v>
      </c>
      <c r="H111" s="146">
        <v>0</v>
      </c>
      <c r="I111" s="146">
        <v>0</v>
      </c>
      <c r="J111" s="146">
        <v>0</v>
      </c>
      <c r="K111" s="146">
        <v>0</v>
      </c>
      <c r="L111" s="146">
        <v>16.632696009965649</v>
      </c>
      <c r="M111" s="146">
        <v>2.6163791476350458</v>
      </c>
      <c r="N111" s="146">
        <v>11.586821939526631</v>
      </c>
      <c r="O111" s="146">
        <v>4716.3971820618317</v>
      </c>
    </row>
    <row r="112" spans="2:15">
      <c r="B112" t="s">
        <v>120</v>
      </c>
      <c r="C112" s="146">
        <v>593.68007059001172</v>
      </c>
      <c r="D112" s="146">
        <v>197.03176550526592</v>
      </c>
      <c r="E112" s="146">
        <v>29.61038654637424</v>
      </c>
      <c r="F112" s="146">
        <v>0</v>
      </c>
      <c r="G112" s="146">
        <v>0</v>
      </c>
      <c r="H112" s="146">
        <v>0</v>
      </c>
      <c r="I112" s="146">
        <v>0</v>
      </c>
      <c r="J112" s="146">
        <v>0</v>
      </c>
      <c r="K112" s="146">
        <v>0</v>
      </c>
      <c r="L112" s="146">
        <v>2.9119606658865274</v>
      </c>
      <c r="M112" s="146">
        <v>0.45806122834170093</v>
      </c>
      <c r="N112" s="146">
        <v>2.0285568683703898</v>
      </c>
      <c r="O112" s="146">
        <v>825.72080140425044</v>
      </c>
    </row>
    <row r="113" spans="2:15">
      <c r="B113" t="s">
        <v>122</v>
      </c>
      <c r="C113" s="146">
        <v>951.73711373048741</v>
      </c>
      <c r="D113" s="146">
        <v>579.30035043007331</v>
      </c>
      <c r="E113" s="146">
        <v>226.06842943612617</v>
      </c>
      <c r="F113" s="146">
        <v>0</v>
      </c>
      <c r="G113" s="146">
        <v>0</v>
      </c>
      <c r="H113" s="146">
        <v>0</v>
      </c>
      <c r="I113" s="146">
        <v>0</v>
      </c>
      <c r="J113" s="146">
        <v>0</v>
      </c>
      <c r="K113" s="146">
        <v>0</v>
      </c>
      <c r="L113" s="146">
        <v>6.1729850270786875</v>
      </c>
      <c r="M113" s="146">
        <v>1.7833067856005098</v>
      </c>
      <c r="N113" s="146">
        <v>5.3499203568015297</v>
      </c>
      <c r="O113" s="146">
        <v>1770.4121057661675</v>
      </c>
    </row>
    <row r="114" spans="2:15">
      <c r="B114" t="s">
        <v>124</v>
      </c>
      <c r="C114" s="146">
        <v>1468.7164702134439</v>
      </c>
      <c r="D114" s="146">
        <v>893.9737177445046</v>
      </c>
      <c r="E114" s="146">
        <v>348.86779229053838</v>
      </c>
      <c r="F114" s="146">
        <v>0</v>
      </c>
      <c r="G114" s="146">
        <v>0</v>
      </c>
      <c r="H114" s="146">
        <v>0</v>
      </c>
      <c r="I114" s="146">
        <v>0</v>
      </c>
      <c r="J114" s="146">
        <v>0</v>
      </c>
      <c r="K114" s="146">
        <v>0</v>
      </c>
      <c r="L114" s="146">
        <v>9.5261229690984397</v>
      </c>
      <c r="M114" s="146">
        <v>2.7519910799617713</v>
      </c>
      <c r="N114" s="146">
        <v>8.2559732398853143</v>
      </c>
      <c r="O114" s="146">
        <v>2732.0920675374323</v>
      </c>
    </row>
    <row r="115" spans="2:15">
      <c r="B115" t="s">
        <v>125</v>
      </c>
      <c r="C115" s="146">
        <v>578.64555590952534</v>
      </c>
      <c r="D115" s="146">
        <v>352.20815546352338</v>
      </c>
      <c r="E115" s="146">
        <v>137.44708505893595</v>
      </c>
      <c r="F115" s="146">
        <v>0</v>
      </c>
      <c r="G115" s="146">
        <v>0</v>
      </c>
      <c r="H115" s="146">
        <v>0</v>
      </c>
      <c r="I115" s="146">
        <v>0</v>
      </c>
      <c r="J115" s="146">
        <v>0</v>
      </c>
      <c r="K115" s="146">
        <v>0</v>
      </c>
      <c r="L115" s="146">
        <v>3.753106084740363</v>
      </c>
      <c r="M115" s="146">
        <v>1.0842306467027716</v>
      </c>
      <c r="N115" s="146">
        <v>3.2526919401083147</v>
      </c>
      <c r="O115" s="146">
        <v>1076.3908251035361</v>
      </c>
    </row>
    <row r="116" spans="2:15">
      <c r="B116" t="s">
        <v>126</v>
      </c>
      <c r="C116" s="146">
        <v>1111.0967187002229</v>
      </c>
      <c r="D116" s="146">
        <v>676.29885313794205</v>
      </c>
      <c r="E116" s="146">
        <v>263.92150366358715</v>
      </c>
      <c r="F116" s="146">
        <v>0</v>
      </c>
      <c r="G116" s="146">
        <v>0</v>
      </c>
      <c r="H116" s="146">
        <v>0</v>
      </c>
      <c r="I116" s="146">
        <v>0</v>
      </c>
      <c r="J116" s="146">
        <v>0</v>
      </c>
      <c r="K116" s="146">
        <v>0</v>
      </c>
      <c r="L116" s="146">
        <v>7.2065944568333862</v>
      </c>
      <c r="M116" s="146">
        <v>2.0819050653074229</v>
      </c>
      <c r="N116" s="146">
        <v>6.2457151959222683</v>
      </c>
      <c r="O116" s="146">
        <v>2066.8512902198154</v>
      </c>
    </row>
    <row r="117" spans="2:15">
      <c r="B117" t="s">
        <v>127</v>
      </c>
      <c r="C117" s="146">
        <v>2827.8041414463205</v>
      </c>
      <c r="D117" s="146">
        <v>1721.2189232239566</v>
      </c>
      <c r="E117" s="146">
        <v>671.69518955081242</v>
      </c>
      <c r="F117" s="146">
        <v>0</v>
      </c>
      <c r="G117" s="146">
        <v>0</v>
      </c>
      <c r="H117" s="146">
        <v>0</v>
      </c>
      <c r="I117" s="146">
        <v>0</v>
      </c>
      <c r="J117" s="146">
        <v>0</v>
      </c>
      <c r="K117" s="146">
        <v>0</v>
      </c>
      <c r="L117" s="146">
        <v>18.341191462249125</v>
      </c>
      <c r="M117" s="146">
        <v>5.2985664224275251</v>
      </c>
      <c r="N117" s="146">
        <v>15.895699267282575</v>
      </c>
      <c r="O117" s="146">
        <v>5260.2537113730486</v>
      </c>
    </row>
  </sheetData>
  <mergeCells count="1">
    <mergeCell ref="B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ACF0-D7C2-491B-96B1-BA9FB1375EEE}">
  <dimension ref="A1:N117"/>
  <sheetViews>
    <sheetView topLeftCell="A27" zoomScaleNormal="100" zoomScaleSheetLayoutView="100" workbookViewId="0">
      <selection activeCell="A117" sqref="A117"/>
    </sheetView>
  </sheetViews>
  <sheetFormatPr defaultRowHeight="15"/>
  <cols>
    <col min="1" max="1" width="16.5703125" style="148" customWidth="1"/>
    <col min="2" max="2" width="14.85546875" style="148" customWidth="1"/>
    <col min="3" max="4" width="11.5703125" style="148" bestFit="1" customWidth="1"/>
    <col min="5" max="7" width="10.5703125" style="148" bestFit="1" customWidth="1"/>
    <col min="8" max="9" width="11.5703125" style="148" bestFit="1" customWidth="1"/>
    <col min="10" max="11" width="10.5703125" style="148" bestFit="1" customWidth="1"/>
    <col min="12" max="13" width="11.5703125" style="148" bestFit="1" customWidth="1"/>
    <col min="14" max="14" width="12.5703125" style="148" bestFit="1" customWidth="1"/>
    <col min="15" max="16384" width="9.140625" style="148"/>
  </cols>
  <sheetData>
    <row r="1" spans="1:14" ht="21">
      <c r="A1" s="147" t="s">
        <v>155</v>
      </c>
      <c r="B1" s="147"/>
    </row>
    <row r="2" spans="1:14" ht="15.75" thickBot="1">
      <c r="A2" s="149"/>
      <c r="B2" s="149"/>
    </row>
    <row r="3" spans="1:14">
      <c r="A3" s="150" t="s">
        <v>2</v>
      </c>
      <c r="B3" s="178"/>
    </row>
    <row r="4" spans="1:14" ht="15.75" thickBot="1">
      <c r="A4" s="151" t="s">
        <v>4</v>
      </c>
      <c r="B4" s="152" t="s">
        <v>156</v>
      </c>
      <c r="C4" s="109" t="s">
        <v>156</v>
      </c>
      <c r="D4" s="109" t="s">
        <v>156</v>
      </c>
      <c r="E4" s="186" t="s">
        <v>156</v>
      </c>
      <c r="F4" s="186" t="s">
        <v>156</v>
      </c>
      <c r="G4" s="186" t="s">
        <v>156</v>
      </c>
      <c r="H4" s="186" t="s">
        <v>156</v>
      </c>
      <c r="I4" s="186" t="s">
        <v>156</v>
      </c>
      <c r="J4" s="186" t="s">
        <v>156</v>
      </c>
      <c r="K4" s="186" t="s">
        <v>156</v>
      </c>
      <c r="L4" s="186" t="s">
        <v>156</v>
      </c>
      <c r="M4" s="186" t="s">
        <v>156</v>
      </c>
      <c r="N4" s="186">
        <v>2019</v>
      </c>
    </row>
    <row r="5" spans="1:14">
      <c r="A5" s="153" t="s">
        <v>142</v>
      </c>
      <c r="B5" s="154">
        <v>2313092</v>
      </c>
      <c r="C5" s="111">
        <v>2361482</v>
      </c>
      <c r="D5" s="111">
        <v>2270097</v>
      </c>
      <c r="E5" s="187">
        <v>2208750</v>
      </c>
      <c r="F5" s="187">
        <v>2042091</v>
      </c>
      <c r="G5" s="187">
        <v>2254954</v>
      </c>
      <c r="H5" s="187">
        <v>2385295</v>
      </c>
      <c r="I5" s="187">
        <v>2568037</v>
      </c>
      <c r="J5" s="187">
        <v>2158769</v>
      </c>
      <c r="K5" s="193">
        <v>2140116</v>
      </c>
      <c r="L5" s="206">
        <v>2198394</v>
      </c>
      <c r="M5" s="187">
        <v>2489973</v>
      </c>
      <c r="N5" s="187">
        <v>27391050</v>
      </c>
    </row>
    <row r="6" spans="1:14">
      <c r="A6" s="155" t="s">
        <v>143</v>
      </c>
      <c r="B6" s="156">
        <v>748089</v>
      </c>
      <c r="C6" s="113">
        <v>790379</v>
      </c>
      <c r="D6" s="113">
        <v>836656</v>
      </c>
      <c r="E6" s="113">
        <v>879087</v>
      </c>
      <c r="F6" s="113">
        <v>870013</v>
      </c>
      <c r="G6" s="113">
        <v>973314</v>
      </c>
      <c r="H6" s="113">
        <v>913558</v>
      </c>
      <c r="I6" s="113">
        <v>948975</v>
      </c>
      <c r="J6" s="113">
        <v>857807</v>
      </c>
      <c r="K6" s="194">
        <v>878185</v>
      </c>
      <c r="L6" s="113">
        <v>936868</v>
      </c>
      <c r="M6" s="113">
        <v>1119026</v>
      </c>
      <c r="N6" s="113">
        <v>10751957</v>
      </c>
    </row>
    <row r="7" spans="1:14">
      <c r="A7" s="157" t="s">
        <v>20</v>
      </c>
      <c r="B7" s="158">
        <v>1145</v>
      </c>
      <c r="C7" s="179">
        <v>973</v>
      </c>
      <c r="D7" s="179">
        <v>1931</v>
      </c>
      <c r="E7" s="179">
        <v>1224</v>
      </c>
      <c r="F7" s="179">
        <v>826</v>
      </c>
      <c r="G7" s="179">
        <v>1071</v>
      </c>
      <c r="H7" s="179">
        <v>1374</v>
      </c>
      <c r="I7" s="179">
        <v>1095</v>
      </c>
      <c r="J7" s="179">
        <v>1173</v>
      </c>
      <c r="K7" s="195">
        <v>978</v>
      </c>
      <c r="L7" s="179">
        <v>1564</v>
      </c>
      <c r="M7" s="179">
        <v>2254</v>
      </c>
      <c r="N7" s="105">
        <v>15608</v>
      </c>
    </row>
    <row r="8" spans="1:14">
      <c r="A8" s="159" t="s">
        <v>21</v>
      </c>
      <c r="B8" s="160">
        <v>75066</v>
      </c>
      <c r="C8" s="116">
        <v>69615</v>
      </c>
      <c r="D8" s="116">
        <v>68872</v>
      </c>
      <c r="E8" s="116">
        <v>72228</v>
      </c>
      <c r="F8" s="116">
        <v>83681</v>
      </c>
      <c r="G8" s="116">
        <v>66485</v>
      </c>
      <c r="H8" s="116">
        <v>78556</v>
      </c>
      <c r="I8" s="116">
        <v>78691</v>
      </c>
      <c r="J8" s="116">
        <v>74532</v>
      </c>
      <c r="K8" s="196">
        <v>80964</v>
      </c>
      <c r="L8" s="116">
        <v>73347</v>
      </c>
      <c r="M8" s="116">
        <v>88648</v>
      </c>
      <c r="N8" s="116">
        <v>910685</v>
      </c>
    </row>
    <row r="9" spans="1:14">
      <c r="A9" s="157" t="s">
        <v>22</v>
      </c>
      <c r="B9" s="158">
        <v>54854</v>
      </c>
      <c r="C9" s="179">
        <v>50016</v>
      </c>
      <c r="D9" s="179">
        <v>61335</v>
      </c>
      <c r="E9" s="179">
        <v>58967</v>
      </c>
      <c r="F9" s="179">
        <v>46618</v>
      </c>
      <c r="G9" s="179">
        <v>74747</v>
      </c>
      <c r="H9" s="179">
        <v>66677</v>
      </c>
      <c r="I9" s="179">
        <v>56601</v>
      </c>
      <c r="J9" s="179">
        <v>54979</v>
      </c>
      <c r="K9" s="195">
        <v>56452</v>
      </c>
      <c r="L9" s="179">
        <v>63671</v>
      </c>
      <c r="M9" s="179">
        <v>64661</v>
      </c>
      <c r="N9" s="105">
        <v>709578</v>
      </c>
    </row>
    <row r="10" spans="1:14">
      <c r="A10" s="159" t="s">
        <v>23</v>
      </c>
      <c r="B10" s="160">
        <v>148519</v>
      </c>
      <c r="C10" s="116">
        <v>133422</v>
      </c>
      <c r="D10" s="116">
        <v>140309</v>
      </c>
      <c r="E10" s="116">
        <v>145065</v>
      </c>
      <c r="F10" s="116">
        <v>150531</v>
      </c>
      <c r="G10" s="116">
        <v>165889</v>
      </c>
      <c r="H10" s="116">
        <v>169317</v>
      </c>
      <c r="I10" s="116">
        <v>175286</v>
      </c>
      <c r="J10" s="116">
        <v>156282</v>
      </c>
      <c r="K10" s="196">
        <v>157273</v>
      </c>
      <c r="L10" s="116">
        <v>149617</v>
      </c>
      <c r="M10" s="116">
        <v>163209</v>
      </c>
      <c r="N10" s="116">
        <v>1854719</v>
      </c>
    </row>
    <row r="11" spans="1:14">
      <c r="A11" s="157" t="s">
        <v>24</v>
      </c>
      <c r="B11" s="158">
        <v>276350</v>
      </c>
      <c r="C11" s="179">
        <v>329071</v>
      </c>
      <c r="D11" s="179">
        <v>325126</v>
      </c>
      <c r="E11" s="179">
        <v>352721</v>
      </c>
      <c r="F11" s="179">
        <v>338574</v>
      </c>
      <c r="G11" s="179">
        <v>353570</v>
      </c>
      <c r="H11" s="179">
        <v>319492</v>
      </c>
      <c r="I11" s="179">
        <v>380882</v>
      </c>
      <c r="J11" s="179">
        <v>339996</v>
      </c>
      <c r="K11" s="195">
        <v>353484</v>
      </c>
      <c r="L11" s="179">
        <v>386553</v>
      </c>
      <c r="M11" s="179">
        <v>516765</v>
      </c>
      <c r="N11" s="105">
        <v>4272584</v>
      </c>
    </row>
    <row r="12" spans="1:14">
      <c r="A12" s="159" t="s">
        <v>25</v>
      </c>
      <c r="B12" s="160">
        <v>29500</v>
      </c>
      <c r="C12" s="116">
        <v>28815</v>
      </c>
      <c r="D12" s="116">
        <v>33353</v>
      </c>
      <c r="E12" s="116">
        <v>37526</v>
      </c>
      <c r="F12" s="116">
        <v>32467</v>
      </c>
      <c r="G12" s="116">
        <v>29616</v>
      </c>
      <c r="H12" s="116">
        <v>31796</v>
      </c>
      <c r="I12" s="116">
        <v>27093</v>
      </c>
      <c r="J12" s="116">
        <v>28150</v>
      </c>
      <c r="K12" s="196">
        <v>32433</v>
      </c>
      <c r="L12" s="116">
        <v>30159</v>
      </c>
      <c r="M12" s="116">
        <v>37324</v>
      </c>
      <c r="N12" s="116">
        <v>378232</v>
      </c>
    </row>
    <row r="13" spans="1:14">
      <c r="A13" s="157" t="s">
        <v>26</v>
      </c>
      <c r="B13" s="158">
        <v>32313</v>
      </c>
      <c r="C13" s="179">
        <v>32180</v>
      </c>
      <c r="D13" s="179">
        <v>37570</v>
      </c>
      <c r="E13" s="179">
        <v>46198</v>
      </c>
      <c r="F13" s="179">
        <v>48038</v>
      </c>
      <c r="G13" s="179">
        <v>45207</v>
      </c>
      <c r="H13" s="179">
        <v>43683</v>
      </c>
      <c r="I13" s="179">
        <v>44955</v>
      </c>
      <c r="J13" s="179">
        <v>39141</v>
      </c>
      <c r="K13" s="195">
        <v>45895</v>
      </c>
      <c r="L13" s="179">
        <v>46172</v>
      </c>
      <c r="M13" s="179">
        <v>44954</v>
      </c>
      <c r="N13" s="105">
        <v>506306</v>
      </c>
    </row>
    <row r="14" spans="1:14">
      <c r="A14" s="159" t="s">
        <v>27</v>
      </c>
      <c r="B14" s="160">
        <v>74156</v>
      </c>
      <c r="C14" s="116">
        <v>70638</v>
      </c>
      <c r="D14" s="116">
        <v>85398</v>
      </c>
      <c r="E14" s="116">
        <v>70913</v>
      </c>
      <c r="F14" s="116">
        <v>77978</v>
      </c>
      <c r="G14" s="116">
        <v>111191</v>
      </c>
      <c r="H14" s="116">
        <v>76652</v>
      </c>
      <c r="I14" s="116">
        <v>84342</v>
      </c>
      <c r="J14" s="116">
        <v>85417</v>
      </c>
      <c r="K14" s="196">
        <v>80576</v>
      </c>
      <c r="L14" s="116">
        <v>105293</v>
      </c>
      <c r="M14" s="116">
        <v>134028</v>
      </c>
      <c r="N14" s="116">
        <v>1056582</v>
      </c>
    </row>
    <row r="15" spans="1:14">
      <c r="A15" s="157" t="s">
        <v>28</v>
      </c>
      <c r="B15" s="158">
        <v>56186</v>
      </c>
      <c r="C15" s="179">
        <v>75649</v>
      </c>
      <c r="D15" s="179">
        <v>82762</v>
      </c>
      <c r="E15" s="179">
        <v>94245</v>
      </c>
      <c r="F15" s="179">
        <v>91300</v>
      </c>
      <c r="G15" s="179">
        <v>125538</v>
      </c>
      <c r="H15" s="179">
        <v>126011</v>
      </c>
      <c r="I15" s="179">
        <v>100030</v>
      </c>
      <c r="J15" s="179">
        <v>78137</v>
      </c>
      <c r="K15" s="195">
        <v>70130</v>
      </c>
      <c r="L15" s="179">
        <v>80492</v>
      </c>
      <c r="M15" s="179">
        <v>67183</v>
      </c>
      <c r="N15" s="105">
        <v>1047663</v>
      </c>
    </row>
    <row r="16" spans="1:14">
      <c r="A16" s="161" t="s">
        <v>30</v>
      </c>
      <c r="B16" s="160">
        <v>1069659</v>
      </c>
      <c r="C16" s="116">
        <v>1064736</v>
      </c>
      <c r="D16" s="116">
        <v>985227</v>
      </c>
      <c r="E16" s="116">
        <v>898994</v>
      </c>
      <c r="F16" s="116">
        <v>794913</v>
      </c>
      <c r="G16" s="116">
        <v>836742</v>
      </c>
      <c r="H16" s="116">
        <v>983752</v>
      </c>
      <c r="I16" s="116">
        <v>1031675</v>
      </c>
      <c r="J16" s="116">
        <v>852130</v>
      </c>
      <c r="K16" s="196">
        <v>826392</v>
      </c>
      <c r="L16" s="116">
        <v>798913</v>
      </c>
      <c r="M16" s="116">
        <v>854036</v>
      </c>
      <c r="N16" s="116">
        <v>10997169</v>
      </c>
    </row>
    <row r="17" spans="1:14">
      <c r="A17" s="162" t="s">
        <v>31</v>
      </c>
      <c r="B17" s="158">
        <v>60447</v>
      </c>
      <c r="C17" s="179">
        <v>80524</v>
      </c>
      <c r="D17" s="179">
        <v>74286</v>
      </c>
      <c r="E17" s="179">
        <v>88945</v>
      </c>
      <c r="F17" s="179">
        <v>84897</v>
      </c>
      <c r="G17" s="179">
        <v>102546</v>
      </c>
      <c r="H17" s="179">
        <v>108027</v>
      </c>
      <c r="I17" s="179">
        <v>121806</v>
      </c>
      <c r="J17" s="179">
        <v>77951</v>
      </c>
      <c r="K17" s="195">
        <v>74740</v>
      </c>
      <c r="L17" s="179">
        <v>78574</v>
      </c>
      <c r="M17" s="179">
        <v>92540</v>
      </c>
      <c r="N17" s="105">
        <v>1045283</v>
      </c>
    </row>
    <row r="18" spans="1:14">
      <c r="A18" s="161" t="s">
        <v>32</v>
      </c>
      <c r="B18" s="160">
        <v>154873</v>
      </c>
      <c r="C18" s="116">
        <v>161597</v>
      </c>
      <c r="D18" s="116">
        <v>157887</v>
      </c>
      <c r="E18" s="116">
        <v>149597</v>
      </c>
      <c r="F18" s="116">
        <v>116440</v>
      </c>
      <c r="G18" s="116">
        <v>123665</v>
      </c>
      <c r="H18" s="116">
        <v>134395</v>
      </c>
      <c r="I18" s="116">
        <v>198399</v>
      </c>
      <c r="J18" s="116">
        <v>154514</v>
      </c>
      <c r="K18" s="196">
        <v>136174</v>
      </c>
      <c r="L18" s="116">
        <v>154870</v>
      </c>
      <c r="M18" s="116">
        <v>163972</v>
      </c>
      <c r="N18" s="116">
        <v>1806383</v>
      </c>
    </row>
    <row r="19" spans="1:14">
      <c r="A19" s="162" t="s">
        <v>34</v>
      </c>
      <c r="B19" s="158">
        <v>208075</v>
      </c>
      <c r="C19" s="179">
        <v>184399</v>
      </c>
      <c r="D19" s="179">
        <v>144519</v>
      </c>
      <c r="E19" s="179">
        <v>118145</v>
      </c>
      <c r="F19" s="179">
        <v>111911</v>
      </c>
      <c r="G19" s="179">
        <v>140243</v>
      </c>
      <c r="H19" s="179">
        <v>166107</v>
      </c>
      <c r="I19" s="179">
        <v>180418</v>
      </c>
      <c r="J19" s="179">
        <v>145528</v>
      </c>
      <c r="K19" s="195">
        <v>151047</v>
      </c>
      <c r="L19" s="179">
        <v>155728</v>
      </c>
      <c r="M19" s="179">
        <v>184839</v>
      </c>
      <c r="N19" s="105">
        <v>1890959</v>
      </c>
    </row>
    <row r="20" spans="1:14">
      <c r="A20" s="161" t="s">
        <v>37</v>
      </c>
      <c r="B20" s="160">
        <v>63066</v>
      </c>
      <c r="C20" s="116">
        <v>71997</v>
      </c>
      <c r="D20" s="116">
        <v>63697</v>
      </c>
      <c r="E20" s="116">
        <v>65691</v>
      </c>
      <c r="F20" s="116">
        <v>56268</v>
      </c>
      <c r="G20" s="116">
        <v>69845</v>
      </c>
      <c r="H20" s="116">
        <v>67836</v>
      </c>
      <c r="I20" s="116">
        <v>71930</v>
      </c>
      <c r="J20" s="116">
        <v>63192</v>
      </c>
      <c r="K20" s="196">
        <v>67357</v>
      </c>
      <c r="L20" s="116">
        <v>65558</v>
      </c>
      <c r="M20" s="116">
        <v>63536</v>
      </c>
      <c r="N20" s="116">
        <v>789973</v>
      </c>
    </row>
    <row r="21" spans="1:14">
      <c r="A21" s="163" t="s">
        <v>144</v>
      </c>
      <c r="B21" s="164">
        <v>8883</v>
      </c>
      <c r="C21" s="180">
        <v>7850</v>
      </c>
      <c r="D21" s="180">
        <v>7825</v>
      </c>
      <c r="E21" s="188">
        <v>8291</v>
      </c>
      <c r="F21" s="188">
        <v>7649</v>
      </c>
      <c r="G21" s="188">
        <v>8599</v>
      </c>
      <c r="H21" s="188">
        <v>11620</v>
      </c>
      <c r="I21" s="188">
        <v>14834</v>
      </c>
      <c r="J21" s="188">
        <v>7647</v>
      </c>
      <c r="K21" s="197">
        <v>6221</v>
      </c>
      <c r="L21" s="188">
        <v>7883</v>
      </c>
      <c r="M21" s="188">
        <v>12024</v>
      </c>
      <c r="N21" s="207">
        <v>109326</v>
      </c>
    </row>
    <row r="22" spans="1:14">
      <c r="A22" s="165" t="s">
        <v>150</v>
      </c>
      <c r="B22" s="166">
        <v>881990</v>
      </c>
      <c r="C22" s="121">
        <v>831330</v>
      </c>
      <c r="D22" s="121">
        <v>718038</v>
      </c>
      <c r="E22" s="121">
        <v>516369</v>
      </c>
      <c r="F22" s="121">
        <v>284395</v>
      </c>
      <c r="G22" s="121">
        <v>297379</v>
      </c>
      <c r="H22" s="121">
        <v>439204</v>
      </c>
      <c r="I22" s="121">
        <v>418356</v>
      </c>
      <c r="J22" s="121">
        <v>302745</v>
      </c>
      <c r="K22" s="198">
        <v>463765</v>
      </c>
      <c r="L22" s="121">
        <v>683560</v>
      </c>
      <c r="M22" s="121">
        <v>874685</v>
      </c>
      <c r="N22" s="121">
        <v>6711816</v>
      </c>
    </row>
    <row r="23" spans="1:14">
      <c r="A23" s="167" t="s">
        <v>62</v>
      </c>
      <c r="B23" s="168">
        <v>15774</v>
      </c>
      <c r="C23" s="181">
        <v>16099</v>
      </c>
      <c r="D23" s="181">
        <v>10686</v>
      </c>
      <c r="E23" s="189">
        <v>7718</v>
      </c>
      <c r="F23" s="189">
        <v>4082</v>
      </c>
      <c r="G23" s="189">
        <v>4226</v>
      </c>
      <c r="H23" s="189">
        <v>8144</v>
      </c>
      <c r="I23" s="189">
        <v>7093</v>
      </c>
      <c r="J23" s="189">
        <v>5129</v>
      </c>
      <c r="K23" s="199">
        <v>6398</v>
      </c>
      <c r="L23" s="189">
        <v>10702</v>
      </c>
      <c r="M23" s="189">
        <v>15377</v>
      </c>
      <c r="N23" s="208">
        <v>111428</v>
      </c>
    </row>
    <row r="24" spans="1:14">
      <c r="A24" s="161" t="s">
        <v>63</v>
      </c>
      <c r="B24" s="160">
        <v>10663</v>
      </c>
      <c r="C24" s="116">
        <v>10182</v>
      </c>
      <c r="D24" s="116">
        <v>10122</v>
      </c>
      <c r="E24" s="116">
        <v>10880</v>
      </c>
      <c r="F24" s="116">
        <v>4983</v>
      </c>
      <c r="G24" s="116">
        <v>7041</v>
      </c>
      <c r="H24" s="116">
        <v>14701</v>
      </c>
      <c r="I24" s="116">
        <v>8311</v>
      </c>
      <c r="J24" s="116">
        <v>6592</v>
      </c>
      <c r="K24" s="196">
        <v>7695</v>
      </c>
      <c r="L24" s="116">
        <v>11015</v>
      </c>
      <c r="M24" s="116">
        <v>12484</v>
      </c>
      <c r="N24" s="116">
        <v>114669</v>
      </c>
    </row>
    <row r="25" spans="1:14">
      <c r="A25" s="162" t="s">
        <v>54</v>
      </c>
      <c r="B25" s="158">
        <v>29826</v>
      </c>
      <c r="C25" s="179">
        <v>30651</v>
      </c>
      <c r="D25" s="179">
        <v>17421</v>
      </c>
      <c r="E25" s="179">
        <v>9850</v>
      </c>
      <c r="F25" s="179">
        <v>4719</v>
      </c>
      <c r="G25" s="179">
        <v>6049</v>
      </c>
      <c r="H25" s="179">
        <v>12865</v>
      </c>
      <c r="I25" s="179">
        <v>5077</v>
      </c>
      <c r="J25" s="179">
        <v>5246</v>
      </c>
      <c r="K25" s="195">
        <v>9429</v>
      </c>
      <c r="L25" s="179">
        <v>12114</v>
      </c>
      <c r="M25" s="179">
        <v>19201</v>
      </c>
      <c r="N25" s="105">
        <v>162448</v>
      </c>
    </row>
    <row r="26" spans="1:14">
      <c r="A26" s="161" t="s">
        <v>55</v>
      </c>
      <c r="B26" s="160">
        <v>24634</v>
      </c>
      <c r="C26" s="116">
        <v>22204</v>
      </c>
      <c r="D26" s="116">
        <v>15865</v>
      </c>
      <c r="E26" s="116">
        <v>4577</v>
      </c>
      <c r="F26" s="116">
        <v>3082</v>
      </c>
      <c r="G26" s="116">
        <v>4098</v>
      </c>
      <c r="H26" s="116">
        <v>2998</v>
      </c>
      <c r="I26" s="116">
        <v>2392</v>
      </c>
      <c r="J26" s="116">
        <v>3273</v>
      </c>
      <c r="K26" s="196">
        <v>6237</v>
      </c>
      <c r="L26" s="116">
        <v>13424</v>
      </c>
      <c r="M26" s="116">
        <v>25230</v>
      </c>
      <c r="N26" s="116">
        <v>128014</v>
      </c>
    </row>
    <row r="27" spans="1:14">
      <c r="A27" s="162" t="s">
        <v>64</v>
      </c>
      <c r="B27" s="158">
        <v>87476</v>
      </c>
      <c r="C27" s="179">
        <v>115224</v>
      </c>
      <c r="D27" s="179">
        <v>80547</v>
      </c>
      <c r="E27" s="179">
        <v>64322</v>
      </c>
      <c r="F27" s="179">
        <v>35207</v>
      </c>
      <c r="G27" s="179">
        <v>30584</v>
      </c>
      <c r="H27" s="179">
        <v>57449</v>
      </c>
      <c r="I27" s="179">
        <v>60138</v>
      </c>
      <c r="J27" s="179">
        <v>29570</v>
      </c>
      <c r="K27" s="195">
        <v>51434</v>
      </c>
      <c r="L27" s="179">
        <v>62159</v>
      </c>
      <c r="M27" s="179">
        <v>71208</v>
      </c>
      <c r="N27" s="105">
        <v>745318</v>
      </c>
    </row>
    <row r="28" spans="1:14">
      <c r="A28" s="161" t="s">
        <v>65</v>
      </c>
      <c r="B28" s="160">
        <v>94329</v>
      </c>
      <c r="C28" s="116">
        <v>100433</v>
      </c>
      <c r="D28" s="116">
        <v>102390</v>
      </c>
      <c r="E28" s="116">
        <v>74980</v>
      </c>
      <c r="F28" s="116">
        <v>36741</v>
      </c>
      <c r="G28" s="116">
        <v>37741</v>
      </c>
      <c r="H28" s="116">
        <v>52191</v>
      </c>
      <c r="I28" s="116">
        <v>52259</v>
      </c>
      <c r="J28" s="116">
        <v>45611</v>
      </c>
      <c r="K28" s="196">
        <v>64710</v>
      </c>
      <c r="L28" s="116">
        <v>91612</v>
      </c>
      <c r="M28" s="116">
        <v>99435</v>
      </c>
      <c r="N28" s="116">
        <v>852432</v>
      </c>
    </row>
    <row r="29" spans="1:14">
      <c r="A29" s="162" t="s">
        <v>90</v>
      </c>
      <c r="B29" s="158">
        <v>36295</v>
      </c>
      <c r="C29" s="179">
        <v>29381</v>
      </c>
      <c r="D29" s="179">
        <v>22302</v>
      </c>
      <c r="E29" s="179">
        <v>17782</v>
      </c>
      <c r="F29" s="179">
        <v>9623</v>
      </c>
      <c r="G29" s="179">
        <v>11036</v>
      </c>
      <c r="H29" s="179">
        <v>17275</v>
      </c>
      <c r="I29" s="179">
        <v>40785</v>
      </c>
      <c r="J29" s="179">
        <v>12486</v>
      </c>
      <c r="K29" s="195">
        <v>14238</v>
      </c>
      <c r="L29" s="179">
        <v>23704</v>
      </c>
      <c r="M29" s="179">
        <v>37403</v>
      </c>
      <c r="N29" s="105">
        <v>272310</v>
      </c>
    </row>
    <row r="30" spans="1:14">
      <c r="A30" s="169" t="s">
        <v>67</v>
      </c>
      <c r="B30" s="170">
        <v>23457</v>
      </c>
      <c r="C30" s="182">
        <v>19223</v>
      </c>
      <c r="D30" s="182">
        <v>17722</v>
      </c>
      <c r="E30" s="182">
        <v>17366</v>
      </c>
      <c r="F30" s="182">
        <v>12782</v>
      </c>
      <c r="G30" s="182">
        <v>11948</v>
      </c>
      <c r="H30" s="182">
        <v>41844</v>
      </c>
      <c r="I30" s="182">
        <v>23203</v>
      </c>
      <c r="J30" s="182">
        <v>13546</v>
      </c>
      <c r="K30" s="200">
        <v>16361</v>
      </c>
      <c r="L30" s="182">
        <v>20880</v>
      </c>
      <c r="M30" s="182">
        <v>23233</v>
      </c>
      <c r="N30" s="182">
        <v>241565</v>
      </c>
    </row>
    <row r="31" spans="1:14">
      <c r="A31" s="162" t="s">
        <v>58</v>
      </c>
      <c r="B31" s="158">
        <v>18716</v>
      </c>
      <c r="C31" s="179">
        <v>16795</v>
      </c>
      <c r="D31" s="179">
        <v>10936</v>
      </c>
      <c r="E31" s="179">
        <v>8032</v>
      </c>
      <c r="F31" s="179">
        <v>3689</v>
      </c>
      <c r="G31" s="179">
        <v>9407</v>
      </c>
      <c r="H31" s="179">
        <v>13390</v>
      </c>
      <c r="I31" s="179">
        <v>4259</v>
      </c>
      <c r="J31" s="179">
        <v>4811</v>
      </c>
      <c r="K31" s="195">
        <v>7323</v>
      </c>
      <c r="L31" s="179">
        <v>11120</v>
      </c>
      <c r="M31" s="179">
        <v>19505</v>
      </c>
      <c r="N31" s="105">
        <v>127983</v>
      </c>
    </row>
    <row r="32" spans="1:14">
      <c r="A32" s="169" t="s">
        <v>81</v>
      </c>
      <c r="B32" s="170">
        <v>229384</v>
      </c>
      <c r="C32" s="182">
        <v>191546</v>
      </c>
      <c r="D32" s="182">
        <v>194457</v>
      </c>
      <c r="E32" s="182">
        <v>108308</v>
      </c>
      <c r="F32" s="182">
        <v>55738</v>
      </c>
      <c r="G32" s="182">
        <v>45962</v>
      </c>
      <c r="H32" s="182">
        <v>46737</v>
      </c>
      <c r="I32" s="182">
        <v>46325</v>
      </c>
      <c r="J32" s="182">
        <v>52078</v>
      </c>
      <c r="K32" s="200">
        <v>106693</v>
      </c>
      <c r="L32" s="182">
        <v>183500</v>
      </c>
      <c r="M32" s="182">
        <v>222606</v>
      </c>
      <c r="N32" s="182">
        <v>1483334</v>
      </c>
    </row>
    <row r="33" spans="1:14">
      <c r="A33" s="162" t="s">
        <v>94</v>
      </c>
      <c r="B33" s="158">
        <v>11253</v>
      </c>
      <c r="C33" s="179">
        <v>10907</v>
      </c>
      <c r="D33" s="179">
        <v>11370</v>
      </c>
      <c r="E33" s="179">
        <v>11728</v>
      </c>
      <c r="F33" s="179">
        <v>7808</v>
      </c>
      <c r="G33" s="179">
        <v>11349</v>
      </c>
      <c r="H33" s="179">
        <v>23178</v>
      </c>
      <c r="I33" s="179">
        <v>37201</v>
      </c>
      <c r="J33" s="179">
        <v>15958</v>
      </c>
      <c r="K33" s="195">
        <v>15242</v>
      </c>
      <c r="L33" s="179">
        <v>18611</v>
      </c>
      <c r="M33" s="179">
        <v>14390</v>
      </c>
      <c r="N33" s="105">
        <v>188995</v>
      </c>
    </row>
    <row r="34" spans="1:14">
      <c r="A34" s="169" t="s">
        <v>59</v>
      </c>
      <c r="B34" s="170">
        <v>53147</v>
      </c>
      <c r="C34" s="182">
        <v>48370</v>
      </c>
      <c r="D34" s="182">
        <v>30902</v>
      </c>
      <c r="E34" s="182">
        <v>12608</v>
      </c>
      <c r="F34" s="182">
        <v>6169</v>
      </c>
      <c r="G34" s="182">
        <v>10787</v>
      </c>
      <c r="H34" s="182">
        <v>11049</v>
      </c>
      <c r="I34" s="182">
        <v>6121</v>
      </c>
      <c r="J34" s="182">
        <v>6747</v>
      </c>
      <c r="K34" s="200">
        <v>15347</v>
      </c>
      <c r="L34" s="182">
        <v>22488</v>
      </c>
      <c r="M34" s="182">
        <v>63603</v>
      </c>
      <c r="N34" s="182">
        <v>287338</v>
      </c>
    </row>
    <row r="35" spans="1:14">
      <c r="A35" s="162" t="s">
        <v>68</v>
      </c>
      <c r="B35" s="158">
        <v>22399</v>
      </c>
      <c r="C35" s="179">
        <v>22239</v>
      </c>
      <c r="D35" s="179">
        <v>17100</v>
      </c>
      <c r="E35" s="179">
        <v>19825</v>
      </c>
      <c r="F35" s="179">
        <v>8459</v>
      </c>
      <c r="G35" s="179">
        <v>7922</v>
      </c>
      <c r="H35" s="179">
        <v>15682</v>
      </c>
      <c r="I35" s="179">
        <v>8235</v>
      </c>
      <c r="J35" s="179">
        <v>9555</v>
      </c>
      <c r="K35" s="195">
        <v>14146</v>
      </c>
      <c r="L35" s="179">
        <v>19684</v>
      </c>
      <c r="M35" s="179">
        <v>26880</v>
      </c>
      <c r="N35" s="105">
        <v>192126</v>
      </c>
    </row>
    <row r="36" spans="1:14">
      <c r="A36" s="169" t="s">
        <v>60</v>
      </c>
      <c r="B36" s="170">
        <v>96362</v>
      </c>
      <c r="C36" s="182">
        <v>91464</v>
      </c>
      <c r="D36" s="182">
        <v>91435</v>
      </c>
      <c r="E36" s="182">
        <v>97362</v>
      </c>
      <c r="F36" s="182">
        <v>61653</v>
      </c>
      <c r="G36" s="182">
        <v>64701</v>
      </c>
      <c r="H36" s="182">
        <v>79872</v>
      </c>
      <c r="I36" s="182">
        <v>77167</v>
      </c>
      <c r="J36" s="182">
        <v>57806</v>
      </c>
      <c r="K36" s="200">
        <v>75728</v>
      </c>
      <c r="L36" s="182">
        <v>89548</v>
      </c>
      <c r="M36" s="182">
        <v>109388</v>
      </c>
      <c r="N36" s="182">
        <v>992486</v>
      </c>
    </row>
    <row r="37" spans="1:14">
      <c r="A37" s="162" t="s">
        <v>145</v>
      </c>
      <c r="B37" s="158">
        <v>100661</v>
      </c>
      <c r="C37" s="179">
        <v>83274</v>
      </c>
      <c r="D37" s="179">
        <v>64317</v>
      </c>
      <c r="E37" s="179">
        <v>30045</v>
      </c>
      <c r="F37" s="179">
        <v>16956</v>
      </c>
      <c r="G37" s="179">
        <v>17438</v>
      </c>
      <c r="H37" s="179">
        <v>21101</v>
      </c>
      <c r="I37" s="179">
        <v>19103</v>
      </c>
      <c r="J37" s="179">
        <v>19499</v>
      </c>
      <c r="K37" s="195">
        <v>34743</v>
      </c>
      <c r="L37" s="179">
        <v>67155</v>
      </c>
      <c r="M37" s="179">
        <v>84847</v>
      </c>
      <c r="N37" s="105">
        <v>559139</v>
      </c>
    </row>
    <row r="38" spans="1:14">
      <c r="A38" s="171" t="s">
        <v>144</v>
      </c>
      <c r="B38" s="172">
        <v>27614</v>
      </c>
      <c r="C38" s="183">
        <v>23338</v>
      </c>
      <c r="D38" s="183">
        <v>20466</v>
      </c>
      <c r="E38" s="190">
        <v>20986</v>
      </c>
      <c r="F38" s="190">
        <v>12704</v>
      </c>
      <c r="G38" s="190">
        <v>17090</v>
      </c>
      <c r="H38" s="190">
        <v>20728</v>
      </c>
      <c r="I38" s="190">
        <v>20687</v>
      </c>
      <c r="J38" s="190">
        <v>14838</v>
      </c>
      <c r="K38" s="201">
        <v>18041</v>
      </c>
      <c r="L38" s="190">
        <v>25844</v>
      </c>
      <c r="M38" s="190">
        <v>29895</v>
      </c>
      <c r="N38" s="190">
        <v>252231</v>
      </c>
    </row>
    <row r="39" spans="1:14">
      <c r="A39" s="173" t="s">
        <v>146</v>
      </c>
      <c r="B39" s="174">
        <v>170077</v>
      </c>
      <c r="C39" s="184">
        <v>142641</v>
      </c>
      <c r="D39" s="184">
        <v>155674</v>
      </c>
      <c r="E39" s="191">
        <v>135253</v>
      </c>
      <c r="F39" s="191">
        <v>115548</v>
      </c>
      <c r="G39" s="191">
        <v>121900</v>
      </c>
      <c r="H39" s="191">
        <v>121334</v>
      </c>
      <c r="I39" s="191">
        <v>99131</v>
      </c>
      <c r="J39" s="191">
        <v>93363</v>
      </c>
      <c r="K39" s="202">
        <v>121158</v>
      </c>
      <c r="L39" s="191">
        <v>170361</v>
      </c>
      <c r="M39" s="191">
        <v>184344</v>
      </c>
      <c r="N39" s="209">
        <v>1630784</v>
      </c>
    </row>
    <row r="40" spans="1:14">
      <c r="A40" s="167" t="s">
        <v>101</v>
      </c>
      <c r="B40" s="168">
        <v>4999</v>
      </c>
      <c r="C40" s="181">
        <v>3517</v>
      </c>
      <c r="D40" s="181">
        <v>3193</v>
      </c>
      <c r="E40" s="192">
        <v>2536</v>
      </c>
      <c r="F40" s="192">
        <v>1912</v>
      </c>
      <c r="G40" s="192">
        <v>1264</v>
      </c>
      <c r="H40" s="192">
        <v>1298</v>
      </c>
      <c r="I40" s="192">
        <v>1367</v>
      </c>
      <c r="J40" s="192">
        <v>1366</v>
      </c>
      <c r="K40" s="203">
        <v>1923</v>
      </c>
      <c r="L40" s="192">
        <v>2852</v>
      </c>
      <c r="M40" s="192">
        <v>3271</v>
      </c>
      <c r="N40" s="192">
        <v>29498</v>
      </c>
    </row>
    <row r="41" spans="1:14">
      <c r="A41" s="169" t="s">
        <v>102</v>
      </c>
      <c r="B41" s="170">
        <v>8010</v>
      </c>
      <c r="C41" s="182">
        <v>6662</v>
      </c>
      <c r="D41" s="182">
        <v>7226</v>
      </c>
      <c r="E41" s="179">
        <v>5642</v>
      </c>
      <c r="F41" s="179">
        <v>4069</v>
      </c>
      <c r="G41" s="179">
        <v>3191</v>
      </c>
      <c r="H41" s="179">
        <v>2994</v>
      </c>
      <c r="I41" s="179">
        <v>3359</v>
      </c>
      <c r="J41" s="179">
        <v>3311</v>
      </c>
      <c r="K41" s="195">
        <v>5045</v>
      </c>
      <c r="L41" s="179">
        <v>9438</v>
      </c>
      <c r="M41" s="179">
        <v>10767</v>
      </c>
      <c r="N41" s="105">
        <v>69714</v>
      </c>
    </row>
    <row r="42" spans="1:14">
      <c r="A42" s="162" t="s">
        <v>98</v>
      </c>
      <c r="B42" s="158">
        <v>33195</v>
      </c>
      <c r="C42" s="179">
        <v>29534</v>
      </c>
      <c r="D42" s="179">
        <v>28711</v>
      </c>
      <c r="E42" s="182">
        <v>23182</v>
      </c>
      <c r="F42" s="182">
        <v>19890</v>
      </c>
      <c r="G42" s="182">
        <v>15521</v>
      </c>
      <c r="H42" s="182">
        <v>17276</v>
      </c>
      <c r="I42" s="182">
        <v>15295</v>
      </c>
      <c r="J42" s="182">
        <v>13713</v>
      </c>
      <c r="K42" s="200">
        <v>19655</v>
      </c>
      <c r="L42" s="182">
        <v>27483</v>
      </c>
      <c r="M42" s="182">
        <v>29763</v>
      </c>
      <c r="N42" s="182">
        <v>273218</v>
      </c>
    </row>
    <row r="43" spans="1:14">
      <c r="A43" s="169" t="s">
        <v>100</v>
      </c>
      <c r="B43" s="170">
        <v>115554</v>
      </c>
      <c r="C43" s="182">
        <v>95143</v>
      </c>
      <c r="D43" s="182">
        <v>109093</v>
      </c>
      <c r="E43" s="179">
        <v>94254</v>
      </c>
      <c r="F43" s="179">
        <v>82815</v>
      </c>
      <c r="G43" s="179">
        <v>95581</v>
      </c>
      <c r="H43" s="179">
        <v>92634</v>
      </c>
      <c r="I43" s="179">
        <v>73574</v>
      </c>
      <c r="J43" s="179">
        <v>67430</v>
      </c>
      <c r="K43" s="195">
        <v>86527</v>
      </c>
      <c r="L43" s="179">
        <v>121407</v>
      </c>
      <c r="M43" s="179">
        <v>131844</v>
      </c>
      <c r="N43" s="105">
        <v>1165856</v>
      </c>
    </row>
    <row r="44" spans="1:14">
      <c r="A44" s="163" t="s">
        <v>144</v>
      </c>
      <c r="B44" s="164">
        <v>8319</v>
      </c>
      <c r="C44" s="180">
        <v>7785</v>
      </c>
      <c r="D44" s="180">
        <v>7451</v>
      </c>
      <c r="E44" s="190">
        <v>9639</v>
      </c>
      <c r="F44" s="190">
        <v>6862</v>
      </c>
      <c r="G44" s="190">
        <v>6343</v>
      </c>
      <c r="H44" s="190">
        <v>7132</v>
      </c>
      <c r="I44" s="190">
        <v>5536</v>
      </c>
      <c r="J44" s="190">
        <v>7543</v>
      </c>
      <c r="K44" s="201">
        <v>8008</v>
      </c>
      <c r="L44" s="190">
        <v>9181</v>
      </c>
      <c r="M44" s="190">
        <v>8699</v>
      </c>
      <c r="N44" s="190">
        <v>92498</v>
      </c>
    </row>
    <row r="45" spans="1:14">
      <c r="A45" s="173" t="s">
        <v>147</v>
      </c>
      <c r="B45" s="174">
        <v>197840</v>
      </c>
      <c r="C45" s="184">
        <v>151435</v>
      </c>
      <c r="D45" s="184">
        <v>199032</v>
      </c>
      <c r="E45" s="191">
        <v>197553</v>
      </c>
      <c r="F45" s="191">
        <v>192718</v>
      </c>
      <c r="G45" s="191">
        <v>227442</v>
      </c>
      <c r="H45" s="191">
        <v>196704</v>
      </c>
      <c r="I45" s="191">
        <v>209711</v>
      </c>
      <c r="J45" s="191">
        <v>188212</v>
      </c>
      <c r="K45" s="202">
        <v>197009</v>
      </c>
      <c r="L45" s="191">
        <v>206277</v>
      </c>
      <c r="M45" s="191">
        <v>233301</v>
      </c>
      <c r="N45" s="209">
        <v>2397234</v>
      </c>
    </row>
    <row r="46" spans="1:14">
      <c r="A46" s="167" t="s">
        <v>39</v>
      </c>
      <c r="B46" s="168">
        <v>10282</v>
      </c>
      <c r="C46" s="181">
        <v>9984</v>
      </c>
      <c r="D46" s="181">
        <v>12237</v>
      </c>
      <c r="E46" s="192">
        <v>10419</v>
      </c>
      <c r="F46" s="192">
        <v>5682</v>
      </c>
      <c r="G46" s="192">
        <v>14076</v>
      </c>
      <c r="H46" s="192">
        <v>9824</v>
      </c>
      <c r="I46" s="192">
        <v>14214</v>
      </c>
      <c r="J46" s="192">
        <v>10811</v>
      </c>
      <c r="K46" s="203">
        <v>12557</v>
      </c>
      <c r="L46" s="192">
        <v>11200</v>
      </c>
      <c r="M46" s="192">
        <v>15387</v>
      </c>
      <c r="N46" s="192">
        <v>136673</v>
      </c>
    </row>
    <row r="47" spans="1:14">
      <c r="A47" s="169" t="s">
        <v>41</v>
      </c>
      <c r="B47" s="170">
        <v>163637</v>
      </c>
      <c r="C47" s="182">
        <v>123265</v>
      </c>
      <c r="D47" s="182">
        <v>163151</v>
      </c>
      <c r="E47" s="179">
        <v>163938</v>
      </c>
      <c r="F47" s="179">
        <v>173033</v>
      </c>
      <c r="G47" s="179">
        <v>191590</v>
      </c>
      <c r="H47" s="179">
        <v>164159</v>
      </c>
      <c r="I47" s="179">
        <v>172276</v>
      </c>
      <c r="J47" s="179">
        <v>155998</v>
      </c>
      <c r="K47" s="195">
        <v>161961</v>
      </c>
      <c r="L47" s="179">
        <v>173337</v>
      </c>
      <c r="M47" s="179">
        <v>189018</v>
      </c>
      <c r="N47" s="105">
        <v>1995363</v>
      </c>
    </row>
    <row r="48" spans="1:14">
      <c r="A48" s="162" t="s">
        <v>44</v>
      </c>
      <c r="B48" s="158">
        <v>5549</v>
      </c>
      <c r="C48" s="179">
        <v>3485</v>
      </c>
      <c r="D48" s="179">
        <v>4758</v>
      </c>
      <c r="E48" s="182">
        <v>4572</v>
      </c>
      <c r="F48" s="182">
        <v>3951</v>
      </c>
      <c r="G48" s="182">
        <v>4786</v>
      </c>
      <c r="H48" s="182">
        <v>5712</v>
      </c>
      <c r="I48" s="182">
        <v>5825</v>
      </c>
      <c r="J48" s="182">
        <v>5055</v>
      </c>
      <c r="K48" s="200">
        <v>6947</v>
      </c>
      <c r="L48" s="182">
        <v>4459</v>
      </c>
      <c r="M48" s="182">
        <v>5278</v>
      </c>
      <c r="N48" s="182">
        <v>60377</v>
      </c>
    </row>
    <row r="49" spans="1:14">
      <c r="A49" s="169" t="s">
        <v>45</v>
      </c>
      <c r="B49" s="170">
        <v>7830</v>
      </c>
      <c r="C49" s="182">
        <v>5813</v>
      </c>
      <c r="D49" s="182">
        <v>7470</v>
      </c>
      <c r="E49" s="179">
        <v>6206</v>
      </c>
      <c r="F49" s="179">
        <v>2665</v>
      </c>
      <c r="G49" s="179">
        <v>7379</v>
      </c>
      <c r="H49" s="179">
        <v>7042</v>
      </c>
      <c r="I49" s="179">
        <v>6013</v>
      </c>
      <c r="J49" s="179">
        <v>6851</v>
      </c>
      <c r="K49" s="195">
        <v>7055</v>
      </c>
      <c r="L49" s="179">
        <v>7005</v>
      </c>
      <c r="M49" s="179">
        <v>8476</v>
      </c>
      <c r="N49" s="105">
        <v>79805</v>
      </c>
    </row>
    <row r="50" spans="1:14">
      <c r="A50" s="162" t="s">
        <v>46</v>
      </c>
      <c r="B50" s="158">
        <v>5029</v>
      </c>
      <c r="C50" s="179">
        <v>5601</v>
      </c>
      <c r="D50" s="179">
        <v>6699</v>
      </c>
      <c r="E50" s="182">
        <v>8328</v>
      </c>
      <c r="F50" s="182">
        <v>4465</v>
      </c>
      <c r="G50" s="182">
        <v>4512</v>
      </c>
      <c r="H50" s="182">
        <v>5061</v>
      </c>
      <c r="I50" s="182">
        <v>6809</v>
      </c>
      <c r="J50" s="182">
        <v>5845</v>
      </c>
      <c r="K50" s="200">
        <v>4932</v>
      </c>
      <c r="L50" s="182">
        <v>5891</v>
      </c>
      <c r="M50" s="182">
        <v>7871</v>
      </c>
      <c r="N50" s="182">
        <v>71043</v>
      </c>
    </row>
    <row r="51" spans="1:14">
      <c r="A51" s="171" t="s">
        <v>144</v>
      </c>
      <c r="B51" s="172">
        <v>5513</v>
      </c>
      <c r="C51" s="183">
        <v>3287</v>
      </c>
      <c r="D51" s="183">
        <v>4717</v>
      </c>
      <c r="E51" s="188">
        <v>4090</v>
      </c>
      <c r="F51" s="188">
        <v>2922</v>
      </c>
      <c r="G51" s="188">
        <v>5099</v>
      </c>
      <c r="H51" s="188">
        <v>4906</v>
      </c>
      <c r="I51" s="188">
        <v>4574</v>
      </c>
      <c r="J51" s="188">
        <v>3652</v>
      </c>
      <c r="K51" s="197">
        <v>3557</v>
      </c>
      <c r="L51" s="188">
        <v>4385</v>
      </c>
      <c r="M51" s="188">
        <v>7271</v>
      </c>
      <c r="N51" s="207">
        <v>53973</v>
      </c>
    </row>
    <row r="52" spans="1:14">
      <c r="A52" s="173" t="s">
        <v>151</v>
      </c>
      <c r="B52" s="174">
        <v>78890</v>
      </c>
      <c r="C52" s="184">
        <v>57675</v>
      </c>
      <c r="D52" s="184">
        <v>62975</v>
      </c>
      <c r="E52" s="184">
        <v>85932</v>
      </c>
      <c r="F52" s="184">
        <v>68638</v>
      </c>
      <c r="G52" s="184">
        <v>75978</v>
      </c>
      <c r="H52" s="184">
        <v>85963</v>
      </c>
      <c r="I52" s="184">
        <v>69034</v>
      </c>
      <c r="J52" s="184">
        <v>75706</v>
      </c>
      <c r="K52" s="204">
        <v>78100</v>
      </c>
      <c r="L52" s="184">
        <v>66257</v>
      </c>
      <c r="M52" s="184">
        <v>79388</v>
      </c>
      <c r="N52" s="184">
        <v>884536</v>
      </c>
    </row>
    <row r="53" spans="1:14">
      <c r="A53" s="167" t="s">
        <v>49</v>
      </c>
      <c r="B53" s="168">
        <v>69758</v>
      </c>
      <c r="C53" s="181">
        <v>50988</v>
      </c>
      <c r="D53" s="181">
        <v>55389</v>
      </c>
      <c r="E53" s="189">
        <v>75202</v>
      </c>
      <c r="F53" s="189">
        <v>59366</v>
      </c>
      <c r="G53" s="189">
        <v>64918</v>
      </c>
      <c r="H53" s="189">
        <v>73069</v>
      </c>
      <c r="I53" s="189">
        <v>58530</v>
      </c>
      <c r="J53" s="189">
        <v>65903</v>
      </c>
      <c r="K53" s="199">
        <v>67857</v>
      </c>
      <c r="L53" s="189">
        <v>57264</v>
      </c>
      <c r="M53" s="189">
        <v>68918</v>
      </c>
      <c r="N53" s="208">
        <v>767162</v>
      </c>
    </row>
    <row r="54" spans="1:14">
      <c r="A54" s="169" t="s">
        <v>50</v>
      </c>
      <c r="B54" s="170">
        <v>8812</v>
      </c>
      <c r="C54" s="182">
        <v>6383</v>
      </c>
      <c r="D54" s="182">
        <v>7203</v>
      </c>
      <c r="E54" s="182">
        <v>10350</v>
      </c>
      <c r="F54" s="182">
        <v>8918</v>
      </c>
      <c r="G54" s="182">
        <v>10685</v>
      </c>
      <c r="H54" s="182">
        <v>12536</v>
      </c>
      <c r="I54" s="182">
        <v>10148</v>
      </c>
      <c r="J54" s="182">
        <v>9323</v>
      </c>
      <c r="K54" s="200">
        <v>9834</v>
      </c>
      <c r="L54" s="182">
        <v>8472</v>
      </c>
      <c r="M54" s="182">
        <v>9996</v>
      </c>
      <c r="N54" s="182">
        <v>112660</v>
      </c>
    </row>
    <row r="55" spans="1:14">
      <c r="A55" s="163" t="s">
        <v>133</v>
      </c>
      <c r="B55" s="164">
        <v>320</v>
      </c>
      <c r="C55" s="180">
        <v>304</v>
      </c>
      <c r="D55" s="180">
        <v>383</v>
      </c>
      <c r="E55" s="188">
        <v>380</v>
      </c>
      <c r="F55" s="188">
        <v>354</v>
      </c>
      <c r="G55" s="188">
        <v>375</v>
      </c>
      <c r="H55" s="188">
        <v>358</v>
      </c>
      <c r="I55" s="188">
        <v>356</v>
      </c>
      <c r="J55" s="188">
        <v>480</v>
      </c>
      <c r="K55" s="197">
        <v>409</v>
      </c>
      <c r="L55" s="188">
        <v>521</v>
      </c>
      <c r="M55" s="188">
        <v>474</v>
      </c>
      <c r="N55" s="207">
        <v>4714</v>
      </c>
    </row>
    <row r="56" spans="1:14">
      <c r="A56" s="173" t="s">
        <v>148</v>
      </c>
      <c r="B56" s="174">
        <v>58467</v>
      </c>
      <c r="C56" s="184">
        <v>44524</v>
      </c>
      <c r="D56" s="184">
        <v>56303</v>
      </c>
      <c r="E56" s="184">
        <v>57174</v>
      </c>
      <c r="F56" s="184">
        <v>20386</v>
      </c>
      <c r="G56" s="184">
        <v>61478</v>
      </c>
      <c r="H56" s="184">
        <v>98610</v>
      </c>
      <c r="I56" s="184">
        <v>91074</v>
      </c>
      <c r="J56" s="184">
        <v>53311</v>
      </c>
      <c r="K56" s="204">
        <v>57486</v>
      </c>
      <c r="L56" s="184">
        <v>46223</v>
      </c>
      <c r="M56" s="184">
        <v>57487</v>
      </c>
      <c r="N56" s="184">
        <v>702523</v>
      </c>
    </row>
    <row r="57" spans="1:14">
      <c r="A57" s="167" t="s">
        <v>110</v>
      </c>
      <c r="B57" s="168">
        <v>2007</v>
      </c>
      <c r="C57" s="181">
        <v>1650</v>
      </c>
      <c r="D57" s="181">
        <v>1998</v>
      </c>
      <c r="E57" s="189">
        <v>1985</v>
      </c>
      <c r="F57" s="189">
        <v>620</v>
      </c>
      <c r="G57" s="189">
        <v>2156</v>
      </c>
      <c r="H57" s="189">
        <v>2247</v>
      </c>
      <c r="I57" s="189">
        <v>2558</v>
      </c>
      <c r="J57" s="189">
        <v>1979</v>
      </c>
      <c r="K57" s="199">
        <v>1944</v>
      </c>
      <c r="L57" s="189">
        <v>2203</v>
      </c>
      <c r="M57" s="189">
        <v>2375</v>
      </c>
      <c r="N57" s="208">
        <v>23722</v>
      </c>
    </row>
    <row r="58" spans="1:14">
      <c r="A58" s="169" t="s">
        <v>89</v>
      </c>
      <c r="B58" s="170">
        <v>18291</v>
      </c>
      <c r="C58" s="182">
        <v>17352</v>
      </c>
      <c r="D58" s="182">
        <v>13596</v>
      </c>
      <c r="E58" s="182">
        <v>20656</v>
      </c>
      <c r="F58" s="182">
        <v>8366</v>
      </c>
      <c r="G58" s="182">
        <v>8615</v>
      </c>
      <c r="H58" s="182">
        <v>18706</v>
      </c>
      <c r="I58" s="182">
        <v>19191</v>
      </c>
      <c r="J58" s="182">
        <v>17790</v>
      </c>
      <c r="K58" s="200">
        <v>23315</v>
      </c>
      <c r="L58" s="182">
        <v>11510</v>
      </c>
      <c r="M58" s="182">
        <v>18468</v>
      </c>
      <c r="N58" s="182">
        <v>195856</v>
      </c>
    </row>
    <row r="59" spans="1:14">
      <c r="A59" s="175" t="s">
        <v>113</v>
      </c>
      <c r="B59" s="158">
        <v>7963</v>
      </c>
      <c r="C59" s="179">
        <v>4547</v>
      </c>
      <c r="D59" s="179">
        <v>4628</v>
      </c>
      <c r="E59" s="179">
        <v>4826</v>
      </c>
      <c r="F59" s="179">
        <v>2133</v>
      </c>
      <c r="G59" s="179">
        <v>9926</v>
      </c>
      <c r="H59" s="179">
        <v>12786</v>
      </c>
      <c r="I59" s="179">
        <v>13078</v>
      </c>
      <c r="J59" s="179">
        <v>4291</v>
      </c>
      <c r="K59" s="195">
        <v>4596</v>
      </c>
      <c r="L59" s="179">
        <v>4668</v>
      </c>
      <c r="M59" s="179">
        <v>4757</v>
      </c>
      <c r="N59" s="105">
        <v>78199</v>
      </c>
    </row>
    <row r="60" spans="1:14">
      <c r="A60" s="169" t="s">
        <v>117</v>
      </c>
      <c r="B60" s="170">
        <v>1795</v>
      </c>
      <c r="C60" s="182">
        <v>1446</v>
      </c>
      <c r="D60" s="182">
        <v>2018</v>
      </c>
      <c r="E60" s="182">
        <v>1737</v>
      </c>
      <c r="F60" s="182">
        <v>529</v>
      </c>
      <c r="G60" s="182">
        <v>5612</v>
      </c>
      <c r="H60" s="182">
        <v>5149</v>
      </c>
      <c r="I60" s="182">
        <v>4104</v>
      </c>
      <c r="J60" s="182">
        <v>2149</v>
      </c>
      <c r="K60" s="200">
        <v>1784</v>
      </c>
      <c r="L60" s="182">
        <v>1702</v>
      </c>
      <c r="M60" s="182">
        <v>1981</v>
      </c>
      <c r="N60" s="182">
        <v>30006</v>
      </c>
    </row>
    <row r="61" spans="1:14">
      <c r="A61" s="162" t="s">
        <v>118</v>
      </c>
      <c r="B61" s="158">
        <v>7965</v>
      </c>
      <c r="C61" s="179">
        <v>4827</v>
      </c>
      <c r="D61" s="179">
        <v>10253</v>
      </c>
      <c r="E61" s="179">
        <v>10110</v>
      </c>
      <c r="F61" s="179">
        <v>1728</v>
      </c>
      <c r="G61" s="179">
        <v>10875</v>
      </c>
      <c r="H61" s="179">
        <v>25072</v>
      </c>
      <c r="I61" s="179">
        <v>23968</v>
      </c>
      <c r="J61" s="179">
        <v>8113</v>
      </c>
      <c r="K61" s="195">
        <v>8037</v>
      </c>
      <c r="L61" s="179">
        <v>8336</v>
      </c>
      <c r="M61" s="179">
        <v>10874</v>
      </c>
      <c r="N61" s="105">
        <v>130158</v>
      </c>
    </row>
    <row r="62" spans="1:14">
      <c r="A62" s="171" t="s">
        <v>144</v>
      </c>
      <c r="B62" s="172">
        <v>20446</v>
      </c>
      <c r="C62" s="183">
        <v>14702</v>
      </c>
      <c r="D62" s="183">
        <v>23810</v>
      </c>
      <c r="E62" s="190">
        <v>17860</v>
      </c>
      <c r="F62" s="190">
        <v>7010</v>
      </c>
      <c r="G62" s="190">
        <v>24294</v>
      </c>
      <c r="H62" s="190">
        <v>34650</v>
      </c>
      <c r="I62" s="190">
        <v>28175</v>
      </c>
      <c r="J62" s="190">
        <v>18989</v>
      </c>
      <c r="K62" s="201">
        <v>17810</v>
      </c>
      <c r="L62" s="190">
        <v>17804</v>
      </c>
      <c r="M62" s="190">
        <v>19032</v>
      </c>
      <c r="N62" s="190">
        <v>244582</v>
      </c>
    </row>
    <row r="63" spans="1:14">
      <c r="A63" s="173" t="s">
        <v>152</v>
      </c>
      <c r="B63" s="174">
        <v>12816</v>
      </c>
      <c r="C63" s="184">
        <v>11835</v>
      </c>
      <c r="D63" s="184">
        <v>16568</v>
      </c>
      <c r="E63" s="191">
        <v>15898</v>
      </c>
      <c r="F63" s="191">
        <v>12822</v>
      </c>
      <c r="G63" s="191">
        <v>17566</v>
      </c>
      <c r="H63" s="191">
        <v>15640</v>
      </c>
      <c r="I63" s="191">
        <v>17312</v>
      </c>
      <c r="J63" s="191">
        <v>17933</v>
      </c>
      <c r="K63" s="202">
        <v>16465</v>
      </c>
      <c r="L63" s="191">
        <v>15294</v>
      </c>
      <c r="M63" s="191">
        <v>28159</v>
      </c>
      <c r="N63" s="209">
        <v>198308</v>
      </c>
    </row>
    <row r="64" spans="1:14">
      <c r="A64" s="167" t="s">
        <v>123</v>
      </c>
      <c r="B64" s="168">
        <v>5429</v>
      </c>
      <c r="C64" s="181">
        <v>4421</v>
      </c>
      <c r="D64" s="181">
        <v>7714</v>
      </c>
      <c r="E64" s="192">
        <v>7946</v>
      </c>
      <c r="F64" s="192">
        <v>6782</v>
      </c>
      <c r="G64" s="192">
        <v>9833</v>
      </c>
      <c r="H64" s="192">
        <v>6139</v>
      </c>
      <c r="I64" s="192">
        <v>6192</v>
      </c>
      <c r="J64" s="192">
        <v>10041</v>
      </c>
      <c r="K64" s="203">
        <v>8389</v>
      </c>
      <c r="L64" s="192">
        <v>6188</v>
      </c>
      <c r="M64" s="192">
        <v>17376</v>
      </c>
      <c r="N64" s="192">
        <v>96450</v>
      </c>
    </row>
    <row r="65" spans="1:14">
      <c r="A65" s="171" t="s">
        <v>144</v>
      </c>
      <c r="B65" s="172">
        <v>7387</v>
      </c>
      <c r="C65" s="183">
        <v>7414</v>
      </c>
      <c r="D65" s="183">
        <v>8854</v>
      </c>
      <c r="E65" s="188">
        <v>7952</v>
      </c>
      <c r="F65" s="188">
        <v>6040</v>
      </c>
      <c r="G65" s="188">
        <v>7733</v>
      </c>
      <c r="H65" s="188">
        <v>9501</v>
      </c>
      <c r="I65" s="188">
        <v>11120</v>
      </c>
      <c r="J65" s="188">
        <v>7892</v>
      </c>
      <c r="K65" s="197">
        <v>8076</v>
      </c>
      <c r="L65" s="188">
        <v>9106</v>
      </c>
      <c r="M65" s="188">
        <v>10783</v>
      </c>
      <c r="N65" s="207">
        <v>101858</v>
      </c>
    </row>
    <row r="66" spans="1:14" ht="15.75" thickBot="1">
      <c r="A66" s="176" t="s">
        <v>149</v>
      </c>
      <c r="B66" s="177">
        <v>3713172</v>
      </c>
      <c r="C66" s="185">
        <v>3600922</v>
      </c>
      <c r="D66" s="185">
        <v>3478687</v>
      </c>
      <c r="E66" s="185">
        <v>3216929</v>
      </c>
      <c r="F66" s="185">
        <v>2736598</v>
      </c>
      <c r="G66" s="185">
        <v>3056697</v>
      </c>
      <c r="H66" s="185">
        <v>3342750</v>
      </c>
      <c r="I66" s="185">
        <v>3472655</v>
      </c>
      <c r="J66" s="185">
        <v>2890039</v>
      </c>
      <c r="K66" s="205">
        <v>3074099</v>
      </c>
      <c r="L66" s="185">
        <v>3386366</v>
      </c>
      <c r="M66" s="185">
        <v>3947337</v>
      </c>
      <c r="N66" s="185">
        <v>39916251</v>
      </c>
    </row>
    <row r="67" spans="1:14">
      <c r="A67" s="148" t="s">
        <v>33</v>
      </c>
      <c r="B67" s="210">
        <v>0</v>
      </c>
      <c r="C67" s="210">
        <v>0</v>
      </c>
      <c r="D67" s="210">
        <v>0</v>
      </c>
      <c r="E67" s="210">
        <v>0</v>
      </c>
      <c r="F67" s="210">
        <v>0</v>
      </c>
      <c r="G67" s="210">
        <v>0</v>
      </c>
      <c r="H67" s="210">
        <v>0</v>
      </c>
      <c r="I67" s="210">
        <v>0</v>
      </c>
      <c r="J67" s="210">
        <v>0</v>
      </c>
      <c r="K67" s="210">
        <v>0</v>
      </c>
      <c r="L67" s="210">
        <v>0</v>
      </c>
      <c r="M67" s="210">
        <v>0</v>
      </c>
      <c r="N67" s="210">
        <v>0</v>
      </c>
    </row>
    <row r="68" spans="1:14">
      <c r="A68" s="148" t="s">
        <v>35</v>
      </c>
      <c r="B68" s="210">
        <v>1062.3952918871948</v>
      </c>
      <c r="C68" s="210">
        <v>938.84983016036017</v>
      </c>
      <c r="D68" s="210">
        <v>935.85986254838451</v>
      </c>
      <c r="E68" s="210">
        <v>991.59285883561097</v>
      </c>
      <c r="F68" s="210">
        <v>914.81049056007578</v>
      </c>
      <c r="G68" s="210">
        <v>1028.4292598151512</v>
      </c>
      <c r="H68" s="210">
        <v>1389.7369460462912</v>
      </c>
      <c r="I68" s="210">
        <v>1774.1271822418832</v>
      </c>
      <c r="J68" s="210">
        <v>914.57129315111774</v>
      </c>
      <c r="K68" s="210">
        <v>744.02354056402555</v>
      </c>
      <c r="L68" s="210">
        <v>942.79658740816808</v>
      </c>
      <c r="M68" s="210">
        <v>1438.054822655818</v>
      </c>
      <c r="N68" s="210">
        <v>13075.247965874081</v>
      </c>
    </row>
    <row r="69" spans="1:14">
      <c r="A69" s="148" t="s">
        <v>36</v>
      </c>
      <c r="B69" s="210">
        <v>7575.0047397108774</v>
      </c>
      <c r="C69" s="210">
        <v>6694.1109092345359</v>
      </c>
      <c r="D69" s="210">
        <v>6672.7920846828338</v>
      </c>
      <c r="E69" s="210">
        <v>7070.1749743265655</v>
      </c>
      <c r="F69" s="210">
        <v>6522.7075598388492</v>
      </c>
      <c r="G69" s="210">
        <v>7332.8228928035387</v>
      </c>
      <c r="H69" s="210">
        <v>9908.9896516312492</v>
      </c>
      <c r="I69" s="210">
        <v>12649.737735998104</v>
      </c>
      <c r="J69" s="210">
        <v>6521.0020538747131</v>
      </c>
      <c r="K69" s="210">
        <v>5304.9763014456112</v>
      </c>
      <c r="L69" s="210">
        <v>6722.2517576427836</v>
      </c>
      <c r="M69" s="210">
        <v>10253.50185638676</v>
      </c>
      <c r="N69" s="210">
        <v>93228.072517576424</v>
      </c>
    </row>
    <row r="70" spans="1:14">
      <c r="A70" s="148" t="s">
        <v>40</v>
      </c>
      <c r="B70" s="210">
        <v>1886.7882731049619</v>
      </c>
      <c r="C70" s="210">
        <v>1124.9542996002194</v>
      </c>
      <c r="D70" s="210">
        <v>1614.3624676648114</v>
      </c>
      <c r="E70" s="210">
        <v>1399.7758093595673</v>
      </c>
      <c r="F70" s="210">
        <v>1000.0354315277887</v>
      </c>
      <c r="G70" s="210">
        <v>1745.0994747981499</v>
      </c>
      <c r="H70" s="210">
        <v>1679.0464842831386</v>
      </c>
      <c r="I70" s="210">
        <v>1565.4216508583522</v>
      </c>
      <c r="J70" s="210">
        <v>1249.8731676726502</v>
      </c>
      <c r="K70" s="210">
        <v>1217.3600376264012</v>
      </c>
      <c r="L70" s="210">
        <v>1500.737634240025</v>
      </c>
      <c r="M70" s="210">
        <v>2488.452300697656</v>
      </c>
      <c r="N70" s="210">
        <v>18471.907031433722</v>
      </c>
    </row>
    <row r="71" spans="1:14">
      <c r="A71" s="148" t="s">
        <v>43</v>
      </c>
      <c r="B71" s="210">
        <v>3626.2117268950378</v>
      </c>
      <c r="C71" s="210">
        <v>2162.0457003997803</v>
      </c>
      <c r="D71" s="210">
        <v>3102.6375323351881</v>
      </c>
      <c r="E71" s="210">
        <v>2690.2241906404324</v>
      </c>
      <c r="F71" s="210">
        <v>1921.9645684722111</v>
      </c>
      <c r="G71" s="210">
        <v>3353.9005252018496</v>
      </c>
      <c r="H71" s="210">
        <v>3226.9535157168611</v>
      </c>
      <c r="I71" s="210">
        <v>3008.5783491416473</v>
      </c>
      <c r="J71" s="210">
        <v>2402.1268323273493</v>
      </c>
      <c r="K71" s="210">
        <v>2339.6399623735988</v>
      </c>
      <c r="L71" s="210">
        <v>2884.2623657599747</v>
      </c>
      <c r="M71" s="210">
        <v>4782.5476993023431</v>
      </c>
      <c r="N71" s="210">
        <v>35501.092968566278</v>
      </c>
    </row>
    <row r="72" spans="1:14">
      <c r="A72" s="148" t="s">
        <v>47</v>
      </c>
      <c r="B72" s="210">
        <v>245.59996840192747</v>
      </c>
      <c r="C72" s="210">
        <v>217.0392606051031</v>
      </c>
      <c r="D72" s="210">
        <v>216.34805276878109</v>
      </c>
      <c r="E72" s="210">
        <v>229.23216683782289</v>
      </c>
      <c r="F72" s="210">
        <v>211.48194960107432</v>
      </c>
      <c r="G72" s="210">
        <v>237.74784738130973</v>
      </c>
      <c r="H72" s="210">
        <v>321.27340232245831</v>
      </c>
      <c r="I72" s="210">
        <v>410.13508176001261</v>
      </c>
      <c r="J72" s="210">
        <v>211.42665297416858</v>
      </c>
      <c r="K72" s="210">
        <v>172.0001579903626</v>
      </c>
      <c r="L72" s="210">
        <v>217.95165494904811</v>
      </c>
      <c r="M72" s="210">
        <v>332.44332095742158</v>
      </c>
      <c r="N72" s="210">
        <v>3022.6795165494905</v>
      </c>
    </row>
    <row r="73" spans="1:14">
      <c r="A73" s="148" t="s">
        <v>56</v>
      </c>
      <c r="B73" s="210">
        <v>626.02000552007689</v>
      </c>
      <c r="C73" s="210">
        <v>529.08144016902861</v>
      </c>
      <c r="D73" s="210">
        <v>463.97209505953117</v>
      </c>
      <c r="E73" s="210">
        <v>475.7606951489945</v>
      </c>
      <c r="F73" s="210">
        <v>288.00456833950375</v>
      </c>
      <c r="G73" s="210">
        <v>387.43687601716937</v>
      </c>
      <c r="H73" s="210">
        <v>469.9117358738377</v>
      </c>
      <c r="I73" s="210">
        <v>468.98225009755311</v>
      </c>
      <c r="J73" s="210">
        <v>336.38316947587822</v>
      </c>
      <c r="K73" s="210">
        <v>408.99641195001476</v>
      </c>
      <c r="L73" s="210">
        <v>585.89342444632678</v>
      </c>
      <c r="M73" s="210">
        <v>677.73115322020351</v>
      </c>
      <c r="N73" s="210">
        <v>5718.1738253181184</v>
      </c>
    </row>
    <row r="74" spans="1:14">
      <c r="A74" s="148" t="s">
        <v>57</v>
      </c>
      <c r="B74" s="210">
        <v>8948.2490125724526</v>
      </c>
      <c r="C74" s="210">
        <v>7562.6216939022188</v>
      </c>
      <c r="D74" s="210">
        <v>6631.9571337476573</v>
      </c>
      <c r="E74" s="210">
        <v>6800.4618591238313</v>
      </c>
      <c r="F74" s="210">
        <v>4116.7000599594567</v>
      </c>
      <c r="G74" s="210">
        <v>5537.9726089977257</v>
      </c>
      <c r="H74" s="210">
        <v>6716.8575915333449</v>
      </c>
      <c r="I74" s="210">
        <v>6703.5716420325307</v>
      </c>
      <c r="J74" s="210">
        <v>4808.2175290993709</v>
      </c>
      <c r="K74" s="210">
        <v>5846.1418279068448</v>
      </c>
      <c r="L74" s="210">
        <v>8374.6848511958578</v>
      </c>
      <c r="M74" s="210">
        <v>9687.4014713860161</v>
      </c>
      <c r="N74" s="210">
        <v>81734.837281457309</v>
      </c>
    </row>
    <row r="75" spans="1:14">
      <c r="A75" s="148" t="s">
        <v>66</v>
      </c>
      <c r="B75" s="210">
        <v>674.64036698994016</v>
      </c>
      <c r="C75" s="210">
        <v>570.17298778920917</v>
      </c>
      <c r="D75" s="210">
        <v>500.00687154400356</v>
      </c>
      <c r="E75" s="210">
        <v>512.711043009013</v>
      </c>
      <c r="F75" s="210">
        <v>310.37268132976749</v>
      </c>
      <c r="G75" s="210">
        <v>417.52748141732735</v>
      </c>
      <c r="H75" s="210">
        <v>506.4078194744506</v>
      </c>
      <c r="I75" s="210">
        <v>505.40614441663257</v>
      </c>
      <c r="J75" s="210">
        <v>362.50864653424827</v>
      </c>
      <c r="K75" s="210">
        <v>440.76145653891177</v>
      </c>
      <c r="L75" s="210">
        <v>631.39732181096588</v>
      </c>
      <c r="M75" s="210">
        <v>730.36770374318314</v>
      </c>
      <c r="N75" s="210">
        <v>6162.2805245976533</v>
      </c>
    </row>
    <row r="76" spans="1:14">
      <c r="A76" s="148" t="s">
        <v>70</v>
      </c>
      <c r="B76" s="210">
        <v>1389.1708456768001</v>
      </c>
      <c r="C76" s="210">
        <v>1149.2217741020838</v>
      </c>
      <c r="D76" s="210">
        <v>887.60593756663206</v>
      </c>
      <c r="E76" s="210">
        <v>414.6356390097402</v>
      </c>
      <c r="F76" s="210">
        <v>234.00106157594124</v>
      </c>
      <c r="G76" s="210">
        <v>240.65289642375936</v>
      </c>
      <c r="H76" s="210">
        <v>291.20408116972965</v>
      </c>
      <c r="I76" s="210">
        <v>263.63070767192767</v>
      </c>
      <c r="J76" s="210">
        <v>269.09570061743796</v>
      </c>
      <c r="K76" s="210">
        <v>479.47032804511247</v>
      </c>
      <c r="L76" s="210">
        <v>926.77172034278931</v>
      </c>
      <c r="M76" s="210">
        <v>1170.9299405245274</v>
      </c>
      <c r="N76" s="210">
        <v>7716.3906327264813</v>
      </c>
    </row>
    <row r="77" spans="1:14">
      <c r="A77" s="148" t="s">
        <v>71</v>
      </c>
      <c r="B77" s="210">
        <v>2162.7590812377794</v>
      </c>
      <c r="C77" s="210">
        <v>1789.189455012317</v>
      </c>
      <c r="D77" s="210">
        <v>1381.8874820235271</v>
      </c>
      <c r="E77" s="210">
        <v>645.5339863083924</v>
      </c>
      <c r="F77" s="210">
        <v>364.30934504393747</v>
      </c>
      <c r="G77" s="210">
        <v>374.66539035599089</v>
      </c>
      <c r="H77" s="210">
        <v>453.36703761335951</v>
      </c>
      <c r="I77" s="210">
        <v>410.43886638206754</v>
      </c>
      <c r="J77" s="210">
        <v>418.94715257205331</v>
      </c>
      <c r="K77" s="210">
        <v>746.47319974413301</v>
      </c>
      <c r="L77" s="210">
        <v>1442.8635330517586</v>
      </c>
      <c r="M77" s="210">
        <v>1822.9862584892051</v>
      </c>
      <c r="N77" s="210">
        <v>12013.420787834521</v>
      </c>
    </row>
    <row r="78" spans="1:14">
      <c r="A78" s="148" t="s">
        <v>72</v>
      </c>
      <c r="B78" s="210">
        <v>8163.7762025523189</v>
      </c>
      <c r="C78" s="210">
        <v>6753.6612937616537</v>
      </c>
      <c r="D78" s="210">
        <v>5216.2167474946355</v>
      </c>
      <c r="E78" s="210">
        <v>2436.699973233769</v>
      </c>
      <c r="F78" s="210">
        <v>1375.1600847446093</v>
      </c>
      <c r="G78" s="210">
        <v>1414.251094466649</v>
      </c>
      <c r="H78" s="210">
        <v>1711.3265480181649</v>
      </c>
      <c r="I78" s="210">
        <v>1549.2853915355197</v>
      </c>
      <c r="J78" s="210">
        <v>1581.4016567843323</v>
      </c>
      <c r="K78" s="210">
        <v>2817.7156655037725</v>
      </c>
      <c r="L78" s="210">
        <v>5446.3833151111257</v>
      </c>
      <c r="M78" s="210">
        <v>6881.2342362777699</v>
      </c>
      <c r="N78" s="210">
        <v>45347.112209484323</v>
      </c>
    </row>
    <row r="79" spans="1:14">
      <c r="A79" s="148" t="s">
        <v>73</v>
      </c>
      <c r="B79" s="210">
        <v>3848.3046405385908</v>
      </c>
      <c r="C79" s="210">
        <v>3183.593652320269</v>
      </c>
      <c r="D79" s="210">
        <v>2458.8610242846839</v>
      </c>
      <c r="E79" s="210">
        <v>1148.6306804520318</v>
      </c>
      <c r="F79" s="210">
        <v>648.23371002644865</v>
      </c>
      <c r="G79" s="210">
        <v>666.66073575378698</v>
      </c>
      <c r="H79" s="210">
        <v>806.69848521279152</v>
      </c>
      <c r="I79" s="210">
        <v>730.31425823515269</v>
      </c>
      <c r="J79" s="210">
        <v>745.45347439288287</v>
      </c>
      <c r="K79" s="210">
        <v>1328.2368357778312</v>
      </c>
      <c r="L79" s="210">
        <v>2567.3587400817505</v>
      </c>
      <c r="M79" s="210">
        <v>3243.7299831690311</v>
      </c>
      <c r="N79" s="210">
        <v>21376.07622024525</v>
      </c>
    </row>
    <row r="80" spans="1:14">
      <c r="A80" s="148" t="s">
        <v>74</v>
      </c>
      <c r="B80" s="210">
        <v>4783.0951471462204</v>
      </c>
      <c r="C80" s="210">
        <v>3956.9194154981014</v>
      </c>
      <c r="D80" s="210">
        <v>3056.1422058096332</v>
      </c>
      <c r="E80" s="210">
        <v>1427.6442087403086</v>
      </c>
      <c r="F80" s="210">
        <v>805.6959628357688</v>
      </c>
      <c r="G80" s="210">
        <v>828.59909176280576</v>
      </c>
      <c r="H80" s="210">
        <v>1002.6533682352888</v>
      </c>
      <c r="I80" s="210">
        <v>907.71467197757079</v>
      </c>
      <c r="J80" s="210">
        <v>926.53135051513652</v>
      </c>
      <c r="K80" s="210">
        <v>1650.8784404814292</v>
      </c>
      <c r="L80" s="210">
        <v>3190.9950686621874</v>
      </c>
      <c r="M80" s="210">
        <v>4031.6634441334318</v>
      </c>
      <c r="N80" s="210">
        <v>26568.532375797884</v>
      </c>
    </row>
    <row r="81" spans="1:14">
      <c r="A81" s="148" t="s">
        <v>75</v>
      </c>
      <c r="B81" s="210">
        <v>27156.874375643642</v>
      </c>
      <c r="C81" s="210">
        <v>22466.11455039537</v>
      </c>
      <c r="D81" s="210">
        <v>17351.791550036975</v>
      </c>
      <c r="E81" s="210">
        <v>8105.7042013909377</v>
      </c>
      <c r="F81" s="210">
        <v>4574.4822911893734</v>
      </c>
      <c r="G81" s="210">
        <v>4704.5188838028016</v>
      </c>
      <c r="H81" s="210">
        <v>5692.7430305724802</v>
      </c>
      <c r="I81" s="210">
        <v>5153.7116777890187</v>
      </c>
      <c r="J81" s="210">
        <v>5260.5467206830381</v>
      </c>
      <c r="K81" s="210">
        <v>9373.1563011790768</v>
      </c>
      <c r="L81" s="210">
        <v>18117.442690777447</v>
      </c>
      <c r="M81" s="210">
        <v>22890.48708189106</v>
      </c>
      <c r="N81" s="210">
        <v>150847.57335535123</v>
      </c>
    </row>
    <row r="82" spans="1:14">
      <c r="A82" s="148" t="s">
        <v>76</v>
      </c>
      <c r="B82" s="210">
        <v>597.3160638215827</v>
      </c>
      <c r="C82" s="210">
        <v>494.14269576775985</v>
      </c>
      <c r="D82" s="210">
        <v>381.65304613318693</v>
      </c>
      <c r="E82" s="210">
        <v>178.28514655645634</v>
      </c>
      <c r="F82" s="210">
        <v>100.61584107210098</v>
      </c>
      <c r="G82" s="210">
        <v>103.47599885676438</v>
      </c>
      <c r="H82" s="210">
        <v>125.21201123274372</v>
      </c>
      <c r="I82" s="210">
        <v>113.35600448220953</v>
      </c>
      <c r="J82" s="210">
        <v>115.70584365799108</v>
      </c>
      <c r="K82" s="210">
        <v>206.16278405095565</v>
      </c>
      <c r="L82" s="210">
        <v>398.49356022628808</v>
      </c>
      <c r="M82" s="210">
        <v>503.47677916044768</v>
      </c>
      <c r="N82" s="210">
        <v>3317.8957750184868</v>
      </c>
    </row>
    <row r="83" spans="1:14">
      <c r="A83" s="148" t="s">
        <v>77</v>
      </c>
      <c r="B83" s="210">
        <v>2172.80568169961</v>
      </c>
      <c r="C83" s="210">
        <v>1797.5007235955666</v>
      </c>
      <c r="D83" s="210">
        <v>1388.3067228606294</v>
      </c>
      <c r="E83" s="210">
        <v>648.53266614343977</v>
      </c>
      <c r="F83" s="210">
        <v>366.00166041365168</v>
      </c>
      <c r="G83" s="210">
        <v>376.40581235511075</v>
      </c>
      <c r="H83" s="210">
        <v>455.47305003470535</v>
      </c>
      <c r="I83" s="210">
        <v>412.34546584583558</v>
      </c>
      <c r="J83" s="210">
        <v>420.89327532471066</v>
      </c>
      <c r="K83" s="210">
        <v>749.94076950645785</v>
      </c>
      <c r="L83" s="210">
        <v>1449.5660241259011</v>
      </c>
      <c r="M83" s="210">
        <v>1831.4545223588761</v>
      </c>
      <c r="N83" s="210">
        <v>12069.226374264495</v>
      </c>
    </row>
    <row r="84" spans="1:14">
      <c r="A84" s="148" t="s">
        <v>78</v>
      </c>
      <c r="B84" s="210">
        <v>4235.5554219764363</v>
      </c>
      <c r="C84" s="210">
        <v>3503.955277710988</v>
      </c>
      <c r="D84" s="210">
        <v>2706.2935801875451</v>
      </c>
      <c r="E84" s="210">
        <v>1264.2161577302236</v>
      </c>
      <c r="F84" s="210">
        <v>713.46477518634288</v>
      </c>
      <c r="G84" s="210">
        <v>733.74609281077176</v>
      </c>
      <c r="H84" s="210">
        <v>887.87569127194035</v>
      </c>
      <c r="I84" s="210">
        <v>803.805001202212</v>
      </c>
      <c r="J84" s="210">
        <v>820.46766049531129</v>
      </c>
      <c r="K84" s="210">
        <v>1461.8958884347198</v>
      </c>
      <c r="L84" s="210">
        <v>2825.7093051214233</v>
      </c>
      <c r="M84" s="210">
        <v>3570.1430632363545</v>
      </c>
      <c r="N84" s="210">
        <v>23527.127915364268</v>
      </c>
    </row>
    <row r="85" spans="1:14">
      <c r="A85" s="148" t="s">
        <v>79</v>
      </c>
      <c r="B85" s="210">
        <v>22590.694465741493</v>
      </c>
      <c r="C85" s="210">
        <v>18688.642979308344</v>
      </c>
      <c r="D85" s="210">
        <v>14434.246589573873</v>
      </c>
      <c r="E85" s="210">
        <v>6742.8042163618802</v>
      </c>
      <c r="F85" s="210">
        <v>3805.3249556542532</v>
      </c>
      <c r="G85" s="210">
        <v>3913.4970852028109</v>
      </c>
      <c r="H85" s="210">
        <v>4735.5603850707948</v>
      </c>
      <c r="I85" s="210">
        <v>4287.1622215064399</v>
      </c>
      <c r="J85" s="210">
        <v>4376.0339296002758</v>
      </c>
      <c r="K85" s="210">
        <v>7797.1458442023895</v>
      </c>
      <c r="L85" s="210">
        <v>15071.160497579698</v>
      </c>
      <c r="M85" s="210">
        <v>19041.661153125526</v>
      </c>
      <c r="N85" s="210">
        <v>125483.93432292777</v>
      </c>
    </row>
    <row r="86" spans="1:14">
      <c r="A86" s="148" t="s">
        <v>80</v>
      </c>
      <c r="B86" s="210">
        <v>6475.9473249647272</v>
      </c>
      <c r="C86" s="210">
        <v>5357.3681717756899</v>
      </c>
      <c r="D86" s="210">
        <v>4137.7842868614098</v>
      </c>
      <c r="E86" s="210">
        <v>1932.9217609458005</v>
      </c>
      <c r="F86" s="210">
        <v>1090.8511026326175</v>
      </c>
      <c r="G86" s="210">
        <v>1121.8601986145072</v>
      </c>
      <c r="H86" s="210">
        <v>1357.5164612320632</v>
      </c>
      <c r="I86" s="210">
        <v>1228.9766816224871</v>
      </c>
      <c r="J86" s="210">
        <v>1254.4530343378985</v>
      </c>
      <c r="K86" s="210">
        <v>2235.1639454331817</v>
      </c>
      <c r="L86" s="210">
        <v>4320.3648146551914</v>
      </c>
      <c r="M86" s="210">
        <v>5458.5659061730184</v>
      </c>
      <c r="N86" s="210">
        <v>35971.773689248592</v>
      </c>
    </row>
    <row r="87" spans="1:14">
      <c r="A87" s="148" t="s">
        <v>82</v>
      </c>
      <c r="B87" s="210">
        <v>4312.7315800695924</v>
      </c>
      <c r="C87" s="210">
        <v>3567.8009318277705</v>
      </c>
      <c r="D87" s="210">
        <v>2755.6050211634688</v>
      </c>
      <c r="E87" s="210">
        <v>1287.2514710085425</v>
      </c>
      <c r="F87" s="210">
        <v>726.46483416278409</v>
      </c>
      <c r="G87" s="210">
        <v>747.11569816764734</v>
      </c>
      <c r="H87" s="210">
        <v>904.05369578136981</v>
      </c>
      <c r="I87" s="210">
        <v>818.45115162843024</v>
      </c>
      <c r="J87" s="210">
        <v>835.41742164072457</v>
      </c>
      <c r="K87" s="210">
        <v>1488.5331288816706</v>
      </c>
      <c r="L87" s="210">
        <v>2877.1966229182449</v>
      </c>
      <c r="M87" s="210">
        <v>3635.1947265988288</v>
      </c>
      <c r="N87" s="210">
        <v>23955.816283849075</v>
      </c>
    </row>
    <row r="88" spans="1:14">
      <c r="A88" s="148" t="s">
        <v>83</v>
      </c>
      <c r="B88" s="210">
        <v>8815.8919052566162</v>
      </c>
      <c r="C88" s="210">
        <v>7293.1381818016853</v>
      </c>
      <c r="D88" s="210">
        <v>5632.8838345574723</v>
      </c>
      <c r="E88" s="210">
        <v>2631.3415552541205</v>
      </c>
      <c r="F88" s="210">
        <v>1485.0067369242424</v>
      </c>
      <c r="G88" s="210">
        <v>1527.2203042277035</v>
      </c>
      <c r="H88" s="210">
        <v>1848.0258997309768</v>
      </c>
      <c r="I88" s="210">
        <v>1673.041029456464</v>
      </c>
      <c r="J88" s="210">
        <v>1707.7227154568179</v>
      </c>
      <c r="K88" s="210">
        <v>3042.7924664401366</v>
      </c>
      <c r="L88" s="210">
        <v>5881.4359175600084</v>
      </c>
      <c r="M88" s="210">
        <v>7430.9015456364241</v>
      </c>
      <c r="N88" s="210">
        <v>48969.402092302669</v>
      </c>
    </row>
    <row r="89" spans="1:14">
      <c r="A89" s="148" t="s">
        <v>84</v>
      </c>
      <c r="B89" s="210">
        <v>3956.0772636745951</v>
      </c>
      <c r="C89" s="210">
        <v>3272.7508971224029</v>
      </c>
      <c r="D89" s="210">
        <v>2527.721971446329</v>
      </c>
      <c r="E89" s="210">
        <v>1180.7983368643586</v>
      </c>
      <c r="F89" s="210">
        <v>666.38763853792864</v>
      </c>
      <c r="G89" s="210">
        <v>685.33071719889119</v>
      </c>
      <c r="H89" s="210">
        <v>829.29025482359236</v>
      </c>
      <c r="I89" s="210">
        <v>750.76687066466445</v>
      </c>
      <c r="J89" s="210">
        <v>766.33006392138884</v>
      </c>
      <c r="K89" s="210">
        <v>1365.434402319135</v>
      </c>
      <c r="L89" s="210">
        <v>2639.2581897861874</v>
      </c>
      <c r="M89" s="210">
        <v>3334.5713592255029</v>
      </c>
      <c r="N89" s="210">
        <v>21974.717965584976</v>
      </c>
    </row>
    <row r="90" spans="1:14">
      <c r="A90" s="148" t="s">
        <v>86</v>
      </c>
      <c r="B90" s="210">
        <v>609.72561410855519</v>
      </c>
      <c r="C90" s="210">
        <v>515.31021880442745</v>
      </c>
      <c r="D90" s="210">
        <v>451.8955753728431</v>
      </c>
      <c r="E90" s="210">
        <v>463.37733532563692</v>
      </c>
      <c r="F90" s="210">
        <v>280.50822776979373</v>
      </c>
      <c r="G90" s="210">
        <v>377.35245691008936</v>
      </c>
      <c r="H90" s="210">
        <v>457.68061596444306</v>
      </c>
      <c r="I90" s="210">
        <v>456.7753233527805</v>
      </c>
      <c r="J90" s="210">
        <v>327.6276041914515</v>
      </c>
      <c r="K90" s="210">
        <v>398.35082943914114</v>
      </c>
      <c r="L90" s="210">
        <v>570.64346965385312</v>
      </c>
      <c r="M90" s="210">
        <v>660.09079574763723</v>
      </c>
      <c r="N90" s="210">
        <v>5569.338066640652</v>
      </c>
    </row>
    <row r="91" spans="1:14">
      <c r="A91" s="148" t="s">
        <v>87</v>
      </c>
      <c r="B91" s="210">
        <v>350.59222811241921</v>
      </c>
      <c r="C91" s="210">
        <v>296.30337581254577</v>
      </c>
      <c r="D91" s="210">
        <v>259.8399558393848</v>
      </c>
      <c r="E91" s="210">
        <v>266.44196781224122</v>
      </c>
      <c r="F91" s="210">
        <v>161.29223096763141</v>
      </c>
      <c r="G91" s="210">
        <v>216.97766272330136</v>
      </c>
      <c r="H91" s="210">
        <v>263.16635417955479</v>
      </c>
      <c r="I91" s="210">
        <v>262.64581092784874</v>
      </c>
      <c r="J91" s="210">
        <v>188.3858724100846</v>
      </c>
      <c r="K91" s="210">
        <v>229.05172692750614</v>
      </c>
      <c r="L91" s="210">
        <v>328.11999505096554</v>
      </c>
      <c r="M91" s="210">
        <v>379.55220755489142</v>
      </c>
      <c r="N91" s="210">
        <v>3202.3693883183751</v>
      </c>
    </row>
    <row r="92" spans="1:14">
      <c r="A92" s="148" t="s">
        <v>88</v>
      </c>
      <c r="B92" s="210">
        <v>1878.0600165602307</v>
      </c>
      <c r="C92" s="210">
        <v>1587.2443205070856</v>
      </c>
      <c r="D92" s="210">
        <v>1391.9162851785934</v>
      </c>
      <c r="E92" s="210">
        <v>1427.2820854469835</v>
      </c>
      <c r="F92" s="210">
        <v>864.01370501851125</v>
      </c>
      <c r="G92" s="210">
        <v>1162.310628051508</v>
      </c>
      <c r="H92" s="210">
        <v>1409.7352076215132</v>
      </c>
      <c r="I92" s="210">
        <v>1406.9467502926593</v>
      </c>
      <c r="J92" s="210">
        <v>1009.1495084276346</v>
      </c>
      <c r="K92" s="210">
        <v>1226.9892358500442</v>
      </c>
      <c r="L92" s="210">
        <v>1757.6802733389802</v>
      </c>
      <c r="M92" s="210">
        <v>2033.1934596606104</v>
      </c>
      <c r="N92" s="210">
        <v>17154.521475954356</v>
      </c>
    </row>
    <row r="93" spans="1:14">
      <c r="A93" s="148" t="s">
        <v>91</v>
      </c>
      <c r="B93" s="210">
        <v>4385.0309790522597</v>
      </c>
      <c r="C93" s="210">
        <v>3706.0133623930483</v>
      </c>
      <c r="D93" s="210">
        <v>3249.9472737482274</v>
      </c>
      <c r="E93" s="210">
        <v>3332.5219137535569</v>
      </c>
      <c r="F93" s="210">
        <v>2017.3619742840553</v>
      </c>
      <c r="G93" s="210">
        <v>2713.8473032520865</v>
      </c>
      <c r="H93" s="210">
        <v>3291.5521885201433</v>
      </c>
      <c r="I93" s="210">
        <v>3285.0414957504922</v>
      </c>
      <c r="J93" s="210">
        <v>2356.2355930751587</v>
      </c>
      <c r="K93" s="210">
        <v>2864.8636160310643</v>
      </c>
      <c r="L93" s="210">
        <v>4103.9596082648877</v>
      </c>
      <c r="M93" s="210">
        <v>4747.247813383331</v>
      </c>
      <c r="N93" s="210">
        <v>40053.62312150831</v>
      </c>
    </row>
    <row r="94" spans="1:14">
      <c r="A94" s="148" t="s">
        <v>92</v>
      </c>
      <c r="B94" s="210">
        <v>591.32872057941768</v>
      </c>
      <c r="C94" s="210">
        <v>499.76206565084561</v>
      </c>
      <c r="D94" s="210">
        <v>438.26079508142112</v>
      </c>
      <c r="E94" s="210">
        <v>449.39612262184619</v>
      </c>
      <c r="F94" s="210">
        <v>272.04461744915341</v>
      </c>
      <c r="G94" s="210">
        <v>365.9668224343539</v>
      </c>
      <c r="H94" s="210">
        <v>443.87128703448144</v>
      </c>
      <c r="I94" s="210">
        <v>442.99330928610175</v>
      </c>
      <c r="J94" s="210">
        <v>317.7422885477439</v>
      </c>
      <c r="K94" s="210">
        <v>386.33162337847739</v>
      </c>
      <c r="L94" s="210">
        <v>553.4257787591248</v>
      </c>
      <c r="M94" s="210">
        <v>640.17426311732061</v>
      </c>
      <c r="N94" s="210">
        <v>5401.2976939402879</v>
      </c>
    </row>
    <row r="95" spans="1:14">
      <c r="A95" s="148" t="s">
        <v>93</v>
      </c>
      <c r="B95" s="210">
        <v>911.96029351581308</v>
      </c>
      <c r="C95" s="210">
        <v>770.74416347041517</v>
      </c>
      <c r="D95" s="210">
        <v>675.89553730334728</v>
      </c>
      <c r="E95" s="210">
        <v>693.06868688791383</v>
      </c>
      <c r="F95" s="210">
        <v>419.55325446602774</v>
      </c>
      <c r="G95" s="210">
        <v>564.40216615431473</v>
      </c>
      <c r="H95" s="210">
        <v>684.54816267095578</v>
      </c>
      <c r="I95" s="210">
        <v>683.19412587678801</v>
      </c>
      <c r="J95" s="210">
        <v>490.02921833807613</v>
      </c>
      <c r="K95" s="210">
        <v>595.80921472147406</v>
      </c>
      <c r="L95" s="210">
        <v>853.50553435296126</v>
      </c>
      <c r="M95" s="210">
        <v>987.29097467426789</v>
      </c>
      <c r="N95" s="210">
        <v>8330.0013324323554</v>
      </c>
    </row>
    <row r="96" spans="1:14">
      <c r="A96" s="148" t="s">
        <v>95</v>
      </c>
      <c r="B96" s="210">
        <v>7129.5846808348642</v>
      </c>
      <c r="C96" s="210">
        <v>6025.5756964338407</v>
      </c>
      <c r="D96" s="210">
        <v>5284.061710652797</v>
      </c>
      <c r="E96" s="210">
        <v>5418.3191175490865</v>
      </c>
      <c r="F96" s="210">
        <v>3280.0117254047263</v>
      </c>
      <c r="G96" s="210">
        <v>4412.4213151107351</v>
      </c>
      <c r="H96" s="210">
        <v>5351.7067887428502</v>
      </c>
      <c r="I96" s="210">
        <v>5341.1211085837203</v>
      </c>
      <c r="J96" s="210">
        <v>3830.9834683214208</v>
      </c>
      <c r="K96" s="210">
        <v>4657.9574573383716</v>
      </c>
      <c r="L96" s="210">
        <v>6672.5931227455721</v>
      </c>
      <c r="M96" s="210">
        <v>7718.5099599318564</v>
      </c>
      <c r="N96" s="210">
        <v>65122.846151649843</v>
      </c>
    </row>
    <row r="97" spans="1:14">
      <c r="A97" s="148" t="s">
        <v>96</v>
      </c>
      <c r="B97" s="210">
        <v>1508.808082153972</v>
      </c>
      <c r="C97" s="210">
        <v>1275.1706750673354</v>
      </c>
      <c r="D97" s="210">
        <v>1118.2467664721951</v>
      </c>
      <c r="E97" s="210">
        <v>1146.6591733208973</v>
      </c>
      <c r="F97" s="210">
        <v>694.13695501137329</v>
      </c>
      <c r="G97" s="210">
        <v>933.78467893138929</v>
      </c>
      <c r="H97" s="210">
        <v>1132.5622483844259</v>
      </c>
      <c r="I97" s="210">
        <v>1130.3220393828935</v>
      </c>
      <c r="J97" s="210">
        <v>810.73710157893231</v>
      </c>
      <c r="K97" s="210">
        <v>985.74659991815065</v>
      </c>
      <c r="L97" s="210">
        <v>1412.0966203805046</v>
      </c>
      <c r="M97" s="210">
        <v>1633.4401975806836</v>
      </c>
      <c r="N97" s="210">
        <v>13781.711138182753</v>
      </c>
    </row>
    <row r="98" spans="1:14">
      <c r="A98" s="148" t="s">
        <v>99</v>
      </c>
      <c r="B98" s="210">
        <v>3361.4494779748284</v>
      </c>
      <c r="C98" s="210">
        <v>3145.6766661899314</v>
      </c>
      <c r="D98" s="210">
        <v>3010.7176415903891</v>
      </c>
      <c r="E98" s="210">
        <v>3894.8204733981693</v>
      </c>
      <c r="F98" s="210">
        <v>2772.7210383295196</v>
      </c>
      <c r="G98" s="210">
        <v>2563.0092605835239</v>
      </c>
      <c r="H98" s="210">
        <v>2881.8196510297485</v>
      </c>
      <c r="I98" s="210">
        <v>2236.925629290618</v>
      </c>
      <c r="J98" s="210">
        <v>3047.891983695652</v>
      </c>
      <c r="K98" s="210">
        <v>3235.7840389016019</v>
      </c>
      <c r="L98" s="210">
        <v>3709.7569007437069</v>
      </c>
      <c r="M98" s="210">
        <v>3514.9956736270024</v>
      </c>
      <c r="N98" s="210">
        <v>37375.568435354689</v>
      </c>
    </row>
    <row r="99" spans="1:14">
      <c r="A99" s="148" t="s">
        <v>103</v>
      </c>
      <c r="B99" s="210">
        <v>1464.0345394736842</v>
      </c>
      <c r="C99" s="210">
        <v>1370.0575657894738</v>
      </c>
      <c r="D99" s="210">
        <v>1311.2779605263158</v>
      </c>
      <c r="E99" s="210">
        <v>1696.3371710526317</v>
      </c>
      <c r="F99" s="210">
        <v>1207.6217105263158</v>
      </c>
      <c r="G99" s="210">
        <v>1116.2845394736842</v>
      </c>
      <c r="H99" s="210">
        <v>1255.1381578947369</v>
      </c>
      <c r="I99" s="210">
        <v>974.26315789473688</v>
      </c>
      <c r="J99" s="210">
        <v>1327.46875</v>
      </c>
      <c r="K99" s="210">
        <v>1409.3026315789475</v>
      </c>
      <c r="L99" s="210">
        <v>1615.735197368421</v>
      </c>
      <c r="M99" s="210">
        <v>1530.9095394736842</v>
      </c>
      <c r="N99" s="210">
        <v>16278.430921052632</v>
      </c>
    </row>
    <row r="100" spans="1:14">
      <c r="A100" s="148" t="s">
        <v>104</v>
      </c>
      <c r="B100" s="210">
        <v>1157.069150457666</v>
      </c>
      <c r="C100" s="210">
        <v>1082.7964101830664</v>
      </c>
      <c r="D100" s="210">
        <v>1036.3411756292905</v>
      </c>
      <c r="E100" s="210">
        <v>1340.6646882151031</v>
      </c>
      <c r="F100" s="210">
        <v>954.41862128146454</v>
      </c>
      <c r="G100" s="210">
        <v>882.23219393592672</v>
      </c>
      <c r="H100" s="210">
        <v>991.97225400457671</v>
      </c>
      <c r="I100" s="210">
        <v>769.98855835240272</v>
      </c>
      <c r="J100" s="210">
        <v>1049.1372282608695</v>
      </c>
      <c r="K100" s="210">
        <v>1113.8129290617849</v>
      </c>
      <c r="L100" s="210">
        <v>1276.9626001144165</v>
      </c>
      <c r="M100" s="210">
        <v>1209.9224113272312</v>
      </c>
      <c r="N100" s="210">
        <v>12865.318220823799</v>
      </c>
    </row>
    <row r="101" spans="1:14">
      <c r="A101" s="148" t="s">
        <v>105</v>
      </c>
      <c r="B101" s="210">
        <v>816.78968821510307</v>
      </c>
      <c r="C101" s="210">
        <v>764.35962528604125</v>
      </c>
      <c r="D101" s="210">
        <v>731.56629004576666</v>
      </c>
      <c r="E101" s="210">
        <v>946.39209096109846</v>
      </c>
      <c r="F101" s="210">
        <v>673.73612700228841</v>
      </c>
      <c r="G101" s="210">
        <v>622.77881864988558</v>
      </c>
      <c r="H101" s="210">
        <v>700.24570938215106</v>
      </c>
      <c r="I101" s="210">
        <v>543.54462242562931</v>
      </c>
      <c r="J101" s="210">
        <v>740.59918478260875</v>
      </c>
      <c r="K101" s="210">
        <v>786.254576659039</v>
      </c>
      <c r="L101" s="210">
        <v>901.42398455377577</v>
      </c>
      <c r="M101" s="210">
        <v>854.0994708237987</v>
      </c>
      <c r="N101" s="210">
        <v>9081.7901887871867</v>
      </c>
    </row>
    <row r="102" spans="1:14">
      <c r="A102" s="148" t="s">
        <v>106</v>
      </c>
      <c r="B102" s="210">
        <v>213.56700514874143</v>
      </c>
      <c r="C102" s="210">
        <v>199.85805205949657</v>
      </c>
      <c r="D102" s="210">
        <v>191.28353832951944</v>
      </c>
      <c r="E102" s="210">
        <v>247.45430491990848</v>
      </c>
      <c r="F102" s="210">
        <v>176.16261441647598</v>
      </c>
      <c r="G102" s="210">
        <v>162.83874427917621</v>
      </c>
      <c r="H102" s="210">
        <v>183.09410755148741</v>
      </c>
      <c r="I102" s="210">
        <v>142.12128146453091</v>
      </c>
      <c r="J102" s="210">
        <v>193.64538043478262</v>
      </c>
      <c r="K102" s="210">
        <v>205.58295194508008</v>
      </c>
      <c r="L102" s="210">
        <v>235.69643878718537</v>
      </c>
      <c r="M102" s="210">
        <v>223.32243993135012</v>
      </c>
      <c r="N102" s="210">
        <v>2374.6268592677347</v>
      </c>
    </row>
    <row r="103" spans="1:14">
      <c r="A103" s="148" t="s">
        <v>134</v>
      </c>
      <c r="B103" s="210">
        <v>1306.0901387299771</v>
      </c>
      <c r="C103" s="210">
        <v>1222.2516804919908</v>
      </c>
      <c r="D103" s="210">
        <v>1169.8133938787184</v>
      </c>
      <c r="E103" s="210">
        <v>1513.3312714530891</v>
      </c>
      <c r="F103" s="210">
        <v>1077.3398884439359</v>
      </c>
      <c r="G103" s="210">
        <v>995.85644307780319</v>
      </c>
      <c r="H103" s="210">
        <v>1119.7301201372998</v>
      </c>
      <c r="I103" s="210">
        <v>869.15675057208239</v>
      </c>
      <c r="J103" s="210">
        <v>1184.257472826087</v>
      </c>
      <c r="K103" s="210">
        <v>1257.2628718535468</v>
      </c>
      <c r="L103" s="210">
        <v>1441.4248784324941</v>
      </c>
      <c r="M103" s="210">
        <v>1365.7504648169336</v>
      </c>
      <c r="N103" s="210">
        <v>14522.265374713957</v>
      </c>
    </row>
    <row r="104" spans="1:14">
      <c r="A104" s="148" t="s">
        <v>109</v>
      </c>
      <c r="B104" s="210">
        <v>2054.1704352421575</v>
      </c>
      <c r="C104" s="210">
        <v>1477.0817636178324</v>
      </c>
      <c r="D104" s="210">
        <v>2392.1450681363481</v>
      </c>
      <c r="E104" s="210">
        <v>1794.3599713110113</v>
      </c>
      <c r="F104" s="210">
        <v>704.28126533539694</v>
      </c>
      <c r="G104" s="210">
        <v>2440.7716205503757</v>
      </c>
      <c r="H104" s="210">
        <v>3481.2190932769618</v>
      </c>
      <c r="I104" s="210">
        <v>2830.6882526140953</v>
      </c>
      <c r="J104" s="210">
        <v>1907.7884375825752</v>
      </c>
      <c r="K104" s="210">
        <v>1789.3365671360084</v>
      </c>
      <c r="L104" s="210">
        <v>1788.7337586350081</v>
      </c>
      <c r="M104" s="210">
        <v>1912.1085651730775</v>
      </c>
      <c r="N104" s="210">
        <v>24572.684798610848</v>
      </c>
    </row>
    <row r="105" spans="1:14">
      <c r="A105" s="148" t="s">
        <v>111</v>
      </c>
      <c r="B105" s="210">
        <v>392.07912121097729</v>
      </c>
      <c r="C105" s="210">
        <v>281.93031595636251</v>
      </c>
      <c r="D105" s="210">
        <v>456.58827526329691</v>
      </c>
      <c r="E105" s="210">
        <v>342.48914725755913</v>
      </c>
      <c r="F105" s="210">
        <v>134.42603148239024</v>
      </c>
      <c r="G105" s="210">
        <v>465.86961609603259</v>
      </c>
      <c r="H105" s="210">
        <v>664.4596277981201</v>
      </c>
      <c r="I105" s="210">
        <v>540.29292967422896</v>
      </c>
      <c r="J105" s="210">
        <v>364.13921709259745</v>
      </c>
      <c r="K105" s="210">
        <v>341.53033105583023</v>
      </c>
      <c r="L105" s="210">
        <v>341.41527311162281</v>
      </c>
      <c r="M105" s="210">
        <v>364.9637990260843</v>
      </c>
      <c r="N105" s="210">
        <v>4690.1836850251029</v>
      </c>
    </row>
    <row r="106" spans="1:14">
      <c r="A106" s="148" t="s">
        <v>112</v>
      </c>
      <c r="B106" s="210">
        <v>1073.9726322147144</v>
      </c>
      <c r="C106" s="210">
        <v>772.25597372692619</v>
      </c>
      <c r="D106" s="210">
        <v>1250.6743799781059</v>
      </c>
      <c r="E106" s="210">
        <v>938.13710316711342</v>
      </c>
      <c r="F106" s="210">
        <v>368.21618662942132</v>
      </c>
      <c r="G106" s="210">
        <v>1276.097580310294</v>
      </c>
      <c r="H106" s="210">
        <v>1820.0700237816618</v>
      </c>
      <c r="I106" s="210">
        <v>1479.9559284285228</v>
      </c>
      <c r="J106" s="210">
        <v>997.44039485108158</v>
      </c>
      <c r="K106" s="210">
        <v>935.51073949643273</v>
      </c>
      <c r="L106" s="210">
        <v>935.19557585595112</v>
      </c>
      <c r="M106" s="210">
        <v>999.69906760786682</v>
      </c>
      <c r="N106" s="210">
        <v>12847.225586048093</v>
      </c>
    </row>
    <row r="107" spans="1:14">
      <c r="A107" s="148" t="s">
        <v>114</v>
      </c>
      <c r="B107" s="210">
        <v>320.6867615416557</v>
      </c>
      <c r="C107" s="210">
        <v>230.59457929108001</v>
      </c>
      <c r="D107" s="210">
        <v>373.44966214940928</v>
      </c>
      <c r="E107" s="210">
        <v>280.12645804235405</v>
      </c>
      <c r="F107" s="210">
        <v>109.94885055301802</v>
      </c>
      <c r="G107" s="210">
        <v>381.04099505492434</v>
      </c>
      <c r="H107" s="210">
        <v>543.4704239175569</v>
      </c>
      <c r="I107" s="210">
        <v>441.91281944811448</v>
      </c>
      <c r="J107" s="210">
        <v>297.83433996451629</v>
      </c>
      <c r="K107" s="210">
        <v>279.34222943641237</v>
      </c>
      <c r="L107" s="210">
        <v>279.24812200369939</v>
      </c>
      <c r="M107" s="210">
        <v>298.50877656562608</v>
      </c>
      <c r="N107" s="210">
        <v>3836.1640179683668</v>
      </c>
    </row>
    <row r="108" spans="1:14">
      <c r="A108" s="148" t="s">
        <v>115</v>
      </c>
      <c r="B108" s="210">
        <v>6792.6935940508092</v>
      </c>
      <c r="C108" s="210">
        <v>4884.3872258502888</v>
      </c>
      <c r="D108" s="210">
        <v>7910.3019893548753</v>
      </c>
      <c r="E108" s="210">
        <v>5933.5570571137368</v>
      </c>
      <c r="F108" s="210">
        <v>2328.9045336151898</v>
      </c>
      <c r="G108" s="210">
        <v>8071.0993922464231</v>
      </c>
      <c r="H108" s="210">
        <v>11511.6322524631</v>
      </c>
      <c r="I108" s="210">
        <v>9360.4686497300972</v>
      </c>
      <c r="J108" s="210">
        <v>6308.6402551810052</v>
      </c>
      <c r="K108" s="210">
        <v>5916.9457551621308</v>
      </c>
      <c r="L108" s="210">
        <v>5914.9523989279378</v>
      </c>
      <c r="M108" s="210">
        <v>6322.9259748593859</v>
      </c>
      <c r="N108" s="210">
        <v>81256.509078554984</v>
      </c>
    </row>
    <row r="109" spans="1:14">
      <c r="A109" s="148" t="s">
        <v>116</v>
      </c>
      <c r="B109" s="210">
        <v>4455.2691480125322</v>
      </c>
      <c r="C109" s="210">
        <v>3203.6274583820923</v>
      </c>
      <c r="D109" s="210">
        <v>5188.2988562153187</v>
      </c>
      <c r="E109" s="210">
        <v>3891.7689026461817</v>
      </c>
      <c r="F109" s="210">
        <v>1527.5083990789326</v>
      </c>
      <c r="G109" s="210">
        <v>5293.7644860518667</v>
      </c>
      <c r="H109" s="210">
        <v>7550.3803178437965</v>
      </c>
      <c r="I109" s="210">
        <v>6139.4506624891474</v>
      </c>
      <c r="J109" s="210">
        <v>4137.7827375335019</v>
      </c>
      <c r="K109" s="210">
        <v>3880.8736929523234</v>
      </c>
      <c r="L109" s="210">
        <v>3879.5662677890605</v>
      </c>
      <c r="M109" s="210">
        <v>4147.1526178702206</v>
      </c>
      <c r="N109" s="210">
        <v>53295.443546864975</v>
      </c>
    </row>
    <row r="110" spans="1:14">
      <c r="A110" s="148" t="s">
        <v>119</v>
      </c>
      <c r="B110" s="210">
        <v>867.1277414971122</v>
      </c>
      <c r="C110" s="210">
        <v>623.5210826318372</v>
      </c>
      <c r="D110" s="210">
        <v>1009.7971009021932</v>
      </c>
      <c r="E110" s="210">
        <v>757.4538522517081</v>
      </c>
      <c r="F110" s="210">
        <v>297.29851647729419</v>
      </c>
      <c r="G110" s="210">
        <v>1030.3238458344342</v>
      </c>
      <c r="H110" s="210">
        <v>1469.5283303763542</v>
      </c>
      <c r="I110" s="210">
        <v>1194.919500962591</v>
      </c>
      <c r="J110" s="210">
        <v>805.33545355026229</v>
      </c>
      <c r="K110" s="210">
        <v>755.33332075044348</v>
      </c>
      <c r="L110" s="210">
        <v>755.07885697029178</v>
      </c>
      <c r="M110" s="210">
        <v>807.15911064134991</v>
      </c>
      <c r="N110" s="210">
        <v>10372.876712845871</v>
      </c>
    </row>
    <row r="111" spans="1:14">
      <c r="A111" s="148" t="s">
        <v>42</v>
      </c>
      <c r="B111" s="210">
        <v>3821.0348608961531</v>
      </c>
      <c r="C111" s="210">
        <v>2747.5718734664601</v>
      </c>
      <c r="D111" s="210">
        <v>4449.7133932278884</v>
      </c>
      <c r="E111" s="210">
        <v>3337.7522554829939</v>
      </c>
      <c r="F111" s="210">
        <v>1310.0584160658336</v>
      </c>
      <c r="G111" s="210">
        <v>4540.1653580461289</v>
      </c>
      <c r="H111" s="210">
        <v>6475.5383903967386</v>
      </c>
      <c r="I111" s="210">
        <v>5265.46303461553</v>
      </c>
      <c r="J111" s="210">
        <v>3548.7445453172772</v>
      </c>
      <c r="K111" s="210">
        <v>3328.4080442414402</v>
      </c>
      <c r="L111" s="210">
        <v>3327.2867388924537</v>
      </c>
      <c r="M111" s="210">
        <v>3556.7805669850136</v>
      </c>
      <c r="N111" s="210">
        <v>45708.517477633912</v>
      </c>
    </row>
    <row r="112" spans="1:14">
      <c r="A112" s="148" t="s">
        <v>135</v>
      </c>
      <c r="B112" s="210">
        <v>668.96570533388694</v>
      </c>
      <c r="C112" s="210">
        <v>481.02972707712053</v>
      </c>
      <c r="D112" s="210">
        <v>779.03127477256419</v>
      </c>
      <c r="E112" s="210">
        <v>584.35525272734128</v>
      </c>
      <c r="F112" s="210">
        <v>229.35780076252311</v>
      </c>
      <c r="G112" s="210">
        <v>794.86710580952013</v>
      </c>
      <c r="H112" s="210">
        <v>1133.7015401457097</v>
      </c>
      <c r="I112" s="210">
        <v>921.84822203767317</v>
      </c>
      <c r="J112" s="210">
        <v>621.2946189271828</v>
      </c>
      <c r="K112" s="210">
        <v>582.71931976897815</v>
      </c>
      <c r="L112" s="210">
        <v>582.52300781397457</v>
      </c>
      <c r="M112" s="210">
        <v>622.7015212713751</v>
      </c>
      <c r="N112" s="210">
        <v>8002.3950964478499</v>
      </c>
    </row>
    <row r="113" spans="1:14">
      <c r="A113" s="148" t="s">
        <v>122</v>
      </c>
      <c r="B113" s="210">
        <v>1013.3297865562281</v>
      </c>
      <c r="C113" s="210">
        <v>1017.0335775724753</v>
      </c>
      <c r="D113" s="210">
        <v>1214.5690984389933</v>
      </c>
      <c r="E113" s="210">
        <v>1090.8350430073272</v>
      </c>
      <c r="F113" s="210">
        <v>828.55176807900602</v>
      </c>
      <c r="G113" s="210">
        <v>1060.7931825422108</v>
      </c>
      <c r="H113" s="210">
        <v>1303.3229053838802</v>
      </c>
      <c r="I113" s="210">
        <v>1525.4131889136668</v>
      </c>
      <c r="J113" s="210">
        <v>1082.6043963045556</v>
      </c>
      <c r="K113" s="210">
        <v>1107.8450461930552</v>
      </c>
      <c r="L113" s="210">
        <v>1249.137814590634</v>
      </c>
      <c r="M113" s="210">
        <v>1479.1843899330997</v>
      </c>
      <c r="N113" s="210">
        <v>13972.620197515133</v>
      </c>
    </row>
    <row r="114" spans="1:14">
      <c r="A114" s="148" t="s">
        <v>124</v>
      </c>
      <c r="B114" s="210">
        <v>1563.7660082828927</v>
      </c>
      <c r="C114" s="210">
        <v>1569.4816820643518</v>
      </c>
      <c r="D114" s="210">
        <v>1874.3176170755019</v>
      </c>
      <c r="E114" s="210">
        <v>1683.371774450462</v>
      </c>
      <c r="F114" s="210">
        <v>1278.6173940745462</v>
      </c>
      <c r="G114" s="210">
        <v>1637.0113093341829</v>
      </c>
      <c r="H114" s="210">
        <v>2011.2820962089838</v>
      </c>
      <c r="I114" s="210">
        <v>2354.0108314749923</v>
      </c>
      <c r="J114" s="210">
        <v>1670.6702771583307</v>
      </c>
      <c r="K114" s="210">
        <v>1709.6215355208665</v>
      </c>
      <c r="L114" s="210">
        <v>1927.6639057024531</v>
      </c>
      <c r="M114" s="210">
        <v>2282.6707550175215</v>
      </c>
      <c r="N114" s="210">
        <v>21562.485186365084</v>
      </c>
    </row>
    <row r="115" spans="1:14">
      <c r="A115" s="148" t="s">
        <v>125</v>
      </c>
      <c r="B115" s="210">
        <v>616.09321439949019</v>
      </c>
      <c r="C115" s="210">
        <v>618.34507805033445</v>
      </c>
      <c r="D115" s="210">
        <v>738.44447276202607</v>
      </c>
      <c r="E115" s="210">
        <v>663.21554635234145</v>
      </c>
      <c r="F115" s="210">
        <v>503.75023892959535</v>
      </c>
      <c r="G115" s="210">
        <v>644.95043007327172</v>
      </c>
      <c r="H115" s="210">
        <v>792.40579802484865</v>
      </c>
      <c r="I115" s="210">
        <v>927.434214718063</v>
      </c>
      <c r="J115" s="210">
        <v>658.21140490602102</v>
      </c>
      <c r="K115" s="210">
        <v>673.55743867473711</v>
      </c>
      <c r="L115" s="210">
        <v>759.46186683657209</v>
      </c>
      <c r="M115" s="210">
        <v>899.32762026122964</v>
      </c>
      <c r="N115" s="210">
        <v>8495.1973239885301</v>
      </c>
    </row>
    <row r="116" spans="1:14">
      <c r="A116" s="148" t="s">
        <v>126</v>
      </c>
      <c r="B116" s="210">
        <v>1183.0025167250717</v>
      </c>
      <c r="C116" s="210">
        <v>1187.3264733991716</v>
      </c>
      <c r="D116" s="210">
        <v>1417.93749601784</v>
      </c>
      <c r="E116" s="210">
        <v>1273.4853137942021</v>
      </c>
      <c r="F116" s="210">
        <v>967.28512265052564</v>
      </c>
      <c r="G116" s="210">
        <v>1238.4132207709461</v>
      </c>
      <c r="H116" s="210">
        <v>1521.5523096527556</v>
      </c>
      <c r="I116" s="210">
        <v>1780.8295635552724</v>
      </c>
      <c r="J116" s="210">
        <v>1263.8765211850907</v>
      </c>
      <c r="K116" s="210">
        <v>1293.3434851863651</v>
      </c>
      <c r="L116" s="210">
        <v>1458.2944249761069</v>
      </c>
      <c r="M116" s="210">
        <v>1726.8601784007647</v>
      </c>
      <c r="N116" s="210">
        <v>16312.206626314113</v>
      </c>
    </row>
    <row r="117" spans="1:14">
      <c r="A117" s="148" t="s">
        <v>136</v>
      </c>
      <c r="B117" s="210">
        <v>3010.8084740363174</v>
      </c>
      <c r="C117" s="210">
        <v>3021.8131889136666</v>
      </c>
      <c r="D117" s="210">
        <v>3608.7313157056387</v>
      </c>
      <c r="E117" s="210">
        <v>3241.0923223956675</v>
      </c>
      <c r="F117" s="210">
        <v>2461.7954762663271</v>
      </c>
      <c r="G117" s="210">
        <v>3151.8318572793883</v>
      </c>
      <c r="H117" s="210">
        <v>3872.4368907295316</v>
      </c>
      <c r="I117" s="210">
        <v>4532.3122013380062</v>
      </c>
      <c r="J117" s="210">
        <v>3216.6374004460022</v>
      </c>
      <c r="K117" s="210">
        <v>3291.6324944249764</v>
      </c>
      <c r="L117" s="210">
        <v>3711.441987894234</v>
      </c>
      <c r="M117" s="210">
        <v>4394.9570563873849</v>
      </c>
      <c r="N117" s="210">
        <v>41515.490665817139</v>
      </c>
    </row>
  </sheetData>
  <mergeCells count="1">
    <mergeCell ref="A1:B1"/>
  </mergeCells>
  <pageMargins left="0.23622047244094491" right="0.15748031496062992" top="0.56000000000000005" bottom="0.23622047244094491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Sheet1 (3)</vt:lpstr>
      <vt:lpstr>2021</vt:lpstr>
      <vt:lpstr>2020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</dc:creator>
  <cp:lastModifiedBy>tossapon rodyim</cp:lastModifiedBy>
  <dcterms:created xsi:type="dcterms:W3CDTF">2023-10-24T03:14:35Z</dcterms:created>
  <dcterms:modified xsi:type="dcterms:W3CDTF">2024-05-18T18:33:46Z</dcterms:modified>
</cp:coreProperties>
</file>