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tb\Desktop\Thesis\String-RL\RL-StringOp\"/>
    </mc:Choice>
  </mc:AlternateContent>
  <xr:revisionPtr revIDLastSave="0" documentId="13_ncr:1_{FF70881D-EB87-4862-B482-5C6DDAEA767C}" xr6:coauthVersionLast="47" xr6:coauthVersionMax="47" xr10:uidLastSave="{00000000-0000-0000-0000-000000000000}"/>
  <bookViews>
    <workbookView xWindow="-98" yWindow="-98" windowWidth="22695" windowHeight="14476" xr2:uid="{D32AB143-5BF5-4D26-A8C6-9141A7659D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" l="1"/>
  <c r="AX5" i="1"/>
  <c r="AZ5" i="1" s="1"/>
  <c r="AY5" i="1"/>
  <c r="AW6" i="1"/>
  <c r="AX6" i="1"/>
  <c r="AY6" i="1"/>
  <c r="AZ6" i="1"/>
  <c r="AW8" i="1"/>
  <c r="AX8" i="1"/>
  <c r="AY8" i="1"/>
  <c r="AZ8" i="1"/>
  <c r="AW9" i="1"/>
  <c r="AX9" i="1"/>
  <c r="AZ9" i="1" s="1"/>
  <c r="AY9" i="1"/>
  <c r="AW10" i="1"/>
  <c r="AX10" i="1"/>
  <c r="AY10" i="1"/>
  <c r="AZ10" i="1"/>
  <c r="AW12" i="1"/>
  <c r="AX12" i="1"/>
  <c r="AY12" i="1"/>
  <c r="AZ12" i="1"/>
  <c r="AW13" i="1"/>
  <c r="AX13" i="1"/>
  <c r="AZ13" i="1" s="1"/>
  <c r="AY13" i="1"/>
  <c r="AW14" i="1"/>
  <c r="AX14" i="1"/>
  <c r="AY14" i="1"/>
  <c r="AZ14" i="1"/>
  <c r="AW16" i="1"/>
  <c r="AX16" i="1"/>
  <c r="AY16" i="1"/>
  <c r="AZ16" i="1"/>
  <c r="AW17" i="1"/>
  <c r="AX17" i="1"/>
  <c r="AZ17" i="1" s="1"/>
  <c r="AY17" i="1"/>
  <c r="AW18" i="1"/>
  <c r="AX18" i="1"/>
  <c r="AY18" i="1"/>
  <c r="AZ18" i="1"/>
  <c r="AW20" i="1"/>
  <c r="AX20" i="1"/>
  <c r="AY20" i="1"/>
  <c r="AZ20" i="1"/>
  <c r="AW21" i="1"/>
  <c r="AX21" i="1"/>
  <c r="AZ21" i="1" s="1"/>
  <c r="AY21" i="1"/>
  <c r="AW22" i="1"/>
  <c r="AX22" i="1"/>
  <c r="AY22" i="1"/>
  <c r="AZ22" i="1"/>
  <c r="AZ4" i="1"/>
  <c r="AY4" i="1"/>
  <c r="AX4" i="1"/>
  <c r="AW4" i="1"/>
  <c r="AN8" i="1"/>
  <c r="AO8" i="1"/>
  <c r="AP8" i="1"/>
  <c r="AQ8" i="1"/>
  <c r="AR8" i="1"/>
  <c r="AS8" i="1"/>
  <c r="AT8" i="1"/>
  <c r="AU8" i="1"/>
  <c r="AV8" i="1"/>
  <c r="AN9" i="1"/>
  <c r="AO9" i="1"/>
  <c r="AP9" i="1"/>
  <c r="AQ9" i="1"/>
  <c r="AR9" i="1"/>
  <c r="AS9" i="1"/>
  <c r="AT9" i="1"/>
  <c r="AU9" i="1"/>
  <c r="AV9" i="1"/>
  <c r="AN10" i="1"/>
  <c r="AO10" i="1"/>
  <c r="AP10" i="1"/>
  <c r="AQ10" i="1"/>
  <c r="AR10" i="1"/>
  <c r="AS10" i="1"/>
  <c r="AT10" i="1"/>
  <c r="AU10" i="1"/>
  <c r="AV10" i="1"/>
  <c r="AN12" i="1"/>
  <c r="AO12" i="1"/>
  <c r="AP12" i="1"/>
  <c r="AQ12" i="1"/>
  <c r="AR12" i="1"/>
  <c r="AS12" i="1"/>
  <c r="AT12" i="1"/>
  <c r="AU12" i="1"/>
  <c r="AV12" i="1"/>
  <c r="AN13" i="1"/>
  <c r="AO13" i="1"/>
  <c r="AP13" i="1"/>
  <c r="AQ13" i="1"/>
  <c r="AR13" i="1"/>
  <c r="AS13" i="1"/>
  <c r="AT13" i="1"/>
  <c r="AU13" i="1"/>
  <c r="AV13" i="1"/>
  <c r="AN14" i="1"/>
  <c r="AO14" i="1"/>
  <c r="AP14" i="1"/>
  <c r="AQ14" i="1"/>
  <c r="AR14" i="1"/>
  <c r="AS14" i="1"/>
  <c r="AT14" i="1"/>
  <c r="AU14" i="1"/>
  <c r="AV14" i="1"/>
  <c r="AN16" i="1"/>
  <c r="AO16" i="1"/>
  <c r="AP16" i="1"/>
  <c r="AQ16" i="1"/>
  <c r="AR16" i="1"/>
  <c r="AS16" i="1"/>
  <c r="AT16" i="1"/>
  <c r="AU16" i="1"/>
  <c r="AV16" i="1"/>
  <c r="AN17" i="1"/>
  <c r="AO17" i="1"/>
  <c r="AP17" i="1"/>
  <c r="AQ17" i="1"/>
  <c r="AR17" i="1"/>
  <c r="AS17" i="1"/>
  <c r="AT17" i="1"/>
  <c r="AU17" i="1"/>
  <c r="AV17" i="1"/>
  <c r="AN18" i="1"/>
  <c r="AO18" i="1"/>
  <c r="AP18" i="1"/>
  <c r="AQ18" i="1"/>
  <c r="AR18" i="1"/>
  <c r="AS18" i="1"/>
  <c r="AT18" i="1"/>
  <c r="AU18" i="1"/>
  <c r="AV18" i="1"/>
  <c r="AN20" i="1"/>
  <c r="AO20" i="1"/>
  <c r="AP20" i="1"/>
  <c r="AQ20" i="1"/>
  <c r="AR20" i="1"/>
  <c r="AS20" i="1"/>
  <c r="AT20" i="1"/>
  <c r="AU20" i="1"/>
  <c r="AV20" i="1"/>
  <c r="AN21" i="1"/>
  <c r="AO21" i="1"/>
  <c r="AP21" i="1"/>
  <c r="AQ21" i="1"/>
  <c r="AR21" i="1"/>
  <c r="AS21" i="1"/>
  <c r="AT21" i="1"/>
  <c r="AU21" i="1"/>
  <c r="AV21" i="1"/>
  <c r="AN22" i="1"/>
  <c r="AO22" i="1"/>
  <c r="AP22" i="1"/>
  <c r="AQ22" i="1"/>
  <c r="AR22" i="1"/>
  <c r="AS22" i="1"/>
  <c r="AT22" i="1"/>
  <c r="AU22" i="1"/>
  <c r="AV22" i="1"/>
  <c r="AM22" i="1"/>
  <c r="AM21" i="1"/>
  <c r="AM20" i="1"/>
  <c r="AM18" i="1"/>
  <c r="AM17" i="1"/>
  <c r="AM16" i="1"/>
  <c r="AM14" i="1"/>
  <c r="AM13" i="1"/>
  <c r="AM12" i="1"/>
  <c r="AM10" i="1"/>
  <c r="AM9" i="1"/>
  <c r="AM8" i="1"/>
  <c r="AN4" i="1"/>
  <c r="AO4" i="1"/>
  <c r="AP4" i="1"/>
  <c r="AQ4" i="1"/>
  <c r="AR4" i="1"/>
  <c r="AS4" i="1"/>
  <c r="AT4" i="1"/>
  <c r="AU4" i="1"/>
  <c r="AV4" i="1"/>
  <c r="AN5" i="1"/>
  <c r="AO5" i="1"/>
  <c r="AP5" i="1"/>
  <c r="AQ5" i="1"/>
  <c r="AR5" i="1"/>
  <c r="AS5" i="1"/>
  <c r="AT5" i="1"/>
  <c r="AU5" i="1"/>
  <c r="AV5" i="1"/>
  <c r="AN6" i="1"/>
  <c r="AO6" i="1"/>
  <c r="AP6" i="1"/>
  <c r="AQ6" i="1"/>
  <c r="AR6" i="1"/>
  <c r="AS6" i="1"/>
  <c r="AT6" i="1"/>
  <c r="AU6" i="1"/>
  <c r="AV6" i="1"/>
  <c r="AM5" i="1"/>
  <c r="AM6" i="1"/>
  <c r="AM4" i="1"/>
  <c r="AH9" i="1"/>
  <c r="W44" i="1" s="1"/>
  <c r="AG9" i="1"/>
  <c r="Y46" i="1"/>
  <c r="Y45" i="1"/>
  <c r="Y44" i="1"/>
  <c r="X46" i="1"/>
  <c r="X45" i="1"/>
  <c r="X44" i="1"/>
  <c r="X41" i="1"/>
  <c r="X40" i="1"/>
  <c r="X39" i="1"/>
  <c r="W46" i="1"/>
  <c r="W45" i="1"/>
  <c r="W41" i="1"/>
  <c r="W40" i="1"/>
  <c r="W39" i="1"/>
  <c r="AK9" i="1"/>
  <c r="AK10" i="1"/>
  <c r="AK11" i="1"/>
  <c r="AK12" i="1"/>
  <c r="AK13" i="1"/>
  <c r="AK15" i="1"/>
  <c r="AK16" i="1"/>
  <c r="AK17" i="1"/>
  <c r="AK18" i="1"/>
  <c r="AK19" i="1"/>
  <c r="AK20" i="1"/>
  <c r="AK23" i="1"/>
  <c r="AK24" i="1"/>
  <c r="AK25" i="1"/>
  <c r="AK26" i="1"/>
  <c r="AK27" i="1"/>
  <c r="AK29" i="1"/>
  <c r="AK30" i="1"/>
  <c r="AK31" i="1"/>
  <c r="AK32" i="1"/>
  <c r="AK33" i="1"/>
  <c r="AK34" i="1"/>
  <c r="AK8" i="1"/>
  <c r="AI33" i="1"/>
  <c r="AI31" i="1"/>
  <c r="AI29" i="1"/>
  <c r="AI26" i="1"/>
  <c r="AI24" i="1"/>
  <c r="AI22" i="1"/>
  <c r="AI19" i="1"/>
  <c r="AI17" i="1"/>
  <c r="AI15" i="1"/>
  <c r="AI13" i="1"/>
  <c r="AI12" i="1"/>
  <c r="AI10" i="1"/>
  <c r="AI11" i="1"/>
  <c r="AI16" i="1"/>
  <c r="AI18" i="1"/>
  <c r="AI20" i="1"/>
  <c r="AI23" i="1"/>
  <c r="AI25" i="1"/>
  <c r="AI27" i="1"/>
  <c r="AI30" i="1"/>
  <c r="AI32" i="1"/>
  <c r="AI34" i="1"/>
  <c r="AH8" i="1"/>
  <c r="AH10" i="1"/>
  <c r="AH11" i="1"/>
  <c r="AH12" i="1"/>
  <c r="AH13" i="1"/>
  <c r="AH15" i="1"/>
  <c r="AH16" i="1"/>
  <c r="AH17" i="1"/>
  <c r="AH18" i="1"/>
  <c r="AH19" i="1"/>
  <c r="AH20" i="1"/>
  <c r="AH22" i="1"/>
  <c r="AH23" i="1"/>
  <c r="AH24" i="1"/>
  <c r="AH25" i="1"/>
  <c r="AH26" i="1"/>
  <c r="AH27" i="1"/>
  <c r="AH29" i="1"/>
  <c r="AH30" i="1"/>
  <c r="AH31" i="1"/>
  <c r="AH32" i="1"/>
  <c r="AH33" i="1"/>
  <c r="AH34" i="1"/>
  <c r="AG8" i="1"/>
  <c r="AG10" i="1"/>
  <c r="AG11" i="1"/>
  <c r="AG12" i="1"/>
  <c r="AG13" i="1"/>
  <c r="AG15" i="1"/>
  <c r="AG16" i="1"/>
  <c r="AG17" i="1"/>
  <c r="AG18" i="1"/>
  <c r="AG19" i="1"/>
  <c r="AG20" i="1"/>
  <c r="AG22" i="1"/>
  <c r="AG23" i="1"/>
  <c r="AG24" i="1"/>
  <c r="AG25" i="1"/>
  <c r="AG26" i="1"/>
  <c r="AG27" i="1"/>
  <c r="AG29" i="1"/>
  <c r="AG30" i="1"/>
  <c r="AG31" i="1"/>
  <c r="AG32" i="1"/>
  <c r="AG33" i="1"/>
  <c r="AG34" i="1"/>
  <c r="AG5" i="1"/>
  <c r="AH5" i="1"/>
  <c r="AI5" i="1"/>
  <c r="AJ5" i="1"/>
  <c r="AG6" i="1"/>
  <c r="AH6" i="1"/>
  <c r="AI6" i="1" s="1"/>
  <c r="AJ6" i="1"/>
  <c r="AJ4" i="1"/>
  <c r="AI4" i="1"/>
  <c r="AH4" i="1"/>
  <c r="AG4" i="1"/>
  <c r="G33" i="1"/>
  <c r="G32" i="1"/>
  <c r="G31" i="1"/>
  <c r="G30" i="1"/>
  <c r="R20" i="1"/>
  <c r="O20" i="1"/>
  <c r="P20" i="1"/>
  <c r="P18" i="1"/>
  <c r="Q18" i="1" s="1"/>
  <c r="R17" i="1"/>
  <c r="R19" i="1"/>
  <c r="P17" i="1"/>
  <c r="Q17" i="1" s="1"/>
  <c r="P19" i="1"/>
  <c r="Q19" i="1" s="1"/>
  <c r="Q20" i="1"/>
  <c r="O18" i="1"/>
  <c r="O19" i="1"/>
  <c r="O5" i="1"/>
  <c r="O6" i="1"/>
  <c r="O8" i="1"/>
  <c r="O9" i="1"/>
  <c r="O10" i="1"/>
  <c r="O11" i="1"/>
  <c r="O14" i="1"/>
  <c r="O15" i="1"/>
  <c r="O16" i="1"/>
  <c r="O17" i="1"/>
  <c r="O4" i="1"/>
  <c r="Q5" i="1"/>
  <c r="Q6" i="1"/>
  <c r="Q16" i="1"/>
  <c r="Q4" i="1"/>
  <c r="G29" i="1"/>
  <c r="F28" i="1"/>
  <c r="E29" i="1"/>
  <c r="E28" i="1"/>
  <c r="E27" i="1"/>
  <c r="R5" i="1"/>
  <c r="R6" i="1"/>
  <c r="R9" i="1"/>
  <c r="R10" i="1"/>
  <c r="R11" i="1"/>
  <c r="R14" i="1"/>
  <c r="R15" i="1"/>
  <c r="R16" i="1"/>
  <c r="R4" i="1"/>
  <c r="P5" i="1"/>
  <c r="P6" i="1"/>
  <c r="P9" i="1"/>
  <c r="Q9" i="1" s="1"/>
  <c r="P10" i="1"/>
  <c r="Q10" i="1" s="1"/>
  <c r="P11" i="1"/>
  <c r="Q11" i="1" s="1"/>
  <c r="P14" i="1"/>
  <c r="G27" i="1" s="1"/>
  <c r="P15" i="1"/>
  <c r="G28" i="1" s="1"/>
  <c r="P16" i="1"/>
  <c r="P4" i="1"/>
  <c r="AI9" i="1" l="1"/>
  <c r="AI8" i="1"/>
  <c r="F27" i="1"/>
  <c r="Q15" i="1"/>
  <c r="Q14" i="1"/>
  <c r="F29" i="1"/>
  <c r="R18" i="1"/>
</calcChain>
</file>

<file path=xl/sharedStrings.xml><?xml version="1.0" encoding="utf-8"?>
<sst xmlns="http://schemas.openxmlformats.org/spreadsheetml/2006/main" count="114" uniqueCount="56">
  <si>
    <t>Success average</t>
  </si>
  <si>
    <t>ATPTA</t>
  </si>
  <si>
    <t>Hist</t>
  </si>
  <si>
    <t>String</t>
  </si>
  <si>
    <t>Mesh</t>
  </si>
  <si>
    <t>ATAATA</t>
  </si>
  <si>
    <t>ATPTTPTA</t>
  </si>
  <si>
    <t>Mean</t>
  </si>
  <si>
    <t>Std</t>
  </si>
  <si>
    <t>Length</t>
  </si>
  <si>
    <t>Histogram</t>
  </si>
  <si>
    <t>Success %</t>
  </si>
  <si>
    <t>Hybrid 1</t>
  </si>
  <si>
    <t>Hybrid 2</t>
  </si>
  <si>
    <t>Hybrid 3</t>
  </si>
  <si>
    <t>Hybrid 4</t>
  </si>
  <si>
    <t xml:space="preserve">Hybrid 1 </t>
  </si>
  <si>
    <t>Intermediate rewards</t>
  </si>
  <si>
    <t>Final rewards</t>
  </si>
  <si>
    <t>Success values</t>
  </si>
  <si>
    <t>&lt;-- can be very different</t>
  </si>
  <si>
    <t>tatpptpa</t>
  </si>
  <si>
    <t>atatapta</t>
  </si>
  <si>
    <t>Median</t>
  </si>
  <si>
    <t>patttpta</t>
  </si>
  <si>
    <t>Forward</t>
  </si>
  <si>
    <t>2-FOR</t>
  </si>
  <si>
    <t>2-BACK</t>
  </si>
  <si>
    <t>3-FOR</t>
  </si>
  <si>
    <t>3-BACK</t>
  </si>
  <si>
    <t>Success</t>
  </si>
  <si>
    <t>alt</t>
  </si>
  <si>
    <t>of 4%</t>
  </si>
  <si>
    <t>of 3%</t>
  </si>
  <si>
    <t>of 13%</t>
  </si>
  <si>
    <t>of 10%</t>
  </si>
  <si>
    <t>of 9%</t>
  </si>
  <si>
    <t>of 92%</t>
  </si>
  <si>
    <t>2-F</t>
  </si>
  <si>
    <t>2-B</t>
  </si>
  <si>
    <t>3-F</t>
  </si>
  <si>
    <t>3-B</t>
  </si>
  <si>
    <t>Backward</t>
  </si>
  <si>
    <t>Hist-FOR</t>
  </si>
  <si>
    <t>String-FOR</t>
  </si>
  <si>
    <t>Hist-BACK</t>
  </si>
  <si>
    <t>String-BACK</t>
  </si>
  <si>
    <t>Mesh-BACK</t>
  </si>
  <si>
    <t>Mesh-FOR</t>
  </si>
  <si>
    <t>H</t>
  </si>
  <si>
    <t>M</t>
  </si>
  <si>
    <t>S</t>
  </si>
  <si>
    <t>median</t>
  </si>
  <si>
    <t>mean</t>
  </si>
  <si>
    <t>std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</si>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</sst>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168" fontId="0" fillId="0" borderId="0" xfId="0" applyNumberForma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818C2"/>
      <color rgb="FFB5FF00"/>
      <color rgb="FFFF00FF"/>
      <color rgb="FF9178F8"/>
      <color rgb="FFEC0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Sheet1!$D$27</c:f>
              <c:strCache>
                <c:ptCount val="1"/>
                <c:pt idx="0">
                  <c:v>Histogram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634555634648492E-3"/>
                  <c:y val="6.52793524005388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-840000" spcFirstLastPara="1" vertOverflow="ellipsis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(Sheet1!$E$26,Sheet1!$F$26,Sheet1!$G$26)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8</c:v>
                </c:pt>
              </c:numCache>
            </c:numRef>
          </c:xVal>
          <c:yVal>
            <c:numRef>
              <c:f>Sheet1!$E$27:$G$27</c:f>
              <c:numCache>
                <c:formatCode>General</c:formatCode>
                <c:ptCount val="3"/>
                <c:pt idx="0">
                  <c:v>92.7</c:v>
                </c:pt>
                <c:pt idx="1">
                  <c:v>116.8</c:v>
                </c:pt>
                <c:pt idx="2">
                  <c:v>138.4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77-4D45-8B98-0C90B7C74F53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Mesh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805882630509445E-3"/>
                  <c:y val="2.4362848644629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-1260000" spcFirstLastPara="1" vertOverflow="ellipsis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(Sheet1!$E$26,Sheet1!$F$26,Sheet1!$G$26)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8</c:v>
                </c:pt>
              </c:numCache>
            </c:numRef>
          </c:xVal>
          <c:yVal>
            <c:numRef>
              <c:f>Sheet1!$E$29:$G$29</c:f>
              <c:numCache>
                <c:formatCode>General</c:formatCode>
                <c:ptCount val="3"/>
                <c:pt idx="0">
                  <c:v>93.6</c:v>
                </c:pt>
                <c:pt idx="1">
                  <c:v>121.5</c:v>
                </c:pt>
                <c:pt idx="2">
                  <c:v>157.1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77-4D45-8B98-0C90B7C74F53}"/>
            </c:ext>
          </c:extLst>
        </c:ser>
        <c:ser>
          <c:idx val="0"/>
          <c:order val="2"/>
          <c:tx>
            <c:strRef>
              <c:f>Sheet1!$D$28</c:f>
              <c:strCache>
                <c:ptCount val="1"/>
                <c:pt idx="0">
                  <c:v>String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C008C"/>
              </a:solidFill>
              <a:ln w="9525">
                <a:solidFill>
                  <a:srgbClr val="EC008C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C008C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351130926681859E-3"/>
                  <c:y val="6.681989292401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-2340000" spcFirstLastPara="1" vertOverflow="ellipsis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EC008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(Sheet1!$E$26,Sheet1!$F$26,Sheet1!$G$26)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8</c:v>
                </c:pt>
              </c:numCache>
            </c:numRef>
          </c:xVal>
          <c:yVal>
            <c:numRef>
              <c:f>Sheet1!$E$28:$G$28</c:f>
              <c:numCache>
                <c:formatCode>General</c:formatCode>
                <c:ptCount val="3"/>
                <c:pt idx="0">
                  <c:v>111.7</c:v>
                </c:pt>
                <c:pt idx="1">
                  <c:v>168.9</c:v>
                </c:pt>
                <c:pt idx="2">
                  <c:v>236.7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77-4D45-8B98-0C90B7C74F53}"/>
            </c:ext>
          </c:extLst>
        </c:ser>
        <c:ser>
          <c:idx val="1"/>
          <c:order val="3"/>
          <c:tx>
            <c:strRef>
              <c:f>Sheet1!$D$30</c:f>
              <c:strCache>
                <c:ptCount val="1"/>
                <c:pt idx="0">
                  <c:v>Hybrid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178F8"/>
              </a:solidFill>
              <a:ln w="9525">
                <a:solidFill>
                  <a:srgbClr val="9178F8"/>
                </a:solidFill>
              </a:ln>
              <a:effectLst/>
            </c:spPr>
          </c:marker>
          <c:xVal>
            <c:numRef>
              <c:f>Sheet1!$G$26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Sheet1!$G$30</c:f>
              <c:numCache>
                <c:formatCode>General</c:formatCode>
                <c:ptCount val="1"/>
                <c:pt idx="0">
                  <c:v>161.69999999999999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7-4D45-8B98-0C90B7C74F53}"/>
            </c:ext>
          </c:extLst>
        </c:ser>
        <c:ser>
          <c:idx val="4"/>
          <c:order val="4"/>
          <c:tx>
            <c:strRef>
              <c:f>Sheet1!$D$31</c:f>
              <c:strCache>
                <c:ptCount val="1"/>
                <c:pt idx="0">
                  <c:v>Hybrid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818C2"/>
              </a:solidFill>
              <a:ln w="9525">
                <a:solidFill>
                  <a:srgbClr val="1818C2"/>
                </a:solidFill>
              </a:ln>
              <a:effectLst/>
            </c:spPr>
          </c:marker>
          <c:xVal>
            <c:numRef>
              <c:f>Sheet1!$G$26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Sheet1!$G$31</c:f>
              <c:numCache>
                <c:formatCode>General</c:formatCode>
                <c:ptCount val="1"/>
                <c:pt idx="0">
                  <c:v>188.9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77-4D45-8B98-0C90B7C74F53}"/>
            </c:ext>
          </c:extLst>
        </c:ser>
        <c:ser>
          <c:idx val="5"/>
          <c:order val="5"/>
          <c:tx>
            <c:strRef>
              <c:f>Sheet1!$D$32</c:f>
              <c:strCache>
                <c:ptCount val="1"/>
                <c:pt idx="0">
                  <c:v>Hybrid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Sheet1!$G$26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Sheet1!$G$32</c:f>
              <c:numCache>
                <c:formatCode>General</c:formatCode>
                <c:ptCount val="1"/>
                <c:pt idx="0">
                  <c:v>171.6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77-4D45-8B98-0C90B7C74F53}"/>
            </c:ext>
          </c:extLst>
        </c:ser>
        <c:ser>
          <c:idx val="6"/>
          <c:order val="6"/>
          <c:tx>
            <c:strRef>
              <c:f>Sheet1!$D$33</c:f>
              <c:strCache>
                <c:ptCount val="1"/>
                <c:pt idx="0">
                  <c:v>Hybrid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5FF00"/>
              </a:solidFill>
              <a:ln w="9525">
                <a:solidFill>
                  <a:srgbClr val="B5FF00"/>
                </a:solidFill>
              </a:ln>
              <a:effectLst/>
            </c:spPr>
          </c:marker>
          <c:xVal>
            <c:numRef>
              <c:f>Sheet1!$G$26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Sheet1!$G$33</c:f>
              <c:numCache>
                <c:formatCode>General</c:formatCode>
                <c:ptCount val="1"/>
                <c:pt idx="0">
                  <c:v>192.6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77-4D45-8B98-0C90B7C7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56767"/>
        <c:axId val="1214075487"/>
      </c:scatterChart>
      <c:valAx>
        <c:axId val="1214056767"/>
        <c:scaling>
          <c:orientation val="minMax"/>
          <c:max val="10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</a:t>
                </a:r>
                <a:r>
                  <a:rPr lang="en-US" baseline="0"/>
                  <a:t> string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75487"/>
        <c:crosses val="autoZero"/>
        <c:crossBetween val="midCat"/>
      </c:valAx>
      <c:valAx>
        <c:axId val="121407548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successful mesh modifcation attempts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205601742074023E-2"/>
              <c:y val="0.18509117104005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5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75794766853748"/>
          <c:y val="0.17508487106356829"/>
          <c:w val="0.16827311040490736"/>
          <c:h val="0.4448570987331430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Sheet1!$V$39</c:f>
              <c:strCache>
                <c:ptCount val="1"/>
                <c:pt idx="0">
                  <c:v>Hist-FOR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Sheet1!$W$38:$X$38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Sheet1!$W$39:$X$39</c:f>
              <c:numCache>
                <c:formatCode>General</c:formatCode>
                <c:ptCount val="2"/>
                <c:pt idx="0">
                  <c:v>55.9</c:v>
                </c:pt>
                <c:pt idx="1">
                  <c:v>44.300000000000004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FB-4316-A1DE-8953BF078552}"/>
            </c:ext>
          </c:extLst>
        </c:ser>
        <c:ser>
          <c:idx val="3"/>
          <c:order val="1"/>
          <c:tx>
            <c:strRef>
              <c:f>Sheet1!$V$44</c:f>
              <c:strCache>
                <c:ptCount val="1"/>
                <c:pt idx="0">
                  <c:v>Hist-BACK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Sheet1!$W$43:$Y$43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Sheet1!$W$44:$Y$44</c:f>
              <c:numCache>
                <c:formatCode>General</c:formatCode>
                <c:ptCount val="3"/>
                <c:pt idx="0">
                  <c:v>922.4</c:v>
                </c:pt>
                <c:pt idx="1">
                  <c:v>91.7</c:v>
                </c:pt>
                <c:pt idx="2">
                  <c:v>25.099999999999998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FB-4316-A1DE-8953BF078552}"/>
            </c:ext>
          </c:extLst>
        </c:ser>
        <c:ser>
          <c:idx val="1"/>
          <c:order val="2"/>
          <c:tx>
            <c:strRef>
              <c:f>Sheet1!$V$40</c:f>
              <c:strCache>
                <c:ptCount val="1"/>
                <c:pt idx="0">
                  <c:v>String-FOR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Sheet1!$W$38:$X$38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Sheet1!$W$40:$X$40</c:f>
              <c:numCache>
                <c:formatCode>General</c:formatCode>
                <c:ptCount val="2"/>
                <c:pt idx="0">
                  <c:v>52.6</c:v>
                </c:pt>
                <c:pt idx="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FB-4316-A1DE-8953BF078552}"/>
            </c:ext>
          </c:extLst>
        </c:ser>
        <c:ser>
          <c:idx val="4"/>
          <c:order val="3"/>
          <c:tx>
            <c:strRef>
              <c:f>Sheet1!$V$45</c:f>
              <c:strCache>
                <c:ptCount val="1"/>
                <c:pt idx="0">
                  <c:v>String-BACK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Sheet1!$W$43:$Y$43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Sheet1!$W$45:$Y$45</c:f>
              <c:numCache>
                <c:formatCode>General</c:formatCode>
                <c:ptCount val="3"/>
                <c:pt idx="0">
                  <c:v>915.7</c:v>
                </c:pt>
                <c:pt idx="1">
                  <c:v>95.600000000000009</c:v>
                </c:pt>
                <c:pt idx="2">
                  <c:v>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FB-4316-A1DE-8953BF078552}"/>
            </c:ext>
          </c:extLst>
        </c:ser>
        <c:ser>
          <c:idx val="2"/>
          <c:order val="4"/>
          <c:tx>
            <c:strRef>
              <c:f>Sheet1!$V$41</c:f>
              <c:strCache>
                <c:ptCount val="1"/>
                <c:pt idx="0">
                  <c:v>Mesh-FOR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Sheet1!$W$38:$X$38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Sheet1!$W$41:$X$41</c:f>
              <c:numCache>
                <c:formatCode>General</c:formatCode>
                <c:ptCount val="2"/>
                <c:pt idx="0">
                  <c:v>53.6</c:v>
                </c:pt>
                <c:pt idx="1">
                  <c:v>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FB-4316-A1DE-8953BF078552}"/>
            </c:ext>
          </c:extLst>
        </c:ser>
        <c:ser>
          <c:idx val="5"/>
          <c:order val="5"/>
          <c:tx>
            <c:strRef>
              <c:f>Sheet1!$V$46</c:f>
              <c:strCache>
                <c:ptCount val="1"/>
                <c:pt idx="0">
                  <c:v>Mesh-BACK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Sheet1!$W$43:$Y$43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Sheet1!$W$46:$Y$46</c:f>
              <c:numCache>
                <c:formatCode>General</c:formatCode>
                <c:ptCount val="3"/>
                <c:pt idx="0">
                  <c:v>916.8</c:v>
                </c:pt>
                <c:pt idx="1">
                  <c:v>131.80000000000001</c:v>
                </c:pt>
                <c:pt idx="2">
                  <c:v>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FB-4316-A1DE-8953BF07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56767"/>
        <c:axId val="1214075487"/>
      </c:scatterChart>
      <c:valAx>
        <c:axId val="1214056767"/>
        <c:scaling>
          <c:orientation val="minMax"/>
          <c:max val="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</a:t>
                </a:r>
                <a:r>
                  <a:rPr lang="en-US" baseline="0"/>
                  <a:t> string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75487"/>
        <c:crosses val="autoZero"/>
        <c:crossBetween val="midCat"/>
        <c:majorUnit val="1"/>
      </c:valAx>
      <c:valAx>
        <c:axId val="121407548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successful mesh modifcation attempts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205601742074023E-2"/>
              <c:y val="0.18509117104005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5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75794766853748"/>
          <c:y val="0.17508487106356829"/>
          <c:w val="0.18117464755605112"/>
          <c:h val="0.3995449458183507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68479</xdr:colOff>
      <xdr:row>28</xdr:row>
      <xdr:rowOff>184798</xdr:rowOff>
    </xdr:from>
    <xdr:to>
      <xdr:col>19</xdr:col>
      <xdr:colOff>220086</xdr:colOff>
      <xdr:row>55</xdr:row>
      <xdr:rowOff>51953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B185F-64D9-B69A-8EB2-B9B85E67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307897</xdr:colOff>
      <xdr:row>51</xdr:row>
      <xdr:rowOff>22951</xdr:rowOff>
    </xdr:from>
    <xdr:to>
      <xdr:col>33</xdr:col>
      <xdr:colOff>470980</xdr:colOff>
      <xdr:row>77</xdr:row>
      <xdr:rowOff>88008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513B1-4BC4-4C62-A562-3FA7138E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8D1-57E0-4DAE-8041-425E40026BA4}">
  <dimension ref="D2:AZ50"/>
  <sheetViews>
    <sheetView tabSelected="1" topLeftCell="AN1" zoomScale="91" zoomScaleNormal="91" workbookViewId="0">
      <selection activeCell="AW7" sqref="AW7:AZ7"/>
    </sheetView>
  </sheetViews>
  <sheetFormatPr defaultRowHeight="14.25" x14ac:dyDescent="0.45"/>
  <cols>
    <col min="17" max="17" width="9.19921875" bestFit="1" customWidth="1"/>
  </cols>
  <sheetData>
    <row r="2" spans="4:52" x14ac:dyDescent="0.45">
      <c r="D2" t="s">
        <v>0</v>
      </c>
      <c r="V2" t="s">
        <v>0</v>
      </c>
    </row>
    <row r="3" spans="4:52" x14ac:dyDescent="0.45">
      <c r="D3" t="s">
        <v>1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 t="s">
        <v>23</v>
      </c>
      <c r="P3" t="s">
        <v>7</v>
      </c>
      <c r="Q3" t="s">
        <v>11</v>
      </c>
      <c r="R3" t="s">
        <v>8</v>
      </c>
      <c r="V3" t="s">
        <v>26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  <c r="AF3">
        <v>10</v>
      </c>
      <c r="AG3" t="s">
        <v>23</v>
      </c>
      <c r="AH3" t="s">
        <v>7</v>
      </c>
      <c r="AI3" t="s">
        <v>30</v>
      </c>
      <c r="AJ3" t="s">
        <v>8</v>
      </c>
      <c r="AL3" t="s">
        <v>38</v>
      </c>
      <c r="AM3">
        <v>1</v>
      </c>
      <c r="AN3">
        <v>2</v>
      </c>
      <c r="AO3">
        <v>3</v>
      </c>
      <c r="AP3">
        <v>4</v>
      </c>
      <c r="AQ3">
        <v>5</v>
      </c>
      <c r="AR3">
        <v>6</v>
      </c>
      <c r="AS3">
        <v>7</v>
      </c>
      <c r="AT3">
        <v>8</v>
      </c>
      <c r="AU3">
        <v>9</v>
      </c>
      <c r="AV3">
        <v>10</v>
      </c>
      <c r="AW3" t="s">
        <v>52</v>
      </c>
      <c r="AX3" t="s">
        <v>53</v>
      </c>
      <c r="AY3" t="s">
        <v>54</v>
      </c>
      <c r="AZ3" t="s">
        <v>55</v>
      </c>
    </row>
    <row r="4" spans="4:52" x14ac:dyDescent="0.45">
      <c r="D4" t="s">
        <v>2</v>
      </c>
      <c r="E4">
        <v>94</v>
      </c>
      <c r="F4">
        <v>79</v>
      </c>
      <c r="G4">
        <v>85</v>
      </c>
      <c r="H4">
        <v>78</v>
      </c>
      <c r="I4">
        <v>126</v>
      </c>
      <c r="J4">
        <v>101</v>
      </c>
      <c r="K4">
        <v>96</v>
      </c>
      <c r="L4">
        <v>100</v>
      </c>
      <c r="M4">
        <v>77</v>
      </c>
      <c r="N4">
        <v>91</v>
      </c>
      <c r="O4">
        <f>MEDIAN(E4:N4)</f>
        <v>92.5</v>
      </c>
      <c r="P4">
        <f>AVERAGE(E4:N4)</f>
        <v>92.7</v>
      </c>
      <c r="Q4" s="4">
        <f>P4/2000</f>
        <v>4.6350000000000002E-2</v>
      </c>
      <c r="R4" s="1">
        <f>_xlfn.STDEV.P(E4:N4)</f>
        <v>13.986064492915798</v>
      </c>
      <c r="V4" s="6" t="s">
        <v>2</v>
      </c>
      <c r="W4" s="6">
        <v>63</v>
      </c>
      <c r="X4" s="6">
        <v>59</v>
      </c>
      <c r="Y4" s="6">
        <v>50</v>
      </c>
      <c r="Z4" s="6">
        <v>56</v>
      </c>
      <c r="AA4" s="6">
        <v>47</v>
      </c>
      <c r="AB4" s="6">
        <v>63</v>
      </c>
      <c r="AC4" s="6">
        <v>55</v>
      </c>
      <c r="AD4" s="6">
        <v>54</v>
      </c>
      <c r="AE4" s="6">
        <v>62</v>
      </c>
      <c r="AF4" s="6">
        <v>50</v>
      </c>
      <c r="AG4">
        <f>MEDIAN(W4:AF4)</f>
        <v>55.5</v>
      </c>
      <c r="AH4">
        <f>AVERAGE(W4:AF4)</f>
        <v>55.9</v>
      </c>
      <c r="AI4" s="12">
        <f>AH4/1000</f>
        <v>5.5899999999999998E-2</v>
      </c>
      <c r="AJ4" s="11">
        <f>_xlfn.STDEV.P(W4:AF4)</f>
        <v>5.4854352607609913</v>
      </c>
      <c r="AL4" t="s">
        <v>49</v>
      </c>
      <c r="AM4">
        <f>W4</f>
        <v>63</v>
      </c>
      <c r="AN4">
        <f t="shared" ref="AN4:AV6" si="0">X4</f>
        <v>59</v>
      </c>
      <c r="AO4">
        <f t="shared" si="0"/>
        <v>50</v>
      </c>
      <c r="AP4">
        <f t="shared" si="0"/>
        <v>56</v>
      </c>
      <c r="AQ4">
        <f t="shared" si="0"/>
        <v>47</v>
      </c>
      <c r="AR4">
        <f t="shared" si="0"/>
        <v>63</v>
      </c>
      <c r="AS4">
        <f t="shared" si="0"/>
        <v>55</v>
      </c>
      <c r="AT4">
        <f t="shared" si="0"/>
        <v>54</v>
      </c>
      <c r="AU4">
        <f t="shared" si="0"/>
        <v>62</v>
      </c>
      <c r="AV4">
        <f t="shared" si="0"/>
        <v>50</v>
      </c>
      <c r="AW4">
        <f>MEDIAN(AM4:AV4)</f>
        <v>55.5</v>
      </c>
      <c r="AX4">
        <f>AVERAGE(AM4:AV4)</f>
        <v>55.9</v>
      </c>
      <c r="AY4" s="1">
        <f>_xlfn.STDEV.P(AM4:AV4)</f>
        <v>5.4854352607609913</v>
      </c>
      <c r="AZ4" s="4">
        <f>AX4/1000</f>
        <v>5.5899999999999998E-2</v>
      </c>
    </row>
    <row r="5" spans="4:52" x14ac:dyDescent="0.45">
      <c r="D5" t="s">
        <v>3</v>
      </c>
      <c r="E5">
        <v>132</v>
      </c>
      <c r="F5">
        <v>112</v>
      </c>
      <c r="G5">
        <v>92</v>
      </c>
      <c r="H5">
        <v>105</v>
      </c>
      <c r="I5">
        <v>105</v>
      </c>
      <c r="J5">
        <v>98</v>
      </c>
      <c r="K5">
        <v>124</v>
      </c>
      <c r="L5">
        <v>114</v>
      </c>
      <c r="M5">
        <v>122</v>
      </c>
      <c r="N5">
        <v>113</v>
      </c>
      <c r="O5">
        <f t="shared" ref="O5:O20" si="1">MEDIAN(E5:N5)</f>
        <v>112.5</v>
      </c>
      <c r="P5" s="2">
        <f t="shared" ref="P5:P20" si="2">AVERAGE(E5:N5)</f>
        <v>111.7</v>
      </c>
      <c r="Q5" s="4">
        <f t="shared" ref="Q5:Q20" si="3">P5/2000</f>
        <v>5.5850000000000004E-2</v>
      </c>
      <c r="R5" s="1">
        <f>_xlfn.STDEV.P(E5:N5)</f>
        <v>11.584903970253702</v>
      </c>
      <c r="V5" s="8" t="s">
        <v>4</v>
      </c>
      <c r="W5" s="8">
        <v>51</v>
      </c>
      <c r="X5" s="8">
        <v>52</v>
      </c>
      <c r="Y5" s="8">
        <v>59</v>
      </c>
      <c r="Z5" s="8">
        <v>54</v>
      </c>
      <c r="AA5" s="8">
        <v>50</v>
      </c>
      <c r="AB5" s="8">
        <v>58</v>
      </c>
      <c r="AC5" s="8">
        <v>61</v>
      </c>
      <c r="AD5" s="8">
        <v>47</v>
      </c>
      <c r="AE5" s="8">
        <v>50</v>
      </c>
      <c r="AF5" s="8">
        <v>44</v>
      </c>
      <c r="AG5">
        <f t="shared" ref="AG5:AG34" si="4">MEDIAN(W5:AF5)</f>
        <v>51.5</v>
      </c>
      <c r="AH5">
        <f t="shared" ref="AH5:AH34" si="5">AVERAGE(W5:AF5)</f>
        <v>52.6</v>
      </c>
      <c r="AI5" s="4">
        <f t="shared" ref="AI5:AI6" si="6">AH5/1000</f>
        <v>5.2600000000000001E-2</v>
      </c>
      <c r="AJ5" s="11">
        <f t="shared" ref="AJ5:AJ6" si="7">_xlfn.STDEV.P(W5:AF5)</f>
        <v>5.1419840528729761</v>
      </c>
      <c r="AL5" t="s">
        <v>50</v>
      </c>
      <c r="AM5">
        <f t="shared" ref="AM5:AM6" si="8">W5</f>
        <v>51</v>
      </c>
      <c r="AN5">
        <f t="shared" si="0"/>
        <v>52</v>
      </c>
      <c r="AO5">
        <f t="shared" si="0"/>
        <v>59</v>
      </c>
      <c r="AP5">
        <f t="shared" si="0"/>
        <v>54</v>
      </c>
      <c r="AQ5">
        <f t="shared" si="0"/>
        <v>50</v>
      </c>
      <c r="AR5">
        <f t="shared" si="0"/>
        <v>58</v>
      </c>
      <c r="AS5">
        <f t="shared" si="0"/>
        <v>61</v>
      </c>
      <c r="AT5">
        <f t="shared" si="0"/>
        <v>47</v>
      </c>
      <c r="AU5">
        <f t="shared" si="0"/>
        <v>50</v>
      </c>
      <c r="AV5">
        <f t="shared" si="0"/>
        <v>44</v>
      </c>
      <c r="AW5">
        <f t="shared" ref="AW5:AW22" si="9">MEDIAN(AM5:AV5)</f>
        <v>51.5</v>
      </c>
      <c r="AX5">
        <f t="shared" ref="AX5:AX22" si="10">AVERAGE(AM5:AV5)</f>
        <v>52.6</v>
      </c>
      <c r="AY5" s="1">
        <f t="shared" ref="AY5:AY22" si="11">_xlfn.STDEV.P(AM5:AV5)</f>
        <v>5.1419840528729761</v>
      </c>
      <c r="AZ5" s="4">
        <f t="shared" ref="AZ5:AZ22" si="12">AX5/1000</f>
        <v>5.2600000000000001E-2</v>
      </c>
    </row>
    <row r="6" spans="4:52" x14ac:dyDescent="0.45">
      <c r="D6" t="s">
        <v>4</v>
      </c>
      <c r="E6">
        <v>86</v>
      </c>
      <c r="F6">
        <v>101</v>
      </c>
      <c r="G6">
        <v>97</v>
      </c>
      <c r="H6">
        <v>88</v>
      </c>
      <c r="I6">
        <v>92</v>
      </c>
      <c r="J6">
        <v>97</v>
      </c>
      <c r="K6">
        <v>85</v>
      </c>
      <c r="L6">
        <v>115</v>
      </c>
      <c r="M6">
        <v>81</v>
      </c>
      <c r="N6">
        <v>94</v>
      </c>
      <c r="O6">
        <f t="shared" si="1"/>
        <v>93</v>
      </c>
      <c r="P6" s="3">
        <f t="shared" si="2"/>
        <v>93.6</v>
      </c>
      <c r="Q6" s="4">
        <f t="shared" si="3"/>
        <v>4.6799999999999994E-2</v>
      </c>
      <c r="R6" s="1">
        <f>_xlfn.STDEV.P(E6:N6)</f>
        <v>9.2757749002441834</v>
      </c>
      <c r="V6" s="7" t="s">
        <v>3</v>
      </c>
      <c r="W6" s="7">
        <v>74</v>
      </c>
      <c r="X6" s="7">
        <v>43</v>
      </c>
      <c r="Y6" s="7">
        <v>47</v>
      </c>
      <c r="Z6" s="7">
        <v>49</v>
      </c>
      <c r="AA6" s="7">
        <v>53</v>
      </c>
      <c r="AB6" s="7">
        <v>55</v>
      </c>
      <c r="AC6" s="7">
        <v>52</v>
      </c>
      <c r="AD6" s="7">
        <v>47</v>
      </c>
      <c r="AE6" s="7">
        <v>51</v>
      </c>
      <c r="AF6" s="7">
        <v>65</v>
      </c>
      <c r="AG6">
        <f t="shared" si="4"/>
        <v>51.5</v>
      </c>
      <c r="AH6">
        <f t="shared" si="5"/>
        <v>53.6</v>
      </c>
      <c r="AI6" s="4">
        <f t="shared" si="6"/>
        <v>5.3600000000000002E-2</v>
      </c>
      <c r="AJ6" s="11">
        <f t="shared" si="7"/>
        <v>8.8226980000451114</v>
      </c>
      <c r="AL6" t="s">
        <v>51</v>
      </c>
      <c r="AM6">
        <f t="shared" si="8"/>
        <v>74</v>
      </c>
      <c r="AN6">
        <f t="shared" si="0"/>
        <v>43</v>
      </c>
      <c r="AO6">
        <f t="shared" si="0"/>
        <v>47</v>
      </c>
      <c r="AP6">
        <f t="shared" si="0"/>
        <v>49</v>
      </c>
      <c r="AQ6">
        <f t="shared" si="0"/>
        <v>53</v>
      </c>
      <c r="AR6">
        <f t="shared" si="0"/>
        <v>55</v>
      </c>
      <c r="AS6">
        <f t="shared" si="0"/>
        <v>52</v>
      </c>
      <c r="AT6">
        <f t="shared" si="0"/>
        <v>47</v>
      </c>
      <c r="AU6">
        <f t="shared" si="0"/>
        <v>51</v>
      </c>
      <c r="AV6">
        <f t="shared" si="0"/>
        <v>65</v>
      </c>
      <c r="AW6">
        <f t="shared" si="9"/>
        <v>51.5</v>
      </c>
      <c r="AX6">
        <f t="shared" si="10"/>
        <v>53.6</v>
      </c>
      <c r="AY6" s="1">
        <f t="shared" si="11"/>
        <v>8.8226980000451114</v>
      </c>
      <c r="AZ6" s="4">
        <f t="shared" si="12"/>
        <v>5.3600000000000002E-2</v>
      </c>
    </row>
    <row r="7" spans="4:52" x14ac:dyDescent="0.45">
      <c r="Q7" s="4"/>
      <c r="R7" s="1"/>
      <c r="V7" t="s">
        <v>27</v>
      </c>
      <c r="AL7" t="s">
        <v>39</v>
      </c>
      <c r="AY7" s="1"/>
      <c r="AZ7" s="4"/>
    </row>
    <row r="8" spans="4:52" x14ac:dyDescent="0.45">
      <c r="D8" t="s">
        <v>5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  <c r="M8">
        <v>9</v>
      </c>
      <c r="N8">
        <v>10</v>
      </c>
      <c r="O8">
        <f t="shared" si="1"/>
        <v>5.5</v>
      </c>
      <c r="Q8" s="4"/>
      <c r="R8" s="1"/>
      <c r="U8" s="6" t="s">
        <v>2</v>
      </c>
      <c r="V8" s="6" t="b">
        <v>1</v>
      </c>
      <c r="W8" s="6">
        <v>71</v>
      </c>
      <c r="X8" s="6">
        <v>64</v>
      </c>
      <c r="Y8" s="6">
        <v>60</v>
      </c>
      <c r="Z8" s="6">
        <v>58</v>
      </c>
      <c r="AA8" s="6">
        <v>52</v>
      </c>
      <c r="AB8" s="6">
        <v>64</v>
      </c>
      <c r="AC8" s="6">
        <v>61</v>
      </c>
      <c r="AD8" s="6">
        <v>44</v>
      </c>
      <c r="AE8" s="6">
        <v>75</v>
      </c>
      <c r="AF8" s="6">
        <v>57</v>
      </c>
      <c r="AG8">
        <f t="shared" si="4"/>
        <v>60.5</v>
      </c>
      <c r="AH8">
        <f t="shared" si="5"/>
        <v>60.6</v>
      </c>
      <c r="AI8" s="4">
        <f>AH8/(AH8+AH9)</f>
        <v>6.569817866435386E-2</v>
      </c>
      <c r="AJ8" t="s">
        <v>37</v>
      </c>
      <c r="AK8" s="11">
        <f>_xlfn.STDEV.P(W8:AF8)</f>
        <v>8.4166501650003251</v>
      </c>
      <c r="AL8" t="s">
        <v>49</v>
      </c>
      <c r="AM8">
        <f>W8+W9</f>
        <v>935</v>
      </c>
      <c r="AN8">
        <f t="shared" ref="AN8:AV8" si="13">X8+X9</f>
        <v>926</v>
      </c>
      <c r="AO8">
        <f t="shared" si="13"/>
        <v>916</v>
      </c>
      <c r="AP8">
        <f t="shared" si="13"/>
        <v>916</v>
      </c>
      <c r="AQ8">
        <f t="shared" si="13"/>
        <v>921</v>
      </c>
      <c r="AR8">
        <f t="shared" si="13"/>
        <v>924</v>
      </c>
      <c r="AS8">
        <f t="shared" si="13"/>
        <v>915</v>
      </c>
      <c r="AT8">
        <f t="shared" si="13"/>
        <v>923</v>
      </c>
      <c r="AU8">
        <f t="shared" si="13"/>
        <v>914</v>
      </c>
      <c r="AV8">
        <f t="shared" si="13"/>
        <v>934</v>
      </c>
      <c r="AW8">
        <f t="shared" si="9"/>
        <v>922</v>
      </c>
      <c r="AX8">
        <f t="shared" si="10"/>
        <v>922.4</v>
      </c>
      <c r="AY8" s="1">
        <f t="shared" si="11"/>
        <v>7.1999999999999993</v>
      </c>
      <c r="AZ8" s="4">
        <f t="shared" si="12"/>
        <v>0.9224</v>
      </c>
    </row>
    <row r="9" spans="4:52" x14ac:dyDescent="0.45">
      <c r="D9" t="s">
        <v>2</v>
      </c>
      <c r="E9">
        <v>99</v>
      </c>
      <c r="F9">
        <v>110</v>
      </c>
      <c r="G9">
        <v>106</v>
      </c>
      <c r="H9">
        <v>120</v>
      </c>
      <c r="I9">
        <v>116</v>
      </c>
      <c r="J9">
        <v>127</v>
      </c>
      <c r="K9">
        <v>110</v>
      </c>
      <c r="L9">
        <v>141</v>
      </c>
      <c r="M9">
        <v>124</v>
      </c>
      <c r="N9">
        <v>115</v>
      </c>
      <c r="O9">
        <f t="shared" si="1"/>
        <v>115.5</v>
      </c>
      <c r="P9">
        <f t="shared" si="2"/>
        <v>116.8</v>
      </c>
      <c r="Q9" s="4">
        <f t="shared" si="3"/>
        <v>5.8400000000000001E-2</v>
      </c>
      <c r="R9" s="1">
        <f>_xlfn.STDEV.P(E9:N9)</f>
        <v>11.320777358467925</v>
      </c>
      <c r="U9" s="7"/>
      <c r="V9" s="7" t="s">
        <v>31</v>
      </c>
      <c r="W9" s="7">
        <v>864</v>
      </c>
      <c r="X9" s="7">
        <v>862</v>
      </c>
      <c r="Y9" s="7">
        <v>856</v>
      </c>
      <c r="Z9" s="7">
        <v>858</v>
      </c>
      <c r="AA9" s="7">
        <v>869</v>
      </c>
      <c r="AB9" s="7">
        <v>860</v>
      </c>
      <c r="AC9" s="7">
        <v>854</v>
      </c>
      <c r="AD9" s="7">
        <v>879</v>
      </c>
      <c r="AE9" s="7">
        <v>839</v>
      </c>
      <c r="AF9" s="7">
        <v>877</v>
      </c>
      <c r="AG9">
        <f>MEDIAN(W9:AF9)</f>
        <v>861</v>
      </c>
      <c r="AH9">
        <f>AVERAGE(W9:AF9)</f>
        <v>861.8</v>
      </c>
      <c r="AI9" s="12">
        <f>(AH9+AH8)/1000</f>
        <v>0.9224</v>
      </c>
      <c r="AK9" s="11">
        <f t="shared" ref="AK9:AK34" si="14">_xlfn.STDEV.P(W9:AF9)</f>
        <v>11.025425161870176</v>
      </c>
      <c r="AL9" t="s">
        <v>50</v>
      </c>
      <c r="AM9">
        <f>W10+W11</f>
        <v>924</v>
      </c>
      <c r="AN9">
        <f t="shared" ref="AN9:AV9" si="15">X10+X11</f>
        <v>903</v>
      </c>
      <c r="AO9">
        <f t="shared" si="15"/>
        <v>912</v>
      </c>
      <c r="AP9">
        <f t="shared" si="15"/>
        <v>929</v>
      </c>
      <c r="AQ9">
        <f t="shared" si="15"/>
        <v>923</v>
      </c>
      <c r="AR9">
        <f t="shared" si="15"/>
        <v>914</v>
      </c>
      <c r="AS9">
        <f t="shared" si="15"/>
        <v>883</v>
      </c>
      <c r="AT9">
        <f t="shared" si="15"/>
        <v>925</v>
      </c>
      <c r="AU9">
        <f t="shared" si="15"/>
        <v>925</v>
      </c>
      <c r="AV9">
        <f t="shared" si="15"/>
        <v>919</v>
      </c>
      <c r="AW9">
        <f t="shared" si="9"/>
        <v>921</v>
      </c>
      <c r="AX9">
        <f t="shared" si="10"/>
        <v>915.7</v>
      </c>
      <c r="AY9" s="1">
        <f t="shared" si="11"/>
        <v>13.153326575433303</v>
      </c>
      <c r="AZ9" s="4">
        <f t="shared" si="12"/>
        <v>0.91570000000000007</v>
      </c>
    </row>
    <row r="10" spans="4:52" x14ac:dyDescent="0.45">
      <c r="D10" t="s">
        <v>3</v>
      </c>
      <c r="E10">
        <v>142</v>
      </c>
      <c r="F10">
        <v>165</v>
      </c>
      <c r="G10">
        <v>179</v>
      </c>
      <c r="H10">
        <v>170</v>
      </c>
      <c r="I10">
        <v>186</v>
      </c>
      <c r="J10">
        <v>177</v>
      </c>
      <c r="K10">
        <v>170</v>
      </c>
      <c r="L10">
        <v>169</v>
      </c>
      <c r="M10">
        <v>156</v>
      </c>
      <c r="N10">
        <v>175</v>
      </c>
      <c r="O10">
        <f t="shared" si="1"/>
        <v>170</v>
      </c>
      <c r="P10" s="2">
        <f t="shared" si="2"/>
        <v>168.9</v>
      </c>
      <c r="Q10" s="4">
        <f t="shared" si="3"/>
        <v>8.4449999999999997E-2</v>
      </c>
      <c r="R10" s="1">
        <f>_xlfn.STDEV.P(E10:N10)</f>
        <v>11.852847759083048</v>
      </c>
      <c r="U10" s="6" t="s">
        <v>4</v>
      </c>
      <c r="V10" s="6" t="b">
        <v>1</v>
      </c>
      <c r="W10" s="6">
        <v>48</v>
      </c>
      <c r="X10" s="6">
        <v>55</v>
      </c>
      <c r="Y10" s="6">
        <v>58</v>
      </c>
      <c r="Z10" s="6">
        <v>54</v>
      </c>
      <c r="AA10" s="6">
        <v>58</v>
      </c>
      <c r="AB10">
        <v>60</v>
      </c>
      <c r="AC10" s="6">
        <v>44</v>
      </c>
      <c r="AD10" s="6">
        <v>63</v>
      </c>
      <c r="AE10" s="6">
        <v>66</v>
      </c>
      <c r="AF10" s="6">
        <v>70</v>
      </c>
      <c r="AG10">
        <f t="shared" si="4"/>
        <v>58</v>
      </c>
      <c r="AH10">
        <f t="shared" si="5"/>
        <v>57.6</v>
      </c>
      <c r="AI10" s="4">
        <f>AH10/(AH10+AH11)</f>
        <v>6.2902697389974879E-2</v>
      </c>
      <c r="AJ10" t="s">
        <v>37</v>
      </c>
      <c r="AK10" s="11">
        <f t="shared" si="14"/>
        <v>7.4592224795886066</v>
      </c>
      <c r="AL10" t="s">
        <v>51</v>
      </c>
      <c r="AM10">
        <f>W12+W13</f>
        <v>926</v>
      </c>
      <c r="AN10">
        <f t="shared" ref="AN10:AV10" si="16">X12+X13</f>
        <v>911</v>
      </c>
      <c r="AO10">
        <f t="shared" si="16"/>
        <v>913</v>
      </c>
      <c r="AP10">
        <f t="shared" si="16"/>
        <v>931</v>
      </c>
      <c r="AQ10">
        <f t="shared" si="16"/>
        <v>918</v>
      </c>
      <c r="AR10">
        <f t="shared" si="16"/>
        <v>920</v>
      </c>
      <c r="AS10">
        <f t="shared" si="16"/>
        <v>905</v>
      </c>
      <c r="AT10">
        <f t="shared" si="16"/>
        <v>912</v>
      </c>
      <c r="AU10">
        <f t="shared" si="16"/>
        <v>919</v>
      </c>
      <c r="AV10">
        <f t="shared" si="16"/>
        <v>913</v>
      </c>
      <c r="AW10">
        <f t="shared" si="9"/>
        <v>915.5</v>
      </c>
      <c r="AX10">
        <f t="shared" si="10"/>
        <v>916.8</v>
      </c>
      <c r="AY10" s="1">
        <f t="shared" si="11"/>
        <v>7.2636079189339506</v>
      </c>
      <c r="AZ10" s="4">
        <f t="shared" si="12"/>
        <v>0.91679999999999995</v>
      </c>
    </row>
    <row r="11" spans="4:52" x14ac:dyDescent="0.45">
      <c r="D11" t="s">
        <v>4</v>
      </c>
      <c r="E11">
        <v>131</v>
      </c>
      <c r="F11">
        <v>107</v>
      </c>
      <c r="G11">
        <v>90</v>
      </c>
      <c r="H11">
        <v>103</v>
      </c>
      <c r="I11">
        <v>129</v>
      </c>
      <c r="J11">
        <v>141</v>
      </c>
      <c r="K11">
        <v>145</v>
      </c>
      <c r="L11">
        <v>109</v>
      </c>
      <c r="M11">
        <v>133</v>
      </c>
      <c r="N11">
        <v>127</v>
      </c>
      <c r="O11">
        <f t="shared" si="1"/>
        <v>128</v>
      </c>
      <c r="P11" s="3">
        <f t="shared" si="2"/>
        <v>121.5</v>
      </c>
      <c r="Q11" s="4">
        <f t="shared" si="3"/>
        <v>6.0749999999999998E-2</v>
      </c>
      <c r="R11" s="1">
        <f>_xlfn.STDEV.P(E11:N11)</f>
        <v>17.153716798408443</v>
      </c>
      <c r="U11" s="7"/>
      <c r="V11" s="7" t="s">
        <v>31</v>
      </c>
      <c r="W11" s="7">
        <v>876</v>
      </c>
      <c r="X11" s="7">
        <v>848</v>
      </c>
      <c r="Y11" s="7">
        <v>854</v>
      </c>
      <c r="Z11" s="7">
        <v>875</v>
      </c>
      <c r="AA11" s="7">
        <v>865</v>
      </c>
      <c r="AB11">
        <v>854</v>
      </c>
      <c r="AC11" s="7">
        <v>839</v>
      </c>
      <c r="AD11" s="7">
        <v>862</v>
      </c>
      <c r="AE11" s="7">
        <v>859</v>
      </c>
      <c r="AF11" s="7">
        <v>849</v>
      </c>
      <c r="AG11">
        <f t="shared" si="4"/>
        <v>856.5</v>
      </c>
      <c r="AH11">
        <f t="shared" si="5"/>
        <v>858.1</v>
      </c>
      <c r="AI11" s="12">
        <f>(AH11+AH10)/1000</f>
        <v>0.91570000000000007</v>
      </c>
      <c r="AK11" s="11">
        <f t="shared" si="14"/>
        <v>11.193301568348813</v>
      </c>
      <c r="AL11" t="s">
        <v>40</v>
      </c>
      <c r="AY11" s="1"/>
      <c r="AZ11" s="4"/>
    </row>
    <row r="12" spans="4:52" x14ac:dyDescent="0.45">
      <c r="Q12" s="4"/>
      <c r="R12" s="1"/>
      <c r="U12" s="6" t="s">
        <v>3</v>
      </c>
      <c r="V12" s="6" t="b">
        <v>1</v>
      </c>
      <c r="W12" s="6">
        <v>59</v>
      </c>
      <c r="X12" s="6">
        <v>60</v>
      </c>
      <c r="Y12" s="6">
        <v>69</v>
      </c>
      <c r="Z12" s="6">
        <v>58</v>
      </c>
      <c r="AA12" s="6">
        <v>51</v>
      </c>
      <c r="AB12" s="6">
        <v>61</v>
      </c>
      <c r="AC12" s="6">
        <v>60</v>
      </c>
      <c r="AD12" s="6">
        <v>63</v>
      </c>
      <c r="AE12" s="6">
        <v>43</v>
      </c>
      <c r="AF12" s="6">
        <v>60</v>
      </c>
      <c r="AG12">
        <f t="shared" si="4"/>
        <v>60</v>
      </c>
      <c r="AH12">
        <f t="shared" si="5"/>
        <v>58.4</v>
      </c>
      <c r="AI12" s="4">
        <f>AH12/(AH12+AH13)</f>
        <v>6.3699825479930194E-2</v>
      </c>
      <c r="AJ12" t="s">
        <v>37</v>
      </c>
      <c r="AK12" s="11">
        <f t="shared" si="14"/>
        <v>6.6362640092148233</v>
      </c>
      <c r="AM12">
        <f>W15+W16</f>
        <v>44</v>
      </c>
      <c r="AN12">
        <f t="shared" ref="AN12:AV12" si="17">X15+X16</f>
        <v>22</v>
      </c>
      <c r="AO12">
        <f t="shared" si="17"/>
        <v>47</v>
      </c>
      <c r="AP12">
        <f t="shared" si="17"/>
        <v>50</v>
      </c>
      <c r="AQ12">
        <f t="shared" si="17"/>
        <v>49</v>
      </c>
      <c r="AR12">
        <f t="shared" si="17"/>
        <v>53</v>
      </c>
      <c r="AS12">
        <f t="shared" si="17"/>
        <v>39</v>
      </c>
      <c r="AT12">
        <f t="shared" si="17"/>
        <v>42</v>
      </c>
      <c r="AU12">
        <f t="shared" si="17"/>
        <v>43</v>
      </c>
      <c r="AV12">
        <f t="shared" si="17"/>
        <v>54</v>
      </c>
      <c r="AW12">
        <f t="shared" si="9"/>
        <v>45.5</v>
      </c>
      <c r="AX12">
        <f t="shared" si="10"/>
        <v>44.3</v>
      </c>
      <c r="AY12" s="1">
        <f t="shared" si="11"/>
        <v>8.7412813706000794</v>
      </c>
      <c r="AZ12" s="4">
        <f t="shared" si="12"/>
        <v>4.4299999999999999E-2</v>
      </c>
    </row>
    <row r="13" spans="4:52" x14ac:dyDescent="0.45">
      <c r="D13" t="s">
        <v>6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  <c r="L13">
        <v>8</v>
      </c>
      <c r="M13">
        <v>9</v>
      </c>
      <c r="N13">
        <v>10</v>
      </c>
      <c r="Q13" s="4"/>
      <c r="R13" s="1"/>
      <c r="U13" s="8"/>
      <c r="V13" s="8" t="s">
        <v>31</v>
      </c>
      <c r="W13" s="10">
        <v>867</v>
      </c>
      <c r="X13" s="10">
        <v>851</v>
      </c>
      <c r="Y13" s="10">
        <v>844</v>
      </c>
      <c r="Z13" s="10">
        <v>873</v>
      </c>
      <c r="AA13" s="10">
        <v>867</v>
      </c>
      <c r="AB13" s="10">
        <v>859</v>
      </c>
      <c r="AC13" s="10">
        <v>845</v>
      </c>
      <c r="AD13" s="10">
        <v>849</v>
      </c>
      <c r="AE13" s="10">
        <v>876</v>
      </c>
      <c r="AF13" s="10">
        <v>853</v>
      </c>
      <c r="AG13">
        <f t="shared" si="4"/>
        <v>856</v>
      </c>
      <c r="AH13">
        <f t="shared" si="5"/>
        <v>858.4</v>
      </c>
      <c r="AI13" s="12">
        <f>(AH13+AH12)/1000</f>
        <v>0.91679999999999995</v>
      </c>
      <c r="AK13" s="11">
        <f t="shared" si="14"/>
        <v>11.092339699089639</v>
      </c>
      <c r="AM13">
        <f>W17+W18</f>
        <v>29</v>
      </c>
      <c r="AN13">
        <f t="shared" ref="AN13:AV13" si="18">X17+X18</f>
        <v>60</v>
      </c>
      <c r="AO13">
        <f t="shared" si="18"/>
        <v>35</v>
      </c>
      <c r="AP13">
        <f t="shared" si="18"/>
        <v>53</v>
      </c>
      <c r="AQ13">
        <f t="shared" si="18"/>
        <v>37</v>
      </c>
      <c r="AR13">
        <f t="shared" si="18"/>
        <v>45</v>
      </c>
      <c r="AS13">
        <f t="shared" si="18"/>
        <v>33</v>
      </c>
      <c r="AT13">
        <f t="shared" si="18"/>
        <v>30</v>
      </c>
      <c r="AU13">
        <f t="shared" si="18"/>
        <v>60</v>
      </c>
      <c r="AV13">
        <f t="shared" si="18"/>
        <v>38</v>
      </c>
      <c r="AW13">
        <f t="shared" si="9"/>
        <v>37.5</v>
      </c>
      <c r="AX13">
        <f t="shared" si="10"/>
        <v>42</v>
      </c>
      <c r="AY13" s="1">
        <f t="shared" si="11"/>
        <v>11.233877335986895</v>
      </c>
      <c r="AZ13" s="4">
        <f t="shared" si="12"/>
        <v>4.2000000000000003E-2</v>
      </c>
    </row>
    <row r="14" spans="4:52" x14ac:dyDescent="0.45">
      <c r="D14" t="s">
        <v>2</v>
      </c>
      <c r="E14">
        <v>126</v>
      </c>
      <c r="F14">
        <v>144</v>
      </c>
      <c r="G14">
        <v>111</v>
      </c>
      <c r="H14">
        <v>139</v>
      </c>
      <c r="I14">
        <v>116</v>
      </c>
      <c r="J14">
        <v>104</v>
      </c>
      <c r="K14">
        <v>164</v>
      </c>
      <c r="L14">
        <v>150</v>
      </c>
      <c r="M14">
        <v>160</v>
      </c>
      <c r="N14">
        <v>170</v>
      </c>
      <c r="O14">
        <f t="shared" si="1"/>
        <v>141.5</v>
      </c>
      <c r="P14">
        <f t="shared" si="2"/>
        <v>138.4</v>
      </c>
      <c r="Q14" s="4">
        <f t="shared" si="3"/>
        <v>6.9199999999999998E-2</v>
      </c>
      <c r="R14" s="1">
        <f>_xlfn.STDEV.P(E14:N14)</f>
        <v>22.082572313931184</v>
      </c>
      <c r="U14" s="9"/>
      <c r="V14" s="9" t="s">
        <v>28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I14" s="4"/>
      <c r="AK14" s="11"/>
      <c r="AM14">
        <f>W19+W20</f>
        <v>52</v>
      </c>
      <c r="AN14">
        <f t="shared" ref="AN14:AV14" si="19">X19+X20</f>
        <v>39</v>
      </c>
      <c r="AO14">
        <f t="shared" si="19"/>
        <v>30</v>
      </c>
      <c r="AP14">
        <f t="shared" si="19"/>
        <v>37</v>
      </c>
      <c r="AQ14">
        <f t="shared" si="19"/>
        <v>50</v>
      </c>
      <c r="AR14">
        <f t="shared" si="19"/>
        <v>38</v>
      </c>
      <c r="AS14">
        <f t="shared" si="19"/>
        <v>65</v>
      </c>
      <c r="AT14">
        <f t="shared" si="19"/>
        <v>35</v>
      </c>
      <c r="AU14">
        <f t="shared" si="19"/>
        <v>40</v>
      </c>
      <c r="AV14">
        <f t="shared" si="19"/>
        <v>38</v>
      </c>
      <c r="AW14">
        <f t="shared" si="9"/>
        <v>38.5</v>
      </c>
      <c r="AX14">
        <f t="shared" si="10"/>
        <v>42.4</v>
      </c>
      <c r="AY14" s="1">
        <f t="shared" si="11"/>
        <v>9.7693397934558508</v>
      </c>
      <c r="AZ14" s="4">
        <f t="shared" si="12"/>
        <v>4.24E-2</v>
      </c>
    </row>
    <row r="15" spans="4:52" x14ac:dyDescent="0.45">
      <c r="D15" t="s">
        <v>3</v>
      </c>
      <c r="E15">
        <v>234</v>
      </c>
      <c r="F15">
        <v>213</v>
      </c>
      <c r="G15">
        <v>230</v>
      </c>
      <c r="H15">
        <v>241</v>
      </c>
      <c r="I15">
        <v>251</v>
      </c>
      <c r="J15">
        <v>257</v>
      </c>
      <c r="K15">
        <v>219</v>
      </c>
      <c r="L15">
        <v>248</v>
      </c>
      <c r="M15">
        <v>261</v>
      </c>
      <c r="N15">
        <v>213</v>
      </c>
      <c r="O15">
        <f t="shared" si="1"/>
        <v>237.5</v>
      </c>
      <c r="P15" s="2">
        <f t="shared" si="2"/>
        <v>236.7</v>
      </c>
      <c r="Q15" s="4">
        <f t="shared" si="3"/>
        <v>0.11835</v>
      </c>
      <c r="R15" s="1">
        <f>_xlfn.STDEV.P(E15:N15)</f>
        <v>16.85852899869974</v>
      </c>
      <c r="U15" s="6" t="s">
        <v>2</v>
      </c>
      <c r="V15" s="6" t="b">
        <v>1</v>
      </c>
      <c r="W15" s="6">
        <v>33</v>
      </c>
      <c r="X15" s="6">
        <v>17</v>
      </c>
      <c r="Y15" s="6">
        <v>34</v>
      </c>
      <c r="Z15" s="6">
        <v>33</v>
      </c>
      <c r="AA15" s="6">
        <v>38</v>
      </c>
      <c r="AB15" s="6">
        <v>42</v>
      </c>
      <c r="AC15" s="6">
        <v>27</v>
      </c>
      <c r="AD15" s="6">
        <v>38</v>
      </c>
      <c r="AE15" s="6">
        <v>36</v>
      </c>
      <c r="AF15" s="6">
        <v>44</v>
      </c>
      <c r="AG15">
        <f t="shared" si="4"/>
        <v>35</v>
      </c>
      <c r="AH15">
        <f t="shared" si="5"/>
        <v>34.200000000000003</v>
      </c>
      <c r="AI15" s="4">
        <f>AH15/(AH15+AH16)</f>
        <v>0.77200902934537241</v>
      </c>
      <c r="AJ15" t="s">
        <v>32</v>
      </c>
      <c r="AK15" s="11">
        <f t="shared" si="14"/>
        <v>7.3457470688827833</v>
      </c>
      <c r="AL15" t="s">
        <v>41</v>
      </c>
      <c r="AY15" s="1"/>
      <c r="AZ15" s="4"/>
    </row>
    <row r="16" spans="4:52" x14ac:dyDescent="0.45">
      <c r="D16" t="s">
        <v>4</v>
      </c>
      <c r="E16">
        <v>139</v>
      </c>
      <c r="F16">
        <v>178</v>
      </c>
      <c r="G16">
        <v>159</v>
      </c>
      <c r="H16">
        <v>137</v>
      </c>
      <c r="I16">
        <v>148</v>
      </c>
      <c r="J16">
        <v>156</v>
      </c>
      <c r="K16">
        <v>155</v>
      </c>
      <c r="L16">
        <v>166</v>
      </c>
      <c r="M16">
        <v>154</v>
      </c>
      <c r="N16">
        <v>179</v>
      </c>
      <c r="O16">
        <f t="shared" si="1"/>
        <v>155.5</v>
      </c>
      <c r="P16" s="5">
        <f t="shared" si="2"/>
        <v>157.1</v>
      </c>
      <c r="Q16" s="4">
        <f t="shared" si="3"/>
        <v>7.8549999999999995E-2</v>
      </c>
      <c r="R16" s="1">
        <f>_xlfn.STDEV.P(E16:N16)</f>
        <v>13.52368293032634</v>
      </c>
      <c r="U16" s="7"/>
      <c r="V16" s="7" t="s">
        <v>31</v>
      </c>
      <c r="W16" s="7">
        <v>11</v>
      </c>
      <c r="X16" s="7">
        <v>5</v>
      </c>
      <c r="Y16" s="7">
        <v>13</v>
      </c>
      <c r="Z16" s="7">
        <v>17</v>
      </c>
      <c r="AA16" s="7">
        <v>11</v>
      </c>
      <c r="AB16" s="7">
        <v>11</v>
      </c>
      <c r="AC16" s="7">
        <v>12</v>
      </c>
      <c r="AD16" s="7">
        <v>4</v>
      </c>
      <c r="AE16" s="7">
        <v>7</v>
      </c>
      <c r="AF16" s="7">
        <v>10</v>
      </c>
      <c r="AG16">
        <f t="shared" si="4"/>
        <v>11</v>
      </c>
      <c r="AH16">
        <f t="shared" si="5"/>
        <v>10.1</v>
      </c>
      <c r="AI16" s="12">
        <f t="shared" ref="AI10:AI34" si="20">(AH16+AH15)/1000</f>
        <v>4.4300000000000006E-2</v>
      </c>
      <c r="AK16" s="11">
        <f t="shared" si="14"/>
        <v>3.6728735344413916</v>
      </c>
      <c r="AM16">
        <f>W22+W23</f>
        <v>53</v>
      </c>
      <c r="AN16">
        <f t="shared" ref="AN16:AV16" si="21">X22+X23</f>
        <v>116</v>
      </c>
      <c r="AO16">
        <f t="shared" si="21"/>
        <v>87</v>
      </c>
      <c r="AP16">
        <f t="shared" si="21"/>
        <v>62</v>
      </c>
      <c r="AQ16">
        <f t="shared" si="21"/>
        <v>97</v>
      </c>
      <c r="AR16">
        <f t="shared" si="21"/>
        <v>92</v>
      </c>
      <c r="AS16">
        <f t="shared" si="21"/>
        <v>124</v>
      </c>
      <c r="AT16">
        <f t="shared" si="21"/>
        <v>95</v>
      </c>
      <c r="AU16">
        <f t="shared" si="21"/>
        <v>100</v>
      </c>
      <c r="AV16">
        <f t="shared" si="21"/>
        <v>91</v>
      </c>
      <c r="AW16">
        <f t="shared" si="9"/>
        <v>93.5</v>
      </c>
      <c r="AX16">
        <f t="shared" si="10"/>
        <v>91.7</v>
      </c>
      <c r="AY16" s="1">
        <f t="shared" si="11"/>
        <v>20.35706265648362</v>
      </c>
      <c r="AZ16" s="4">
        <f t="shared" si="12"/>
        <v>9.1700000000000004E-2</v>
      </c>
    </row>
    <row r="17" spans="4:52" x14ac:dyDescent="0.45">
      <c r="D17" t="s">
        <v>12</v>
      </c>
      <c r="E17">
        <v>137</v>
      </c>
      <c r="F17">
        <v>201</v>
      </c>
      <c r="G17">
        <v>145</v>
      </c>
      <c r="H17">
        <v>181</v>
      </c>
      <c r="I17">
        <v>161</v>
      </c>
      <c r="J17">
        <v>168</v>
      </c>
      <c r="K17">
        <v>179</v>
      </c>
      <c r="L17">
        <v>129</v>
      </c>
      <c r="M17">
        <v>146</v>
      </c>
      <c r="N17">
        <v>170</v>
      </c>
      <c r="O17">
        <f t="shared" si="1"/>
        <v>164.5</v>
      </c>
      <c r="P17" s="5">
        <f t="shared" si="2"/>
        <v>161.69999999999999</v>
      </c>
      <c r="Q17" s="4">
        <f t="shared" si="3"/>
        <v>8.0849999999999991E-2</v>
      </c>
      <c r="R17" s="1">
        <f t="shared" ref="R17:R20" si="22">_xlfn.STDEV.P(E17:N17)</f>
        <v>21.284031572989175</v>
      </c>
      <c r="U17" s="6" t="s">
        <v>4</v>
      </c>
      <c r="V17" s="6" t="b">
        <v>1</v>
      </c>
      <c r="W17" s="6">
        <v>24</v>
      </c>
      <c r="X17" s="6">
        <v>46</v>
      </c>
      <c r="Y17" s="6">
        <v>28</v>
      </c>
      <c r="Z17" s="6">
        <v>34</v>
      </c>
      <c r="AA17" s="6">
        <v>17</v>
      </c>
      <c r="AB17" s="6">
        <v>32</v>
      </c>
      <c r="AC17" s="6">
        <v>26</v>
      </c>
      <c r="AD17" s="6">
        <v>21</v>
      </c>
      <c r="AE17" s="6">
        <v>43</v>
      </c>
      <c r="AF17" s="6">
        <v>20</v>
      </c>
      <c r="AG17">
        <f t="shared" si="4"/>
        <v>27</v>
      </c>
      <c r="AH17">
        <f t="shared" si="5"/>
        <v>29.1</v>
      </c>
      <c r="AI17" s="4">
        <f>AH17/(AH17+AH18)</f>
        <v>0.69285714285714284</v>
      </c>
      <c r="AJ17" t="s">
        <v>32</v>
      </c>
      <c r="AK17" s="11">
        <f t="shared" si="14"/>
        <v>9.1809585556193429</v>
      </c>
      <c r="AM17">
        <f>W24+W25</f>
        <v>114</v>
      </c>
      <c r="AN17">
        <f t="shared" ref="AN17:AV17" si="23">X24+X25</f>
        <v>89</v>
      </c>
      <c r="AO17">
        <f t="shared" si="23"/>
        <v>105</v>
      </c>
      <c r="AP17">
        <f t="shared" si="23"/>
        <v>111</v>
      </c>
      <c r="AQ17">
        <f t="shared" si="23"/>
        <v>79</v>
      </c>
      <c r="AR17">
        <f t="shared" si="23"/>
        <v>106</v>
      </c>
      <c r="AS17">
        <f t="shared" si="23"/>
        <v>85</v>
      </c>
      <c r="AT17">
        <f t="shared" si="23"/>
        <v>94</v>
      </c>
      <c r="AU17">
        <f t="shared" si="23"/>
        <v>87</v>
      </c>
      <c r="AV17">
        <f t="shared" si="23"/>
        <v>86</v>
      </c>
      <c r="AW17">
        <f t="shared" si="9"/>
        <v>91.5</v>
      </c>
      <c r="AX17">
        <f t="shared" si="10"/>
        <v>95.6</v>
      </c>
      <c r="AY17" s="1">
        <f t="shared" si="11"/>
        <v>11.714947716485977</v>
      </c>
      <c r="AZ17" s="4">
        <f t="shared" si="12"/>
        <v>9.5599999999999991E-2</v>
      </c>
    </row>
    <row r="18" spans="4:52" x14ac:dyDescent="0.45">
      <c r="D18" t="s">
        <v>13</v>
      </c>
      <c r="E18">
        <v>199</v>
      </c>
      <c r="F18">
        <v>233</v>
      </c>
      <c r="G18">
        <v>171</v>
      </c>
      <c r="H18">
        <v>208</v>
      </c>
      <c r="I18">
        <v>189</v>
      </c>
      <c r="J18">
        <v>216</v>
      </c>
      <c r="K18">
        <v>131</v>
      </c>
      <c r="L18">
        <v>175</v>
      </c>
      <c r="M18">
        <v>217</v>
      </c>
      <c r="N18">
        <v>150</v>
      </c>
      <c r="O18">
        <f t="shared" si="1"/>
        <v>194</v>
      </c>
      <c r="P18" s="5">
        <f t="shared" si="2"/>
        <v>188.9</v>
      </c>
      <c r="Q18" s="4">
        <f t="shared" si="3"/>
        <v>9.4450000000000006E-2</v>
      </c>
      <c r="R18" s="1">
        <f t="shared" si="22"/>
        <v>30.520321099228298</v>
      </c>
      <c r="U18" s="7"/>
      <c r="V18" s="7" t="s">
        <v>31</v>
      </c>
      <c r="W18" s="7">
        <v>5</v>
      </c>
      <c r="X18" s="7">
        <v>14</v>
      </c>
      <c r="Y18" s="7">
        <v>7</v>
      </c>
      <c r="Z18" s="7">
        <v>19</v>
      </c>
      <c r="AA18" s="7">
        <v>20</v>
      </c>
      <c r="AB18" s="7">
        <v>13</v>
      </c>
      <c r="AC18" s="7">
        <v>7</v>
      </c>
      <c r="AD18" s="7">
        <v>9</v>
      </c>
      <c r="AE18" s="7">
        <v>17</v>
      </c>
      <c r="AF18" s="7">
        <v>18</v>
      </c>
      <c r="AG18">
        <f t="shared" si="4"/>
        <v>13.5</v>
      </c>
      <c r="AH18">
        <f t="shared" si="5"/>
        <v>12.9</v>
      </c>
      <c r="AI18" s="12">
        <f t="shared" si="20"/>
        <v>4.2000000000000003E-2</v>
      </c>
      <c r="AK18" s="11">
        <f t="shared" si="14"/>
        <v>5.2810983706043579</v>
      </c>
      <c r="AM18">
        <f>W26+W27</f>
        <v>137</v>
      </c>
      <c r="AN18">
        <f t="shared" ref="AN18:AV18" si="24">X26+X27</f>
        <v>128</v>
      </c>
      <c r="AO18">
        <f t="shared" si="24"/>
        <v>152</v>
      </c>
      <c r="AP18">
        <f t="shared" si="24"/>
        <v>127</v>
      </c>
      <c r="AQ18">
        <f t="shared" si="24"/>
        <v>115</v>
      </c>
      <c r="AR18">
        <f t="shared" si="24"/>
        <v>127</v>
      </c>
      <c r="AS18">
        <f t="shared" si="24"/>
        <v>132</v>
      </c>
      <c r="AT18">
        <f t="shared" si="24"/>
        <v>142</v>
      </c>
      <c r="AU18">
        <f t="shared" si="24"/>
        <v>130</v>
      </c>
      <c r="AV18">
        <f t="shared" si="24"/>
        <v>128</v>
      </c>
      <c r="AW18">
        <f t="shared" si="9"/>
        <v>129</v>
      </c>
      <c r="AX18">
        <f t="shared" si="10"/>
        <v>131.80000000000001</v>
      </c>
      <c r="AY18" s="1">
        <f t="shared" si="11"/>
        <v>9.4847245611035014</v>
      </c>
      <c r="AZ18" s="4">
        <f t="shared" si="12"/>
        <v>0.1318</v>
      </c>
    </row>
    <row r="19" spans="4:52" x14ac:dyDescent="0.45">
      <c r="D19" t="s">
        <v>14</v>
      </c>
      <c r="E19">
        <v>158</v>
      </c>
      <c r="F19">
        <v>149</v>
      </c>
      <c r="G19">
        <v>166</v>
      </c>
      <c r="H19">
        <v>161</v>
      </c>
      <c r="I19">
        <v>172</v>
      </c>
      <c r="J19">
        <v>223</v>
      </c>
      <c r="K19">
        <v>162</v>
      </c>
      <c r="L19">
        <v>165</v>
      </c>
      <c r="M19">
        <v>204</v>
      </c>
      <c r="N19">
        <v>156</v>
      </c>
      <c r="O19">
        <f t="shared" si="1"/>
        <v>163.5</v>
      </c>
      <c r="P19" s="5">
        <f t="shared" si="2"/>
        <v>171.6</v>
      </c>
      <c r="Q19" s="4">
        <f t="shared" si="3"/>
        <v>8.5800000000000001E-2</v>
      </c>
      <c r="R19" s="1">
        <f t="shared" si="22"/>
        <v>22.159422375143265</v>
      </c>
      <c r="U19" s="6" t="s">
        <v>3</v>
      </c>
      <c r="V19" s="6" t="b">
        <v>1</v>
      </c>
      <c r="W19" s="6">
        <v>37</v>
      </c>
      <c r="X19" s="6">
        <v>31</v>
      </c>
      <c r="Y19" s="6">
        <v>21</v>
      </c>
      <c r="Z19" s="6">
        <v>21</v>
      </c>
      <c r="AA19" s="6">
        <v>38</v>
      </c>
      <c r="AB19" s="6">
        <v>31</v>
      </c>
      <c r="AC19" s="6">
        <v>44</v>
      </c>
      <c r="AD19" s="6">
        <v>27</v>
      </c>
      <c r="AE19" s="6">
        <v>33</v>
      </c>
      <c r="AF19" s="6">
        <v>27</v>
      </c>
      <c r="AG19">
        <f t="shared" si="4"/>
        <v>31</v>
      </c>
      <c r="AH19">
        <f t="shared" si="5"/>
        <v>31</v>
      </c>
      <c r="AI19" s="4">
        <f>AH19/(AH19+AH20)</f>
        <v>0.73113207547169812</v>
      </c>
      <c r="AJ19" t="s">
        <v>32</v>
      </c>
      <c r="AK19" s="11">
        <f t="shared" si="14"/>
        <v>7</v>
      </c>
      <c r="AL19">
        <v>4</v>
      </c>
      <c r="AY19" s="1"/>
      <c r="AZ19" s="4"/>
    </row>
    <row r="20" spans="4:52" x14ac:dyDescent="0.45">
      <c r="D20" t="s">
        <v>15</v>
      </c>
      <c r="E20">
        <v>212</v>
      </c>
      <c r="F20">
        <v>206</v>
      </c>
      <c r="G20">
        <v>185</v>
      </c>
      <c r="H20">
        <v>201</v>
      </c>
      <c r="I20">
        <v>196</v>
      </c>
      <c r="J20">
        <v>181</v>
      </c>
      <c r="K20">
        <v>203</v>
      </c>
      <c r="L20">
        <v>185</v>
      </c>
      <c r="M20">
        <v>183</v>
      </c>
      <c r="N20">
        <v>174</v>
      </c>
      <c r="O20">
        <f>MEDIAN(E20:N20)</f>
        <v>190.5</v>
      </c>
      <c r="P20" s="3">
        <f>AVERAGE(E20:N20)</f>
        <v>192.6</v>
      </c>
      <c r="Q20" s="4">
        <f t="shared" si="3"/>
        <v>9.6299999999999997E-2</v>
      </c>
      <c r="R20" s="1">
        <f>_xlfn.STDEV.P(E20:N20)</f>
        <v>11.976643937263894</v>
      </c>
      <c r="U20" s="7"/>
      <c r="V20" s="7" t="s">
        <v>31</v>
      </c>
      <c r="W20" s="7">
        <v>15</v>
      </c>
      <c r="X20" s="7">
        <v>8</v>
      </c>
      <c r="Y20" s="7">
        <v>9</v>
      </c>
      <c r="Z20" s="7">
        <v>16</v>
      </c>
      <c r="AA20" s="7">
        <v>12</v>
      </c>
      <c r="AB20" s="7">
        <v>7</v>
      </c>
      <c r="AC20" s="7">
        <v>21</v>
      </c>
      <c r="AD20" s="7">
        <v>8</v>
      </c>
      <c r="AE20" s="7">
        <v>7</v>
      </c>
      <c r="AF20" s="7">
        <v>11</v>
      </c>
      <c r="AG20">
        <f t="shared" si="4"/>
        <v>10</v>
      </c>
      <c r="AH20">
        <f t="shared" si="5"/>
        <v>11.4</v>
      </c>
      <c r="AI20" s="12">
        <f t="shared" si="20"/>
        <v>4.24E-2</v>
      </c>
      <c r="AK20" s="11">
        <f t="shared" si="14"/>
        <v>4.4090815370097207</v>
      </c>
      <c r="AM20">
        <f>W29+W30</f>
        <v>23</v>
      </c>
      <c r="AN20">
        <f t="shared" ref="AN20:AV20" si="25">X29+X30</f>
        <v>31</v>
      </c>
      <c r="AO20">
        <f t="shared" si="25"/>
        <v>22</v>
      </c>
      <c r="AP20">
        <f t="shared" si="25"/>
        <v>27</v>
      </c>
      <c r="AQ20">
        <f t="shared" si="25"/>
        <v>22</v>
      </c>
      <c r="AR20">
        <f t="shared" si="25"/>
        <v>30</v>
      </c>
      <c r="AS20">
        <f t="shared" si="25"/>
        <v>24</v>
      </c>
      <c r="AT20">
        <f t="shared" si="25"/>
        <v>29</v>
      </c>
      <c r="AU20">
        <f t="shared" si="25"/>
        <v>19</v>
      </c>
      <c r="AV20">
        <f t="shared" si="25"/>
        <v>24</v>
      </c>
      <c r="AW20">
        <f t="shared" si="9"/>
        <v>24</v>
      </c>
      <c r="AX20">
        <f t="shared" si="10"/>
        <v>25.1</v>
      </c>
      <c r="AY20" s="1">
        <f t="shared" si="11"/>
        <v>3.753664875824692</v>
      </c>
      <c r="AZ20" s="4">
        <f t="shared" si="12"/>
        <v>2.5100000000000001E-2</v>
      </c>
    </row>
    <row r="21" spans="4:52" x14ac:dyDescent="0.45">
      <c r="U21" s="9"/>
      <c r="V21" s="9" t="s">
        <v>29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I21" s="4"/>
      <c r="AK21" s="11"/>
      <c r="AM21">
        <f>W31+W32</f>
        <v>25</v>
      </c>
      <c r="AN21">
        <f t="shared" ref="AN21:AV21" si="26">X31+X32</f>
        <v>21</v>
      </c>
      <c r="AO21">
        <f t="shared" si="26"/>
        <v>18</v>
      </c>
      <c r="AP21">
        <f t="shared" si="26"/>
        <v>37</v>
      </c>
      <c r="AQ21">
        <f t="shared" si="26"/>
        <v>27</v>
      </c>
      <c r="AR21">
        <f t="shared" si="26"/>
        <v>19</v>
      </c>
      <c r="AS21">
        <f t="shared" si="26"/>
        <v>33</v>
      </c>
      <c r="AT21">
        <f t="shared" si="26"/>
        <v>32</v>
      </c>
      <c r="AU21">
        <f t="shared" si="26"/>
        <v>24</v>
      </c>
      <c r="AV21">
        <f t="shared" si="26"/>
        <v>38</v>
      </c>
      <c r="AW21">
        <f t="shared" si="9"/>
        <v>26</v>
      </c>
      <c r="AX21">
        <f t="shared" si="10"/>
        <v>27.4</v>
      </c>
      <c r="AY21" s="1">
        <f t="shared" si="11"/>
        <v>6.8876701430890259</v>
      </c>
      <c r="AZ21" s="4">
        <f t="shared" si="12"/>
        <v>2.7399999999999997E-2</v>
      </c>
    </row>
    <row r="22" spans="4:52" x14ac:dyDescent="0.45">
      <c r="U22" s="6" t="s">
        <v>2</v>
      </c>
      <c r="V22" s="6" t="b">
        <v>1</v>
      </c>
      <c r="W22" s="6">
        <v>6</v>
      </c>
      <c r="X22" s="6">
        <v>29</v>
      </c>
      <c r="Y22" s="6">
        <v>21</v>
      </c>
      <c r="Z22" s="6">
        <v>10</v>
      </c>
      <c r="AA22" s="6">
        <v>15</v>
      </c>
      <c r="AB22" s="6">
        <v>19</v>
      </c>
      <c r="AC22" s="6">
        <v>30</v>
      </c>
      <c r="AD22" s="6">
        <v>25</v>
      </c>
      <c r="AE22" s="6">
        <v>36</v>
      </c>
      <c r="AF22" s="6">
        <v>26</v>
      </c>
      <c r="AG22">
        <f t="shared" si="4"/>
        <v>23</v>
      </c>
      <c r="AH22">
        <f t="shared" si="5"/>
        <v>21.7</v>
      </c>
      <c r="AI22" s="4">
        <f>AH22/(AH22+AH23)</f>
        <v>0.23664122137404578</v>
      </c>
      <c r="AJ22" t="s">
        <v>36</v>
      </c>
      <c r="AK22" s="11"/>
      <c r="AM22">
        <f>W33+W34</f>
        <v>75</v>
      </c>
      <c r="AN22">
        <f t="shared" ref="AN22:AV22" si="27">X33+X34</f>
        <v>20</v>
      </c>
      <c r="AO22">
        <f t="shared" si="27"/>
        <v>44</v>
      </c>
      <c r="AP22">
        <f t="shared" si="27"/>
        <v>34</v>
      </c>
      <c r="AQ22">
        <f t="shared" si="27"/>
        <v>37</v>
      </c>
      <c r="AR22">
        <f t="shared" si="27"/>
        <v>47</v>
      </c>
      <c r="AS22">
        <f t="shared" si="27"/>
        <v>43</v>
      </c>
      <c r="AT22">
        <f t="shared" si="27"/>
        <v>15</v>
      </c>
      <c r="AU22">
        <f t="shared" si="27"/>
        <v>32</v>
      </c>
      <c r="AV22">
        <f t="shared" si="27"/>
        <v>38</v>
      </c>
      <c r="AW22">
        <f t="shared" si="9"/>
        <v>37.5</v>
      </c>
      <c r="AX22">
        <f t="shared" si="10"/>
        <v>38.5</v>
      </c>
      <c r="AY22" s="1">
        <f t="shared" si="11"/>
        <v>15.538661461013943</v>
      </c>
      <c r="AZ22" s="4">
        <f t="shared" si="12"/>
        <v>3.85E-2</v>
      </c>
    </row>
    <row r="23" spans="4:52" x14ac:dyDescent="0.45">
      <c r="U23" s="7"/>
      <c r="V23" s="7" t="s">
        <v>31</v>
      </c>
      <c r="W23" s="7">
        <v>47</v>
      </c>
      <c r="X23" s="7">
        <v>87</v>
      </c>
      <c r="Y23" s="7">
        <v>66</v>
      </c>
      <c r="Z23" s="7">
        <v>52</v>
      </c>
      <c r="AA23" s="7">
        <v>82</v>
      </c>
      <c r="AB23" s="7">
        <v>73</v>
      </c>
      <c r="AC23" s="7">
        <v>94</v>
      </c>
      <c r="AD23" s="7">
        <v>70</v>
      </c>
      <c r="AE23" s="7">
        <v>64</v>
      </c>
      <c r="AF23" s="7">
        <v>65</v>
      </c>
      <c r="AG23">
        <f t="shared" si="4"/>
        <v>68</v>
      </c>
      <c r="AH23">
        <f t="shared" si="5"/>
        <v>70</v>
      </c>
      <c r="AI23" s="4">
        <f t="shared" si="20"/>
        <v>9.1700000000000004E-2</v>
      </c>
      <c r="AK23" s="11">
        <f t="shared" si="14"/>
        <v>13.957077057894322</v>
      </c>
    </row>
    <row r="24" spans="4:52" x14ac:dyDescent="0.45">
      <c r="U24" s="6" t="s">
        <v>4</v>
      </c>
      <c r="V24" s="6" t="b">
        <v>1</v>
      </c>
      <c r="W24" s="6">
        <v>34</v>
      </c>
      <c r="X24" s="6">
        <v>28</v>
      </c>
      <c r="Y24" s="6">
        <v>29</v>
      </c>
      <c r="Z24" s="6">
        <v>30</v>
      </c>
      <c r="AA24" s="6">
        <v>16</v>
      </c>
      <c r="AB24" s="6">
        <v>26</v>
      </c>
      <c r="AC24" s="6">
        <v>20</v>
      </c>
      <c r="AD24" s="6">
        <v>18</v>
      </c>
      <c r="AE24" s="6">
        <v>24</v>
      </c>
      <c r="AF24" s="6">
        <v>17</v>
      </c>
      <c r="AG24">
        <f t="shared" si="4"/>
        <v>25</v>
      </c>
      <c r="AH24">
        <f t="shared" si="5"/>
        <v>24.2</v>
      </c>
      <c r="AI24" s="4">
        <f>AH24/(AH24+AH25)</f>
        <v>0.2531380753138075</v>
      </c>
      <c r="AJ24" t="s">
        <v>35</v>
      </c>
      <c r="AK24" s="11">
        <f t="shared" si="14"/>
        <v>5.8787753826796276</v>
      </c>
    </row>
    <row r="25" spans="4:52" x14ac:dyDescent="0.45">
      <c r="U25" s="7"/>
      <c r="V25" s="7" t="s">
        <v>31</v>
      </c>
      <c r="W25" s="7">
        <v>80</v>
      </c>
      <c r="X25" s="7">
        <v>61</v>
      </c>
      <c r="Y25" s="7">
        <v>76</v>
      </c>
      <c r="Z25" s="7">
        <v>81</v>
      </c>
      <c r="AA25" s="7">
        <v>63</v>
      </c>
      <c r="AB25" s="7">
        <v>80</v>
      </c>
      <c r="AC25" s="7">
        <v>65</v>
      </c>
      <c r="AD25" s="7">
        <v>76</v>
      </c>
      <c r="AE25" s="7">
        <v>63</v>
      </c>
      <c r="AF25" s="7">
        <v>69</v>
      </c>
      <c r="AG25">
        <f t="shared" si="4"/>
        <v>72.5</v>
      </c>
      <c r="AH25">
        <f t="shared" si="5"/>
        <v>71.400000000000006</v>
      </c>
      <c r="AI25" s="4">
        <f t="shared" si="20"/>
        <v>9.5600000000000004E-2</v>
      </c>
      <c r="AK25" s="11">
        <f t="shared" si="14"/>
        <v>7.6052613367326174</v>
      </c>
    </row>
    <row r="26" spans="4:52" x14ac:dyDescent="0.45">
      <c r="D26" t="s">
        <v>9</v>
      </c>
      <c r="E26">
        <v>5</v>
      </c>
      <c r="F26">
        <v>6</v>
      </c>
      <c r="G26">
        <v>8</v>
      </c>
      <c r="U26" s="6" t="s">
        <v>3</v>
      </c>
      <c r="V26" s="6" t="b">
        <v>1</v>
      </c>
      <c r="W26" s="6">
        <v>38</v>
      </c>
      <c r="X26" s="6">
        <v>45</v>
      </c>
      <c r="Y26" s="6">
        <v>44</v>
      </c>
      <c r="Z26" s="6">
        <v>39</v>
      </c>
      <c r="AA26" s="6">
        <v>39</v>
      </c>
      <c r="AB26" s="6">
        <v>42</v>
      </c>
      <c r="AC26" s="6">
        <v>45</v>
      </c>
      <c r="AD26" s="6">
        <v>45</v>
      </c>
      <c r="AE26" s="6">
        <v>46</v>
      </c>
      <c r="AF26" s="6">
        <v>44</v>
      </c>
      <c r="AG26">
        <f t="shared" si="4"/>
        <v>44</v>
      </c>
      <c r="AH26">
        <f t="shared" si="5"/>
        <v>42.7</v>
      </c>
      <c r="AI26" s="4">
        <f>AH26/(AH26+AH27)</f>
        <v>0.32397572078907433</v>
      </c>
      <c r="AJ26" t="s">
        <v>34</v>
      </c>
      <c r="AK26" s="11">
        <f t="shared" si="14"/>
        <v>2.8301943396169813</v>
      </c>
    </row>
    <row r="27" spans="4:52" x14ac:dyDescent="0.45">
      <c r="D27" t="s">
        <v>10</v>
      </c>
      <c r="E27">
        <f>P4</f>
        <v>92.7</v>
      </c>
      <c r="F27">
        <f>P9</f>
        <v>116.8</v>
      </c>
      <c r="G27">
        <f>P14</f>
        <v>138.4</v>
      </c>
      <c r="U27" s="7"/>
      <c r="V27" s="7" t="s">
        <v>31</v>
      </c>
      <c r="W27" s="7">
        <v>99</v>
      </c>
      <c r="X27" s="7">
        <v>83</v>
      </c>
      <c r="Y27" s="7">
        <v>108</v>
      </c>
      <c r="Z27" s="7">
        <v>88</v>
      </c>
      <c r="AA27" s="7">
        <v>76</v>
      </c>
      <c r="AB27" s="7">
        <v>85</v>
      </c>
      <c r="AC27" s="7">
        <v>87</v>
      </c>
      <c r="AD27" s="7">
        <v>97</v>
      </c>
      <c r="AE27" s="7">
        <v>84</v>
      </c>
      <c r="AF27" s="7">
        <v>84</v>
      </c>
      <c r="AG27">
        <f t="shared" si="4"/>
        <v>86</v>
      </c>
      <c r="AH27">
        <f t="shared" si="5"/>
        <v>89.1</v>
      </c>
      <c r="AI27" s="12">
        <f t="shared" si="20"/>
        <v>0.1318</v>
      </c>
      <c r="AK27" s="11">
        <f t="shared" si="14"/>
        <v>8.9493016487321508</v>
      </c>
    </row>
    <row r="28" spans="4:52" x14ac:dyDescent="0.45">
      <c r="D28" t="s">
        <v>3</v>
      </c>
      <c r="E28">
        <f>P5</f>
        <v>111.7</v>
      </c>
      <c r="F28">
        <f>P10</f>
        <v>168.9</v>
      </c>
      <c r="G28">
        <f>P15</f>
        <v>236.7</v>
      </c>
      <c r="V28">
        <v>4</v>
      </c>
      <c r="AI28" s="4"/>
      <c r="AK28" s="11"/>
    </row>
    <row r="29" spans="4:52" x14ac:dyDescent="0.45">
      <c r="D29" t="s">
        <v>4</v>
      </c>
      <c r="E29">
        <f>P6</f>
        <v>93.6</v>
      </c>
      <c r="F29">
        <f>P11</f>
        <v>121.5</v>
      </c>
      <c r="G29">
        <f>P16</f>
        <v>157.1</v>
      </c>
      <c r="U29" s="6" t="s">
        <v>2</v>
      </c>
      <c r="V29" s="6" t="b">
        <v>1</v>
      </c>
      <c r="W29" s="6">
        <v>2</v>
      </c>
      <c r="X29" s="6">
        <v>5</v>
      </c>
      <c r="Y29" s="6">
        <v>1</v>
      </c>
      <c r="Z29" s="6">
        <v>6</v>
      </c>
      <c r="AA29" s="6">
        <v>4</v>
      </c>
      <c r="AB29" s="6">
        <v>6</v>
      </c>
      <c r="AC29" s="6">
        <v>2</v>
      </c>
      <c r="AD29" s="6">
        <v>2</v>
      </c>
      <c r="AE29" s="6">
        <v>1</v>
      </c>
      <c r="AF29" s="6">
        <v>5</v>
      </c>
      <c r="AG29">
        <f t="shared" si="4"/>
        <v>3</v>
      </c>
      <c r="AH29">
        <f t="shared" si="5"/>
        <v>3.4</v>
      </c>
      <c r="AI29" s="4">
        <f>AH29/(AH29+AH30)</f>
        <v>0.13545816733067731</v>
      </c>
      <c r="AJ29" t="s">
        <v>33</v>
      </c>
      <c r="AK29" s="11">
        <f t="shared" si="14"/>
        <v>1.9078784028338913</v>
      </c>
    </row>
    <row r="30" spans="4:52" x14ac:dyDescent="0.45">
      <c r="D30" t="s">
        <v>12</v>
      </c>
      <c r="G30">
        <f>P17</f>
        <v>161.69999999999999</v>
      </c>
      <c r="U30" s="7"/>
      <c r="V30" s="7" t="s">
        <v>31</v>
      </c>
      <c r="W30" s="7">
        <v>21</v>
      </c>
      <c r="X30" s="7">
        <v>26</v>
      </c>
      <c r="Y30" s="7">
        <v>21</v>
      </c>
      <c r="Z30" s="7">
        <v>21</v>
      </c>
      <c r="AA30" s="7">
        <v>18</v>
      </c>
      <c r="AB30" s="7">
        <v>24</v>
      </c>
      <c r="AC30" s="7">
        <v>22</v>
      </c>
      <c r="AD30" s="7">
        <v>27</v>
      </c>
      <c r="AE30" s="7">
        <v>18</v>
      </c>
      <c r="AF30" s="7">
        <v>19</v>
      </c>
      <c r="AG30">
        <f t="shared" si="4"/>
        <v>21</v>
      </c>
      <c r="AH30">
        <f t="shared" si="5"/>
        <v>21.7</v>
      </c>
      <c r="AI30" s="4">
        <f t="shared" si="20"/>
        <v>2.5099999999999997E-2</v>
      </c>
      <c r="AK30" s="11">
        <f t="shared" si="14"/>
        <v>2.9681644159311662</v>
      </c>
    </row>
    <row r="31" spans="4:52" x14ac:dyDescent="0.45">
      <c r="D31" t="s">
        <v>13</v>
      </c>
      <c r="G31">
        <f>P18</f>
        <v>188.9</v>
      </c>
      <c r="U31" s="6" t="s">
        <v>4</v>
      </c>
      <c r="V31" s="6" t="b">
        <v>1</v>
      </c>
      <c r="W31" s="6">
        <v>1</v>
      </c>
      <c r="X31" s="6">
        <v>6</v>
      </c>
      <c r="Y31" s="6">
        <v>1</v>
      </c>
      <c r="Z31" s="6">
        <v>9</v>
      </c>
      <c r="AA31" s="6">
        <v>4</v>
      </c>
      <c r="AB31" s="6">
        <v>2</v>
      </c>
      <c r="AC31" s="6">
        <v>7</v>
      </c>
      <c r="AD31" s="6">
        <v>5</v>
      </c>
      <c r="AE31" s="6">
        <v>2</v>
      </c>
      <c r="AF31" s="6">
        <v>5</v>
      </c>
      <c r="AG31">
        <f t="shared" si="4"/>
        <v>4.5</v>
      </c>
      <c r="AH31">
        <f t="shared" si="5"/>
        <v>4.2</v>
      </c>
      <c r="AI31" s="4">
        <f>AH31/(AH31+AH32)</f>
        <v>0.15328467153284672</v>
      </c>
      <c r="AJ31" t="s">
        <v>33</v>
      </c>
      <c r="AK31" s="11">
        <f t="shared" si="14"/>
        <v>2.5612496949731396</v>
      </c>
    </row>
    <row r="32" spans="4:52" x14ac:dyDescent="0.45">
      <c r="D32" t="s">
        <v>14</v>
      </c>
      <c r="G32">
        <f>P19</f>
        <v>171.6</v>
      </c>
      <c r="U32" s="7"/>
      <c r="V32" s="7" t="s">
        <v>31</v>
      </c>
      <c r="W32" s="7">
        <v>24</v>
      </c>
      <c r="X32" s="7">
        <v>15</v>
      </c>
      <c r="Y32" s="7">
        <v>17</v>
      </c>
      <c r="Z32" s="7">
        <v>28</v>
      </c>
      <c r="AA32" s="7">
        <v>23</v>
      </c>
      <c r="AB32" s="7">
        <v>17</v>
      </c>
      <c r="AC32" s="7">
        <v>26</v>
      </c>
      <c r="AD32" s="7">
        <v>27</v>
      </c>
      <c r="AE32" s="7">
        <v>22</v>
      </c>
      <c r="AF32" s="7">
        <v>33</v>
      </c>
      <c r="AG32">
        <f t="shared" si="4"/>
        <v>23.5</v>
      </c>
      <c r="AH32">
        <f t="shared" si="5"/>
        <v>23.2</v>
      </c>
      <c r="AI32" s="4">
        <f t="shared" si="20"/>
        <v>2.7399999999999997E-2</v>
      </c>
      <c r="AK32" s="11">
        <f t="shared" si="14"/>
        <v>5.3628350711167689</v>
      </c>
    </row>
    <row r="33" spans="4:37" x14ac:dyDescent="0.45">
      <c r="D33" t="s">
        <v>15</v>
      </c>
      <c r="G33">
        <f>P20</f>
        <v>192.6</v>
      </c>
      <c r="U33" s="6" t="s">
        <v>3</v>
      </c>
      <c r="V33" s="6" t="b">
        <v>1</v>
      </c>
      <c r="W33" s="6">
        <v>6</v>
      </c>
      <c r="X33" s="6">
        <v>0</v>
      </c>
      <c r="Y33" s="6">
        <v>5</v>
      </c>
      <c r="Z33" s="6">
        <v>8</v>
      </c>
      <c r="AA33" s="6">
        <v>4</v>
      </c>
      <c r="AB33" s="6">
        <v>6</v>
      </c>
      <c r="AC33" s="6">
        <v>2</v>
      </c>
      <c r="AD33" s="6">
        <v>6</v>
      </c>
      <c r="AE33" s="6">
        <v>3</v>
      </c>
      <c r="AF33" s="6">
        <v>6</v>
      </c>
      <c r="AG33">
        <f t="shared" si="4"/>
        <v>5.5</v>
      </c>
      <c r="AH33">
        <f t="shared" si="5"/>
        <v>4.5999999999999996</v>
      </c>
      <c r="AI33" s="4">
        <f>AH33/(AH33+AH34)</f>
        <v>0.11948051948051946</v>
      </c>
      <c r="AJ33" t="s">
        <v>32</v>
      </c>
      <c r="AK33" s="11">
        <f t="shared" si="14"/>
        <v>2.2449944320643649</v>
      </c>
    </row>
    <row r="34" spans="4:37" x14ac:dyDescent="0.45">
      <c r="U34" s="7"/>
      <c r="V34" s="7" t="s">
        <v>31</v>
      </c>
      <c r="W34" s="7">
        <v>69</v>
      </c>
      <c r="X34" s="7">
        <v>20</v>
      </c>
      <c r="Y34" s="7">
        <v>39</v>
      </c>
      <c r="Z34" s="7">
        <v>26</v>
      </c>
      <c r="AA34" s="7">
        <v>33</v>
      </c>
      <c r="AB34" s="7">
        <v>41</v>
      </c>
      <c r="AC34" s="7">
        <v>41</v>
      </c>
      <c r="AD34" s="7">
        <v>9</v>
      </c>
      <c r="AE34" s="7">
        <v>29</v>
      </c>
      <c r="AF34" s="7">
        <v>32</v>
      </c>
      <c r="AG34">
        <f t="shared" si="4"/>
        <v>32.5</v>
      </c>
      <c r="AH34">
        <f t="shared" si="5"/>
        <v>33.9</v>
      </c>
      <c r="AI34" s="12">
        <f t="shared" si="20"/>
        <v>3.85E-2</v>
      </c>
      <c r="AK34" s="11">
        <f t="shared" si="14"/>
        <v>15.042938542718307</v>
      </c>
    </row>
    <row r="37" spans="4:37" x14ac:dyDescent="0.45">
      <c r="W37" t="s">
        <v>25</v>
      </c>
    </row>
    <row r="38" spans="4:37" x14ac:dyDescent="0.45">
      <c r="W38">
        <v>2</v>
      </c>
      <c r="X38">
        <v>3</v>
      </c>
      <c r="Y38">
        <v>4</v>
      </c>
    </row>
    <row r="39" spans="4:37" x14ac:dyDescent="0.45">
      <c r="V39" t="s">
        <v>43</v>
      </c>
      <c r="W39">
        <f>AH4</f>
        <v>55.9</v>
      </c>
      <c r="X39">
        <f>AH15+AH16</f>
        <v>44.300000000000004</v>
      </c>
    </row>
    <row r="40" spans="4:37" x14ac:dyDescent="0.45">
      <c r="V40" t="s">
        <v>44</v>
      </c>
      <c r="W40">
        <f>AH5</f>
        <v>52.6</v>
      </c>
      <c r="X40">
        <f>AH17+AH18</f>
        <v>42</v>
      </c>
      <c r="Y40">
        <v>120</v>
      </c>
    </row>
    <row r="41" spans="4:37" x14ac:dyDescent="0.45">
      <c r="V41" t="s">
        <v>48</v>
      </c>
      <c r="W41">
        <f>AH6</f>
        <v>53.6</v>
      </c>
      <c r="X41">
        <f>AH19+AH20</f>
        <v>42.4</v>
      </c>
    </row>
    <row r="42" spans="4:37" x14ac:dyDescent="0.45">
      <c r="W42" t="s">
        <v>42</v>
      </c>
    </row>
    <row r="43" spans="4:37" x14ac:dyDescent="0.45">
      <c r="W43">
        <v>2</v>
      </c>
      <c r="X43">
        <v>3</v>
      </c>
      <c r="Y43">
        <v>4</v>
      </c>
    </row>
    <row r="44" spans="4:37" x14ac:dyDescent="0.45">
      <c r="V44" t="s">
        <v>45</v>
      </c>
      <c r="W44">
        <f>AH8+AH9</f>
        <v>922.4</v>
      </c>
      <c r="X44">
        <f>AH22+AH23</f>
        <v>91.7</v>
      </c>
      <c r="Y44">
        <f>AH29+AH30</f>
        <v>25.099999999999998</v>
      </c>
    </row>
    <row r="45" spans="4:37" x14ac:dyDescent="0.45">
      <c r="V45" t="s">
        <v>46</v>
      </c>
      <c r="W45">
        <f>AH10+AH11</f>
        <v>915.7</v>
      </c>
      <c r="X45">
        <f>AH24+AH25</f>
        <v>95.600000000000009</v>
      </c>
      <c r="Y45">
        <f>AH31+AH32</f>
        <v>27.4</v>
      </c>
    </row>
    <row r="46" spans="4:37" x14ac:dyDescent="0.45">
      <c r="V46" t="s">
        <v>47</v>
      </c>
      <c r="W46">
        <f>AH12+AH13</f>
        <v>916.8</v>
      </c>
      <c r="X46">
        <f>AH26+AH27</f>
        <v>131.80000000000001</v>
      </c>
      <c r="Y46">
        <f>AH34+AH33</f>
        <v>38.5</v>
      </c>
    </row>
    <row r="48" spans="4:37" x14ac:dyDescent="0.45">
      <c r="V48" t="s">
        <v>2</v>
      </c>
    </row>
    <row r="49" spans="22:22" x14ac:dyDescent="0.45">
      <c r="V49" t="s">
        <v>3</v>
      </c>
    </row>
    <row r="50" spans="22:22" x14ac:dyDescent="0.45">
      <c r="V50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417B-DE54-47C5-9B27-69A87EB4477F}">
  <dimension ref="B2:N14"/>
  <sheetViews>
    <sheetView workbookViewId="0">
      <selection activeCell="C15" sqref="C15"/>
    </sheetView>
  </sheetViews>
  <sheetFormatPr defaultRowHeight="14.25" x14ac:dyDescent="0.45"/>
  <sheetData>
    <row r="2" spans="2:14" x14ac:dyDescent="0.45">
      <c r="B2" t="s">
        <v>16</v>
      </c>
    </row>
    <row r="3" spans="2:14" x14ac:dyDescent="0.45">
      <c r="B3" t="s">
        <v>17</v>
      </c>
      <c r="C3">
        <v>-8</v>
      </c>
      <c r="D3">
        <v>-7</v>
      </c>
      <c r="E3">
        <v>-6</v>
      </c>
      <c r="F3">
        <v>-5</v>
      </c>
      <c r="G3">
        <v>-2.4</v>
      </c>
      <c r="H3" t="s">
        <v>20</v>
      </c>
    </row>
    <row r="4" spans="2:14" x14ac:dyDescent="0.45">
      <c r="B4" t="s">
        <v>18</v>
      </c>
    </row>
    <row r="5" spans="2:14" x14ac:dyDescent="0.45">
      <c r="B5" t="s">
        <v>19</v>
      </c>
      <c r="C5">
        <v>25.600000381469702</v>
      </c>
      <c r="D5">
        <v>23.600000381469702</v>
      </c>
      <c r="E5">
        <v>22.799999237060501</v>
      </c>
      <c r="F5">
        <v>24.799999237060501</v>
      </c>
      <c r="G5">
        <v>28</v>
      </c>
      <c r="H5">
        <v>24.399999618530199</v>
      </c>
      <c r="I5">
        <v>22.399999618530199</v>
      </c>
      <c r="J5">
        <v>23.2000007629394</v>
      </c>
      <c r="K5">
        <v>28.799999237060501</v>
      </c>
      <c r="L5">
        <v>26.799999237060501</v>
      </c>
    </row>
    <row r="6" spans="2:14" x14ac:dyDescent="0.45">
      <c r="C6">
        <v>24.799999237060501</v>
      </c>
      <c r="D6">
        <v>28</v>
      </c>
      <c r="E6">
        <v>27.600000381469702</v>
      </c>
      <c r="F6">
        <v>31.2000007629394</v>
      </c>
      <c r="G6">
        <v>25.2000007629394</v>
      </c>
      <c r="H6">
        <v>30.399999618530199</v>
      </c>
    </row>
    <row r="8" spans="2:14" x14ac:dyDescent="0.45">
      <c r="C8">
        <v>5</v>
      </c>
      <c r="D8">
        <v>4</v>
      </c>
      <c r="E8">
        <v>3</v>
      </c>
      <c r="F8">
        <v>0</v>
      </c>
      <c r="G8">
        <v>0</v>
      </c>
      <c r="H8">
        <v>12</v>
      </c>
      <c r="I8">
        <v>14</v>
      </c>
      <c r="J8">
        <v>12</v>
      </c>
      <c r="K8">
        <v>0</v>
      </c>
      <c r="L8" t="s">
        <v>21</v>
      </c>
      <c r="M8">
        <v>28</v>
      </c>
      <c r="N8" t="s">
        <v>21</v>
      </c>
    </row>
    <row r="9" spans="2:14" x14ac:dyDescent="0.45">
      <c r="C9">
        <v>6</v>
      </c>
      <c r="D9">
        <v>5</v>
      </c>
      <c r="E9">
        <v>1</v>
      </c>
      <c r="F9">
        <v>1</v>
      </c>
      <c r="G9">
        <v>0</v>
      </c>
      <c r="H9">
        <v>14</v>
      </c>
      <c r="I9">
        <v>16</v>
      </c>
      <c r="J9">
        <v>4</v>
      </c>
      <c r="K9">
        <v>0</v>
      </c>
      <c r="L9" t="s">
        <v>22</v>
      </c>
      <c r="M9">
        <v>31.2000007629394</v>
      </c>
      <c r="N9" t="s">
        <v>22</v>
      </c>
    </row>
    <row r="13" spans="2:14" x14ac:dyDescent="0.45">
      <c r="B13" t="s">
        <v>13</v>
      </c>
    </row>
    <row r="14" spans="2:14" x14ac:dyDescent="0.45">
      <c r="B14">
        <v>4</v>
      </c>
      <c r="C14">
        <v>7</v>
      </c>
      <c r="D14">
        <v>2</v>
      </c>
      <c r="E14">
        <v>1</v>
      </c>
      <c r="F14">
        <v>0</v>
      </c>
      <c r="G14">
        <v>16</v>
      </c>
      <c r="H14">
        <v>18</v>
      </c>
      <c r="I14">
        <v>7</v>
      </c>
      <c r="J14">
        <v>0</v>
      </c>
      <c r="K14" t="s">
        <v>24</v>
      </c>
      <c r="L14">
        <v>134</v>
      </c>
      <c r="M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Tohma Kobayashi</dc:creator>
  <cp:lastModifiedBy>Tohma Kobayashi</cp:lastModifiedBy>
  <dcterms:created xsi:type="dcterms:W3CDTF">2024-11-10T14:21:07Z</dcterms:created>
  <dcterms:modified xsi:type="dcterms:W3CDTF">2024-11-13T12:27:07Z</dcterms:modified>
</cp:coreProperties>
</file>