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7FD8DA-4855-4C98-A2CE-E5E92390C96A}" xr6:coauthVersionLast="47" xr6:coauthVersionMax="47" xr10:uidLastSave="{00000000-0000-0000-0000-000000000000}"/>
  <bookViews>
    <workbookView xWindow="-108" yWindow="-108" windowWidth="23256" windowHeight="14616" firstSheet="23" activeTab="39" xr2:uid="{79441C8A-767F-44FA-95A2-BE1816045165}"/>
  </bookViews>
  <sheets>
    <sheet name="T01" sheetId="1" r:id="rId1"/>
    <sheet name="T02" sheetId="2" r:id="rId2"/>
    <sheet name="T03" sheetId="3" r:id="rId3"/>
    <sheet name="T04" sheetId="4" r:id="rId4"/>
    <sheet name="T06" sheetId="5" r:id="rId5"/>
    <sheet name="T8" sheetId="7" r:id="rId6"/>
    <sheet name="T9" sheetId="8" r:id="rId7"/>
    <sheet name="T10" sheetId="9" r:id="rId8"/>
    <sheet name="T11" sheetId="10" r:id="rId9"/>
    <sheet name="T13" sheetId="11" r:id="rId10"/>
    <sheet name="T14" sheetId="12" r:id="rId11"/>
    <sheet name="T15" sheetId="13" r:id="rId12"/>
    <sheet name="T16" sheetId="14" r:id="rId13"/>
    <sheet name="T41" sheetId="15" r:id="rId14"/>
    <sheet name="T42" sheetId="16" r:id="rId15"/>
    <sheet name="T44" sheetId="18" r:id="rId16"/>
    <sheet name="T45" sheetId="19" r:id="rId17"/>
    <sheet name="T46" sheetId="20" r:id="rId18"/>
    <sheet name="T47" sheetId="21" r:id="rId19"/>
    <sheet name="T49" sheetId="22" r:id="rId20"/>
    <sheet name="T50" sheetId="23" r:id="rId21"/>
    <sheet name="T51" sheetId="24" r:id="rId22"/>
    <sheet name="T52" sheetId="25" r:id="rId23"/>
    <sheet name="T53" sheetId="26" r:id="rId24"/>
    <sheet name="T54" sheetId="27" r:id="rId25"/>
    <sheet name="T55" sheetId="28" r:id="rId26"/>
    <sheet name="T56" sheetId="29" r:id="rId27"/>
    <sheet name="T57" sheetId="30" r:id="rId28"/>
    <sheet name="T58" sheetId="31" r:id="rId29"/>
    <sheet name="T59" sheetId="32" r:id="rId30"/>
    <sheet name="T60" sheetId="33" r:id="rId31"/>
    <sheet name="T61" sheetId="34" r:id="rId32"/>
    <sheet name="T63" sheetId="35" r:id="rId33"/>
    <sheet name="T64" sheetId="36" r:id="rId34"/>
    <sheet name="T66" sheetId="37" r:id="rId35"/>
    <sheet name="T67" sheetId="38" r:id="rId36"/>
    <sheet name="T68" sheetId="39" r:id="rId37"/>
    <sheet name="T70" sheetId="40" r:id="rId38"/>
    <sheet name="T71" sheetId="41" r:id="rId39"/>
    <sheet name="T72" sheetId="42" r:id="rId40"/>
    <sheet name="Sheet1" sheetId="17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\p" localSheetId="0">'[1]FLAREHD-validation'!#REF!</definedName>
    <definedName name="\p" localSheetId="1">'[1]FLAREHD-validation'!#REF!</definedName>
    <definedName name="\p" localSheetId="2">'[1]FLAREHD-validation'!#REF!</definedName>
    <definedName name="\p" localSheetId="3">'[1]FLAREHD-validation'!#REF!</definedName>
    <definedName name="\p" localSheetId="4">'[1]FLAREHD-validation'!#REF!</definedName>
    <definedName name="\p" localSheetId="7">'[1]FLAREHD-validation'!#REF!</definedName>
    <definedName name="\p" localSheetId="8">'[1]FLAREHD-validation'!#REF!</definedName>
    <definedName name="\p" localSheetId="9">'[1]FLAREHD-validation'!#REF!</definedName>
    <definedName name="\p" localSheetId="10">'[1]FLAREHD-validation'!#REF!</definedName>
    <definedName name="\p" localSheetId="11">'[1]FLAREHD-validation'!#REF!</definedName>
    <definedName name="\p" localSheetId="12">'[1]FLAREHD-validation'!#REF!</definedName>
    <definedName name="\p" localSheetId="13">'[1]FLAREHD-validation'!#REF!</definedName>
    <definedName name="\p" localSheetId="14">'[1]FLAREHD-validation'!#REF!</definedName>
    <definedName name="\p" localSheetId="15">'[1]FLAREHD-validation'!#REF!</definedName>
    <definedName name="\p" localSheetId="16">'[1]FLAREHD-validation'!#REF!</definedName>
    <definedName name="\p" localSheetId="17">'[1]FLAREHD-validation'!#REF!</definedName>
    <definedName name="\p" localSheetId="18">'[1]FLAREHD-validation'!#REF!</definedName>
    <definedName name="\p" localSheetId="19">'[1]FLAREHD-validation'!#REF!</definedName>
    <definedName name="\p" localSheetId="20">'[1]FLAREHD-validation'!#REF!</definedName>
    <definedName name="\p" localSheetId="21">'[1]FLAREHD-validation'!#REF!</definedName>
    <definedName name="\p" localSheetId="22">'[1]FLAREHD-validation'!#REF!</definedName>
    <definedName name="\p" localSheetId="23">'[1]FLAREHD-validation'!#REF!</definedName>
    <definedName name="\p" localSheetId="24">'[1]FLAREHD-validation'!#REF!</definedName>
    <definedName name="\p" localSheetId="25">'[1]FLAREHD-validation'!#REF!</definedName>
    <definedName name="\p" localSheetId="26">'[1]FLAREHD-validation'!#REF!</definedName>
    <definedName name="\p" localSheetId="27">'[1]FLAREHD-validation'!#REF!</definedName>
    <definedName name="\p" localSheetId="28">'[1]FLAREHD-validation'!#REF!</definedName>
    <definedName name="\p" localSheetId="29">'[1]FLAREHD-validation'!#REF!</definedName>
    <definedName name="\p" localSheetId="30">'[1]FLAREHD-validation'!#REF!</definedName>
    <definedName name="\p" localSheetId="31">'[1]FLAREHD-validation'!#REF!</definedName>
    <definedName name="\p" localSheetId="32">'[1]FLAREHD-validation'!#REF!</definedName>
    <definedName name="\p" localSheetId="33">'[1]FLAREHD-validation'!#REF!</definedName>
    <definedName name="\p" localSheetId="34">'[1]FLAREHD-validation'!#REF!</definedName>
    <definedName name="\p" localSheetId="35">'[1]FLAREHD-validation'!#REF!</definedName>
    <definedName name="\p" localSheetId="36">'[1]FLAREHD-validation'!#REF!</definedName>
    <definedName name="\p" localSheetId="37">'[1]FLAREHD-validation'!#REF!</definedName>
    <definedName name="\p" localSheetId="38">'[1]FLAREHD-validation'!#REF!</definedName>
    <definedName name="\p" localSheetId="39">'[1]FLAREHD-validation'!#REF!</definedName>
    <definedName name="\p" localSheetId="5">'[1]FLAREHD-validation'!#REF!</definedName>
    <definedName name="\p" localSheetId="6">'[1]FLAREHD-validation'!#REF!</definedName>
    <definedName name="\p">'[1]FLAREHD-validation'!#REF!</definedName>
    <definedName name="\q" localSheetId="0">'[1]FLAREHD-validation'!#REF!</definedName>
    <definedName name="\q" localSheetId="1">'[1]FLAREHD-validation'!#REF!</definedName>
    <definedName name="\q" localSheetId="2">'[1]FLAREHD-validation'!#REF!</definedName>
    <definedName name="\q" localSheetId="3">'[1]FLAREHD-validation'!#REF!</definedName>
    <definedName name="\q" localSheetId="4">'[1]FLAREHD-validation'!#REF!</definedName>
    <definedName name="\q" localSheetId="7">'[1]FLAREHD-validation'!#REF!</definedName>
    <definedName name="\q" localSheetId="8">'[1]FLAREHD-validation'!#REF!</definedName>
    <definedName name="\q" localSheetId="9">'[1]FLAREHD-validation'!#REF!</definedName>
    <definedName name="\q" localSheetId="10">'[1]FLAREHD-validation'!#REF!</definedName>
    <definedName name="\q" localSheetId="11">'[1]FLAREHD-validation'!#REF!</definedName>
    <definedName name="\q" localSheetId="12">'[1]FLAREHD-validation'!#REF!</definedName>
    <definedName name="\q" localSheetId="13">'[1]FLAREHD-validation'!#REF!</definedName>
    <definedName name="\q" localSheetId="14">'[1]FLAREHD-validation'!#REF!</definedName>
    <definedName name="\q" localSheetId="15">'[1]FLAREHD-validation'!#REF!</definedName>
    <definedName name="\q" localSheetId="16">'[1]FLAREHD-validation'!#REF!</definedName>
    <definedName name="\q" localSheetId="17">'[1]FLAREHD-validation'!#REF!</definedName>
    <definedName name="\q" localSheetId="18">'[1]FLAREHD-validation'!#REF!</definedName>
    <definedName name="\q" localSheetId="19">'[1]FLAREHD-validation'!#REF!</definedName>
    <definedName name="\q" localSheetId="20">'[1]FLAREHD-validation'!#REF!</definedName>
    <definedName name="\q" localSheetId="21">'[1]FLAREHD-validation'!#REF!</definedName>
    <definedName name="\q" localSheetId="22">'[1]FLAREHD-validation'!#REF!</definedName>
    <definedName name="\q" localSheetId="23">'[1]FLAREHD-validation'!#REF!</definedName>
    <definedName name="\q" localSheetId="24">'[1]FLAREHD-validation'!#REF!</definedName>
    <definedName name="\q" localSheetId="25">'[1]FLAREHD-validation'!#REF!</definedName>
    <definedName name="\q" localSheetId="26">'[1]FLAREHD-validation'!#REF!</definedName>
    <definedName name="\q" localSheetId="27">'[1]FLAREHD-validation'!#REF!</definedName>
    <definedName name="\q" localSheetId="28">'[1]FLAREHD-validation'!#REF!</definedName>
    <definedName name="\q" localSheetId="29">'[1]FLAREHD-validation'!#REF!</definedName>
    <definedName name="\q" localSheetId="30">'[1]FLAREHD-validation'!#REF!</definedName>
    <definedName name="\q" localSheetId="31">'[1]FLAREHD-validation'!#REF!</definedName>
    <definedName name="\q" localSheetId="32">'[1]FLAREHD-validation'!#REF!</definedName>
    <definedName name="\q" localSheetId="33">'[1]FLAREHD-validation'!#REF!</definedName>
    <definedName name="\q" localSheetId="34">'[1]FLAREHD-validation'!#REF!</definedName>
    <definedName name="\q" localSheetId="35">'[1]FLAREHD-validation'!#REF!</definedName>
    <definedName name="\q" localSheetId="36">'[1]FLAREHD-validation'!#REF!</definedName>
    <definedName name="\q" localSheetId="37">'[1]FLAREHD-validation'!#REF!</definedName>
    <definedName name="\q" localSheetId="38">'[1]FLAREHD-validation'!#REF!</definedName>
    <definedName name="\q" localSheetId="39">'[1]FLAREHD-validation'!#REF!</definedName>
    <definedName name="\q" localSheetId="5">'[1]FLAREHD-validation'!#REF!</definedName>
    <definedName name="\q" localSheetId="6">'[1]FLAREHD-validation'!#REF!</definedName>
    <definedName name="\q">'[1]FLAREHD-validation'!#REF!</definedName>
    <definedName name="\s" localSheetId="0">#REF!</definedName>
    <definedName name="\s" localSheetId="1">#REF!</definedName>
    <definedName name="\s" localSheetId="2">#REF!</definedName>
    <definedName name="\s" localSheetId="3">#REF!</definedName>
    <definedName name="\s" localSheetId="4">#REF!</definedName>
    <definedName name="\s" localSheetId="7">#REF!</definedName>
    <definedName name="\s" localSheetId="8">#REF!</definedName>
    <definedName name="\s" localSheetId="9">#REF!</definedName>
    <definedName name="\s" localSheetId="10">#REF!</definedName>
    <definedName name="\s" localSheetId="11">#REF!</definedName>
    <definedName name="\s" localSheetId="12">#REF!</definedName>
    <definedName name="\s" localSheetId="13">#REF!</definedName>
    <definedName name="\s" localSheetId="14">#REF!</definedName>
    <definedName name="\s" localSheetId="15">#REF!</definedName>
    <definedName name="\s" localSheetId="16">#REF!</definedName>
    <definedName name="\s" localSheetId="17">#REF!</definedName>
    <definedName name="\s" localSheetId="18">#REF!</definedName>
    <definedName name="\s" localSheetId="19">#REF!</definedName>
    <definedName name="\s" localSheetId="20">#REF!</definedName>
    <definedName name="\s" localSheetId="21">#REF!</definedName>
    <definedName name="\s" localSheetId="22">#REF!</definedName>
    <definedName name="\s" localSheetId="23">#REF!</definedName>
    <definedName name="\s" localSheetId="24">#REF!</definedName>
    <definedName name="\s" localSheetId="25">#REF!</definedName>
    <definedName name="\s" localSheetId="26">#REF!</definedName>
    <definedName name="\s" localSheetId="27">#REF!</definedName>
    <definedName name="\s" localSheetId="28">#REF!</definedName>
    <definedName name="\s" localSheetId="29">#REF!</definedName>
    <definedName name="\s" localSheetId="30">#REF!</definedName>
    <definedName name="\s" localSheetId="31">#REF!</definedName>
    <definedName name="\s" localSheetId="32">#REF!</definedName>
    <definedName name="\s" localSheetId="33">#REF!</definedName>
    <definedName name="\s" localSheetId="34">#REF!</definedName>
    <definedName name="\s" localSheetId="35">#REF!</definedName>
    <definedName name="\s" localSheetId="36">#REF!</definedName>
    <definedName name="\s" localSheetId="37">#REF!</definedName>
    <definedName name="\s" localSheetId="38">#REF!</definedName>
    <definedName name="\s" localSheetId="39">#REF!</definedName>
    <definedName name="\s" localSheetId="5">#REF!</definedName>
    <definedName name="\s" localSheetId="6">#REF!</definedName>
    <definedName name="\s">#REF!</definedName>
    <definedName name="\z" localSheetId="0">#REF!</definedName>
    <definedName name="\z" localSheetId="1">#REF!</definedName>
    <definedName name="\z" localSheetId="2">#REF!</definedName>
    <definedName name="\z" localSheetId="3">#REF!</definedName>
    <definedName name="\z" localSheetId="4">#REF!</definedName>
    <definedName name="\z" localSheetId="7">#REF!</definedName>
    <definedName name="\z" localSheetId="8">#REF!</definedName>
    <definedName name="\z" localSheetId="9">#REF!</definedName>
    <definedName name="\z" localSheetId="10">#REF!</definedName>
    <definedName name="\z" localSheetId="11">#REF!</definedName>
    <definedName name="\z" localSheetId="12">#REF!</definedName>
    <definedName name="\z" localSheetId="13">#REF!</definedName>
    <definedName name="\z" localSheetId="14">#REF!</definedName>
    <definedName name="\z" localSheetId="15">#REF!</definedName>
    <definedName name="\z" localSheetId="16">#REF!</definedName>
    <definedName name="\z" localSheetId="17">#REF!</definedName>
    <definedName name="\z" localSheetId="18">#REF!</definedName>
    <definedName name="\z" localSheetId="19">#REF!</definedName>
    <definedName name="\z" localSheetId="20">#REF!</definedName>
    <definedName name="\z" localSheetId="21">#REF!</definedName>
    <definedName name="\z" localSheetId="22">#REF!</definedName>
    <definedName name="\z" localSheetId="23">#REF!</definedName>
    <definedName name="\z" localSheetId="24">#REF!</definedName>
    <definedName name="\z" localSheetId="25">#REF!</definedName>
    <definedName name="\z" localSheetId="26">#REF!</definedName>
    <definedName name="\z" localSheetId="27">#REF!</definedName>
    <definedName name="\z" localSheetId="28">#REF!</definedName>
    <definedName name="\z" localSheetId="29">#REF!</definedName>
    <definedName name="\z" localSheetId="30">#REF!</definedName>
    <definedName name="\z" localSheetId="31">#REF!</definedName>
    <definedName name="\z" localSheetId="32">#REF!</definedName>
    <definedName name="\z" localSheetId="33">#REF!</definedName>
    <definedName name="\z" localSheetId="34">#REF!</definedName>
    <definedName name="\z" localSheetId="35">#REF!</definedName>
    <definedName name="\z" localSheetId="36">#REF!</definedName>
    <definedName name="\z" localSheetId="37">#REF!</definedName>
    <definedName name="\z" localSheetId="38">#REF!</definedName>
    <definedName name="\z" localSheetId="39">#REF!</definedName>
    <definedName name="\z" localSheetId="5">#REF!</definedName>
    <definedName name="\z" localSheetId="6">#REF!</definedName>
    <definedName name="\z">#REF!</definedName>
    <definedName name="_Order1" hidden="1">255</definedName>
    <definedName name="A" localSheetId="0">#REF!</definedName>
    <definedName name="A" localSheetId="1">#REF!</definedName>
    <definedName name="A" localSheetId="2">#REF!</definedName>
    <definedName name="A" localSheetId="3">#REF!</definedName>
    <definedName name="A" localSheetId="4">#REF!</definedName>
    <definedName name="A" localSheetId="7">#REF!</definedName>
    <definedName name="A" localSheetId="8">#REF!</definedName>
    <definedName name="A" localSheetId="9">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 localSheetId="14">#REF!</definedName>
    <definedName name="A" localSheetId="15">#REF!</definedName>
    <definedName name="A" localSheetId="16">#REF!</definedName>
    <definedName name="A" localSheetId="17">#REF!</definedName>
    <definedName name="A" localSheetId="18">#REF!</definedName>
    <definedName name="A" localSheetId="19">#REF!</definedName>
    <definedName name="A" localSheetId="20">#REF!</definedName>
    <definedName name="A" localSheetId="21">#REF!</definedName>
    <definedName name="A" localSheetId="22">#REF!</definedName>
    <definedName name="A" localSheetId="23">#REF!</definedName>
    <definedName name="A" localSheetId="24">#REF!</definedName>
    <definedName name="A" localSheetId="25">#REF!</definedName>
    <definedName name="A" localSheetId="26">#REF!</definedName>
    <definedName name="A" localSheetId="27">#REF!</definedName>
    <definedName name="A" localSheetId="28">#REF!</definedName>
    <definedName name="A" localSheetId="29">#REF!</definedName>
    <definedName name="A" localSheetId="30">#REF!</definedName>
    <definedName name="A" localSheetId="31">#REF!</definedName>
    <definedName name="A" localSheetId="32">#REF!</definedName>
    <definedName name="A" localSheetId="33">#REF!</definedName>
    <definedName name="A" localSheetId="34">#REF!</definedName>
    <definedName name="A" localSheetId="35">#REF!</definedName>
    <definedName name="A" localSheetId="36">#REF!</definedName>
    <definedName name="A" localSheetId="37">#REF!</definedName>
    <definedName name="A" localSheetId="38">#REF!</definedName>
    <definedName name="A" localSheetId="39">#REF!</definedName>
    <definedName name="A" localSheetId="5">#REF!</definedName>
    <definedName name="A" localSheetId="6">#REF!</definedName>
    <definedName name="A">#REF!</definedName>
    <definedName name="AA" localSheetId="0">#REF!</definedName>
    <definedName name="AA" localSheetId="1">#REF!</definedName>
    <definedName name="AA" localSheetId="2">#REF!</definedName>
    <definedName name="AA" localSheetId="3">#REF!</definedName>
    <definedName name="AA" localSheetId="4">#REF!</definedName>
    <definedName name="AA" localSheetId="7">#REF!</definedName>
    <definedName name="AA" localSheetId="8">#REF!</definedName>
    <definedName name="AA" localSheetId="9">#REF!</definedName>
    <definedName name="AA" localSheetId="10">#REF!</definedName>
    <definedName name="AA" localSheetId="11">#REF!</definedName>
    <definedName name="AA" localSheetId="12">#REF!</definedName>
    <definedName name="AA" localSheetId="13">#REF!</definedName>
    <definedName name="AA" localSheetId="14">#REF!</definedName>
    <definedName name="AA" localSheetId="15">#REF!</definedName>
    <definedName name="AA" localSheetId="16">#REF!</definedName>
    <definedName name="AA" localSheetId="17">#REF!</definedName>
    <definedName name="AA" localSheetId="18">#REF!</definedName>
    <definedName name="AA" localSheetId="19">#REF!</definedName>
    <definedName name="AA" localSheetId="20">#REF!</definedName>
    <definedName name="AA" localSheetId="21">#REF!</definedName>
    <definedName name="AA" localSheetId="22">#REF!</definedName>
    <definedName name="AA" localSheetId="23">#REF!</definedName>
    <definedName name="AA" localSheetId="24">#REF!</definedName>
    <definedName name="AA" localSheetId="25">#REF!</definedName>
    <definedName name="AA" localSheetId="26">#REF!</definedName>
    <definedName name="AA" localSheetId="27">#REF!</definedName>
    <definedName name="AA" localSheetId="28">#REF!</definedName>
    <definedName name="AA" localSheetId="29">#REF!</definedName>
    <definedName name="AA" localSheetId="30">#REF!</definedName>
    <definedName name="AA" localSheetId="31">#REF!</definedName>
    <definedName name="AA" localSheetId="32">#REF!</definedName>
    <definedName name="AA" localSheetId="33">#REF!</definedName>
    <definedName name="AA" localSheetId="34">#REF!</definedName>
    <definedName name="AA" localSheetId="35">#REF!</definedName>
    <definedName name="AA" localSheetId="36">#REF!</definedName>
    <definedName name="AA" localSheetId="37">#REF!</definedName>
    <definedName name="AA" localSheetId="38">#REF!</definedName>
    <definedName name="AA" localSheetId="39">#REF!</definedName>
    <definedName name="AA" localSheetId="5">#REF!</definedName>
    <definedName name="AA" localSheetId="6">#REF!</definedName>
    <definedName name="AA">#REF!</definedName>
    <definedName name="Ah" localSheetId="0">#REF!</definedName>
    <definedName name="Ah" localSheetId="1">#REF!</definedName>
    <definedName name="Ah" localSheetId="2">#REF!</definedName>
    <definedName name="Ah" localSheetId="3">#REF!</definedName>
    <definedName name="Ah" localSheetId="4">#REF!</definedName>
    <definedName name="Ah" localSheetId="7">#REF!</definedName>
    <definedName name="Ah" localSheetId="8">#REF!</definedName>
    <definedName name="Ah" localSheetId="9">#REF!</definedName>
    <definedName name="Ah" localSheetId="10">#REF!</definedName>
    <definedName name="Ah" localSheetId="11">#REF!</definedName>
    <definedName name="Ah" localSheetId="12">#REF!</definedName>
    <definedName name="Ah" localSheetId="13">#REF!</definedName>
    <definedName name="Ah" localSheetId="14">#REF!</definedName>
    <definedName name="Ah" localSheetId="15">#REF!</definedName>
    <definedName name="Ah" localSheetId="16">#REF!</definedName>
    <definedName name="Ah" localSheetId="17">#REF!</definedName>
    <definedName name="Ah" localSheetId="18">#REF!</definedName>
    <definedName name="Ah" localSheetId="19">#REF!</definedName>
    <definedName name="Ah" localSheetId="20">#REF!</definedName>
    <definedName name="Ah" localSheetId="21">#REF!</definedName>
    <definedName name="Ah" localSheetId="22">#REF!</definedName>
    <definedName name="Ah" localSheetId="23">#REF!</definedName>
    <definedName name="Ah" localSheetId="24">#REF!</definedName>
    <definedName name="Ah" localSheetId="25">#REF!</definedName>
    <definedName name="Ah" localSheetId="26">#REF!</definedName>
    <definedName name="Ah" localSheetId="27">#REF!</definedName>
    <definedName name="Ah" localSheetId="28">#REF!</definedName>
    <definedName name="Ah" localSheetId="29">#REF!</definedName>
    <definedName name="Ah" localSheetId="30">#REF!</definedName>
    <definedName name="Ah" localSheetId="31">#REF!</definedName>
    <definedName name="Ah" localSheetId="32">#REF!</definedName>
    <definedName name="Ah" localSheetId="33">#REF!</definedName>
    <definedName name="Ah" localSheetId="34">#REF!</definedName>
    <definedName name="Ah" localSheetId="35">#REF!</definedName>
    <definedName name="Ah" localSheetId="36">#REF!</definedName>
    <definedName name="Ah" localSheetId="37">#REF!</definedName>
    <definedName name="Ah" localSheetId="38">#REF!</definedName>
    <definedName name="Ah" localSheetId="39">#REF!</definedName>
    <definedName name="Ah" localSheetId="5">#REF!</definedName>
    <definedName name="Ah" localSheetId="6">#REF!</definedName>
    <definedName name="Ah">#REF!</definedName>
    <definedName name="AS" localSheetId="0">#REF!</definedName>
    <definedName name="AS" localSheetId="1">#REF!</definedName>
    <definedName name="AS" localSheetId="2">#REF!</definedName>
    <definedName name="AS" localSheetId="3">#REF!</definedName>
    <definedName name="AS" localSheetId="4">#REF!</definedName>
    <definedName name="AS" localSheetId="7">#REF!</definedName>
    <definedName name="AS" localSheetId="8">#REF!</definedName>
    <definedName name="AS" localSheetId="9">#REF!</definedName>
    <definedName name="AS" localSheetId="10">#REF!</definedName>
    <definedName name="AS" localSheetId="11">#REF!</definedName>
    <definedName name="AS" localSheetId="12">#REF!</definedName>
    <definedName name="AS" localSheetId="13">#REF!</definedName>
    <definedName name="AS" localSheetId="14">#REF!</definedName>
    <definedName name="AS" localSheetId="15">#REF!</definedName>
    <definedName name="AS" localSheetId="16">#REF!</definedName>
    <definedName name="AS" localSheetId="17">#REF!</definedName>
    <definedName name="AS" localSheetId="18">#REF!</definedName>
    <definedName name="AS" localSheetId="19">#REF!</definedName>
    <definedName name="AS" localSheetId="20">#REF!</definedName>
    <definedName name="AS" localSheetId="21">#REF!</definedName>
    <definedName name="AS" localSheetId="22">#REF!</definedName>
    <definedName name="AS" localSheetId="23">#REF!</definedName>
    <definedName name="AS" localSheetId="24">#REF!</definedName>
    <definedName name="AS" localSheetId="25">#REF!</definedName>
    <definedName name="AS" localSheetId="26">#REF!</definedName>
    <definedName name="AS" localSheetId="27">#REF!</definedName>
    <definedName name="AS" localSheetId="28">#REF!</definedName>
    <definedName name="AS" localSheetId="29">#REF!</definedName>
    <definedName name="AS" localSheetId="30">#REF!</definedName>
    <definedName name="AS" localSheetId="31">#REF!</definedName>
    <definedName name="AS" localSheetId="32">#REF!</definedName>
    <definedName name="AS" localSheetId="33">#REF!</definedName>
    <definedName name="AS" localSheetId="34">#REF!</definedName>
    <definedName name="AS" localSheetId="35">#REF!</definedName>
    <definedName name="AS" localSheetId="36">#REF!</definedName>
    <definedName name="AS" localSheetId="37">#REF!</definedName>
    <definedName name="AS" localSheetId="38">#REF!</definedName>
    <definedName name="AS" localSheetId="39">#REF!</definedName>
    <definedName name="AS" localSheetId="5">#REF!</definedName>
    <definedName name="AS" localSheetId="6">#REF!</definedName>
    <definedName name="AS">#REF!</definedName>
    <definedName name="B" localSheetId="0">#REF!</definedName>
    <definedName name="B" localSheetId="1">#REF!</definedName>
    <definedName name="B" localSheetId="2">#REF!</definedName>
    <definedName name="B" localSheetId="3">#REF!</definedName>
    <definedName name="B" localSheetId="4">#REF!</definedName>
    <definedName name="B" localSheetId="7">#REF!</definedName>
    <definedName name="B" localSheetId="8">#REF!</definedName>
    <definedName name="B" localSheetId="9">#REF!</definedName>
    <definedName name="B" localSheetId="10">#REF!</definedName>
    <definedName name="B" localSheetId="11">#REF!</definedName>
    <definedName name="B" localSheetId="12">#REF!</definedName>
    <definedName name="B" localSheetId="13">#REF!</definedName>
    <definedName name="B" localSheetId="14">#REF!</definedName>
    <definedName name="B" localSheetId="15">#REF!</definedName>
    <definedName name="B" localSheetId="16">#REF!</definedName>
    <definedName name="B" localSheetId="17">#REF!</definedName>
    <definedName name="B" localSheetId="18">#REF!</definedName>
    <definedName name="B" localSheetId="19">#REF!</definedName>
    <definedName name="B" localSheetId="20">#REF!</definedName>
    <definedName name="B" localSheetId="21">#REF!</definedName>
    <definedName name="B" localSheetId="22">#REF!</definedName>
    <definedName name="B" localSheetId="23">#REF!</definedName>
    <definedName name="B" localSheetId="24">#REF!</definedName>
    <definedName name="B" localSheetId="25">#REF!</definedName>
    <definedName name="B" localSheetId="26">#REF!</definedName>
    <definedName name="B" localSheetId="27">#REF!</definedName>
    <definedName name="B" localSheetId="28">#REF!</definedName>
    <definedName name="B" localSheetId="29">#REF!</definedName>
    <definedName name="B" localSheetId="30">#REF!</definedName>
    <definedName name="B" localSheetId="31">#REF!</definedName>
    <definedName name="B" localSheetId="32">#REF!</definedName>
    <definedName name="B" localSheetId="33">#REF!</definedName>
    <definedName name="B" localSheetId="34">#REF!</definedName>
    <definedName name="B" localSheetId="35">#REF!</definedName>
    <definedName name="B" localSheetId="36">#REF!</definedName>
    <definedName name="B" localSheetId="37">#REF!</definedName>
    <definedName name="B" localSheetId="38">#REF!</definedName>
    <definedName name="B" localSheetId="39">#REF!</definedName>
    <definedName name="B" localSheetId="5">#REF!</definedName>
    <definedName name="B" localSheetId="6">#REF!</definedName>
    <definedName name="B">#REF!</definedName>
    <definedName name="CALCULATION_AREA" localSheetId="0">[2]Calca!#REF!</definedName>
    <definedName name="CALCULATION_AREA" localSheetId="1">[2]Calca!#REF!</definedName>
    <definedName name="CALCULATION_AREA" localSheetId="2">[2]Calca!#REF!</definedName>
    <definedName name="CALCULATION_AREA" localSheetId="3">[2]Calca!#REF!</definedName>
    <definedName name="CALCULATION_AREA" localSheetId="4">[2]Calca!#REF!</definedName>
    <definedName name="CALCULATION_AREA" localSheetId="7">[2]Calca!#REF!</definedName>
    <definedName name="CALCULATION_AREA" localSheetId="8">[2]Calca!#REF!</definedName>
    <definedName name="CALCULATION_AREA" localSheetId="9">[2]Calca!#REF!</definedName>
    <definedName name="CALCULATION_AREA" localSheetId="10">[2]Calca!#REF!</definedName>
    <definedName name="CALCULATION_AREA" localSheetId="11">[2]Calca!#REF!</definedName>
    <definedName name="CALCULATION_AREA" localSheetId="12">[2]Calca!#REF!</definedName>
    <definedName name="CALCULATION_AREA" localSheetId="13">[2]Calca!#REF!</definedName>
    <definedName name="CALCULATION_AREA" localSheetId="14">[2]Calca!#REF!</definedName>
    <definedName name="CALCULATION_AREA" localSheetId="15">[2]Calca!#REF!</definedName>
    <definedName name="CALCULATION_AREA" localSheetId="16">[2]Calca!#REF!</definedName>
    <definedName name="CALCULATION_AREA" localSheetId="17">[2]Calca!#REF!</definedName>
    <definedName name="CALCULATION_AREA" localSheetId="18">[2]Calca!#REF!</definedName>
    <definedName name="CALCULATION_AREA" localSheetId="19">[2]Calca!#REF!</definedName>
    <definedName name="CALCULATION_AREA" localSheetId="20">[2]Calca!#REF!</definedName>
    <definedName name="CALCULATION_AREA" localSheetId="21">[2]Calca!#REF!</definedName>
    <definedName name="CALCULATION_AREA" localSheetId="22">[2]Calca!#REF!</definedName>
    <definedName name="CALCULATION_AREA" localSheetId="23">[2]Calca!#REF!</definedName>
    <definedName name="CALCULATION_AREA" localSheetId="24">[2]Calca!#REF!</definedName>
    <definedName name="CALCULATION_AREA" localSheetId="25">[2]Calca!#REF!</definedName>
    <definedName name="CALCULATION_AREA" localSheetId="26">[2]Calca!#REF!</definedName>
    <definedName name="CALCULATION_AREA" localSheetId="27">[2]Calca!#REF!</definedName>
    <definedName name="CALCULATION_AREA" localSheetId="28">[2]Calca!#REF!</definedName>
    <definedName name="CALCULATION_AREA" localSheetId="29">[2]Calca!#REF!</definedName>
    <definedName name="CALCULATION_AREA" localSheetId="30">[2]Calca!#REF!</definedName>
    <definedName name="CALCULATION_AREA" localSheetId="31">[2]Calca!#REF!</definedName>
    <definedName name="CALCULATION_AREA" localSheetId="32">[2]Calca!#REF!</definedName>
    <definedName name="CALCULATION_AREA" localSheetId="33">[2]Calca!#REF!</definedName>
    <definedName name="CALCULATION_AREA" localSheetId="34">[2]Calca!#REF!</definedName>
    <definedName name="CALCULATION_AREA" localSheetId="35">[2]Calca!#REF!</definedName>
    <definedName name="CALCULATION_AREA" localSheetId="36">[2]Calca!#REF!</definedName>
    <definedName name="CALCULATION_AREA" localSheetId="37">[2]Calca!#REF!</definedName>
    <definedName name="CALCULATION_AREA" localSheetId="38">[2]Calca!#REF!</definedName>
    <definedName name="CALCULATION_AREA" localSheetId="39">[2]Calca!#REF!</definedName>
    <definedName name="CALCULATION_AREA" localSheetId="5">[2]Calca!#REF!</definedName>
    <definedName name="CALCULATION_AREA" localSheetId="6">[2]Calca!#REF!</definedName>
    <definedName name="CALCULATION_AREA">[2]Calca!#REF!</definedName>
    <definedName name="Calibration" localSheetId="0">#REF!</definedName>
    <definedName name="Calibration" localSheetId="1">#REF!</definedName>
    <definedName name="Calibration" localSheetId="2">#REF!</definedName>
    <definedName name="Calibration" localSheetId="3">#REF!</definedName>
    <definedName name="Calibration" localSheetId="4">#REF!</definedName>
    <definedName name="Calibration" localSheetId="7">#REF!</definedName>
    <definedName name="Calibration" localSheetId="8">#REF!</definedName>
    <definedName name="Calibration" localSheetId="9">#REF!</definedName>
    <definedName name="Calibration" localSheetId="10">#REF!</definedName>
    <definedName name="Calibration" localSheetId="11">#REF!</definedName>
    <definedName name="Calibration" localSheetId="12">#REF!</definedName>
    <definedName name="Calibration" localSheetId="13">#REF!</definedName>
    <definedName name="Calibration" localSheetId="14">#REF!</definedName>
    <definedName name="Calibration" localSheetId="15">#REF!</definedName>
    <definedName name="Calibration" localSheetId="16">#REF!</definedName>
    <definedName name="Calibration" localSheetId="17">#REF!</definedName>
    <definedName name="Calibration" localSheetId="18">#REF!</definedName>
    <definedName name="Calibration" localSheetId="19">#REF!</definedName>
    <definedName name="Calibration" localSheetId="20">#REF!</definedName>
    <definedName name="Calibration" localSheetId="21">#REF!</definedName>
    <definedName name="Calibration" localSheetId="22">#REF!</definedName>
    <definedName name="Calibration" localSheetId="23">#REF!</definedName>
    <definedName name="Calibration" localSheetId="24">#REF!</definedName>
    <definedName name="Calibration" localSheetId="25">#REF!</definedName>
    <definedName name="Calibration" localSheetId="26">#REF!</definedName>
    <definedName name="Calibration" localSheetId="27">#REF!</definedName>
    <definedName name="Calibration" localSheetId="28">#REF!</definedName>
    <definedName name="Calibration" localSheetId="29">#REF!</definedName>
    <definedName name="Calibration" localSheetId="30">#REF!</definedName>
    <definedName name="Calibration" localSheetId="31">#REF!</definedName>
    <definedName name="Calibration" localSheetId="32">#REF!</definedName>
    <definedName name="Calibration" localSheetId="33">#REF!</definedName>
    <definedName name="Calibration" localSheetId="34">#REF!</definedName>
    <definedName name="Calibration" localSheetId="35">#REF!</definedName>
    <definedName name="Calibration" localSheetId="36">#REF!</definedName>
    <definedName name="Calibration" localSheetId="37">#REF!</definedName>
    <definedName name="Calibration" localSheetId="38">#REF!</definedName>
    <definedName name="Calibration" localSheetId="39">#REF!</definedName>
    <definedName name="Calibration" localSheetId="5">#REF!</definedName>
    <definedName name="Calibration" localSheetId="6">#REF!</definedName>
    <definedName name="Calibration">#REF!</definedName>
    <definedName name="Copyright" hidden="1">"© 1995 Worley Limited"</definedName>
    <definedName name="Cv" localSheetId="0">#REF!</definedName>
    <definedName name="Cv" localSheetId="1">#REF!</definedName>
    <definedName name="Cv" localSheetId="2">#REF!</definedName>
    <definedName name="Cv" localSheetId="3">#REF!</definedName>
    <definedName name="Cv" localSheetId="4">#REF!</definedName>
    <definedName name="Cv" localSheetId="7">#REF!</definedName>
    <definedName name="Cv" localSheetId="8">#REF!</definedName>
    <definedName name="Cv" localSheetId="9">#REF!</definedName>
    <definedName name="Cv" localSheetId="10">#REF!</definedName>
    <definedName name="Cv" localSheetId="11">#REF!</definedName>
    <definedName name="Cv" localSheetId="12">#REF!</definedName>
    <definedName name="Cv" localSheetId="13">#REF!</definedName>
    <definedName name="Cv" localSheetId="14">#REF!</definedName>
    <definedName name="Cv" localSheetId="15">#REF!</definedName>
    <definedName name="Cv" localSheetId="16">#REF!</definedName>
    <definedName name="Cv" localSheetId="17">#REF!</definedName>
    <definedName name="Cv" localSheetId="18">#REF!</definedName>
    <definedName name="Cv" localSheetId="19">#REF!</definedName>
    <definedName name="Cv" localSheetId="20">#REF!</definedName>
    <definedName name="Cv" localSheetId="21">#REF!</definedName>
    <definedName name="Cv" localSheetId="22">#REF!</definedName>
    <definedName name="Cv" localSheetId="23">#REF!</definedName>
    <definedName name="Cv" localSheetId="24">#REF!</definedName>
    <definedName name="Cv" localSheetId="25">#REF!</definedName>
    <definedName name="Cv" localSheetId="26">#REF!</definedName>
    <definedName name="Cv" localSheetId="27">#REF!</definedName>
    <definedName name="Cv" localSheetId="28">#REF!</definedName>
    <definedName name="Cv" localSheetId="29">#REF!</definedName>
    <definedName name="Cv" localSheetId="30">#REF!</definedName>
    <definedName name="Cv" localSheetId="31">#REF!</definedName>
    <definedName name="Cv" localSheetId="32">#REF!</definedName>
    <definedName name="Cv" localSheetId="33">#REF!</definedName>
    <definedName name="Cv" localSheetId="34">#REF!</definedName>
    <definedName name="Cv" localSheetId="35">#REF!</definedName>
    <definedName name="Cv" localSheetId="36">#REF!</definedName>
    <definedName name="Cv" localSheetId="37">#REF!</definedName>
    <definedName name="Cv" localSheetId="38">#REF!</definedName>
    <definedName name="Cv" localSheetId="39">#REF!</definedName>
    <definedName name="Cv" localSheetId="5">#REF!</definedName>
    <definedName name="Cv" localSheetId="6">#REF!</definedName>
    <definedName name="Cv">#REF!</definedName>
    <definedName name="Cv_a" localSheetId="0">#REF!</definedName>
    <definedName name="Cv_a" localSheetId="1">#REF!</definedName>
    <definedName name="Cv_a" localSheetId="2">#REF!</definedName>
    <definedName name="Cv_a" localSheetId="3">#REF!</definedName>
    <definedName name="Cv_a" localSheetId="4">#REF!</definedName>
    <definedName name="Cv_a" localSheetId="7">#REF!</definedName>
    <definedName name="Cv_a" localSheetId="8">#REF!</definedName>
    <definedName name="Cv_a" localSheetId="9">#REF!</definedName>
    <definedName name="Cv_a" localSheetId="10">#REF!</definedName>
    <definedName name="Cv_a" localSheetId="11">#REF!</definedName>
    <definedName name="Cv_a" localSheetId="12">#REF!</definedName>
    <definedName name="Cv_a" localSheetId="13">#REF!</definedName>
    <definedName name="Cv_a" localSheetId="14">#REF!</definedName>
    <definedName name="Cv_a" localSheetId="15">#REF!</definedName>
    <definedName name="Cv_a" localSheetId="16">#REF!</definedName>
    <definedName name="Cv_a" localSheetId="17">#REF!</definedName>
    <definedName name="Cv_a" localSheetId="18">#REF!</definedName>
    <definedName name="Cv_a" localSheetId="19">#REF!</definedName>
    <definedName name="Cv_a" localSheetId="20">#REF!</definedName>
    <definedName name="Cv_a" localSheetId="21">#REF!</definedName>
    <definedName name="Cv_a" localSheetId="22">#REF!</definedName>
    <definedName name="Cv_a" localSheetId="23">#REF!</definedName>
    <definedName name="Cv_a" localSheetId="24">#REF!</definedName>
    <definedName name="Cv_a" localSheetId="25">#REF!</definedName>
    <definedName name="Cv_a" localSheetId="26">#REF!</definedName>
    <definedName name="Cv_a" localSheetId="27">#REF!</definedName>
    <definedName name="Cv_a" localSheetId="28">#REF!</definedName>
    <definedName name="Cv_a" localSheetId="29">#REF!</definedName>
    <definedName name="Cv_a" localSheetId="30">#REF!</definedName>
    <definedName name="Cv_a" localSheetId="31">#REF!</definedName>
    <definedName name="Cv_a" localSheetId="32">#REF!</definedName>
    <definedName name="Cv_a" localSheetId="33">#REF!</definedName>
    <definedName name="Cv_a" localSheetId="34">#REF!</definedName>
    <definedName name="Cv_a" localSheetId="35">#REF!</definedName>
    <definedName name="Cv_a" localSheetId="36">#REF!</definedName>
    <definedName name="Cv_a" localSheetId="37">#REF!</definedName>
    <definedName name="Cv_a" localSheetId="38">#REF!</definedName>
    <definedName name="Cv_a" localSheetId="39">#REF!</definedName>
    <definedName name="Cv_a" localSheetId="5">#REF!</definedName>
    <definedName name="Cv_a" localSheetId="6">#REF!</definedName>
    <definedName name="Cv_a">#REF!</definedName>
    <definedName name="CV_Help_Button" localSheetId="0">[3]!CV_Help_Button</definedName>
    <definedName name="CV_Help_Button" localSheetId="1">[3]!CV_Help_Button</definedName>
    <definedName name="CV_Help_Button" localSheetId="2">[3]!CV_Help_Button</definedName>
    <definedName name="CV_Help_Button" localSheetId="3">[3]!CV_Help_Button</definedName>
    <definedName name="CV_Help_Button" localSheetId="4">[3]!CV_Help_Button</definedName>
    <definedName name="CV_Help_Button" localSheetId="7">[3]!CV_Help_Button</definedName>
    <definedName name="CV_Help_Button" localSheetId="8">[3]!CV_Help_Button</definedName>
    <definedName name="CV_Help_Button" localSheetId="9">[3]!CV_Help_Button</definedName>
    <definedName name="CV_Help_Button" localSheetId="10">[3]!CV_Help_Button</definedName>
    <definedName name="CV_Help_Button" localSheetId="11">[3]!CV_Help_Button</definedName>
    <definedName name="CV_Help_Button" localSheetId="12">[3]!CV_Help_Button</definedName>
    <definedName name="CV_Help_Button" localSheetId="13">[3]!CV_Help_Button</definedName>
    <definedName name="CV_Help_Button" localSheetId="14">[3]!CV_Help_Button</definedName>
    <definedName name="CV_Help_Button" localSheetId="15">[3]!CV_Help_Button</definedName>
    <definedName name="CV_Help_Button" localSheetId="16">[3]!CV_Help_Button</definedName>
    <definedName name="CV_Help_Button" localSheetId="17">[3]!CV_Help_Button</definedName>
    <definedName name="CV_Help_Button" localSheetId="18">[3]!CV_Help_Button</definedName>
    <definedName name="CV_Help_Button" localSheetId="19">[3]!CV_Help_Button</definedName>
    <definedName name="CV_Help_Button" localSheetId="20">[3]!CV_Help_Button</definedName>
    <definedName name="CV_Help_Button" localSheetId="21">[3]!CV_Help_Button</definedName>
    <definedName name="CV_Help_Button" localSheetId="22">[3]!CV_Help_Button</definedName>
    <definedName name="CV_Help_Button" localSheetId="23">[3]!CV_Help_Button</definedName>
    <definedName name="CV_Help_Button" localSheetId="24">[3]!CV_Help_Button</definedName>
    <definedName name="CV_Help_Button" localSheetId="25">[3]!CV_Help_Button</definedName>
    <definedName name="CV_Help_Button" localSheetId="26">[3]!CV_Help_Button</definedName>
    <definedName name="CV_Help_Button" localSheetId="27">[3]!CV_Help_Button</definedName>
    <definedName name="CV_Help_Button" localSheetId="28">[3]!CV_Help_Button</definedName>
    <definedName name="CV_Help_Button" localSheetId="29">[3]!CV_Help_Button</definedName>
    <definedName name="CV_Help_Button" localSheetId="30">[3]!CV_Help_Button</definedName>
    <definedName name="CV_Help_Button" localSheetId="31">[3]!CV_Help_Button</definedName>
    <definedName name="CV_Help_Button" localSheetId="32">[3]!CV_Help_Button</definedName>
    <definedName name="CV_Help_Button" localSheetId="33">[3]!CV_Help_Button</definedName>
    <definedName name="CV_Help_Button" localSheetId="34">[3]!CV_Help_Button</definedName>
    <definedName name="CV_Help_Button" localSheetId="35">[3]!CV_Help_Button</definedName>
    <definedName name="CV_Help_Button" localSheetId="36">[3]!CV_Help_Button</definedName>
    <definedName name="CV_Help_Button" localSheetId="37">[3]!CV_Help_Button</definedName>
    <definedName name="CV_Help_Button" localSheetId="38">[3]!CV_Help_Button</definedName>
    <definedName name="CV_Help_Button" localSheetId="39">[3]!CV_Help_Button</definedName>
    <definedName name="CV_Help_Button" localSheetId="5">[3]!CV_Help_Button</definedName>
    <definedName name="CV_Help_Button" localSheetId="6">[3]!CV_Help_Button</definedName>
    <definedName name="CV_Help_Button">[3]!CV_Help_Button</definedName>
    <definedName name="d" localSheetId="0">#REF!</definedName>
    <definedName name="d" localSheetId="1">#REF!</definedName>
    <definedName name="d" localSheetId="2">#REF!</definedName>
    <definedName name="d" localSheetId="3">#REF!</definedName>
    <definedName name="d" localSheetId="4">#REF!</definedName>
    <definedName name="d" localSheetId="7">#REF!</definedName>
    <definedName name="d" localSheetId="8">#REF!</definedName>
    <definedName name="d" localSheetId="9">#REF!</definedName>
    <definedName name="d" localSheetId="10">#REF!</definedName>
    <definedName name="d" localSheetId="11">#REF!</definedName>
    <definedName name="d" localSheetId="12">#REF!</definedName>
    <definedName name="d" localSheetId="13">#REF!</definedName>
    <definedName name="d" localSheetId="14">#REF!</definedName>
    <definedName name="d" localSheetId="15">#REF!</definedName>
    <definedName name="d" localSheetId="16">#REF!</definedName>
    <definedName name="d" localSheetId="17">#REF!</definedName>
    <definedName name="d" localSheetId="18">#REF!</definedName>
    <definedName name="d" localSheetId="19">#REF!</definedName>
    <definedName name="d" localSheetId="20">#REF!</definedName>
    <definedName name="d" localSheetId="21">#REF!</definedName>
    <definedName name="d" localSheetId="22">#REF!</definedName>
    <definedName name="d" localSheetId="23">#REF!</definedName>
    <definedName name="d" localSheetId="24">#REF!</definedName>
    <definedName name="d" localSheetId="25">#REF!</definedName>
    <definedName name="d" localSheetId="26">#REF!</definedName>
    <definedName name="d" localSheetId="27">#REF!</definedName>
    <definedName name="d" localSheetId="28">#REF!</definedName>
    <definedName name="d" localSheetId="29">#REF!</definedName>
    <definedName name="d" localSheetId="30">#REF!</definedName>
    <definedName name="d" localSheetId="31">#REF!</definedName>
    <definedName name="d" localSheetId="32">#REF!</definedName>
    <definedName name="d" localSheetId="33">#REF!</definedName>
    <definedName name="d" localSheetId="34">#REF!</definedName>
    <definedName name="d" localSheetId="35">#REF!</definedName>
    <definedName name="d" localSheetId="36">#REF!</definedName>
    <definedName name="d" localSheetId="37">#REF!</definedName>
    <definedName name="d" localSheetId="38">#REF!</definedName>
    <definedName name="d" localSheetId="39">#REF!</definedName>
    <definedName name="d" localSheetId="5">#REF!</definedName>
    <definedName name="d" localSheetId="6">#REF!</definedName>
    <definedName name="d">#REF!</definedName>
    <definedName name="DIa" localSheetId="0">#REF!</definedName>
    <definedName name="DIa" localSheetId="1">#REF!</definedName>
    <definedName name="DIa" localSheetId="2">#REF!</definedName>
    <definedName name="DIa" localSheetId="3">#REF!</definedName>
    <definedName name="DIa" localSheetId="4">#REF!</definedName>
    <definedName name="DIa" localSheetId="7">#REF!</definedName>
    <definedName name="DIa" localSheetId="8">#REF!</definedName>
    <definedName name="DIa" localSheetId="9">#REF!</definedName>
    <definedName name="DIa" localSheetId="10">#REF!</definedName>
    <definedName name="DIa" localSheetId="11">#REF!</definedName>
    <definedName name="DIa" localSheetId="12">#REF!</definedName>
    <definedName name="DIa" localSheetId="13">#REF!</definedName>
    <definedName name="DIa" localSheetId="14">#REF!</definedName>
    <definedName name="DIa" localSheetId="15">#REF!</definedName>
    <definedName name="DIa" localSheetId="16">#REF!</definedName>
    <definedName name="DIa" localSheetId="17">#REF!</definedName>
    <definedName name="DIa" localSheetId="18">#REF!</definedName>
    <definedName name="DIa" localSheetId="19">#REF!</definedName>
    <definedName name="DIa" localSheetId="20">#REF!</definedName>
    <definedName name="DIa" localSheetId="21">#REF!</definedName>
    <definedName name="DIa" localSheetId="22">#REF!</definedName>
    <definedName name="DIa" localSheetId="23">#REF!</definedName>
    <definedName name="DIa" localSheetId="24">#REF!</definedName>
    <definedName name="DIa" localSheetId="25">#REF!</definedName>
    <definedName name="DIa" localSheetId="26">#REF!</definedName>
    <definedName name="DIa" localSheetId="27">#REF!</definedName>
    <definedName name="DIa" localSheetId="28">#REF!</definedName>
    <definedName name="DIa" localSheetId="29">#REF!</definedName>
    <definedName name="DIa" localSheetId="30">#REF!</definedName>
    <definedName name="DIa" localSheetId="31">#REF!</definedName>
    <definedName name="DIa" localSheetId="32">#REF!</definedName>
    <definedName name="DIa" localSheetId="33">#REF!</definedName>
    <definedName name="DIa" localSheetId="34">#REF!</definedName>
    <definedName name="DIa" localSheetId="35">#REF!</definedName>
    <definedName name="DIa" localSheetId="36">#REF!</definedName>
    <definedName name="DIa" localSheetId="37">#REF!</definedName>
    <definedName name="DIa" localSheetId="38">#REF!</definedName>
    <definedName name="DIa" localSheetId="39">#REF!</definedName>
    <definedName name="DIa" localSheetId="5">#REF!</definedName>
    <definedName name="DIa" localSheetId="6">#REF!</definedName>
    <definedName name="DIa">#REF!</definedName>
    <definedName name="dP" localSheetId="0">#REF!</definedName>
    <definedName name="dP" localSheetId="1">#REF!</definedName>
    <definedName name="dP" localSheetId="2">#REF!</definedName>
    <definedName name="dP" localSheetId="3">#REF!</definedName>
    <definedName name="dP" localSheetId="4">#REF!</definedName>
    <definedName name="dP" localSheetId="7">#REF!</definedName>
    <definedName name="dP" localSheetId="8">#REF!</definedName>
    <definedName name="dP" localSheetId="9">#REF!</definedName>
    <definedName name="dP" localSheetId="10">#REF!</definedName>
    <definedName name="dP" localSheetId="11">#REF!</definedName>
    <definedName name="dP" localSheetId="12">#REF!</definedName>
    <definedName name="dP" localSheetId="13">#REF!</definedName>
    <definedName name="dP" localSheetId="14">#REF!</definedName>
    <definedName name="dP" localSheetId="15">#REF!</definedName>
    <definedName name="dP" localSheetId="16">#REF!</definedName>
    <definedName name="dP" localSheetId="17">#REF!</definedName>
    <definedName name="dP" localSheetId="18">#REF!</definedName>
    <definedName name="dP" localSheetId="19">#REF!</definedName>
    <definedName name="dP" localSheetId="20">#REF!</definedName>
    <definedName name="dP" localSheetId="21">#REF!</definedName>
    <definedName name="dP" localSheetId="22">#REF!</definedName>
    <definedName name="dP" localSheetId="23">#REF!</definedName>
    <definedName name="dP" localSheetId="24">#REF!</definedName>
    <definedName name="dP" localSheetId="25">#REF!</definedName>
    <definedName name="dP" localSheetId="26">#REF!</definedName>
    <definedName name="dP" localSheetId="27">#REF!</definedName>
    <definedName name="dP" localSheetId="28">#REF!</definedName>
    <definedName name="dP" localSheetId="29">#REF!</definedName>
    <definedName name="dP" localSheetId="30">#REF!</definedName>
    <definedName name="dP" localSheetId="31">#REF!</definedName>
    <definedName name="dP" localSheetId="32">#REF!</definedName>
    <definedName name="dP" localSheetId="33">#REF!</definedName>
    <definedName name="dP" localSheetId="34">#REF!</definedName>
    <definedName name="dP" localSheetId="35">#REF!</definedName>
    <definedName name="dP" localSheetId="36">#REF!</definedName>
    <definedName name="dP" localSheetId="37">#REF!</definedName>
    <definedName name="dP" localSheetId="38">#REF!</definedName>
    <definedName name="dP" localSheetId="39">#REF!</definedName>
    <definedName name="dP" localSheetId="5">#REF!</definedName>
    <definedName name="dP" localSheetId="6">#REF!</definedName>
    <definedName name="dP">#REF!</definedName>
    <definedName name="DS_No" localSheetId="0">#REF!</definedName>
    <definedName name="DS_No" localSheetId="1">#REF!</definedName>
    <definedName name="DS_No" localSheetId="2">#REF!</definedName>
    <definedName name="DS_No" localSheetId="3">#REF!</definedName>
    <definedName name="DS_No" localSheetId="4">#REF!</definedName>
    <definedName name="DS_No" localSheetId="7">#REF!</definedName>
    <definedName name="DS_No" localSheetId="8">#REF!</definedName>
    <definedName name="DS_No" localSheetId="9">#REF!</definedName>
    <definedName name="DS_No" localSheetId="10">#REF!</definedName>
    <definedName name="DS_No" localSheetId="11">#REF!</definedName>
    <definedName name="DS_No" localSheetId="12">#REF!</definedName>
    <definedName name="DS_No" localSheetId="13">#REF!</definedName>
    <definedName name="DS_No" localSheetId="14">#REF!</definedName>
    <definedName name="DS_No" localSheetId="15">#REF!</definedName>
    <definedName name="DS_No" localSheetId="16">#REF!</definedName>
    <definedName name="DS_No" localSheetId="17">#REF!</definedName>
    <definedName name="DS_No" localSheetId="18">#REF!</definedName>
    <definedName name="DS_No" localSheetId="19">#REF!</definedName>
    <definedName name="DS_No" localSheetId="20">#REF!</definedName>
    <definedName name="DS_No" localSheetId="21">#REF!</definedName>
    <definedName name="DS_No" localSheetId="22">#REF!</definedName>
    <definedName name="DS_No" localSheetId="23">#REF!</definedName>
    <definedName name="DS_No" localSheetId="24">#REF!</definedName>
    <definedName name="DS_No" localSheetId="25">#REF!</definedName>
    <definedName name="DS_No" localSheetId="26">#REF!</definedName>
    <definedName name="DS_No" localSheetId="27">#REF!</definedName>
    <definedName name="DS_No" localSheetId="28">#REF!</definedName>
    <definedName name="DS_No" localSheetId="29">#REF!</definedName>
    <definedName name="DS_No" localSheetId="30">#REF!</definedName>
    <definedName name="DS_No" localSheetId="31">#REF!</definedName>
    <definedName name="DS_No" localSheetId="32">#REF!</definedName>
    <definedName name="DS_No" localSheetId="33">#REF!</definedName>
    <definedName name="DS_No" localSheetId="34">#REF!</definedName>
    <definedName name="DS_No" localSheetId="35">#REF!</definedName>
    <definedName name="DS_No" localSheetId="36">#REF!</definedName>
    <definedName name="DS_No" localSheetId="37">#REF!</definedName>
    <definedName name="DS_No" localSheetId="38">#REF!</definedName>
    <definedName name="DS_No" localSheetId="39">#REF!</definedName>
    <definedName name="DS_No" localSheetId="5">#REF!</definedName>
    <definedName name="DS_No" localSheetId="6">#REF!</definedName>
    <definedName name="DS_No">#REF!</definedName>
    <definedName name="Fd" localSheetId="0">#REF!</definedName>
    <definedName name="Fd" localSheetId="1">#REF!</definedName>
    <definedName name="Fd" localSheetId="2">#REF!</definedName>
    <definedName name="Fd" localSheetId="3">#REF!</definedName>
    <definedName name="Fd" localSheetId="4">#REF!</definedName>
    <definedName name="Fd" localSheetId="7">#REF!</definedName>
    <definedName name="Fd" localSheetId="8">#REF!</definedName>
    <definedName name="Fd" localSheetId="9">#REF!</definedName>
    <definedName name="Fd" localSheetId="10">#REF!</definedName>
    <definedName name="Fd" localSheetId="11">#REF!</definedName>
    <definedName name="Fd" localSheetId="12">#REF!</definedName>
    <definedName name="Fd" localSheetId="13">#REF!</definedName>
    <definedName name="Fd" localSheetId="14">#REF!</definedName>
    <definedName name="Fd" localSheetId="15">#REF!</definedName>
    <definedName name="Fd" localSheetId="16">#REF!</definedName>
    <definedName name="Fd" localSheetId="17">#REF!</definedName>
    <definedName name="Fd" localSheetId="18">#REF!</definedName>
    <definedName name="Fd" localSheetId="19">#REF!</definedName>
    <definedName name="Fd" localSheetId="20">#REF!</definedName>
    <definedName name="Fd" localSheetId="21">#REF!</definedName>
    <definedName name="Fd" localSheetId="22">#REF!</definedName>
    <definedName name="Fd" localSheetId="23">#REF!</definedName>
    <definedName name="Fd" localSheetId="24">#REF!</definedName>
    <definedName name="Fd" localSheetId="25">#REF!</definedName>
    <definedName name="Fd" localSheetId="26">#REF!</definedName>
    <definedName name="Fd" localSheetId="27">#REF!</definedName>
    <definedName name="Fd" localSheetId="28">#REF!</definedName>
    <definedName name="Fd" localSheetId="29">#REF!</definedName>
    <definedName name="Fd" localSheetId="30">#REF!</definedName>
    <definedName name="Fd" localSheetId="31">#REF!</definedName>
    <definedName name="Fd" localSheetId="32">#REF!</definedName>
    <definedName name="Fd" localSheetId="33">#REF!</definedName>
    <definedName name="Fd" localSheetId="34">#REF!</definedName>
    <definedName name="Fd" localSheetId="35">#REF!</definedName>
    <definedName name="Fd" localSheetId="36">#REF!</definedName>
    <definedName name="Fd" localSheetId="37">#REF!</definedName>
    <definedName name="Fd" localSheetId="38">#REF!</definedName>
    <definedName name="Fd" localSheetId="39">#REF!</definedName>
    <definedName name="Fd" localSheetId="5">#REF!</definedName>
    <definedName name="Fd" localSheetId="6">#REF!</definedName>
    <definedName name="Fd">#REF!</definedName>
    <definedName name="Fk.Xt" localSheetId="0">#REF!</definedName>
    <definedName name="Fk.Xt" localSheetId="1">#REF!</definedName>
    <definedName name="Fk.Xt" localSheetId="2">#REF!</definedName>
    <definedName name="Fk.Xt" localSheetId="3">#REF!</definedName>
    <definedName name="Fk.Xt" localSheetId="4">#REF!</definedName>
    <definedName name="Fk.Xt" localSheetId="7">#REF!</definedName>
    <definedName name="Fk.Xt" localSheetId="8">#REF!</definedName>
    <definedName name="Fk.Xt" localSheetId="9">#REF!</definedName>
    <definedName name="Fk.Xt" localSheetId="10">#REF!</definedName>
    <definedName name="Fk.Xt" localSheetId="11">#REF!</definedName>
    <definedName name="Fk.Xt" localSheetId="12">#REF!</definedName>
    <definedName name="Fk.Xt" localSheetId="13">#REF!</definedName>
    <definedName name="Fk.Xt" localSheetId="14">#REF!</definedName>
    <definedName name="Fk.Xt" localSheetId="15">#REF!</definedName>
    <definedName name="Fk.Xt" localSheetId="16">#REF!</definedName>
    <definedName name="Fk.Xt" localSheetId="17">#REF!</definedName>
    <definedName name="Fk.Xt" localSheetId="18">#REF!</definedName>
    <definedName name="Fk.Xt" localSheetId="19">#REF!</definedName>
    <definedName name="Fk.Xt" localSheetId="20">#REF!</definedName>
    <definedName name="Fk.Xt" localSheetId="21">#REF!</definedName>
    <definedName name="Fk.Xt" localSheetId="22">#REF!</definedName>
    <definedName name="Fk.Xt" localSheetId="23">#REF!</definedName>
    <definedName name="Fk.Xt" localSheetId="24">#REF!</definedName>
    <definedName name="Fk.Xt" localSheetId="25">#REF!</definedName>
    <definedName name="Fk.Xt" localSheetId="26">#REF!</definedName>
    <definedName name="Fk.Xt" localSheetId="27">#REF!</definedName>
    <definedName name="Fk.Xt" localSheetId="28">#REF!</definedName>
    <definedName name="Fk.Xt" localSheetId="29">#REF!</definedName>
    <definedName name="Fk.Xt" localSheetId="30">#REF!</definedName>
    <definedName name="Fk.Xt" localSheetId="31">#REF!</definedName>
    <definedName name="Fk.Xt" localSheetId="32">#REF!</definedName>
    <definedName name="Fk.Xt" localSheetId="33">#REF!</definedName>
    <definedName name="Fk.Xt" localSheetId="34">#REF!</definedName>
    <definedName name="Fk.Xt" localSheetId="35">#REF!</definedName>
    <definedName name="Fk.Xt" localSheetId="36">#REF!</definedName>
    <definedName name="Fk.Xt" localSheetId="37">#REF!</definedName>
    <definedName name="Fk.Xt" localSheetId="38">#REF!</definedName>
    <definedName name="Fk.Xt" localSheetId="39">#REF!</definedName>
    <definedName name="Fk.Xt" localSheetId="5">#REF!</definedName>
    <definedName name="Fk.Xt" localSheetId="6">#REF!</definedName>
    <definedName name="Fk.Xt">#REF!</definedName>
    <definedName name="FL" localSheetId="0">#REF!</definedName>
    <definedName name="FL" localSheetId="1">#REF!</definedName>
    <definedName name="FL" localSheetId="2">#REF!</definedName>
    <definedName name="FL" localSheetId="3">#REF!</definedName>
    <definedName name="FL" localSheetId="4">#REF!</definedName>
    <definedName name="FL" localSheetId="7">#REF!</definedName>
    <definedName name="FL" localSheetId="8">#REF!</definedName>
    <definedName name="FL" localSheetId="9">#REF!</definedName>
    <definedName name="FL" localSheetId="10">#REF!</definedName>
    <definedName name="FL" localSheetId="11">#REF!</definedName>
    <definedName name="FL" localSheetId="12">#REF!</definedName>
    <definedName name="FL" localSheetId="13">#REF!</definedName>
    <definedName name="FL" localSheetId="14">#REF!</definedName>
    <definedName name="FL" localSheetId="15">#REF!</definedName>
    <definedName name="FL" localSheetId="16">#REF!</definedName>
    <definedName name="FL" localSheetId="17">#REF!</definedName>
    <definedName name="FL" localSheetId="18">#REF!</definedName>
    <definedName name="FL" localSheetId="19">#REF!</definedName>
    <definedName name="FL" localSheetId="20">#REF!</definedName>
    <definedName name="FL" localSheetId="21">#REF!</definedName>
    <definedName name="FL" localSheetId="22">#REF!</definedName>
    <definedName name="FL" localSheetId="23">#REF!</definedName>
    <definedName name="FL" localSheetId="24">#REF!</definedName>
    <definedName name="FL" localSheetId="25">#REF!</definedName>
    <definedName name="FL" localSheetId="26">#REF!</definedName>
    <definedName name="FL" localSheetId="27">#REF!</definedName>
    <definedName name="FL" localSheetId="28">#REF!</definedName>
    <definedName name="FL" localSheetId="29">#REF!</definedName>
    <definedName name="FL" localSheetId="30">#REF!</definedName>
    <definedName name="FL" localSheetId="31">#REF!</definedName>
    <definedName name="FL" localSheetId="32">#REF!</definedName>
    <definedName name="FL" localSheetId="33">#REF!</definedName>
    <definedName name="FL" localSheetId="34">#REF!</definedName>
    <definedName name="FL" localSheetId="35">#REF!</definedName>
    <definedName name="FL" localSheetId="36">#REF!</definedName>
    <definedName name="FL" localSheetId="37">#REF!</definedName>
    <definedName name="FL" localSheetId="38">#REF!</definedName>
    <definedName name="FL" localSheetId="39">#REF!</definedName>
    <definedName name="FL" localSheetId="5">#REF!</definedName>
    <definedName name="FL" localSheetId="6">#REF!</definedName>
    <definedName name="FL">#REF!</definedName>
    <definedName name="Flow" localSheetId="0">#REF!</definedName>
    <definedName name="Flow" localSheetId="1">#REF!</definedName>
    <definedName name="Flow" localSheetId="2">#REF!</definedName>
    <definedName name="Flow" localSheetId="3">#REF!</definedName>
    <definedName name="Flow" localSheetId="4">#REF!</definedName>
    <definedName name="Flow" localSheetId="7">#REF!</definedName>
    <definedName name="Flow" localSheetId="8">#REF!</definedName>
    <definedName name="Flow" localSheetId="9">#REF!</definedName>
    <definedName name="Flow" localSheetId="10">#REF!</definedName>
    <definedName name="Flow" localSheetId="11">#REF!</definedName>
    <definedName name="Flow" localSheetId="12">#REF!</definedName>
    <definedName name="Flow" localSheetId="13">#REF!</definedName>
    <definedName name="Flow" localSheetId="14">#REF!</definedName>
    <definedName name="Flow" localSheetId="15">#REF!</definedName>
    <definedName name="Flow" localSheetId="16">#REF!</definedName>
    <definedName name="Flow" localSheetId="17">#REF!</definedName>
    <definedName name="Flow" localSheetId="18">#REF!</definedName>
    <definedName name="Flow" localSheetId="19">#REF!</definedName>
    <definedName name="Flow" localSheetId="20">#REF!</definedName>
    <definedName name="Flow" localSheetId="21">#REF!</definedName>
    <definedName name="Flow" localSheetId="22">#REF!</definedName>
    <definedName name="Flow" localSheetId="23">#REF!</definedName>
    <definedName name="Flow" localSheetId="24">#REF!</definedName>
    <definedName name="Flow" localSheetId="25">#REF!</definedName>
    <definedName name="Flow" localSheetId="26">#REF!</definedName>
    <definedName name="Flow" localSheetId="27">#REF!</definedName>
    <definedName name="Flow" localSheetId="28">#REF!</definedName>
    <definedName name="Flow" localSheetId="29">#REF!</definedName>
    <definedName name="Flow" localSheetId="30">#REF!</definedName>
    <definedName name="Flow" localSheetId="31">#REF!</definedName>
    <definedName name="Flow" localSheetId="32">#REF!</definedName>
    <definedName name="Flow" localSheetId="33">#REF!</definedName>
    <definedName name="Flow" localSheetId="34">#REF!</definedName>
    <definedName name="Flow" localSheetId="35">#REF!</definedName>
    <definedName name="Flow" localSheetId="36">#REF!</definedName>
    <definedName name="Flow" localSheetId="37">#REF!</definedName>
    <definedName name="Flow" localSheetId="38">#REF!</definedName>
    <definedName name="Flow" localSheetId="39">#REF!</definedName>
    <definedName name="Flow" localSheetId="5">#REF!</definedName>
    <definedName name="Flow" localSheetId="6">#REF!</definedName>
    <definedName name="Flow">#REF!</definedName>
    <definedName name="FOOTER" localSheetId="0">#REF!</definedName>
    <definedName name="FOOTER" localSheetId="1">#REF!</definedName>
    <definedName name="FOOTER" localSheetId="2">#REF!</definedName>
    <definedName name="FOOTER" localSheetId="3">#REF!</definedName>
    <definedName name="FOOTER" localSheetId="4">#REF!</definedName>
    <definedName name="FOOTER" localSheetId="7">#REF!</definedName>
    <definedName name="FOOTER" localSheetId="8">#REF!</definedName>
    <definedName name="FOOTER" localSheetId="9">#REF!</definedName>
    <definedName name="FOOTER" localSheetId="10">#REF!</definedName>
    <definedName name="FOOTER" localSheetId="11">#REF!</definedName>
    <definedName name="FOOTER" localSheetId="12">#REF!</definedName>
    <definedName name="FOOTER" localSheetId="13">#REF!</definedName>
    <definedName name="FOOTER" localSheetId="14">#REF!</definedName>
    <definedName name="FOOTER" localSheetId="15">#REF!</definedName>
    <definedName name="FOOTER" localSheetId="16">#REF!</definedName>
    <definedName name="FOOTER" localSheetId="17">#REF!</definedName>
    <definedName name="FOOTER" localSheetId="18">#REF!</definedName>
    <definedName name="FOOTER" localSheetId="19">#REF!</definedName>
    <definedName name="FOOTER" localSheetId="20">#REF!</definedName>
    <definedName name="FOOTER" localSheetId="21">#REF!</definedName>
    <definedName name="FOOTER" localSheetId="22">#REF!</definedName>
    <definedName name="FOOTER" localSheetId="23">#REF!</definedName>
    <definedName name="FOOTER" localSheetId="24">#REF!</definedName>
    <definedName name="FOOTER" localSheetId="25">#REF!</definedName>
    <definedName name="FOOTER" localSheetId="26">#REF!</definedName>
    <definedName name="FOOTER" localSheetId="27">#REF!</definedName>
    <definedName name="FOOTER" localSheetId="28">#REF!</definedName>
    <definedName name="FOOTER" localSheetId="29">#REF!</definedName>
    <definedName name="FOOTER" localSheetId="30">#REF!</definedName>
    <definedName name="FOOTER" localSheetId="31">#REF!</definedName>
    <definedName name="FOOTER" localSheetId="32">#REF!</definedName>
    <definedName name="FOOTER" localSheetId="33">#REF!</definedName>
    <definedName name="FOOTER" localSheetId="34">#REF!</definedName>
    <definedName name="FOOTER" localSheetId="35">#REF!</definedName>
    <definedName name="FOOTER" localSheetId="36">#REF!</definedName>
    <definedName name="FOOTER" localSheetId="37">#REF!</definedName>
    <definedName name="FOOTER" localSheetId="38">#REF!</definedName>
    <definedName name="FOOTER" localSheetId="39">#REF!</definedName>
    <definedName name="FOOTER" localSheetId="5">#REF!</definedName>
    <definedName name="FOOTER" localSheetId="6">#REF!</definedName>
    <definedName name="FOOTER">#REF!</definedName>
    <definedName name="FOOTER2" localSheetId="0">#REF!</definedName>
    <definedName name="FOOTER2" localSheetId="1">#REF!</definedName>
    <definedName name="FOOTER2" localSheetId="2">#REF!</definedName>
    <definedName name="FOOTER2" localSheetId="3">#REF!</definedName>
    <definedName name="FOOTER2" localSheetId="4">#REF!</definedName>
    <definedName name="FOOTER2" localSheetId="7">#REF!</definedName>
    <definedName name="FOOTER2" localSheetId="8">#REF!</definedName>
    <definedName name="FOOTER2" localSheetId="9">#REF!</definedName>
    <definedName name="FOOTER2" localSheetId="10">#REF!</definedName>
    <definedName name="FOOTER2" localSheetId="11">#REF!</definedName>
    <definedName name="FOOTER2" localSheetId="12">#REF!</definedName>
    <definedName name="FOOTER2" localSheetId="13">#REF!</definedName>
    <definedName name="FOOTER2" localSheetId="14">#REF!</definedName>
    <definedName name="FOOTER2" localSheetId="15">#REF!</definedName>
    <definedName name="FOOTER2" localSheetId="16">#REF!</definedName>
    <definedName name="FOOTER2" localSheetId="17">#REF!</definedName>
    <definedName name="FOOTER2" localSheetId="18">#REF!</definedName>
    <definedName name="FOOTER2" localSheetId="19">#REF!</definedName>
    <definedName name="FOOTER2" localSheetId="20">#REF!</definedName>
    <definedName name="FOOTER2" localSheetId="21">#REF!</definedName>
    <definedName name="FOOTER2" localSheetId="22">#REF!</definedName>
    <definedName name="FOOTER2" localSheetId="23">#REF!</definedName>
    <definedName name="FOOTER2" localSheetId="24">#REF!</definedName>
    <definedName name="FOOTER2" localSheetId="25">#REF!</definedName>
    <definedName name="FOOTER2" localSheetId="26">#REF!</definedName>
    <definedName name="FOOTER2" localSheetId="27">#REF!</definedName>
    <definedName name="FOOTER2" localSheetId="28">#REF!</definedName>
    <definedName name="FOOTER2" localSheetId="29">#REF!</definedName>
    <definedName name="FOOTER2" localSheetId="30">#REF!</definedName>
    <definedName name="FOOTER2" localSheetId="31">#REF!</definedName>
    <definedName name="FOOTER2" localSheetId="32">#REF!</definedName>
    <definedName name="FOOTER2" localSheetId="33">#REF!</definedName>
    <definedName name="FOOTER2" localSheetId="34">#REF!</definedName>
    <definedName name="FOOTER2" localSheetId="35">#REF!</definedName>
    <definedName name="FOOTER2" localSheetId="36">#REF!</definedName>
    <definedName name="FOOTER2" localSheetId="37">#REF!</definedName>
    <definedName name="FOOTER2" localSheetId="38">#REF!</definedName>
    <definedName name="FOOTER2" localSheetId="39">#REF!</definedName>
    <definedName name="FOOTER2" localSheetId="5">#REF!</definedName>
    <definedName name="FOOTER2" localSheetId="6">#REF!</definedName>
    <definedName name="FOOTER2">#REF!</definedName>
    <definedName name="Fp" localSheetId="0">#REF!</definedName>
    <definedName name="Fp" localSheetId="1">#REF!</definedName>
    <definedName name="Fp" localSheetId="2">#REF!</definedName>
    <definedName name="Fp" localSheetId="3">#REF!</definedName>
    <definedName name="Fp" localSheetId="4">#REF!</definedName>
    <definedName name="Fp" localSheetId="7">#REF!</definedName>
    <definedName name="Fp" localSheetId="8">#REF!</definedName>
    <definedName name="Fp" localSheetId="9">#REF!</definedName>
    <definedName name="Fp" localSheetId="10">#REF!</definedName>
    <definedName name="Fp" localSheetId="11">#REF!</definedName>
    <definedName name="Fp" localSheetId="12">#REF!</definedName>
    <definedName name="Fp" localSheetId="13">#REF!</definedName>
    <definedName name="Fp" localSheetId="14">#REF!</definedName>
    <definedName name="Fp" localSheetId="15">#REF!</definedName>
    <definedName name="Fp" localSheetId="16">#REF!</definedName>
    <definedName name="Fp" localSheetId="17">#REF!</definedName>
    <definedName name="Fp" localSheetId="18">#REF!</definedName>
    <definedName name="Fp" localSheetId="19">#REF!</definedName>
    <definedName name="Fp" localSheetId="20">#REF!</definedName>
    <definedName name="Fp" localSheetId="21">#REF!</definedName>
    <definedName name="Fp" localSheetId="22">#REF!</definedName>
    <definedName name="Fp" localSheetId="23">#REF!</definedName>
    <definedName name="Fp" localSheetId="24">#REF!</definedName>
    <definedName name="Fp" localSheetId="25">#REF!</definedName>
    <definedName name="Fp" localSheetId="26">#REF!</definedName>
    <definedName name="Fp" localSheetId="27">#REF!</definedName>
    <definedName name="Fp" localSheetId="28">#REF!</definedName>
    <definedName name="Fp" localSheetId="29">#REF!</definedName>
    <definedName name="Fp" localSheetId="30">#REF!</definedName>
    <definedName name="Fp" localSheetId="31">#REF!</definedName>
    <definedName name="Fp" localSheetId="32">#REF!</definedName>
    <definedName name="Fp" localSheetId="33">#REF!</definedName>
    <definedName name="Fp" localSheetId="34">#REF!</definedName>
    <definedName name="Fp" localSheetId="35">#REF!</definedName>
    <definedName name="Fp" localSheetId="36">#REF!</definedName>
    <definedName name="Fp" localSheetId="37">#REF!</definedName>
    <definedName name="Fp" localSheetId="38">#REF!</definedName>
    <definedName name="Fp" localSheetId="39">#REF!</definedName>
    <definedName name="Fp" localSheetId="5">#REF!</definedName>
    <definedName name="Fp" localSheetId="6">#REF!</definedName>
    <definedName name="Fp">#REF!</definedName>
    <definedName name="Fr" localSheetId="0">#REF!</definedName>
    <definedName name="Fr" localSheetId="1">#REF!</definedName>
    <definedName name="Fr" localSheetId="2">#REF!</definedName>
    <definedName name="Fr" localSheetId="3">#REF!</definedName>
    <definedName name="Fr" localSheetId="4">#REF!</definedName>
    <definedName name="Fr" localSheetId="7">#REF!</definedName>
    <definedName name="Fr" localSheetId="8">#REF!</definedName>
    <definedName name="Fr" localSheetId="9">#REF!</definedName>
    <definedName name="Fr" localSheetId="10">#REF!</definedName>
    <definedName name="Fr" localSheetId="11">#REF!</definedName>
    <definedName name="Fr" localSheetId="12">#REF!</definedName>
    <definedName name="Fr" localSheetId="13">#REF!</definedName>
    <definedName name="Fr" localSheetId="14">#REF!</definedName>
    <definedName name="Fr" localSheetId="15">#REF!</definedName>
    <definedName name="Fr" localSheetId="16">#REF!</definedName>
    <definedName name="Fr" localSheetId="17">#REF!</definedName>
    <definedName name="Fr" localSheetId="18">#REF!</definedName>
    <definedName name="Fr" localSheetId="19">#REF!</definedName>
    <definedName name="Fr" localSheetId="20">#REF!</definedName>
    <definedName name="Fr" localSheetId="21">#REF!</definedName>
    <definedName name="Fr" localSheetId="22">#REF!</definedName>
    <definedName name="Fr" localSheetId="23">#REF!</definedName>
    <definedName name="Fr" localSheetId="24">#REF!</definedName>
    <definedName name="Fr" localSheetId="25">#REF!</definedName>
    <definedName name="Fr" localSheetId="26">#REF!</definedName>
    <definedName name="Fr" localSheetId="27">#REF!</definedName>
    <definedName name="Fr" localSheetId="28">#REF!</definedName>
    <definedName name="Fr" localSheetId="29">#REF!</definedName>
    <definedName name="Fr" localSheetId="30">#REF!</definedName>
    <definedName name="Fr" localSheetId="31">#REF!</definedName>
    <definedName name="Fr" localSheetId="32">#REF!</definedName>
    <definedName name="Fr" localSheetId="33">#REF!</definedName>
    <definedName name="Fr" localSheetId="34">#REF!</definedName>
    <definedName name="Fr" localSheetId="35">#REF!</definedName>
    <definedName name="Fr" localSheetId="36">#REF!</definedName>
    <definedName name="Fr" localSheetId="37">#REF!</definedName>
    <definedName name="Fr" localSheetId="38">#REF!</definedName>
    <definedName name="Fr" localSheetId="39">#REF!</definedName>
    <definedName name="Fr" localSheetId="5">#REF!</definedName>
    <definedName name="Fr" localSheetId="6">#REF!</definedName>
    <definedName name="Fr">#REF!</definedName>
    <definedName name="G" localSheetId="0">#REF!</definedName>
    <definedName name="G" localSheetId="1">#REF!</definedName>
    <definedName name="G" localSheetId="2">#REF!</definedName>
    <definedName name="G" localSheetId="3">#REF!</definedName>
    <definedName name="G" localSheetId="4">#REF!</definedName>
    <definedName name="G" localSheetId="7">#REF!</definedName>
    <definedName name="G" localSheetId="8">#REF!</definedName>
    <definedName name="G" localSheetId="9">#REF!</definedName>
    <definedName name="G" localSheetId="10">#REF!</definedName>
    <definedName name="G" localSheetId="11">#REF!</definedName>
    <definedName name="G" localSheetId="12">#REF!</definedName>
    <definedName name="G" localSheetId="13">#REF!</definedName>
    <definedName name="G" localSheetId="14">#REF!</definedName>
    <definedName name="G" localSheetId="15">#REF!</definedName>
    <definedName name="G" localSheetId="16">#REF!</definedName>
    <definedName name="G" localSheetId="17">#REF!</definedName>
    <definedName name="G" localSheetId="18">#REF!</definedName>
    <definedName name="G" localSheetId="19">#REF!</definedName>
    <definedName name="G" localSheetId="20">#REF!</definedName>
    <definedName name="G" localSheetId="21">#REF!</definedName>
    <definedName name="G" localSheetId="22">#REF!</definedName>
    <definedName name="G" localSheetId="23">#REF!</definedName>
    <definedName name="G" localSheetId="24">#REF!</definedName>
    <definedName name="G" localSheetId="25">#REF!</definedName>
    <definedName name="G" localSheetId="26">#REF!</definedName>
    <definedName name="G" localSheetId="27">#REF!</definedName>
    <definedName name="G" localSheetId="28">#REF!</definedName>
    <definedName name="G" localSheetId="29">#REF!</definedName>
    <definedName name="G" localSheetId="30">#REF!</definedName>
    <definedName name="G" localSheetId="31">#REF!</definedName>
    <definedName name="G" localSheetId="32">#REF!</definedName>
    <definedName name="G" localSheetId="33">#REF!</definedName>
    <definedName name="G" localSheetId="34">#REF!</definedName>
    <definedName name="G" localSheetId="35">#REF!</definedName>
    <definedName name="G" localSheetId="36">#REF!</definedName>
    <definedName name="G" localSheetId="37">#REF!</definedName>
    <definedName name="G" localSheetId="38">#REF!</definedName>
    <definedName name="G" localSheetId="39">#REF!</definedName>
    <definedName name="G" localSheetId="5">#REF!</definedName>
    <definedName name="G" localSheetId="6">#REF!</definedName>
    <definedName name="G">#REF!</definedName>
    <definedName name="H" localSheetId="0">#REF!</definedName>
    <definedName name="H" localSheetId="1">#REF!</definedName>
    <definedName name="H" localSheetId="2">#REF!</definedName>
    <definedName name="H" localSheetId="3">#REF!</definedName>
    <definedName name="H" localSheetId="4">#REF!</definedName>
    <definedName name="H" localSheetId="7">#REF!</definedName>
    <definedName name="H" localSheetId="8">#REF!</definedName>
    <definedName name="H" localSheetId="9">#REF!</definedName>
    <definedName name="H" localSheetId="10">#REF!</definedName>
    <definedName name="H" localSheetId="11">#REF!</definedName>
    <definedName name="H" localSheetId="12">#REF!</definedName>
    <definedName name="H" localSheetId="13">#REF!</definedName>
    <definedName name="H" localSheetId="14">#REF!</definedName>
    <definedName name="H" localSheetId="15">#REF!</definedName>
    <definedName name="H" localSheetId="16">#REF!</definedName>
    <definedName name="H" localSheetId="17">#REF!</definedName>
    <definedName name="H" localSheetId="18">#REF!</definedName>
    <definedName name="H" localSheetId="19">#REF!</definedName>
    <definedName name="H" localSheetId="20">#REF!</definedName>
    <definedName name="H" localSheetId="21">#REF!</definedName>
    <definedName name="H" localSheetId="22">#REF!</definedName>
    <definedName name="H" localSheetId="23">#REF!</definedName>
    <definedName name="H" localSheetId="24">#REF!</definedName>
    <definedName name="H" localSheetId="25">#REF!</definedName>
    <definedName name="H" localSheetId="26">#REF!</definedName>
    <definedName name="H" localSheetId="27">#REF!</definedName>
    <definedName name="H" localSheetId="28">#REF!</definedName>
    <definedName name="H" localSheetId="29">#REF!</definedName>
    <definedName name="H" localSheetId="30">#REF!</definedName>
    <definedName name="H" localSheetId="31">#REF!</definedName>
    <definedName name="H" localSheetId="32">#REF!</definedName>
    <definedName name="H" localSheetId="33">#REF!</definedName>
    <definedName name="H" localSheetId="34">#REF!</definedName>
    <definedName name="H" localSheetId="35">#REF!</definedName>
    <definedName name="H" localSheetId="36">#REF!</definedName>
    <definedName name="H" localSheetId="37">#REF!</definedName>
    <definedName name="H" localSheetId="38">#REF!</definedName>
    <definedName name="H" localSheetId="39">#REF!</definedName>
    <definedName name="H" localSheetId="5">#REF!</definedName>
    <definedName name="H" localSheetId="6">#REF!</definedName>
    <definedName name="H">#REF!</definedName>
    <definedName name="HC_LIQUID" localSheetId="0">#REF!</definedName>
    <definedName name="HC_LIQUID" localSheetId="1">#REF!</definedName>
    <definedName name="HC_LIQUID" localSheetId="2">#REF!</definedName>
    <definedName name="HC_LIQUID" localSheetId="3">#REF!</definedName>
    <definedName name="HC_LIQUID" localSheetId="4">#REF!</definedName>
    <definedName name="HC_LIQUID" localSheetId="7">#REF!</definedName>
    <definedName name="HC_LIQUID" localSheetId="8">#REF!</definedName>
    <definedName name="HC_LIQUID" localSheetId="9">#REF!</definedName>
    <definedName name="HC_LIQUID" localSheetId="10">#REF!</definedName>
    <definedName name="HC_LIQUID" localSheetId="11">#REF!</definedName>
    <definedName name="HC_LIQUID" localSheetId="12">#REF!</definedName>
    <definedName name="HC_LIQUID" localSheetId="13">#REF!</definedName>
    <definedName name="HC_LIQUID" localSheetId="14">#REF!</definedName>
    <definedName name="HC_LIQUID" localSheetId="15">#REF!</definedName>
    <definedName name="HC_LIQUID" localSheetId="16">#REF!</definedName>
    <definedName name="HC_LIQUID" localSheetId="17">#REF!</definedName>
    <definedName name="HC_LIQUID" localSheetId="18">#REF!</definedName>
    <definedName name="HC_LIQUID" localSheetId="19">#REF!</definedName>
    <definedName name="HC_LIQUID" localSheetId="20">#REF!</definedName>
    <definedName name="HC_LIQUID" localSheetId="21">#REF!</definedName>
    <definedName name="HC_LIQUID" localSheetId="22">#REF!</definedName>
    <definedName name="HC_LIQUID" localSheetId="23">#REF!</definedName>
    <definedName name="HC_LIQUID" localSheetId="24">#REF!</definedName>
    <definedName name="HC_LIQUID" localSheetId="25">#REF!</definedName>
    <definedName name="HC_LIQUID" localSheetId="26">#REF!</definedName>
    <definedName name="HC_LIQUID" localSheetId="27">#REF!</definedName>
    <definedName name="HC_LIQUID" localSheetId="28">#REF!</definedName>
    <definedName name="HC_LIQUID" localSheetId="29">#REF!</definedName>
    <definedName name="HC_LIQUID" localSheetId="30">#REF!</definedName>
    <definedName name="HC_LIQUID" localSheetId="31">#REF!</definedName>
    <definedName name="HC_LIQUID" localSheetId="32">#REF!</definedName>
    <definedName name="HC_LIQUID" localSheetId="33">#REF!</definedName>
    <definedName name="HC_LIQUID" localSheetId="34">#REF!</definedName>
    <definedName name="HC_LIQUID" localSheetId="35">#REF!</definedName>
    <definedName name="HC_LIQUID" localSheetId="36">#REF!</definedName>
    <definedName name="HC_LIQUID" localSheetId="37">#REF!</definedName>
    <definedName name="HC_LIQUID" localSheetId="38">#REF!</definedName>
    <definedName name="HC_LIQUID" localSheetId="39">#REF!</definedName>
    <definedName name="HC_LIQUID" localSheetId="5">#REF!</definedName>
    <definedName name="HC_LIQUID" localSheetId="6">#REF!</definedName>
    <definedName name="HC_LIQUID">#REF!</definedName>
    <definedName name="Inlet" localSheetId="0">#REF!</definedName>
    <definedName name="Inlet" localSheetId="1">#REF!</definedName>
    <definedName name="Inlet" localSheetId="2">#REF!</definedName>
    <definedName name="Inlet" localSheetId="3">#REF!</definedName>
    <definedName name="Inlet" localSheetId="4">#REF!</definedName>
    <definedName name="Inlet" localSheetId="7">#REF!</definedName>
    <definedName name="Inlet" localSheetId="8">#REF!</definedName>
    <definedName name="Inlet" localSheetId="9">#REF!</definedName>
    <definedName name="Inlet" localSheetId="10">#REF!</definedName>
    <definedName name="Inlet" localSheetId="11">#REF!</definedName>
    <definedName name="Inlet" localSheetId="12">#REF!</definedName>
    <definedName name="Inlet" localSheetId="13">#REF!</definedName>
    <definedName name="Inlet" localSheetId="14">#REF!</definedName>
    <definedName name="Inlet" localSheetId="15">#REF!</definedName>
    <definedName name="Inlet" localSheetId="16">#REF!</definedName>
    <definedName name="Inlet" localSheetId="17">#REF!</definedName>
    <definedName name="Inlet" localSheetId="18">#REF!</definedName>
    <definedName name="Inlet" localSheetId="19">#REF!</definedName>
    <definedName name="Inlet" localSheetId="20">#REF!</definedName>
    <definedName name="Inlet" localSheetId="21">#REF!</definedName>
    <definedName name="Inlet" localSheetId="22">#REF!</definedName>
    <definedName name="Inlet" localSheetId="23">#REF!</definedName>
    <definedName name="Inlet" localSheetId="24">#REF!</definedName>
    <definedName name="Inlet" localSheetId="25">#REF!</definedName>
    <definedName name="Inlet" localSheetId="26">#REF!</definedName>
    <definedName name="Inlet" localSheetId="27">#REF!</definedName>
    <definedName name="Inlet" localSheetId="28">#REF!</definedName>
    <definedName name="Inlet" localSheetId="29">#REF!</definedName>
    <definedName name="Inlet" localSheetId="30">#REF!</definedName>
    <definedName name="Inlet" localSheetId="31">#REF!</definedName>
    <definedName name="Inlet" localSheetId="32">#REF!</definedName>
    <definedName name="Inlet" localSheetId="33">#REF!</definedName>
    <definedName name="Inlet" localSheetId="34">#REF!</definedName>
    <definedName name="Inlet" localSheetId="35">#REF!</definedName>
    <definedName name="Inlet" localSheetId="36">#REF!</definedName>
    <definedName name="Inlet" localSheetId="37">#REF!</definedName>
    <definedName name="Inlet" localSheetId="38">#REF!</definedName>
    <definedName name="Inlet" localSheetId="39">#REF!</definedName>
    <definedName name="Inlet" localSheetId="5">#REF!</definedName>
    <definedName name="Inlet" localSheetId="6">#REF!</definedName>
    <definedName name="Inlet">#REF!</definedName>
    <definedName name="Inlet_d" localSheetId="0">#REF!</definedName>
    <definedName name="Inlet_d" localSheetId="1">#REF!</definedName>
    <definedName name="Inlet_d" localSheetId="2">#REF!</definedName>
    <definedName name="Inlet_d" localSheetId="3">#REF!</definedName>
    <definedName name="Inlet_d" localSheetId="4">#REF!</definedName>
    <definedName name="Inlet_d" localSheetId="7">#REF!</definedName>
    <definedName name="Inlet_d" localSheetId="8">#REF!</definedName>
    <definedName name="Inlet_d" localSheetId="9">#REF!</definedName>
    <definedName name="Inlet_d" localSheetId="10">#REF!</definedName>
    <definedName name="Inlet_d" localSheetId="11">#REF!</definedName>
    <definedName name="Inlet_d" localSheetId="12">#REF!</definedName>
    <definedName name="Inlet_d" localSheetId="13">#REF!</definedName>
    <definedName name="Inlet_d" localSheetId="14">#REF!</definedName>
    <definedName name="Inlet_d" localSheetId="15">#REF!</definedName>
    <definedName name="Inlet_d" localSheetId="16">#REF!</definedName>
    <definedName name="Inlet_d" localSheetId="17">#REF!</definedName>
    <definedName name="Inlet_d" localSheetId="18">#REF!</definedName>
    <definedName name="Inlet_d" localSheetId="19">#REF!</definedName>
    <definedName name="Inlet_d" localSheetId="20">#REF!</definedName>
    <definedName name="Inlet_d" localSheetId="21">#REF!</definedName>
    <definedName name="Inlet_d" localSheetId="22">#REF!</definedName>
    <definedName name="Inlet_d" localSheetId="23">#REF!</definedName>
    <definedName name="Inlet_d" localSheetId="24">#REF!</definedName>
    <definedName name="Inlet_d" localSheetId="25">#REF!</definedName>
    <definedName name="Inlet_d" localSheetId="26">#REF!</definedName>
    <definedName name="Inlet_d" localSheetId="27">#REF!</definedName>
    <definedName name="Inlet_d" localSheetId="28">#REF!</definedName>
    <definedName name="Inlet_d" localSheetId="29">#REF!</definedName>
    <definedName name="Inlet_d" localSheetId="30">#REF!</definedName>
    <definedName name="Inlet_d" localSheetId="31">#REF!</definedName>
    <definedName name="Inlet_d" localSheetId="32">#REF!</definedName>
    <definedName name="Inlet_d" localSheetId="33">#REF!</definedName>
    <definedName name="Inlet_d" localSheetId="34">#REF!</definedName>
    <definedName name="Inlet_d" localSheetId="35">#REF!</definedName>
    <definedName name="Inlet_d" localSheetId="36">#REF!</definedName>
    <definedName name="Inlet_d" localSheetId="37">#REF!</definedName>
    <definedName name="Inlet_d" localSheetId="38">#REF!</definedName>
    <definedName name="Inlet_d" localSheetId="39">#REF!</definedName>
    <definedName name="Inlet_d" localSheetId="5">#REF!</definedName>
    <definedName name="Inlet_d" localSheetId="6">#REF!</definedName>
    <definedName name="Inlet_d">#REF!</definedName>
    <definedName name="K" localSheetId="0">#REF!</definedName>
    <definedName name="K" localSheetId="1">#REF!</definedName>
    <definedName name="K" localSheetId="2">#REF!</definedName>
    <definedName name="K" localSheetId="3">#REF!</definedName>
    <definedName name="K" localSheetId="4">#REF!</definedName>
    <definedName name="K" localSheetId="7">#REF!</definedName>
    <definedName name="K" localSheetId="8">#REF!</definedName>
    <definedName name="K" localSheetId="9">#REF!</definedName>
    <definedName name="K" localSheetId="10">#REF!</definedName>
    <definedName name="K" localSheetId="11">#REF!</definedName>
    <definedName name="K" localSheetId="12">#REF!</definedName>
    <definedName name="K" localSheetId="13">#REF!</definedName>
    <definedName name="K" localSheetId="14">#REF!</definedName>
    <definedName name="K" localSheetId="15">#REF!</definedName>
    <definedName name="K" localSheetId="16">#REF!</definedName>
    <definedName name="K" localSheetId="17">#REF!</definedName>
    <definedName name="K" localSheetId="18">#REF!</definedName>
    <definedName name="K" localSheetId="19">#REF!</definedName>
    <definedName name="K" localSheetId="20">#REF!</definedName>
    <definedName name="K" localSheetId="21">#REF!</definedName>
    <definedName name="K" localSheetId="22">#REF!</definedName>
    <definedName name="K" localSheetId="23">#REF!</definedName>
    <definedName name="K" localSheetId="24">#REF!</definedName>
    <definedName name="K" localSheetId="25">#REF!</definedName>
    <definedName name="K" localSheetId="26">#REF!</definedName>
    <definedName name="K" localSheetId="27">#REF!</definedName>
    <definedName name="K" localSheetId="28">#REF!</definedName>
    <definedName name="K" localSheetId="29">#REF!</definedName>
    <definedName name="K" localSheetId="30">#REF!</definedName>
    <definedName name="K" localSheetId="31">#REF!</definedName>
    <definedName name="K" localSheetId="32">#REF!</definedName>
    <definedName name="K" localSheetId="33">#REF!</definedName>
    <definedName name="K" localSheetId="34">#REF!</definedName>
    <definedName name="K" localSheetId="35">#REF!</definedName>
    <definedName name="K" localSheetId="36">#REF!</definedName>
    <definedName name="K" localSheetId="37">#REF!</definedName>
    <definedName name="K" localSheetId="38">#REF!</definedName>
    <definedName name="K" localSheetId="39">#REF!</definedName>
    <definedName name="K" localSheetId="5">#REF!</definedName>
    <definedName name="K" localSheetId="6">#REF!</definedName>
    <definedName name="K">#REF!</definedName>
    <definedName name="KV" localSheetId="0">#REF!</definedName>
    <definedName name="KV" localSheetId="1">#REF!</definedName>
    <definedName name="KV" localSheetId="2">#REF!</definedName>
    <definedName name="KV" localSheetId="3">#REF!</definedName>
    <definedName name="KV" localSheetId="4">#REF!</definedName>
    <definedName name="KV" localSheetId="7">#REF!</definedName>
    <definedName name="KV" localSheetId="8">#REF!</definedName>
    <definedName name="KV" localSheetId="9">#REF!</definedName>
    <definedName name="KV" localSheetId="10">#REF!</definedName>
    <definedName name="KV" localSheetId="11">#REF!</definedName>
    <definedName name="KV" localSheetId="12">#REF!</definedName>
    <definedName name="KV" localSheetId="13">#REF!</definedName>
    <definedName name="KV" localSheetId="14">#REF!</definedName>
    <definedName name="KV" localSheetId="15">#REF!</definedName>
    <definedName name="KV" localSheetId="16">#REF!</definedName>
    <definedName name="KV" localSheetId="17">#REF!</definedName>
    <definedName name="KV" localSheetId="18">#REF!</definedName>
    <definedName name="KV" localSheetId="19">#REF!</definedName>
    <definedName name="KV" localSheetId="20">#REF!</definedName>
    <definedName name="KV" localSheetId="21">#REF!</definedName>
    <definedName name="KV" localSheetId="22">#REF!</definedName>
    <definedName name="KV" localSheetId="23">#REF!</definedName>
    <definedName name="KV" localSheetId="24">#REF!</definedName>
    <definedName name="KV" localSheetId="25">#REF!</definedName>
    <definedName name="KV" localSheetId="26">#REF!</definedName>
    <definedName name="KV" localSheetId="27">#REF!</definedName>
    <definedName name="KV" localSheetId="28">#REF!</definedName>
    <definedName name="KV" localSheetId="29">#REF!</definedName>
    <definedName name="KV" localSheetId="30">#REF!</definedName>
    <definedName name="KV" localSheetId="31">#REF!</definedName>
    <definedName name="KV" localSheetId="32">#REF!</definedName>
    <definedName name="KV" localSheetId="33">#REF!</definedName>
    <definedName name="KV" localSheetId="34">#REF!</definedName>
    <definedName name="KV" localSheetId="35">#REF!</definedName>
    <definedName name="KV" localSheetId="36">#REF!</definedName>
    <definedName name="KV" localSheetId="37">#REF!</definedName>
    <definedName name="KV" localSheetId="38">#REF!</definedName>
    <definedName name="KV" localSheetId="39">#REF!</definedName>
    <definedName name="KV" localSheetId="5">#REF!</definedName>
    <definedName name="KV" localSheetId="6">#REF!</definedName>
    <definedName name="KV">#REF!</definedName>
    <definedName name="Kw" localSheetId="0">#REF!</definedName>
    <definedName name="Kw" localSheetId="1">#REF!</definedName>
    <definedName name="Kw" localSheetId="2">#REF!</definedName>
    <definedName name="Kw" localSheetId="3">#REF!</definedName>
    <definedName name="Kw" localSheetId="4">#REF!</definedName>
    <definedName name="Kw" localSheetId="7">#REF!</definedName>
    <definedName name="Kw" localSheetId="8">#REF!</definedName>
    <definedName name="Kw" localSheetId="9">#REF!</definedName>
    <definedName name="Kw" localSheetId="10">#REF!</definedName>
    <definedName name="Kw" localSheetId="11">#REF!</definedName>
    <definedName name="Kw" localSheetId="12">#REF!</definedName>
    <definedName name="Kw" localSheetId="13">#REF!</definedName>
    <definedName name="Kw" localSheetId="14">#REF!</definedName>
    <definedName name="Kw" localSheetId="15">#REF!</definedName>
    <definedName name="Kw" localSheetId="16">#REF!</definedName>
    <definedName name="Kw" localSheetId="17">#REF!</definedName>
    <definedName name="Kw" localSheetId="18">#REF!</definedName>
    <definedName name="Kw" localSheetId="19">#REF!</definedName>
    <definedName name="Kw" localSheetId="20">#REF!</definedName>
    <definedName name="Kw" localSheetId="21">#REF!</definedName>
    <definedName name="Kw" localSheetId="22">#REF!</definedName>
    <definedName name="Kw" localSheetId="23">#REF!</definedName>
    <definedName name="Kw" localSheetId="24">#REF!</definedName>
    <definedName name="Kw" localSheetId="25">#REF!</definedName>
    <definedName name="Kw" localSheetId="26">#REF!</definedName>
    <definedName name="Kw" localSheetId="27">#REF!</definedName>
    <definedName name="Kw" localSheetId="28">#REF!</definedName>
    <definedName name="Kw" localSheetId="29">#REF!</definedName>
    <definedName name="Kw" localSheetId="30">#REF!</definedName>
    <definedName name="Kw" localSheetId="31">#REF!</definedName>
    <definedName name="Kw" localSheetId="32">#REF!</definedName>
    <definedName name="Kw" localSheetId="33">#REF!</definedName>
    <definedName name="Kw" localSheetId="34">#REF!</definedName>
    <definedName name="Kw" localSheetId="35">#REF!</definedName>
    <definedName name="Kw" localSheetId="36">#REF!</definedName>
    <definedName name="Kw" localSheetId="37">#REF!</definedName>
    <definedName name="Kw" localSheetId="38">#REF!</definedName>
    <definedName name="Kw" localSheetId="39">#REF!</definedName>
    <definedName name="Kw" localSheetId="5">#REF!</definedName>
    <definedName name="Kw" localSheetId="6">#REF!</definedName>
    <definedName name="Kw">#REF!</definedName>
    <definedName name="Length" localSheetId="0">#REF!</definedName>
    <definedName name="Length" localSheetId="1">#REF!</definedName>
    <definedName name="Length" localSheetId="2">#REF!</definedName>
    <definedName name="Length" localSheetId="3">#REF!</definedName>
    <definedName name="Length" localSheetId="4">#REF!</definedName>
    <definedName name="Length" localSheetId="7">#REF!</definedName>
    <definedName name="Length" localSheetId="8">#REF!</definedName>
    <definedName name="Length" localSheetId="9">#REF!</definedName>
    <definedName name="Length" localSheetId="10">#REF!</definedName>
    <definedName name="Length" localSheetId="11">#REF!</definedName>
    <definedName name="Length" localSheetId="12">#REF!</definedName>
    <definedName name="Length" localSheetId="13">#REF!</definedName>
    <definedName name="Length" localSheetId="14">#REF!</definedName>
    <definedName name="Length" localSheetId="15">#REF!</definedName>
    <definedName name="Length" localSheetId="16">#REF!</definedName>
    <definedName name="Length" localSheetId="17">#REF!</definedName>
    <definedName name="Length" localSheetId="18">#REF!</definedName>
    <definedName name="Length" localSheetId="19">#REF!</definedName>
    <definedName name="Length" localSheetId="20">#REF!</definedName>
    <definedName name="Length" localSheetId="21">#REF!</definedName>
    <definedName name="Length" localSheetId="22">#REF!</definedName>
    <definedName name="Length" localSheetId="23">#REF!</definedName>
    <definedName name="Length" localSheetId="24">#REF!</definedName>
    <definedName name="Length" localSheetId="25">#REF!</definedName>
    <definedName name="Length" localSheetId="26">#REF!</definedName>
    <definedName name="Length" localSheetId="27">#REF!</definedName>
    <definedName name="Length" localSheetId="28">#REF!</definedName>
    <definedName name="Length" localSheetId="29">#REF!</definedName>
    <definedName name="Length" localSheetId="30">#REF!</definedName>
    <definedName name="Length" localSheetId="31">#REF!</definedName>
    <definedName name="Length" localSheetId="32">#REF!</definedName>
    <definedName name="Length" localSheetId="33">#REF!</definedName>
    <definedName name="Length" localSheetId="34">#REF!</definedName>
    <definedName name="Length" localSheetId="35">#REF!</definedName>
    <definedName name="Length" localSheetId="36">#REF!</definedName>
    <definedName name="Length" localSheetId="37">#REF!</definedName>
    <definedName name="Length" localSheetId="38">#REF!</definedName>
    <definedName name="Length" localSheetId="39">#REF!</definedName>
    <definedName name="Length" localSheetId="5">#REF!</definedName>
    <definedName name="Length" localSheetId="6">#REF!</definedName>
    <definedName name="Length">#REF!</definedName>
    <definedName name="LUPIPEID">'[4]Pipe ID'!$C$18:$AF$31</definedName>
    <definedName name="LUSCHED">'[4]Pipe ID'!$A$19:$B$31</definedName>
    <definedName name="Macro20" localSheetId="0">[5]!Macro20</definedName>
    <definedName name="Macro20" localSheetId="1">[5]!Macro20</definedName>
    <definedName name="Macro20" localSheetId="2">[5]!Macro20</definedName>
    <definedName name="Macro20" localSheetId="3">[5]!Macro20</definedName>
    <definedName name="Macro20" localSheetId="4">[5]!Macro20</definedName>
    <definedName name="Macro20" localSheetId="7">[5]!Macro20</definedName>
    <definedName name="Macro20" localSheetId="8">[5]!Macro20</definedName>
    <definedName name="Macro20" localSheetId="9">[5]!Macro20</definedName>
    <definedName name="Macro20" localSheetId="10">[5]!Macro20</definedName>
    <definedName name="Macro20" localSheetId="11">[5]!Macro20</definedName>
    <definedName name="Macro20" localSheetId="12">[5]!Macro20</definedName>
    <definedName name="Macro20" localSheetId="13">[5]!Macro20</definedName>
    <definedName name="Macro20" localSheetId="14">[5]!Macro20</definedName>
    <definedName name="Macro20" localSheetId="15">[5]!Macro20</definedName>
    <definedName name="Macro20" localSheetId="16">[5]!Macro20</definedName>
    <definedName name="Macro20" localSheetId="17">[5]!Macro20</definedName>
    <definedName name="Macro20" localSheetId="18">[5]!Macro20</definedName>
    <definedName name="Macro20" localSheetId="19">[5]!Macro20</definedName>
    <definedName name="Macro20" localSheetId="20">[5]!Macro20</definedName>
    <definedName name="Macro20" localSheetId="21">[5]!Macro20</definedName>
    <definedName name="Macro20" localSheetId="22">[5]!Macro20</definedName>
    <definedName name="Macro20" localSheetId="23">[5]!Macro20</definedName>
    <definedName name="Macro20" localSheetId="24">[5]!Macro20</definedName>
    <definedName name="Macro20" localSheetId="25">[5]!Macro20</definedName>
    <definedName name="Macro20" localSheetId="26">[5]!Macro20</definedName>
    <definedName name="Macro20" localSheetId="27">[5]!Macro20</definedName>
    <definedName name="Macro20" localSheetId="28">[5]!Macro20</definedName>
    <definedName name="Macro20" localSheetId="29">[5]!Macro20</definedName>
    <definedName name="Macro20" localSheetId="30">[5]!Macro20</definedName>
    <definedName name="Macro20" localSheetId="31">[5]!Macro20</definedName>
    <definedName name="Macro20" localSheetId="32">[5]!Macro20</definedName>
    <definedName name="Macro20" localSheetId="33">[5]!Macro20</definedName>
    <definedName name="Macro20" localSheetId="34">[5]!Macro20</definedName>
    <definedName name="Macro20" localSheetId="35">[5]!Macro20</definedName>
    <definedName name="Macro20" localSheetId="36">[5]!Macro20</definedName>
    <definedName name="Macro20" localSheetId="37">[5]!Macro20</definedName>
    <definedName name="Macro20" localSheetId="38">[5]!Macro20</definedName>
    <definedName name="Macro20" localSheetId="39">[5]!Macro20</definedName>
    <definedName name="Macro20" localSheetId="5">[5]!Macro20</definedName>
    <definedName name="Macro20" localSheetId="6">[5]!Macro20</definedName>
    <definedName name="Macro20">[5]!Macro20</definedName>
    <definedName name="MAIN">[2]Calca!$C$7:$L$58</definedName>
    <definedName name="MAINMENU" localSheetId="0">[5]!MAINMENU</definedName>
    <definedName name="MAINMENU" localSheetId="1">[5]!MAINMENU</definedName>
    <definedName name="MAINMENU" localSheetId="2">[5]!MAINMENU</definedName>
    <definedName name="MAINMENU" localSheetId="3">[5]!MAINMENU</definedName>
    <definedName name="MAINMENU" localSheetId="4">[5]!MAINMENU</definedName>
    <definedName name="MAINMENU" localSheetId="7">[5]!MAINMENU</definedName>
    <definedName name="MAINMENU" localSheetId="8">[5]!MAINMENU</definedName>
    <definedName name="MAINMENU" localSheetId="9">[5]!MAINMENU</definedName>
    <definedName name="MAINMENU" localSheetId="10">[5]!MAINMENU</definedName>
    <definedName name="MAINMENU" localSheetId="11">[5]!MAINMENU</definedName>
    <definedName name="MAINMENU" localSheetId="12">[5]!MAINMENU</definedName>
    <definedName name="MAINMENU" localSheetId="13">[5]!MAINMENU</definedName>
    <definedName name="MAINMENU" localSheetId="14">[5]!MAINMENU</definedName>
    <definedName name="MAINMENU" localSheetId="15">[5]!MAINMENU</definedName>
    <definedName name="MAINMENU" localSheetId="16">[5]!MAINMENU</definedName>
    <definedName name="MAINMENU" localSheetId="17">[5]!MAINMENU</definedName>
    <definedName name="MAINMENU" localSheetId="18">[5]!MAINMENU</definedName>
    <definedName name="MAINMENU" localSheetId="19">[5]!MAINMENU</definedName>
    <definedName name="MAINMENU" localSheetId="20">[5]!MAINMENU</definedName>
    <definedName name="MAINMENU" localSheetId="21">[5]!MAINMENU</definedName>
    <definedName name="MAINMENU" localSheetId="22">[5]!MAINMENU</definedName>
    <definedName name="MAINMENU" localSheetId="23">[5]!MAINMENU</definedName>
    <definedName name="MAINMENU" localSheetId="24">[5]!MAINMENU</definedName>
    <definedName name="MAINMENU" localSheetId="25">[5]!MAINMENU</definedName>
    <definedName name="MAINMENU" localSheetId="26">[5]!MAINMENU</definedName>
    <definedName name="MAINMENU" localSheetId="27">[5]!MAINMENU</definedName>
    <definedName name="MAINMENU" localSheetId="28">[5]!MAINMENU</definedName>
    <definedName name="MAINMENU" localSheetId="29">[5]!MAINMENU</definedName>
    <definedName name="MAINMENU" localSheetId="30">[5]!MAINMENU</definedName>
    <definedName name="MAINMENU" localSheetId="31">[5]!MAINMENU</definedName>
    <definedName name="MAINMENU" localSheetId="32">[5]!MAINMENU</definedName>
    <definedName name="MAINMENU" localSheetId="33">[5]!MAINMENU</definedName>
    <definedName name="MAINMENU" localSheetId="34">[5]!MAINMENU</definedName>
    <definedName name="MAINMENU" localSheetId="35">[5]!MAINMENU</definedName>
    <definedName name="MAINMENU" localSheetId="36">[5]!MAINMENU</definedName>
    <definedName name="MAINMENU" localSheetId="37">[5]!MAINMENU</definedName>
    <definedName name="MAINMENU" localSheetId="38">[5]!MAINMENU</definedName>
    <definedName name="MAINMENU" localSheetId="39">[5]!MAINMENU</definedName>
    <definedName name="MAINMENU" localSheetId="5">[5]!MAINMENU</definedName>
    <definedName name="MAINMENU" localSheetId="6">[5]!MAINMENU</definedName>
    <definedName name="MAINMENU">[5]!MAINMENU</definedName>
    <definedName name="make" localSheetId="0">#REF!</definedName>
    <definedName name="make" localSheetId="1">#REF!</definedName>
    <definedName name="make" localSheetId="2">#REF!</definedName>
    <definedName name="make" localSheetId="3">#REF!</definedName>
    <definedName name="make" localSheetId="4">#REF!</definedName>
    <definedName name="make" localSheetId="7">#REF!</definedName>
    <definedName name="make" localSheetId="8">#REF!</definedName>
    <definedName name="make" localSheetId="9">#REF!</definedName>
    <definedName name="make" localSheetId="10">#REF!</definedName>
    <definedName name="make" localSheetId="11">#REF!</definedName>
    <definedName name="make" localSheetId="12">#REF!</definedName>
    <definedName name="make" localSheetId="13">#REF!</definedName>
    <definedName name="make" localSheetId="14">#REF!</definedName>
    <definedName name="make" localSheetId="15">#REF!</definedName>
    <definedName name="make" localSheetId="16">#REF!</definedName>
    <definedName name="make" localSheetId="17">#REF!</definedName>
    <definedName name="make" localSheetId="18">#REF!</definedName>
    <definedName name="make" localSheetId="19">#REF!</definedName>
    <definedName name="make" localSheetId="20">#REF!</definedName>
    <definedName name="make" localSheetId="21">#REF!</definedName>
    <definedName name="make" localSheetId="22">#REF!</definedName>
    <definedName name="make" localSheetId="23">#REF!</definedName>
    <definedName name="make" localSheetId="24">#REF!</definedName>
    <definedName name="make" localSheetId="25">#REF!</definedName>
    <definedName name="make" localSheetId="26">#REF!</definedName>
    <definedName name="make" localSheetId="27">#REF!</definedName>
    <definedName name="make" localSheetId="28">#REF!</definedName>
    <definedName name="make" localSheetId="29">#REF!</definedName>
    <definedName name="make" localSheetId="30">#REF!</definedName>
    <definedName name="make" localSheetId="31">#REF!</definedName>
    <definedName name="make" localSheetId="32">#REF!</definedName>
    <definedName name="make" localSheetId="33">#REF!</definedName>
    <definedName name="make" localSheetId="34">#REF!</definedName>
    <definedName name="make" localSheetId="35">#REF!</definedName>
    <definedName name="make" localSheetId="36">#REF!</definedName>
    <definedName name="make" localSheetId="37">#REF!</definedName>
    <definedName name="make" localSheetId="38">#REF!</definedName>
    <definedName name="make" localSheetId="39">#REF!</definedName>
    <definedName name="make" localSheetId="5">#REF!</definedName>
    <definedName name="make" localSheetId="6">#REF!</definedName>
    <definedName name="make">#REF!</definedName>
    <definedName name="model" localSheetId="0">#REF!</definedName>
    <definedName name="model" localSheetId="1">#REF!</definedName>
    <definedName name="model" localSheetId="2">#REF!</definedName>
    <definedName name="model" localSheetId="3">#REF!</definedName>
    <definedName name="model" localSheetId="4">#REF!</definedName>
    <definedName name="model" localSheetId="7">#REF!</definedName>
    <definedName name="model" localSheetId="8">#REF!</definedName>
    <definedName name="model" localSheetId="9">#REF!</definedName>
    <definedName name="model" localSheetId="10">#REF!</definedName>
    <definedName name="model" localSheetId="11">#REF!</definedName>
    <definedName name="model" localSheetId="12">#REF!</definedName>
    <definedName name="model" localSheetId="13">#REF!</definedName>
    <definedName name="model" localSheetId="14">#REF!</definedName>
    <definedName name="model" localSheetId="15">#REF!</definedName>
    <definedName name="model" localSheetId="16">#REF!</definedName>
    <definedName name="model" localSheetId="17">#REF!</definedName>
    <definedName name="model" localSheetId="18">#REF!</definedName>
    <definedName name="model" localSheetId="19">#REF!</definedName>
    <definedName name="model" localSheetId="20">#REF!</definedName>
    <definedName name="model" localSheetId="21">#REF!</definedName>
    <definedName name="model" localSheetId="22">#REF!</definedName>
    <definedName name="model" localSheetId="23">#REF!</definedName>
    <definedName name="model" localSheetId="24">#REF!</definedName>
    <definedName name="model" localSheetId="25">#REF!</definedName>
    <definedName name="model" localSheetId="26">#REF!</definedName>
    <definedName name="model" localSheetId="27">#REF!</definedName>
    <definedName name="model" localSheetId="28">#REF!</definedName>
    <definedName name="model" localSheetId="29">#REF!</definedName>
    <definedName name="model" localSheetId="30">#REF!</definedName>
    <definedName name="model" localSheetId="31">#REF!</definedName>
    <definedName name="model" localSheetId="32">#REF!</definedName>
    <definedName name="model" localSheetId="33">#REF!</definedName>
    <definedName name="model" localSheetId="34">#REF!</definedName>
    <definedName name="model" localSheetId="35">#REF!</definedName>
    <definedName name="model" localSheetId="36">#REF!</definedName>
    <definedName name="model" localSheetId="37">#REF!</definedName>
    <definedName name="model" localSheetId="38">#REF!</definedName>
    <definedName name="model" localSheetId="39">#REF!</definedName>
    <definedName name="model" localSheetId="5">#REF!</definedName>
    <definedName name="model" localSheetId="6">#REF!</definedName>
    <definedName name="model">#REF!</definedName>
    <definedName name="Mu" localSheetId="0">#REF!</definedName>
    <definedName name="Mu" localSheetId="1">#REF!</definedName>
    <definedName name="Mu" localSheetId="2">#REF!</definedName>
    <definedName name="Mu" localSheetId="3">#REF!</definedName>
    <definedName name="Mu" localSheetId="4">#REF!</definedName>
    <definedName name="Mu" localSheetId="7">#REF!</definedName>
    <definedName name="Mu" localSheetId="8">#REF!</definedName>
    <definedName name="Mu" localSheetId="9">#REF!</definedName>
    <definedName name="Mu" localSheetId="10">#REF!</definedName>
    <definedName name="Mu" localSheetId="11">#REF!</definedName>
    <definedName name="Mu" localSheetId="12">#REF!</definedName>
    <definedName name="Mu" localSheetId="13">#REF!</definedName>
    <definedName name="Mu" localSheetId="14">#REF!</definedName>
    <definedName name="Mu" localSheetId="15">#REF!</definedName>
    <definedName name="Mu" localSheetId="16">#REF!</definedName>
    <definedName name="Mu" localSheetId="17">#REF!</definedName>
    <definedName name="Mu" localSheetId="18">#REF!</definedName>
    <definedName name="Mu" localSheetId="19">#REF!</definedName>
    <definedName name="Mu" localSheetId="20">#REF!</definedName>
    <definedName name="Mu" localSheetId="21">#REF!</definedName>
    <definedName name="Mu" localSheetId="22">#REF!</definedName>
    <definedName name="Mu" localSheetId="23">#REF!</definedName>
    <definedName name="Mu" localSheetId="24">#REF!</definedName>
    <definedName name="Mu" localSheetId="25">#REF!</definedName>
    <definedName name="Mu" localSheetId="26">#REF!</definedName>
    <definedName name="Mu" localSheetId="27">#REF!</definedName>
    <definedName name="Mu" localSheetId="28">#REF!</definedName>
    <definedName name="Mu" localSheetId="29">#REF!</definedName>
    <definedName name="Mu" localSheetId="30">#REF!</definedName>
    <definedName name="Mu" localSheetId="31">#REF!</definedName>
    <definedName name="Mu" localSheetId="32">#REF!</definedName>
    <definedName name="Mu" localSheetId="33">#REF!</definedName>
    <definedName name="Mu" localSheetId="34">#REF!</definedName>
    <definedName name="Mu" localSheetId="35">#REF!</definedName>
    <definedName name="Mu" localSheetId="36">#REF!</definedName>
    <definedName name="Mu" localSheetId="37">#REF!</definedName>
    <definedName name="Mu" localSheetId="38">#REF!</definedName>
    <definedName name="Mu" localSheetId="39">#REF!</definedName>
    <definedName name="Mu" localSheetId="5">#REF!</definedName>
    <definedName name="Mu" localSheetId="6">#REF!</definedName>
    <definedName name="Mu">#REF!</definedName>
    <definedName name="MW" localSheetId="0">#REF!</definedName>
    <definedName name="MW" localSheetId="1">#REF!</definedName>
    <definedName name="MW" localSheetId="2">#REF!</definedName>
    <definedName name="MW" localSheetId="3">#REF!</definedName>
    <definedName name="MW" localSheetId="4">#REF!</definedName>
    <definedName name="MW" localSheetId="7">#REF!</definedName>
    <definedName name="MW" localSheetId="8">#REF!</definedName>
    <definedName name="MW" localSheetId="9">#REF!</definedName>
    <definedName name="MW" localSheetId="10">#REF!</definedName>
    <definedName name="MW" localSheetId="11">#REF!</definedName>
    <definedName name="MW" localSheetId="12">#REF!</definedName>
    <definedName name="MW" localSheetId="13">#REF!</definedName>
    <definedName name="MW" localSheetId="14">#REF!</definedName>
    <definedName name="MW" localSheetId="15">#REF!</definedName>
    <definedName name="MW" localSheetId="16">#REF!</definedName>
    <definedName name="MW" localSheetId="17">#REF!</definedName>
    <definedName name="MW" localSheetId="18">#REF!</definedName>
    <definedName name="MW" localSheetId="19">#REF!</definedName>
    <definedName name="MW" localSheetId="20">#REF!</definedName>
    <definedName name="MW" localSheetId="21">#REF!</definedName>
    <definedName name="MW" localSheetId="22">#REF!</definedName>
    <definedName name="MW" localSheetId="23">#REF!</definedName>
    <definedName name="MW" localSheetId="24">#REF!</definedName>
    <definedName name="MW" localSheetId="25">#REF!</definedName>
    <definedName name="MW" localSheetId="26">#REF!</definedName>
    <definedName name="MW" localSheetId="27">#REF!</definedName>
    <definedName name="MW" localSheetId="28">#REF!</definedName>
    <definedName name="MW" localSheetId="29">#REF!</definedName>
    <definedName name="MW" localSheetId="30">#REF!</definedName>
    <definedName name="MW" localSheetId="31">#REF!</definedName>
    <definedName name="MW" localSheetId="32">#REF!</definedName>
    <definedName name="MW" localSheetId="33">#REF!</definedName>
    <definedName name="MW" localSheetId="34">#REF!</definedName>
    <definedName name="MW" localSheetId="35">#REF!</definedName>
    <definedName name="MW" localSheetId="36">#REF!</definedName>
    <definedName name="MW" localSheetId="37">#REF!</definedName>
    <definedName name="MW" localSheetId="38">#REF!</definedName>
    <definedName name="MW" localSheetId="39">#REF!</definedName>
    <definedName name="MW" localSheetId="5">#REF!</definedName>
    <definedName name="MW" localSheetId="6">#REF!</definedName>
    <definedName name="MW">#REF!</definedName>
    <definedName name="n">'[6]10" hor'!$G$120</definedName>
    <definedName name="N.1" localSheetId="0">#REF!</definedName>
    <definedName name="N.1" localSheetId="1">#REF!</definedName>
    <definedName name="N.1" localSheetId="2">#REF!</definedName>
    <definedName name="N.1" localSheetId="3">#REF!</definedName>
    <definedName name="N.1" localSheetId="4">#REF!</definedName>
    <definedName name="N.1" localSheetId="7">#REF!</definedName>
    <definedName name="N.1" localSheetId="8">#REF!</definedName>
    <definedName name="N.1" localSheetId="9">#REF!</definedName>
    <definedName name="N.1" localSheetId="10">#REF!</definedName>
    <definedName name="N.1" localSheetId="11">#REF!</definedName>
    <definedName name="N.1" localSheetId="12">#REF!</definedName>
    <definedName name="N.1" localSheetId="13">#REF!</definedName>
    <definedName name="N.1" localSheetId="14">#REF!</definedName>
    <definedName name="N.1" localSheetId="15">#REF!</definedName>
    <definedName name="N.1" localSheetId="16">#REF!</definedName>
    <definedName name="N.1" localSheetId="17">#REF!</definedName>
    <definedName name="N.1" localSheetId="18">#REF!</definedName>
    <definedName name="N.1" localSheetId="19">#REF!</definedName>
    <definedName name="N.1" localSheetId="20">#REF!</definedName>
    <definedName name="N.1" localSheetId="21">#REF!</definedName>
    <definedName name="N.1" localSheetId="22">#REF!</definedName>
    <definedName name="N.1" localSheetId="23">#REF!</definedName>
    <definedName name="N.1" localSheetId="24">#REF!</definedName>
    <definedName name="N.1" localSheetId="25">#REF!</definedName>
    <definedName name="N.1" localSheetId="26">#REF!</definedName>
    <definedName name="N.1" localSheetId="27">#REF!</definedName>
    <definedName name="N.1" localSheetId="28">#REF!</definedName>
    <definedName name="N.1" localSheetId="29">#REF!</definedName>
    <definedName name="N.1" localSheetId="30">#REF!</definedName>
    <definedName name="N.1" localSheetId="31">#REF!</definedName>
    <definedName name="N.1" localSheetId="32">#REF!</definedName>
    <definedName name="N.1" localSheetId="33">#REF!</definedName>
    <definedName name="N.1" localSheetId="34">#REF!</definedName>
    <definedName name="N.1" localSheetId="35">#REF!</definedName>
    <definedName name="N.1" localSheetId="36">#REF!</definedName>
    <definedName name="N.1" localSheetId="37">#REF!</definedName>
    <definedName name="N.1" localSheetId="38">#REF!</definedName>
    <definedName name="N.1" localSheetId="39">#REF!</definedName>
    <definedName name="N.1" localSheetId="5">#REF!</definedName>
    <definedName name="N.1" localSheetId="6">#REF!</definedName>
    <definedName name="N.1">#REF!</definedName>
    <definedName name="N.2" localSheetId="0">#REF!</definedName>
    <definedName name="N.2" localSheetId="1">#REF!</definedName>
    <definedName name="N.2" localSheetId="2">#REF!</definedName>
    <definedName name="N.2" localSheetId="3">#REF!</definedName>
    <definedName name="N.2" localSheetId="4">#REF!</definedName>
    <definedName name="N.2" localSheetId="7">#REF!</definedName>
    <definedName name="N.2" localSheetId="8">#REF!</definedName>
    <definedName name="N.2" localSheetId="9">#REF!</definedName>
    <definedName name="N.2" localSheetId="10">#REF!</definedName>
    <definedName name="N.2" localSheetId="11">#REF!</definedName>
    <definedName name="N.2" localSheetId="12">#REF!</definedName>
    <definedName name="N.2" localSheetId="13">#REF!</definedName>
    <definedName name="N.2" localSheetId="14">#REF!</definedName>
    <definedName name="N.2" localSheetId="15">#REF!</definedName>
    <definedName name="N.2" localSheetId="16">#REF!</definedName>
    <definedName name="N.2" localSheetId="17">#REF!</definedName>
    <definedName name="N.2" localSheetId="18">#REF!</definedName>
    <definedName name="N.2" localSheetId="19">#REF!</definedName>
    <definedName name="N.2" localSheetId="20">#REF!</definedName>
    <definedName name="N.2" localSheetId="21">#REF!</definedName>
    <definedName name="N.2" localSheetId="22">#REF!</definedName>
    <definedName name="N.2" localSheetId="23">#REF!</definedName>
    <definedName name="N.2" localSheetId="24">#REF!</definedName>
    <definedName name="N.2" localSheetId="25">#REF!</definedName>
    <definedName name="N.2" localSheetId="26">#REF!</definedName>
    <definedName name="N.2" localSheetId="27">#REF!</definedName>
    <definedName name="N.2" localSheetId="28">#REF!</definedName>
    <definedName name="N.2" localSheetId="29">#REF!</definedName>
    <definedName name="N.2" localSheetId="30">#REF!</definedName>
    <definedName name="N.2" localSheetId="31">#REF!</definedName>
    <definedName name="N.2" localSheetId="32">#REF!</definedName>
    <definedName name="N.2" localSheetId="33">#REF!</definedName>
    <definedName name="N.2" localSheetId="34">#REF!</definedName>
    <definedName name="N.2" localSheetId="35">#REF!</definedName>
    <definedName name="N.2" localSheetId="36">#REF!</definedName>
    <definedName name="N.2" localSheetId="37">#REF!</definedName>
    <definedName name="N.2" localSheetId="38">#REF!</definedName>
    <definedName name="N.2" localSheetId="39">#REF!</definedName>
    <definedName name="N.2" localSheetId="5">#REF!</definedName>
    <definedName name="N.2" localSheetId="6">#REF!</definedName>
    <definedName name="N.2">#REF!</definedName>
    <definedName name="N.4" localSheetId="0">#REF!</definedName>
    <definedName name="N.4" localSheetId="1">#REF!</definedName>
    <definedName name="N.4" localSheetId="2">#REF!</definedName>
    <definedName name="N.4" localSheetId="3">#REF!</definedName>
    <definedName name="N.4" localSheetId="4">#REF!</definedName>
    <definedName name="N.4" localSheetId="7">#REF!</definedName>
    <definedName name="N.4" localSheetId="8">#REF!</definedName>
    <definedName name="N.4" localSheetId="9">#REF!</definedName>
    <definedName name="N.4" localSheetId="10">#REF!</definedName>
    <definedName name="N.4" localSheetId="11">#REF!</definedName>
    <definedName name="N.4" localSheetId="12">#REF!</definedName>
    <definedName name="N.4" localSheetId="13">#REF!</definedName>
    <definedName name="N.4" localSheetId="14">#REF!</definedName>
    <definedName name="N.4" localSheetId="15">#REF!</definedName>
    <definedName name="N.4" localSheetId="16">#REF!</definedName>
    <definedName name="N.4" localSheetId="17">#REF!</definedName>
    <definedName name="N.4" localSheetId="18">#REF!</definedName>
    <definedName name="N.4" localSheetId="19">#REF!</definedName>
    <definedName name="N.4" localSheetId="20">#REF!</definedName>
    <definedName name="N.4" localSheetId="21">#REF!</definedName>
    <definedName name="N.4" localSheetId="22">#REF!</definedName>
    <definedName name="N.4" localSheetId="23">#REF!</definedName>
    <definedName name="N.4" localSheetId="24">#REF!</definedName>
    <definedName name="N.4" localSheetId="25">#REF!</definedName>
    <definedName name="N.4" localSheetId="26">#REF!</definedName>
    <definedName name="N.4" localSheetId="27">#REF!</definedName>
    <definedName name="N.4" localSheetId="28">#REF!</definedName>
    <definedName name="N.4" localSheetId="29">#REF!</definedName>
    <definedName name="N.4" localSheetId="30">#REF!</definedName>
    <definedName name="N.4" localSheetId="31">#REF!</definedName>
    <definedName name="N.4" localSheetId="32">#REF!</definedName>
    <definedName name="N.4" localSheetId="33">#REF!</definedName>
    <definedName name="N.4" localSheetId="34">#REF!</definedName>
    <definedName name="N.4" localSheetId="35">#REF!</definedName>
    <definedName name="N.4" localSheetId="36">#REF!</definedName>
    <definedName name="N.4" localSheetId="37">#REF!</definedName>
    <definedName name="N.4" localSheetId="38">#REF!</definedName>
    <definedName name="N.4" localSheetId="39">#REF!</definedName>
    <definedName name="N.4" localSheetId="5">#REF!</definedName>
    <definedName name="N.4" localSheetId="6">#REF!</definedName>
    <definedName name="N.4">#REF!</definedName>
    <definedName name="N.5" localSheetId="0">#REF!</definedName>
    <definedName name="N.5" localSheetId="1">#REF!</definedName>
    <definedName name="N.5" localSheetId="2">#REF!</definedName>
    <definedName name="N.5" localSheetId="3">#REF!</definedName>
    <definedName name="N.5" localSheetId="4">#REF!</definedName>
    <definedName name="N.5" localSheetId="7">#REF!</definedName>
    <definedName name="N.5" localSheetId="8">#REF!</definedName>
    <definedName name="N.5" localSheetId="9">#REF!</definedName>
    <definedName name="N.5" localSheetId="10">#REF!</definedName>
    <definedName name="N.5" localSheetId="11">#REF!</definedName>
    <definedName name="N.5" localSheetId="12">#REF!</definedName>
    <definedName name="N.5" localSheetId="13">#REF!</definedName>
    <definedName name="N.5" localSheetId="14">#REF!</definedName>
    <definedName name="N.5" localSheetId="15">#REF!</definedName>
    <definedName name="N.5" localSheetId="16">#REF!</definedName>
    <definedName name="N.5" localSheetId="17">#REF!</definedName>
    <definedName name="N.5" localSheetId="18">#REF!</definedName>
    <definedName name="N.5" localSheetId="19">#REF!</definedName>
    <definedName name="N.5" localSheetId="20">#REF!</definedName>
    <definedName name="N.5" localSheetId="21">#REF!</definedName>
    <definedName name="N.5" localSheetId="22">#REF!</definedName>
    <definedName name="N.5" localSheetId="23">#REF!</definedName>
    <definedName name="N.5" localSheetId="24">#REF!</definedName>
    <definedName name="N.5" localSheetId="25">#REF!</definedName>
    <definedName name="N.5" localSheetId="26">#REF!</definedName>
    <definedName name="N.5" localSheetId="27">#REF!</definedName>
    <definedName name="N.5" localSheetId="28">#REF!</definedName>
    <definedName name="N.5" localSheetId="29">#REF!</definedName>
    <definedName name="N.5" localSheetId="30">#REF!</definedName>
    <definedName name="N.5" localSheetId="31">#REF!</definedName>
    <definedName name="N.5" localSheetId="32">#REF!</definedName>
    <definedName name="N.5" localSheetId="33">#REF!</definedName>
    <definedName name="N.5" localSheetId="34">#REF!</definedName>
    <definedName name="N.5" localSheetId="35">#REF!</definedName>
    <definedName name="N.5" localSheetId="36">#REF!</definedName>
    <definedName name="N.5" localSheetId="37">#REF!</definedName>
    <definedName name="N.5" localSheetId="38">#REF!</definedName>
    <definedName name="N.5" localSheetId="39">#REF!</definedName>
    <definedName name="N.5" localSheetId="5">#REF!</definedName>
    <definedName name="N.5" localSheetId="6">#REF!</definedName>
    <definedName name="N.5">#REF!</definedName>
    <definedName name="N.6" localSheetId="0">#REF!</definedName>
    <definedName name="N.6" localSheetId="1">#REF!</definedName>
    <definedName name="N.6" localSheetId="2">#REF!</definedName>
    <definedName name="N.6" localSheetId="3">#REF!</definedName>
    <definedName name="N.6" localSheetId="4">#REF!</definedName>
    <definedName name="N.6" localSheetId="7">#REF!</definedName>
    <definedName name="N.6" localSheetId="8">#REF!</definedName>
    <definedName name="N.6" localSheetId="9">#REF!</definedName>
    <definedName name="N.6" localSheetId="10">#REF!</definedName>
    <definedName name="N.6" localSheetId="11">#REF!</definedName>
    <definedName name="N.6" localSheetId="12">#REF!</definedName>
    <definedName name="N.6" localSheetId="13">#REF!</definedName>
    <definedName name="N.6" localSheetId="14">#REF!</definedName>
    <definedName name="N.6" localSheetId="15">#REF!</definedName>
    <definedName name="N.6" localSheetId="16">#REF!</definedName>
    <definedName name="N.6" localSheetId="17">#REF!</definedName>
    <definedName name="N.6" localSheetId="18">#REF!</definedName>
    <definedName name="N.6" localSheetId="19">#REF!</definedName>
    <definedName name="N.6" localSheetId="20">#REF!</definedName>
    <definedName name="N.6" localSheetId="21">#REF!</definedName>
    <definedName name="N.6" localSheetId="22">#REF!</definedName>
    <definedName name="N.6" localSheetId="23">#REF!</definedName>
    <definedName name="N.6" localSheetId="24">#REF!</definedName>
    <definedName name="N.6" localSheetId="25">#REF!</definedName>
    <definedName name="N.6" localSheetId="26">#REF!</definedName>
    <definedName name="N.6" localSheetId="27">#REF!</definedName>
    <definedName name="N.6" localSheetId="28">#REF!</definedName>
    <definedName name="N.6" localSheetId="29">#REF!</definedName>
    <definedName name="N.6" localSheetId="30">#REF!</definedName>
    <definedName name="N.6" localSheetId="31">#REF!</definedName>
    <definedName name="N.6" localSheetId="32">#REF!</definedName>
    <definedName name="N.6" localSheetId="33">#REF!</definedName>
    <definedName name="N.6" localSheetId="34">#REF!</definedName>
    <definedName name="N.6" localSheetId="35">#REF!</definedName>
    <definedName name="N.6" localSheetId="36">#REF!</definedName>
    <definedName name="N.6" localSheetId="37">#REF!</definedName>
    <definedName name="N.6" localSheetId="38">#REF!</definedName>
    <definedName name="N.6" localSheetId="39">#REF!</definedName>
    <definedName name="N.6" localSheetId="5">#REF!</definedName>
    <definedName name="N.6" localSheetId="6">#REF!</definedName>
    <definedName name="N.6">#REF!</definedName>
    <definedName name="N.7" localSheetId="0">#REF!</definedName>
    <definedName name="N.7" localSheetId="1">#REF!</definedName>
    <definedName name="N.7" localSheetId="2">#REF!</definedName>
    <definedName name="N.7" localSheetId="3">#REF!</definedName>
    <definedName name="N.7" localSheetId="4">#REF!</definedName>
    <definedName name="N.7" localSheetId="7">#REF!</definedName>
    <definedName name="N.7" localSheetId="8">#REF!</definedName>
    <definedName name="N.7" localSheetId="9">#REF!</definedName>
    <definedName name="N.7" localSheetId="10">#REF!</definedName>
    <definedName name="N.7" localSheetId="11">#REF!</definedName>
    <definedName name="N.7" localSheetId="12">#REF!</definedName>
    <definedName name="N.7" localSheetId="13">#REF!</definedName>
    <definedName name="N.7" localSheetId="14">#REF!</definedName>
    <definedName name="N.7" localSheetId="15">#REF!</definedName>
    <definedName name="N.7" localSheetId="16">#REF!</definedName>
    <definedName name="N.7" localSheetId="17">#REF!</definedName>
    <definedName name="N.7" localSheetId="18">#REF!</definedName>
    <definedName name="N.7" localSheetId="19">#REF!</definedName>
    <definedName name="N.7" localSheetId="20">#REF!</definedName>
    <definedName name="N.7" localSheetId="21">#REF!</definedName>
    <definedName name="N.7" localSheetId="22">#REF!</definedName>
    <definedName name="N.7" localSheetId="23">#REF!</definedName>
    <definedName name="N.7" localSheetId="24">#REF!</definedName>
    <definedName name="N.7" localSheetId="25">#REF!</definedName>
    <definedName name="N.7" localSheetId="26">#REF!</definedName>
    <definedName name="N.7" localSheetId="27">#REF!</definedName>
    <definedName name="N.7" localSheetId="28">#REF!</definedName>
    <definedName name="N.7" localSheetId="29">#REF!</definedName>
    <definedName name="N.7" localSheetId="30">#REF!</definedName>
    <definedName name="N.7" localSheetId="31">#REF!</definedName>
    <definedName name="N.7" localSheetId="32">#REF!</definedName>
    <definedName name="N.7" localSheetId="33">#REF!</definedName>
    <definedName name="N.7" localSheetId="34">#REF!</definedName>
    <definedName name="N.7" localSheetId="35">#REF!</definedName>
    <definedName name="N.7" localSheetId="36">#REF!</definedName>
    <definedName name="N.7" localSheetId="37">#REF!</definedName>
    <definedName name="N.7" localSheetId="38">#REF!</definedName>
    <definedName name="N.7" localSheetId="39">#REF!</definedName>
    <definedName name="N.7" localSheetId="5">#REF!</definedName>
    <definedName name="N.7" localSheetId="6">#REF!</definedName>
    <definedName name="N.7">#REF!</definedName>
    <definedName name="N.8" localSheetId="0">#REF!</definedName>
    <definedName name="N.8" localSheetId="1">#REF!</definedName>
    <definedName name="N.8" localSheetId="2">#REF!</definedName>
    <definedName name="N.8" localSheetId="3">#REF!</definedName>
    <definedName name="N.8" localSheetId="4">#REF!</definedName>
    <definedName name="N.8" localSheetId="7">#REF!</definedName>
    <definedName name="N.8" localSheetId="8">#REF!</definedName>
    <definedName name="N.8" localSheetId="9">#REF!</definedName>
    <definedName name="N.8" localSheetId="10">#REF!</definedName>
    <definedName name="N.8" localSheetId="11">#REF!</definedName>
    <definedName name="N.8" localSheetId="12">#REF!</definedName>
    <definedName name="N.8" localSheetId="13">#REF!</definedName>
    <definedName name="N.8" localSheetId="14">#REF!</definedName>
    <definedName name="N.8" localSheetId="15">#REF!</definedName>
    <definedName name="N.8" localSheetId="16">#REF!</definedName>
    <definedName name="N.8" localSheetId="17">#REF!</definedName>
    <definedName name="N.8" localSheetId="18">#REF!</definedName>
    <definedName name="N.8" localSheetId="19">#REF!</definedName>
    <definedName name="N.8" localSheetId="20">#REF!</definedName>
    <definedName name="N.8" localSheetId="21">#REF!</definedName>
    <definedName name="N.8" localSheetId="22">#REF!</definedName>
    <definedName name="N.8" localSheetId="23">#REF!</definedName>
    <definedName name="N.8" localSheetId="24">#REF!</definedName>
    <definedName name="N.8" localSheetId="25">#REF!</definedName>
    <definedName name="N.8" localSheetId="26">#REF!</definedName>
    <definedName name="N.8" localSheetId="27">#REF!</definedName>
    <definedName name="N.8" localSheetId="28">#REF!</definedName>
    <definedName name="N.8" localSheetId="29">#REF!</definedName>
    <definedName name="N.8" localSheetId="30">#REF!</definedName>
    <definedName name="N.8" localSheetId="31">#REF!</definedName>
    <definedName name="N.8" localSheetId="32">#REF!</definedName>
    <definedName name="N.8" localSheetId="33">#REF!</definedName>
    <definedName name="N.8" localSheetId="34">#REF!</definedName>
    <definedName name="N.8" localSheetId="35">#REF!</definedName>
    <definedName name="N.8" localSheetId="36">#REF!</definedName>
    <definedName name="N.8" localSheetId="37">#REF!</definedName>
    <definedName name="N.8" localSheetId="38">#REF!</definedName>
    <definedName name="N.8" localSheetId="39">#REF!</definedName>
    <definedName name="N.8" localSheetId="5">#REF!</definedName>
    <definedName name="N.8" localSheetId="6">#REF!</definedName>
    <definedName name="N.8">#REF!</definedName>
    <definedName name="N.9" localSheetId="0">#REF!</definedName>
    <definedName name="N.9" localSheetId="1">#REF!</definedName>
    <definedName name="N.9" localSheetId="2">#REF!</definedName>
    <definedName name="N.9" localSheetId="3">#REF!</definedName>
    <definedName name="N.9" localSheetId="4">#REF!</definedName>
    <definedName name="N.9" localSheetId="7">#REF!</definedName>
    <definedName name="N.9" localSheetId="8">#REF!</definedName>
    <definedName name="N.9" localSheetId="9">#REF!</definedName>
    <definedName name="N.9" localSheetId="10">#REF!</definedName>
    <definedName name="N.9" localSheetId="11">#REF!</definedName>
    <definedName name="N.9" localSheetId="12">#REF!</definedName>
    <definedName name="N.9" localSheetId="13">#REF!</definedName>
    <definedName name="N.9" localSheetId="14">#REF!</definedName>
    <definedName name="N.9" localSheetId="15">#REF!</definedName>
    <definedName name="N.9" localSheetId="16">#REF!</definedName>
    <definedName name="N.9" localSheetId="17">#REF!</definedName>
    <definedName name="N.9" localSheetId="18">#REF!</definedName>
    <definedName name="N.9" localSheetId="19">#REF!</definedName>
    <definedName name="N.9" localSheetId="20">#REF!</definedName>
    <definedName name="N.9" localSheetId="21">#REF!</definedName>
    <definedName name="N.9" localSheetId="22">#REF!</definedName>
    <definedName name="N.9" localSheetId="23">#REF!</definedName>
    <definedName name="N.9" localSheetId="24">#REF!</definedName>
    <definedName name="N.9" localSheetId="25">#REF!</definedName>
    <definedName name="N.9" localSheetId="26">#REF!</definedName>
    <definedName name="N.9" localSheetId="27">#REF!</definedName>
    <definedName name="N.9" localSheetId="28">#REF!</definedName>
    <definedName name="N.9" localSheetId="29">#REF!</definedName>
    <definedName name="N.9" localSheetId="30">#REF!</definedName>
    <definedName name="N.9" localSheetId="31">#REF!</definedName>
    <definedName name="N.9" localSheetId="32">#REF!</definedName>
    <definedName name="N.9" localSheetId="33">#REF!</definedName>
    <definedName name="N.9" localSheetId="34">#REF!</definedName>
    <definedName name="N.9" localSheetId="35">#REF!</definedName>
    <definedName name="N.9" localSheetId="36">#REF!</definedName>
    <definedName name="N.9" localSheetId="37">#REF!</definedName>
    <definedName name="N.9" localSheetId="38">#REF!</definedName>
    <definedName name="N.9" localSheetId="39">#REF!</definedName>
    <definedName name="N.9" localSheetId="5">#REF!</definedName>
    <definedName name="N.9" localSheetId="6">#REF!</definedName>
    <definedName name="N.9">#REF!</definedName>
    <definedName name="Outlet" localSheetId="0">#REF!</definedName>
    <definedName name="Outlet" localSheetId="1">#REF!</definedName>
    <definedName name="Outlet" localSheetId="2">#REF!</definedName>
    <definedName name="Outlet" localSheetId="3">#REF!</definedName>
    <definedName name="Outlet" localSheetId="4">#REF!</definedName>
    <definedName name="Outlet" localSheetId="7">#REF!</definedName>
    <definedName name="Outlet" localSheetId="8">#REF!</definedName>
    <definedName name="Outlet" localSheetId="9">#REF!</definedName>
    <definedName name="Outlet" localSheetId="10">#REF!</definedName>
    <definedName name="Outlet" localSheetId="11">#REF!</definedName>
    <definedName name="Outlet" localSheetId="12">#REF!</definedName>
    <definedName name="Outlet" localSheetId="13">#REF!</definedName>
    <definedName name="Outlet" localSheetId="14">#REF!</definedName>
    <definedName name="Outlet" localSheetId="15">#REF!</definedName>
    <definedName name="Outlet" localSheetId="16">#REF!</definedName>
    <definedName name="Outlet" localSheetId="17">#REF!</definedName>
    <definedName name="Outlet" localSheetId="18">#REF!</definedName>
    <definedName name="Outlet" localSheetId="19">#REF!</definedName>
    <definedName name="Outlet" localSheetId="20">#REF!</definedName>
    <definedName name="Outlet" localSheetId="21">#REF!</definedName>
    <definedName name="Outlet" localSheetId="22">#REF!</definedName>
    <definedName name="Outlet" localSheetId="23">#REF!</definedName>
    <definedName name="Outlet" localSheetId="24">#REF!</definedName>
    <definedName name="Outlet" localSheetId="25">#REF!</definedName>
    <definedName name="Outlet" localSheetId="26">#REF!</definedName>
    <definedName name="Outlet" localSheetId="27">#REF!</definedName>
    <definedName name="Outlet" localSheetId="28">#REF!</definedName>
    <definedName name="Outlet" localSheetId="29">#REF!</definedName>
    <definedName name="Outlet" localSheetId="30">#REF!</definedName>
    <definedName name="Outlet" localSheetId="31">#REF!</definedName>
    <definedName name="Outlet" localSheetId="32">#REF!</definedName>
    <definedName name="Outlet" localSheetId="33">#REF!</definedName>
    <definedName name="Outlet" localSheetId="34">#REF!</definedName>
    <definedName name="Outlet" localSheetId="35">#REF!</definedName>
    <definedName name="Outlet" localSheetId="36">#REF!</definedName>
    <definedName name="Outlet" localSheetId="37">#REF!</definedName>
    <definedName name="Outlet" localSheetId="38">#REF!</definedName>
    <definedName name="Outlet" localSheetId="39">#REF!</definedName>
    <definedName name="Outlet" localSheetId="5">#REF!</definedName>
    <definedName name="Outlet" localSheetId="6">#REF!</definedName>
    <definedName name="Outlet">#REF!</definedName>
    <definedName name="parts" localSheetId="0">#REF!</definedName>
    <definedName name="parts" localSheetId="1">#REF!</definedName>
    <definedName name="parts" localSheetId="2">#REF!</definedName>
    <definedName name="parts" localSheetId="3">#REF!</definedName>
    <definedName name="parts" localSheetId="4">#REF!</definedName>
    <definedName name="parts" localSheetId="7">#REF!</definedName>
    <definedName name="parts" localSheetId="8">#REF!</definedName>
    <definedName name="parts" localSheetId="9">#REF!</definedName>
    <definedName name="parts" localSheetId="10">#REF!</definedName>
    <definedName name="parts" localSheetId="11">#REF!</definedName>
    <definedName name="parts" localSheetId="12">#REF!</definedName>
    <definedName name="parts" localSheetId="13">#REF!</definedName>
    <definedName name="parts" localSheetId="14">#REF!</definedName>
    <definedName name="parts" localSheetId="15">#REF!</definedName>
    <definedName name="parts" localSheetId="16">#REF!</definedName>
    <definedName name="parts" localSheetId="17">#REF!</definedName>
    <definedName name="parts" localSheetId="18">#REF!</definedName>
    <definedName name="parts" localSheetId="19">#REF!</definedName>
    <definedName name="parts" localSheetId="20">#REF!</definedName>
    <definedName name="parts" localSheetId="21">#REF!</definedName>
    <definedName name="parts" localSheetId="22">#REF!</definedName>
    <definedName name="parts" localSheetId="23">#REF!</definedName>
    <definedName name="parts" localSheetId="24">#REF!</definedName>
    <definedName name="parts" localSheetId="25">#REF!</definedName>
    <definedName name="parts" localSheetId="26">#REF!</definedName>
    <definedName name="parts" localSheetId="27">#REF!</definedName>
    <definedName name="parts" localSheetId="28">#REF!</definedName>
    <definedName name="parts" localSheetId="29">#REF!</definedName>
    <definedName name="parts" localSheetId="30">#REF!</definedName>
    <definedName name="parts" localSheetId="31">#REF!</definedName>
    <definedName name="parts" localSheetId="32">#REF!</definedName>
    <definedName name="parts" localSheetId="33">#REF!</definedName>
    <definedName name="parts" localSheetId="34">#REF!</definedName>
    <definedName name="parts" localSheetId="35">#REF!</definedName>
    <definedName name="parts" localSheetId="36">#REF!</definedName>
    <definedName name="parts" localSheetId="37">#REF!</definedName>
    <definedName name="parts" localSheetId="38">#REF!</definedName>
    <definedName name="parts" localSheetId="39">#REF!</definedName>
    <definedName name="parts" localSheetId="5">#REF!</definedName>
    <definedName name="parts" localSheetId="6">#REF!</definedName>
    <definedName name="parts">#REF!</definedName>
    <definedName name="Pb" localSheetId="0">#REF!</definedName>
    <definedName name="Pb" localSheetId="1">#REF!</definedName>
    <definedName name="Pb" localSheetId="2">#REF!</definedName>
    <definedName name="Pb" localSheetId="3">#REF!</definedName>
    <definedName name="Pb" localSheetId="4">#REF!</definedName>
    <definedName name="Pb" localSheetId="7">#REF!</definedName>
    <definedName name="Pb" localSheetId="8">#REF!</definedName>
    <definedName name="Pb" localSheetId="9">#REF!</definedName>
    <definedName name="Pb" localSheetId="10">#REF!</definedName>
    <definedName name="Pb" localSheetId="11">#REF!</definedName>
    <definedName name="Pb" localSheetId="12">#REF!</definedName>
    <definedName name="Pb" localSheetId="13">#REF!</definedName>
    <definedName name="Pb" localSheetId="14">#REF!</definedName>
    <definedName name="Pb" localSheetId="15">#REF!</definedName>
    <definedName name="Pb" localSheetId="16">#REF!</definedName>
    <definedName name="Pb" localSheetId="17">#REF!</definedName>
    <definedName name="Pb" localSheetId="18">#REF!</definedName>
    <definedName name="Pb" localSheetId="19">#REF!</definedName>
    <definedName name="Pb" localSheetId="20">#REF!</definedName>
    <definedName name="Pb" localSheetId="21">#REF!</definedName>
    <definedName name="Pb" localSheetId="22">#REF!</definedName>
    <definedName name="Pb" localSheetId="23">#REF!</definedName>
    <definedName name="Pb" localSheetId="24">#REF!</definedName>
    <definedName name="Pb" localSheetId="25">#REF!</definedName>
    <definedName name="Pb" localSheetId="26">#REF!</definedName>
    <definedName name="Pb" localSheetId="27">#REF!</definedName>
    <definedName name="Pb" localSheetId="28">#REF!</definedName>
    <definedName name="Pb" localSheetId="29">#REF!</definedName>
    <definedName name="Pb" localSheetId="30">#REF!</definedName>
    <definedName name="Pb" localSheetId="31">#REF!</definedName>
    <definedName name="Pb" localSheetId="32">#REF!</definedName>
    <definedName name="Pb" localSheetId="33">#REF!</definedName>
    <definedName name="Pb" localSheetId="34">#REF!</definedName>
    <definedName name="Pb" localSheetId="35">#REF!</definedName>
    <definedName name="Pb" localSheetId="36">#REF!</definedName>
    <definedName name="Pb" localSheetId="37">#REF!</definedName>
    <definedName name="Pb" localSheetId="38">#REF!</definedName>
    <definedName name="Pb" localSheetId="39">#REF!</definedName>
    <definedName name="Pb" localSheetId="5">#REF!</definedName>
    <definedName name="Pb" localSheetId="6">#REF!</definedName>
    <definedName name="Pb">#REF!</definedName>
    <definedName name="Pc" localSheetId="0">#REF!</definedName>
    <definedName name="Pc" localSheetId="1">#REF!</definedName>
    <definedName name="Pc" localSheetId="2">#REF!</definedName>
    <definedName name="Pc" localSheetId="3">#REF!</definedName>
    <definedName name="Pc" localSheetId="4">#REF!</definedName>
    <definedName name="Pc" localSheetId="7">#REF!</definedName>
    <definedName name="Pc" localSheetId="8">#REF!</definedName>
    <definedName name="Pc" localSheetId="9">#REF!</definedName>
    <definedName name="Pc" localSheetId="10">#REF!</definedName>
    <definedName name="Pc" localSheetId="11">#REF!</definedName>
    <definedName name="Pc" localSheetId="12">#REF!</definedName>
    <definedName name="Pc" localSheetId="13">#REF!</definedName>
    <definedName name="Pc" localSheetId="14">#REF!</definedName>
    <definedName name="Pc" localSheetId="15">#REF!</definedName>
    <definedName name="Pc" localSheetId="16">#REF!</definedName>
    <definedName name="Pc" localSheetId="17">#REF!</definedName>
    <definedName name="Pc" localSheetId="18">#REF!</definedName>
    <definedName name="Pc" localSheetId="19">#REF!</definedName>
    <definedName name="Pc" localSheetId="20">#REF!</definedName>
    <definedName name="Pc" localSheetId="21">#REF!</definedName>
    <definedName name="Pc" localSheetId="22">#REF!</definedName>
    <definedName name="Pc" localSheetId="23">#REF!</definedName>
    <definedName name="Pc" localSheetId="24">#REF!</definedName>
    <definedName name="Pc" localSheetId="25">#REF!</definedName>
    <definedName name="Pc" localSheetId="26">#REF!</definedName>
    <definedName name="Pc" localSheetId="27">#REF!</definedName>
    <definedName name="Pc" localSheetId="28">#REF!</definedName>
    <definedName name="Pc" localSheetId="29">#REF!</definedName>
    <definedName name="Pc" localSheetId="30">#REF!</definedName>
    <definedName name="Pc" localSheetId="31">#REF!</definedName>
    <definedName name="Pc" localSheetId="32">#REF!</definedName>
    <definedName name="Pc" localSheetId="33">#REF!</definedName>
    <definedName name="Pc" localSheetId="34">#REF!</definedName>
    <definedName name="Pc" localSheetId="35">#REF!</definedName>
    <definedName name="Pc" localSheetId="36">#REF!</definedName>
    <definedName name="Pc" localSheetId="37">#REF!</definedName>
    <definedName name="Pc" localSheetId="38">#REF!</definedName>
    <definedName name="Pc" localSheetId="39">#REF!</definedName>
    <definedName name="Pc" localSheetId="5">#REF!</definedName>
    <definedName name="Pc" localSheetId="6">#REF!</definedName>
    <definedName name="Pc">#REF!</definedName>
    <definedName name="PDU" localSheetId="0">#REF!</definedName>
    <definedName name="PDU" localSheetId="1">#REF!</definedName>
    <definedName name="PDU" localSheetId="2">#REF!</definedName>
    <definedName name="PDU" localSheetId="3">#REF!</definedName>
    <definedName name="PDU" localSheetId="4">#REF!</definedName>
    <definedName name="PDU" localSheetId="7">#REF!</definedName>
    <definedName name="PDU" localSheetId="8">#REF!</definedName>
    <definedName name="PDU" localSheetId="9">#REF!</definedName>
    <definedName name="PDU" localSheetId="10">#REF!</definedName>
    <definedName name="PDU" localSheetId="11">#REF!</definedName>
    <definedName name="PDU" localSheetId="12">#REF!</definedName>
    <definedName name="PDU" localSheetId="13">#REF!</definedName>
    <definedName name="PDU" localSheetId="14">#REF!</definedName>
    <definedName name="PDU" localSheetId="15">#REF!</definedName>
    <definedName name="PDU" localSheetId="16">#REF!</definedName>
    <definedName name="PDU" localSheetId="17">#REF!</definedName>
    <definedName name="PDU" localSheetId="18">#REF!</definedName>
    <definedName name="PDU" localSheetId="19">#REF!</definedName>
    <definedName name="PDU" localSheetId="20">#REF!</definedName>
    <definedName name="PDU" localSheetId="21">#REF!</definedName>
    <definedName name="PDU" localSheetId="22">#REF!</definedName>
    <definedName name="PDU" localSheetId="23">#REF!</definedName>
    <definedName name="PDU" localSheetId="24">#REF!</definedName>
    <definedName name="PDU" localSheetId="25">#REF!</definedName>
    <definedName name="PDU" localSheetId="26">#REF!</definedName>
    <definedName name="PDU" localSheetId="27">#REF!</definedName>
    <definedName name="PDU" localSheetId="28">#REF!</definedName>
    <definedName name="PDU" localSheetId="29">#REF!</definedName>
    <definedName name="PDU" localSheetId="30">#REF!</definedName>
    <definedName name="PDU" localSheetId="31">#REF!</definedName>
    <definedName name="PDU" localSheetId="32">#REF!</definedName>
    <definedName name="PDU" localSheetId="33">#REF!</definedName>
    <definedName name="PDU" localSheetId="34">#REF!</definedName>
    <definedName name="PDU" localSheetId="35">#REF!</definedName>
    <definedName name="PDU" localSheetId="36">#REF!</definedName>
    <definedName name="PDU" localSheetId="37">#REF!</definedName>
    <definedName name="PDU" localSheetId="38">#REF!</definedName>
    <definedName name="PDU" localSheetId="39">#REF!</definedName>
    <definedName name="PDU" localSheetId="5">#REF!</definedName>
    <definedName name="PDU" localSheetId="6">#REF!</definedName>
    <definedName name="PDU">#REF!</definedName>
    <definedName name="pi">'[7]Log-Log'!$I$19</definedName>
    <definedName name="Pin" localSheetId="0">#REF!</definedName>
    <definedName name="Pin" localSheetId="1">#REF!</definedName>
    <definedName name="Pin" localSheetId="2">#REF!</definedName>
    <definedName name="Pin" localSheetId="3">#REF!</definedName>
    <definedName name="Pin" localSheetId="4">#REF!</definedName>
    <definedName name="Pin" localSheetId="7">#REF!</definedName>
    <definedName name="Pin" localSheetId="8">#REF!</definedName>
    <definedName name="Pin" localSheetId="9">#REF!</definedName>
    <definedName name="Pin" localSheetId="10">#REF!</definedName>
    <definedName name="Pin" localSheetId="11">#REF!</definedName>
    <definedName name="Pin" localSheetId="12">#REF!</definedName>
    <definedName name="Pin" localSheetId="13">#REF!</definedName>
    <definedName name="Pin" localSheetId="14">#REF!</definedName>
    <definedName name="Pin" localSheetId="15">#REF!</definedName>
    <definedName name="Pin" localSheetId="16">#REF!</definedName>
    <definedName name="Pin" localSheetId="17">#REF!</definedName>
    <definedName name="Pin" localSheetId="18">#REF!</definedName>
    <definedName name="Pin" localSheetId="19">#REF!</definedName>
    <definedName name="Pin" localSheetId="20">#REF!</definedName>
    <definedName name="Pin" localSheetId="21">#REF!</definedName>
    <definedName name="Pin" localSheetId="22">#REF!</definedName>
    <definedName name="Pin" localSheetId="23">#REF!</definedName>
    <definedName name="Pin" localSheetId="24">#REF!</definedName>
    <definedName name="Pin" localSheetId="25">#REF!</definedName>
    <definedName name="Pin" localSheetId="26">#REF!</definedName>
    <definedName name="Pin" localSheetId="27">#REF!</definedName>
    <definedName name="Pin" localSheetId="28">#REF!</definedName>
    <definedName name="Pin" localSheetId="29">#REF!</definedName>
    <definedName name="Pin" localSheetId="30">#REF!</definedName>
    <definedName name="Pin" localSheetId="31">#REF!</definedName>
    <definedName name="Pin" localSheetId="32">#REF!</definedName>
    <definedName name="Pin" localSheetId="33">#REF!</definedName>
    <definedName name="Pin" localSheetId="34">#REF!</definedName>
    <definedName name="Pin" localSheetId="35">#REF!</definedName>
    <definedName name="Pin" localSheetId="36">#REF!</definedName>
    <definedName name="Pin" localSheetId="37">#REF!</definedName>
    <definedName name="Pin" localSheetId="38">#REF!</definedName>
    <definedName name="Pin" localSheetId="39">#REF!</definedName>
    <definedName name="Pin" localSheetId="5">#REF!</definedName>
    <definedName name="Pin" localSheetId="6">#REF!</definedName>
    <definedName name="Pin">#REF!</definedName>
    <definedName name="Pl" localSheetId="0">#REF!</definedName>
    <definedName name="Pl" localSheetId="1">#REF!</definedName>
    <definedName name="Pl" localSheetId="2">#REF!</definedName>
    <definedName name="Pl" localSheetId="3">#REF!</definedName>
    <definedName name="Pl" localSheetId="4">#REF!</definedName>
    <definedName name="Pl" localSheetId="7">#REF!</definedName>
    <definedName name="Pl" localSheetId="8">#REF!</definedName>
    <definedName name="Pl" localSheetId="9">#REF!</definedName>
    <definedName name="Pl" localSheetId="10">#REF!</definedName>
    <definedName name="Pl" localSheetId="11">#REF!</definedName>
    <definedName name="Pl" localSheetId="12">#REF!</definedName>
    <definedName name="Pl" localSheetId="13">#REF!</definedName>
    <definedName name="Pl" localSheetId="14">#REF!</definedName>
    <definedName name="Pl" localSheetId="15">#REF!</definedName>
    <definedName name="Pl" localSheetId="16">#REF!</definedName>
    <definedName name="Pl" localSheetId="17">#REF!</definedName>
    <definedName name="Pl" localSheetId="18">#REF!</definedName>
    <definedName name="Pl" localSheetId="19">#REF!</definedName>
    <definedName name="Pl" localSheetId="20">#REF!</definedName>
    <definedName name="Pl" localSheetId="21">#REF!</definedName>
    <definedName name="Pl" localSheetId="22">#REF!</definedName>
    <definedName name="Pl" localSheetId="23">#REF!</definedName>
    <definedName name="Pl" localSheetId="24">#REF!</definedName>
    <definedName name="Pl" localSheetId="25">#REF!</definedName>
    <definedName name="Pl" localSheetId="26">#REF!</definedName>
    <definedName name="Pl" localSheetId="27">#REF!</definedName>
    <definedName name="Pl" localSheetId="28">#REF!</definedName>
    <definedName name="Pl" localSheetId="29">#REF!</definedName>
    <definedName name="Pl" localSheetId="30">#REF!</definedName>
    <definedName name="Pl" localSheetId="31">#REF!</definedName>
    <definedName name="Pl" localSheetId="32">#REF!</definedName>
    <definedName name="Pl" localSheetId="33">#REF!</definedName>
    <definedName name="Pl" localSheetId="34">#REF!</definedName>
    <definedName name="Pl" localSheetId="35">#REF!</definedName>
    <definedName name="Pl" localSheetId="36">#REF!</definedName>
    <definedName name="Pl" localSheetId="37">#REF!</definedName>
    <definedName name="Pl" localSheetId="38">#REF!</definedName>
    <definedName name="Pl" localSheetId="39">#REF!</definedName>
    <definedName name="Pl" localSheetId="5">#REF!</definedName>
    <definedName name="Pl" localSheetId="6">#REF!</definedName>
    <definedName name="Pl">#REF!</definedName>
    <definedName name="PODetail" localSheetId="0">#REF!</definedName>
    <definedName name="PODetail" localSheetId="1">#REF!</definedName>
    <definedName name="PODetail" localSheetId="2">#REF!</definedName>
    <definedName name="PODetail" localSheetId="3">#REF!</definedName>
    <definedName name="PODetail" localSheetId="4">#REF!</definedName>
    <definedName name="PODetail" localSheetId="7">#REF!</definedName>
    <definedName name="PODetail" localSheetId="8">#REF!</definedName>
    <definedName name="PODetail" localSheetId="9">#REF!</definedName>
    <definedName name="PODetail" localSheetId="10">#REF!</definedName>
    <definedName name="PODetail" localSheetId="11">#REF!</definedName>
    <definedName name="PODetail" localSheetId="12">#REF!</definedName>
    <definedName name="PODetail" localSheetId="13">#REF!</definedName>
    <definedName name="PODetail" localSheetId="14">#REF!</definedName>
    <definedName name="PODetail" localSheetId="15">#REF!</definedName>
    <definedName name="PODetail" localSheetId="16">#REF!</definedName>
    <definedName name="PODetail" localSheetId="17">#REF!</definedName>
    <definedName name="PODetail" localSheetId="18">#REF!</definedName>
    <definedName name="PODetail" localSheetId="19">#REF!</definedName>
    <definedName name="PODetail" localSheetId="20">#REF!</definedName>
    <definedName name="PODetail" localSheetId="21">#REF!</definedName>
    <definedName name="PODetail" localSheetId="22">#REF!</definedName>
    <definedName name="PODetail" localSheetId="23">#REF!</definedName>
    <definedName name="PODetail" localSheetId="24">#REF!</definedName>
    <definedName name="PODetail" localSheetId="25">#REF!</definedName>
    <definedName name="PODetail" localSheetId="26">#REF!</definedName>
    <definedName name="PODetail" localSheetId="27">#REF!</definedName>
    <definedName name="PODetail" localSheetId="28">#REF!</definedName>
    <definedName name="PODetail" localSheetId="29">#REF!</definedName>
    <definedName name="PODetail" localSheetId="30">#REF!</definedName>
    <definedName name="PODetail" localSheetId="31">#REF!</definedName>
    <definedName name="PODetail" localSheetId="32">#REF!</definedName>
    <definedName name="PODetail" localSheetId="33">#REF!</definedName>
    <definedName name="PODetail" localSheetId="34">#REF!</definedName>
    <definedName name="PODetail" localSheetId="35">#REF!</definedName>
    <definedName name="PODetail" localSheetId="36">#REF!</definedName>
    <definedName name="PODetail" localSheetId="37">#REF!</definedName>
    <definedName name="PODetail" localSheetId="38">#REF!</definedName>
    <definedName name="PODetail" localSheetId="39">#REF!</definedName>
    <definedName name="PODetail" localSheetId="5">#REF!</definedName>
    <definedName name="PODetail" localSheetId="6">#REF!</definedName>
    <definedName name="PODetail">#REF!</definedName>
    <definedName name="Pout" localSheetId="0">#REF!</definedName>
    <definedName name="Pout" localSheetId="1">#REF!</definedName>
    <definedName name="Pout" localSheetId="2">#REF!</definedName>
    <definedName name="Pout" localSheetId="3">#REF!</definedName>
    <definedName name="Pout" localSheetId="4">#REF!</definedName>
    <definedName name="Pout" localSheetId="7">#REF!</definedName>
    <definedName name="Pout" localSheetId="8">#REF!</definedName>
    <definedName name="Pout" localSheetId="9">#REF!</definedName>
    <definedName name="Pout" localSheetId="10">#REF!</definedName>
    <definedName name="Pout" localSheetId="11">#REF!</definedName>
    <definedName name="Pout" localSheetId="12">#REF!</definedName>
    <definedName name="Pout" localSheetId="13">#REF!</definedName>
    <definedName name="Pout" localSheetId="14">#REF!</definedName>
    <definedName name="Pout" localSheetId="15">#REF!</definedName>
    <definedName name="Pout" localSheetId="16">#REF!</definedName>
    <definedName name="Pout" localSheetId="17">#REF!</definedName>
    <definedName name="Pout" localSheetId="18">#REF!</definedName>
    <definedName name="Pout" localSheetId="19">#REF!</definedName>
    <definedName name="Pout" localSheetId="20">#REF!</definedName>
    <definedName name="Pout" localSheetId="21">#REF!</definedName>
    <definedName name="Pout" localSheetId="22">#REF!</definedName>
    <definedName name="Pout" localSheetId="23">#REF!</definedName>
    <definedName name="Pout" localSheetId="24">#REF!</definedName>
    <definedName name="Pout" localSheetId="25">#REF!</definedName>
    <definedName name="Pout" localSheetId="26">#REF!</definedName>
    <definedName name="Pout" localSheetId="27">#REF!</definedName>
    <definedName name="Pout" localSheetId="28">#REF!</definedName>
    <definedName name="Pout" localSheetId="29">#REF!</definedName>
    <definedName name="Pout" localSheetId="30">#REF!</definedName>
    <definedName name="Pout" localSheetId="31">#REF!</definedName>
    <definedName name="Pout" localSheetId="32">#REF!</definedName>
    <definedName name="Pout" localSheetId="33">#REF!</definedName>
    <definedName name="Pout" localSheetId="34">#REF!</definedName>
    <definedName name="Pout" localSheetId="35">#REF!</definedName>
    <definedName name="Pout" localSheetId="36">#REF!</definedName>
    <definedName name="Pout" localSheetId="37">#REF!</definedName>
    <definedName name="Pout" localSheetId="38">#REF!</definedName>
    <definedName name="Pout" localSheetId="39">#REF!</definedName>
    <definedName name="Pout" localSheetId="5">#REF!</definedName>
    <definedName name="Pout" localSheetId="6">#REF!</definedName>
    <definedName name="Pout">#REF!</definedName>
    <definedName name="PR" localSheetId="0">#REF!</definedName>
    <definedName name="PR" localSheetId="1">#REF!</definedName>
    <definedName name="PR" localSheetId="2">#REF!</definedName>
    <definedName name="PR" localSheetId="3">#REF!</definedName>
    <definedName name="PR" localSheetId="4">#REF!</definedName>
    <definedName name="PR" localSheetId="7">#REF!</definedName>
    <definedName name="PR" localSheetId="8">#REF!</definedName>
    <definedName name="PR" localSheetId="9">#REF!</definedName>
    <definedName name="PR" localSheetId="10">#REF!</definedName>
    <definedName name="PR" localSheetId="11">#REF!</definedName>
    <definedName name="PR" localSheetId="12">#REF!</definedName>
    <definedName name="PR" localSheetId="13">#REF!</definedName>
    <definedName name="PR" localSheetId="14">#REF!</definedName>
    <definedName name="PR" localSheetId="15">#REF!</definedName>
    <definedName name="PR" localSheetId="16">#REF!</definedName>
    <definedName name="PR" localSheetId="17">#REF!</definedName>
    <definedName name="PR" localSheetId="18">#REF!</definedName>
    <definedName name="PR" localSheetId="19">#REF!</definedName>
    <definedName name="PR" localSheetId="20">#REF!</definedName>
    <definedName name="PR" localSheetId="21">#REF!</definedName>
    <definedName name="PR" localSheetId="22">#REF!</definedName>
    <definedName name="PR" localSheetId="23">#REF!</definedName>
    <definedName name="PR" localSheetId="24">#REF!</definedName>
    <definedName name="PR" localSheetId="25">#REF!</definedName>
    <definedName name="PR" localSheetId="26">#REF!</definedName>
    <definedName name="PR" localSheetId="27">#REF!</definedName>
    <definedName name="PR" localSheetId="28">#REF!</definedName>
    <definedName name="PR" localSheetId="29">#REF!</definedName>
    <definedName name="PR" localSheetId="30">#REF!</definedName>
    <definedName name="PR" localSheetId="31">#REF!</definedName>
    <definedName name="PR" localSheetId="32">#REF!</definedName>
    <definedName name="PR" localSheetId="33">#REF!</definedName>
    <definedName name="PR" localSheetId="34">#REF!</definedName>
    <definedName name="PR" localSheetId="35">#REF!</definedName>
    <definedName name="PR" localSheetId="36">#REF!</definedName>
    <definedName name="PR" localSheetId="37">#REF!</definedName>
    <definedName name="PR" localSheetId="38">#REF!</definedName>
    <definedName name="PR" localSheetId="39">#REF!</definedName>
    <definedName name="PR" localSheetId="5">#REF!</definedName>
    <definedName name="PR" localSheetId="6">#REF!</definedName>
    <definedName name="PR">#REF!</definedName>
    <definedName name="PREPD" localSheetId="0">#REF!</definedName>
    <definedName name="PREPD" localSheetId="1">#REF!</definedName>
    <definedName name="PREPD" localSheetId="2">#REF!</definedName>
    <definedName name="PREPD" localSheetId="3">#REF!</definedName>
    <definedName name="PREPD" localSheetId="4">#REF!</definedName>
    <definedName name="PREPD" localSheetId="7">#REF!</definedName>
    <definedName name="PREPD" localSheetId="8">#REF!</definedName>
    <definedName name="PREPD" localSheetId="9">#REF!</definedName>
    <definedName name="PREPD" localSheetId="10">#REF!</definedName>
    <definedName name="PREPD" localSheetId="11">#REF!</definedName>
    <definedName name="PREPD" localSheetId="12">#REF!</definedName>
    <definedName name="PREPD" localSheetId="13">#REF!</definedName>
    <definedName name="PREPD" localSheetId="14">#REF!</definedName>
    <definedName name="PREPD" localSheetId="15">#REF!</definedName>
    <definedName name="PREPD" localSheetId="16">#REF!</definedName>
    <definedName name="PREPD" localSheetId="17">#REF!</definedName>
    <definedName name="PREPD" localSheetId="18">#REF!</definedName>
    <definedName name="PREPD" localSheetId="19">#REF!</definedName>
    <definedName name="PREPD" localSheetId="20">#REF!</definedName>
    <definedName name="PREPD" localSheetId="21">#REF!</definedName>
    <definedName name="PREPD" localSheetId="22">#REF!</definedName>
    <definedName name="PREPD" localSheetId="23">#REF!</definedName>
    <definedName name="PREPD" localSheetId="24">#REF!</definedName>
    <definedName name="PREPD" localSheetId="25">#REF!</definedName>
    <definedName name="PREPD" localSheetId="26">#REF!</definedName>
    <definedName name="PREPD" localSheetId="27">#REF!</definedName>
    <definedName name="PREPD" localSheetId="28">#REF!</definedName>
    <definedName name="PREPD" localSheetId="29">#REF!</definedName>
    <definedName name="PREPD" localSheetId="30">#REF!</definedName>
    <definedName name="PREPD" localSheetId="31">#REF!</definedName>
    <definedName name="PREPD" localSheetId="32">#REF!</definedName>
    <definedName name="PREPD" localSheetId="33">#REF!</definedName>
    <definedName name="PREPD" localSheetId="34">#REF!</definedName>
    <definedName name="PREPD" localSheetId="35">#REF!</definedName>
    <definedName name="PREPD" localSheetId="36">#REF!</definedName>
    <definedName name="PREPD" localSheetId="37">#REF!</definedName>
    <definedName name="PREPD" localSheetId="38">#REF!</definedName>
    <definedName name="PREPD" localSheetId="39">#REF!</definedName>
    <definedName name="PREPD" localSheetId="5">#REF!</definedName>
    <definedName name="PREPD" localSheetId="6">#REF!</definedName>
    <definedName name="PREPD">#REF!</definedName>
    <definedName name="PRINT" localSheetId="0">#REF!</definedName>
    <definedName name="PRINT" localSheetId="1">#REF!</definedName>
    <definedName name="PRINT" localSheetId="2">#REF!</definedName>
    <definedName name="PRINT" localSheetId="3">#REF!</definedName>
    <definedName name="PRINT" localSheetId="4">#REF!</definedName>
    <definedName name="PRINT" localSheetId="7">#REF!</definedName>
    <definedName name="PRINT" localSheetId="8">#REF!</definedName>
    <definedName name="PRINT" localSheetId="9">#REF!</definedName>
    <definedName name="PRINT" localSheetId="10">#REF!</definedName>
    <definedName name="PRINT" localSheetId="11">#REF!</definedName>
    <definedName name="PRINT" localSheetId="12">#REF!</definedName>
    <definedName name="PRINT" localSheetId="13">#REF!</definedName>
    <definedName name="PRINT" localSheetId="14">#REF!</definedName>
    <definedName name="PRINT" localSheetId="15">#REF!</definedName>
    <definedName name="PRINT" localSheetId="16">#REF!</definedName>
    <definedName name="PRINT" localSheetId="17">#REF!</definedName>
    <definedName name="PRINT" localSheetId="18">#REF!</definedName>
    <definedName name="PRINT" localSheetId="19">#REF!</definedName>
    <definedName name="PRINT" localSheetId="20">#REF!</definedName>
    <definedName name="PRINT" localSheetId="21">#REF!</definedName>
    <definedName name="PRINT" localSheetId="22">#REF!</definedName>
    <definedName name="PRINT" localSheetId="23">#REF!</definedName>
    <definedName name="PRINT" localSheetId="24">#REF!</definedName>
    <definedName name="PRINT" localSheetId="25">#REF!</definedName>
    <definedName name="PRINT" localSheetId="26">#REF!</definedName>
    <definedName name="PRINT" localSheetId="27">#REF!</definedName>
    <definedName name="PRINT" localSheetId="28">#REF!</definedName>
    <definedName name="PRINT" localSheetId="29">#REF!</definedName>
    <definedName name="PRINT" localSheetId="30">#REF!</definedName>
    <definedName name="PRINT" localSheetId="31">#REF!</definedName>
    <definedName name="PRINT" localSheetId="32">#REF!</definedName>
    <definedName name="PRINT" localSheetId="33">#REF!</definedName>
    <definedName name="PRINT" localSheetId="34">#REF!</definedName>
    <definedName name="PRINT" localSheetId="35">#REF!</definedName>
    <definedName name="PRINT" localSheetId="36">#REF!</definedName>
    <definedName name="PRINT" localSheetId="37">#REF!</definedName>
    <definedName name="PRINT" localSheetId="38">#REF!</definedName>
    <definedName name="PRINT" localSheetId="39">#REF!</definedName>
    <definedName name="PRINT" localSheetId="5">#REF!</definedName>
    <definedName name="PRINT" localSheetId="6">#REF!</definedName>
    <definedName name="PRINT">#REF!</definedName>
    <definedName name="_xlnm.Print_Area" localSheetId="0">'T01'!$A$1:$AE$146</definedName>
    <definedName name="_xlnm.Print_Area" localSheetId="1">'T02'!$A$1:$AE$146</definedName>
    <definedName name="_xlnm.Print_Area" localSheetId="2">'T03'!$A$1:$AE$146</definedName>
    <definedName name="_xlnm.Print_Area" localSheetId="3">'T04'!$A$1:$AE$146</definedName>
    <definedName name="_xlnm.Print_Area" localSheetId="4">'T06'!$A$1:$AE$146</definedName>
    <definedName name="_xlnm.Print_Area" localSheetId="7">'T10'!$A$1:$AE$146</definedName>
    <definedName name="_xlnm.Print_Area" localSheetId="8">'T11'!$A$1:$AE$146</definedName>
    <definedName name="_xlnm.Print_Area" localSheetId="9">'T13'!$A$1:$AE$146</definedName>
    <definedName name="_xlnm.Print_Area" localSheetId="10">'T14'!$A$1:$AE$146</definedName>
    <definedName name="_xlnm.Print_Area" localSheetId="11">'T15'!$A$1:$AE$146</definedName>
    <definedName name="_xlnm.Print_Area" localSheetId="12">'T16'!$A$1:$AE$146</definedName>
    <definedName name="_xlnm.Print_Area" localSheetId="13">'T41'!$A$1:$AE$146</definedName>
    <definedName name="_xlnm.Print_Area" localSheetId="14">'T42'!$A$1:$AE$146</definedName>
    <definedName name="_xlnm.Print_Area" localSheetId="15">'T44'!$A$1:$AE$146</definedName>
    <definedName name="_xlnm.Print_Area" localSheetId="16">'T45'!$A$1:$AE$146</definedName>
    <definedName name="_xlnm.Print_Area" localSheetId="17">'T46'!$A$1:$AE$146</definedName>
    <definedName name="_xlnm.Print_Area" localSheetId="18">'T47'!$A$1:$AE$146</definedName>
    <definedName name="_xlnm.Print_Area" localSheetId="19">'T49'!$A$1:$AE$146</definedName>
    <definedName name="_xlnm.Print_Area" localSheetId="20">'T50'!$A$1:$AE$146</definedName>
    <definedName name="_xlnm.Print_Area" localSheetId="21">'T51'!$A$1:$AE$146</definedName>
    <definedName name="_xlnm.Print_Area" localSheetId="22">'T52'!$A$1:$AE$146</definedName>
    <definedName name="_xlnm.Print_Area" localSheetId="23">'T53'!$A$1:$AE$146</definedName>
    <definedName name="_xlnm.Print_Area" localSheetId="24">'T54'!$A$1:$AE$146</definedName>
    <definedName name="_xlnm.Print_Area" localSheetId="25">'T55'!$A$1:$AE$146</definedName>
    <definedName name="_xlnm.Print_Area" localSheetId="26">'T56'!$A$1:$AE$146</definedName>
    <definedName name="_xlnm.Print_Area" localSheetId="27">'T57'!$A$1:$AE$146</definedName>
    <definedName name="_xlnm.Print_Area" localSheetId="28">'T58'!$A$1:$AE$146</definedName>
    <definedName name="_xlnm.Print_Area" localSheetId="29">'T59'!$A$1:$AE$146</definedName>
    <definedName name="_xlnm.Print_Area" localSheetId="30">'T60'!$A$1:$AE$146</definedName>
    <definedName name="_xlnm.Print_Area" localSheetId="31">'T61'!$A$1:$AE$146</definedName>
    <definedName name="_xlnm.Print_Area" localSheetId="32">'T63'!$A$1:$AE$146</definedName>
    <definedName name="_xlnm.Print_Area" localSheetId="33">'T64'!$A$1:$AE$146</definedName>
    <definedName name="_xlnm.Print_Area" localSheetId="34">'T66'!$A$1:$AE$146</definedName>
    <definedName name="_xlnm.Print_Area" localSheetId="35">'T67'!$A$1:$AE$146</definedName>
    <definedName name="_xlnm.Print_Area" localSheetId="36">'T68'!$A$1:$AE$146</definedName>
    <definedName name="_xlnm.Print_Area" localSheetId="37">'T70'!$A$1:$AE$146</definedName>
    <definedName name="_xlnm.Print_Area" localSheetId="38">'T71'!$A$1:$AE$146</definedName>
    <definedName name="_xlnm.Print_Area" localSheetId="39">'T72'!$A$1:$AE$146</definedName>
    <definedName name="_xlnm.Print_Area" localSheetId="5">'T8'!$A$1:$AE$146</definedName>
    <definedName name="_xlnm.Print_Area" localSheetId="6">'T9'!$A$1:$AE$146</definedName>
    <definedName name="_xlnm.Print_Area">[2]Calca!$C$7:$N$65</definedName>
    <definedName name="Print_Area_MI" localSheetId="0">#REF!</definedName>
    <definedName name="Print_Area_MI" localSheetId="1">#REF!</definedName>
    <definedName name="Print_Area_MI" localSheetId="2">#REF!</definedName>
    <definedName name="Print_Area_MI" localSheetId="3">#REF!</definedName>
    <definedName name="Print_Area_MI" localSheetId="4">#REF!</definedName>
    <definedName name="Print_Area_MI" localSheetId="7">#REF!</definedName>
    <definedName name="Print_Area_MI" localSheetId="8">#REF!</definedName>
    <definedName name="Print_Area_MI" localSheetId="9">#REF!</definedName>
    <definedName name="Print_Area_MI" localSheetId="10">#REF!</definedName>
    <definedName name="Print_Area_MI" localSheetId="11">#REF!</definedName>
    <definedName name="Print_Area_MI" localSheetId="12">#REF!</definedName>
    <definedName name="Print_Area_MI" localSheetId="13">#REF!</definedName>
    <definedName name="Print_Area_MI" localSheetId="14">#REF!</definedName>
    <definedName name="Print_Area_MI" localSheetId="15">#REF!</definedName>
    <definedName name="Print_Area_MI" localSheetId="16">#REF!</definedName>
    <definedName name="Print_Area_MI" localSheetId="17">#REF!</definedName>
    <definedName name="Print_Area_MI" localSheetId="18">#REF!</definedName>
    <definedName name="Print_Area_MI" localSheetId="19">#REF!</definedName>
    <definedName name="Print_Area_MI" localSheetId="20">#REF!</definedName>
    <definedName name="Print_Area_MI" localSheetId="21">#REF!</definedName>
    <definedName name="Print_Area_MI" localSheetId="22">#REF!</definedName>
    <definedName name="Print_Area_MI" localSheetId="23">#REF!</definedName>
    <definedName name="Print_Area_MI" localSheetId="24">#REF!</definedName>
    <definedName name="Print_Area_MI" localSheetId="25">#REF!</definedName>
    <definedName name="Print_Area_MI" localSheetId="26">#REF!</definedName>
    <definedName name="Print_Area_MI" localSheetId="27">#REF!</definedName>
    <definedName name="Print_Area_MI" localSheetId="28">#REF!</definedName>
    <definedName name="Print_Area_MI" localSheetId="29">#REF!</definedName>
    <definedName name="Print_Area_MI" localSheetId="30">#REF!</definedName>
    <definedName name="Print_Area_MI" localSheetId="31">#REF!</definedName>
    <definedName name="Print_Area_MI" localSheetId="32">#REF!</definedName>
    <definedName name="Print_Area_MI" localSheetId="33">#REF!</definedName>
    <definedName name="Print_Area_MI" localSheetId="34">#REF!</definedName>
    <definedName name="Print_Area_MI" localSheetId="35">#REF!</definedName>
    <definedName name="Print_Area_MI" localSheetId="36">#REF!</definedName>
    <definedName name="Print_Area_MI" localSheetId="37">#REF!</definedName>
    <definedName name="Print_Area_MI" localSheetId="38">#REF!</definedName>
    <definedName name="Print_Area_MI" localSheetId="39">#REF!</definedName>
    <definedName name="Print_Area_MI" localSheetId="5">#REF!</definedName>
    <definedName name="Print_Area_MI" localSheetId="6">#REF!</definedName>
    <definedName name="Print_Area_MI">#REF!</definedName>
    <definedName name="Print_Area_MI2" localSheetId="0">#REF!</definedName>
    <definedName name="Print_Area_MI2" localSheetId="1">#REF!</definedName>
    <definedName name="Print_Area_MI2" localSheetId="2">#REF!</definedName>
    <definedName name="Print_Area_MI2" localSheetId="3">#REF!</definedName>
    <definedName name="Print_Area_MI2" localSheetId="4">#REF!</definedName>
    <definedName name="Print_Area_MI2" localSheetId="7">#REF!</definedName>
    <definedName name="Print_Area_MI2" localSheetId="8">#REF!</definedName>
    <definedName name="Print_Area_MI2" localSheetId="9">#REF!</definedName>
    <definedName name="Print_Area_MI2" localSheetId="10">#REF!</definedName>
    <definedName name="Print_Area_MI2" localSheetId="11">#REF!</definedName>
    <definedName name="Print_Area_MI2" localSheetId="12">#REF!</definedName>
    <definedName name="Print_Area_MI2" localSheetId="13">#REF!</definedName>
    <definedName name="Print_Area_MI2" localSheetId="14">#REF!</definedName>
    <definedName name="Print_Area_MI2" localSheetId="15">#REF!</definedName>
    <definedName name="Print_Area_MI2" localSheetId="16">#REF!</definedName>
    <definedName name="Print_Area_MI2" localSheetId="17">#REF!</definedName>
    <definedName name="Print_Area_MI2" localSheetId="18">#REF!</definedName>
    <definedName name="Print_Area_MI2" localSheetId="19">#REF!</definedName>
    <definedName name="Print_Area_MI2" localSheetId="20">#REF!</definedName>
    <definedName name="Print_Area_MI2" localSheetId="21">#REF!</definedName>
    <definedName name="Print_Area_MI2" localSheetId="22">#REF!</definedName>
    <definedName name="Print_Area_MI2" localSheetId="23">#REF!</definedName>
    <definedName name="Print_Area_MI2" localSheetId="24">#REF!</definedName>
    <definedName name="Print_Area_MI2" localSheetId="25">#REF!</definedName>
    <definedName name="Print_Area_MI2" localSheetId="26">#REF!</definedName>
    <definedName name="Print_Area_MI2" localSheetId="27">#REF!</definedName>
    <definedName name="Print_Area_MI2" localSheetId="28">#REF!</definedName>
    <definedName name="Print_Area_MI2" localSheetId="29">#REF!</definedName>
    <definedName name="Print_Area_MI2" localSheetId="30">#REF!</definedName>
    <definedName name="Print_Area_MI2" localSheetId="31">#REF!</definedName>
    <definedName name="Print_Area_MI2" localSheetId="32">#REF!</definedName>
    <definedName name="Print_Area_MI2" localSheetId="33">#REF!</definedName>
    <definedName name="Print_Area_MI2" localSheetId="34">#REF!</definedName>
    <definedName name="Print_Area_MI2" localSheetId="35">#REF!</definedName>
    <definedName name="Print_Area_MI2" localSheetId="36">#REF!</definedName>
    <definedName name="Print_Area_MI2" localSheetId="37">#REF!</definedName>
    <definedName name="Print_Area_MI2" localSheetId="38">#REF!</definedName>
    <definedName name="Print_Area_MI2" localSheetId="39">#REF!</definedName>
    <definedName name="Print_Area_MI2" localSheetId="5">#REF!</definedName>
    <definedName name="Print_Area_MI2" localSheetId="6">#REF!</definedName>
    <definedName name="Print_Area_MI2">#REF!</definedName>
    <definedName name="_xlnm.Print_Titles" localSheetId="0">'T01'!$1:$9</definedName>
    <definedName name="_xlnm.Print_Titles" localSheetId="1">'T02'!$1:$9</definedName>
    <definedName name="_xlnm.Print_Titles" localSheetId="2">'T03'!$1:$9</definedName>
    <definedName name="_xlnm.Print_Titles" localSheetId="3">'T04'!$1:$9</definedName>
    <definedName name="_xlnm.Print_Titles" localSheetId="4">'T06'!$1:$9</definedName>
    <definedName name="_xlnm.Print_Titles" localSheetId="7">'T10'!$1:$9</definedName>
    <definedName name="_xlnm.Print_Titles" localSheetId="8">'T11'!$1:$9</definedName>
    <definedName name="_xlnm.Print_Titles" localSheetId="9">'T13'!$1:$9</definedName>
    <definedName name="_xlnm.Print_Titles" localSheetId="10">'T14'!$1:$9</definedName>
    <definedName name="_xlnm.Print_Titles" localSheetId="11">'T15'!$1:$9</definedName>
    <definedName name="_xlnm.Print_Titles" localSheetId="12">'T16'!$1:$9</definedName>
    <definedName name="_xlnm.Print_Titles" localSheetId="13">'T41'!$1:$9</definedName>
    <definedName name="_xlnm.Print_Titles" localSheetId="14">'T42'!$1:$9</definedName>
    <definedName name="_xlnm.Print_Titles" localSheetId="15">'T44'!$1:$9</definedName>
    <definedName name="_xlnm.Print_Titles" localSheetId="16">'T45'!$1:$9</definedName>
    <definedName name="_xlnm.Print_Titles" localSheetId="17">'T46'!$1:$9</definedName>
    <definedName name="_xlnm.Print_Titles" localSheetId="18">'T47'!$1:$9</definedName>
    <definedName name="_xlnm.Print_Titles" localSheetId="19">'T49'!$1:$9</definedName>
    <definedName name="_xlnm.Print_Titles" localSheetId="20">'T50'!$1:$9</definedName>
    <definedName name="_xlnm.Print_Titles" localSheetId="21">'T51'!$1:$9</definedName>
    <definedName name="_xlnm.Print_Titles" localSheetId="22">'T52'!$1:$9</definedName>
    <definedName name="_xlnm.Print_Titles" localSheetId="23">'T53'!$1:$9</definedName>
    <definedName name="_xlnm.Print_Titles" localSheetId="24">'T54'!$1:$9</definedName>
    <definedName name="_xlnm.Print_Titles" localSheetId="25">'T55'!$1:$9</definedName>
    <definedName name="_xlnm.Print_Titles" localSheetId="26">'T56'!$1:$9</definedName>
    <definedName name="_xlnm.Print_Titles" localSheetId="27">'T57'!$1:$9</definedName>
    <definedName name="_xlnm.Print_Titles" localSheetId="28">'T58'!$1:$9</definedName>
    <definedName name="_xlnm.Print_Titles" localSheetId="29">'T59'!$1:$9</definedName>
    <definedName name="_xlnm.Print_Titles" localSheetId="30">'T60'!$1:$9</definedName>
    <definedName name="_xlnm.Print_Titles" localSheetId="31">'T61'!$1:$9</definedName>
    <definedName name="_xlnm.Print_Titles" localSheetId="32">'T63'!$1:$9</definedName>
    <definedName name="_xlnm.Print_Titles" localSheetId="33">'T64'!$1:$9</definedName>
    <definedName name="_xlnm.Print_Titles" localSheetId="34">'T66'!$1:$9</definedName>
    <definedName name="_xlnm.Print_Titles" localSheetId="35">'T67'!$1:$9</definedName>
    <definedName name="_xlnm.Print_Titles" localSheetId="36">'T68'!$1:$9</definedName>
    <definedName name="_xlnm.Print_Titles" localSheetId="37">'T70'!$1:$9</definedName>
    <definedName name="_xlnm.Print_Titles" localSheetId="38">'T71'!$1:$9</definedName>
    <definedName name="_xlnm.Print_Titles" localSheetId="39">'T72'!$1:$9</definedName>
    <definedName name="_xlnm.Print_Titles" localSheetId="5">'T8'!$1:$9</definedName>
    <definedName name="_xlnm.Print_Titles" localSheetId="6">'T9'!$1:$9</definedName>
    <definedName name="Print_Titles_MI" localSheetId="0">'[8]1V-125'!#REF!</definedName>
    <definedName name="Print_Titles_MI" localSheetId="1">'[8]1V-125'!#REF!</definedName>
    <definedName name="Print_Titles_MI" localSheetId="2">'[8]1V-125'!#REF!</definedName>
    <definedName name="Print_Titles_MI" localSheetId="3">'[8]1V-125'!#REF!</definedName>
    <definedName name="Print_Titles_MI" localSheetId="4">'[8]1V-125'!#REF!</definedName>
    <definedName name="Print_Titles_MI" localSheetId="7">'[8]1V-125'!#REF!</definedName>
    <definedName name="Print_Titles_MI" localSheetId="8">'[8]1V-125'!#REF!</definedName>
    <definedName name="Print_Titles_MI" localSheetId="9">'[8]1V-125'!#REF!</definedName>
    <definedName name="Print_Titles_MI" localSheetId="10">'[8]1V-125'!#REF!</definedName>
    <definedName name="Print_Titles_MI" localSheetId="11">'[8]1V-125'!#REF!</definedName>
    <definedName name="Print_Titles_MI" localSheetId="12">'[8]1V-125'!#REF!</definedName>
    <definedName name="Print_Titles_MI" localSheetId="13">'[8]1V-125'!#REF!</definedName>
    <definedName name="Print_Titles_MI" localSheetId="14">'[8]1V-125'!#REF!</definedName>
    <definedName name="Print_Titles_MI" localSheetId="15">'[8]1V-125'!#REF!</definedName>
    <definedName name="Print_Titles_MI" localSheetId="16">'[8]1V-125'!#REF!</definedName>
    <definedName name="Print_Titles_MI" localSheetId="17">'[8]1V-125'!#REF!</definedName>
    <definedName name="Print_Titles_MI" localSheetId="18">'[8]1V-125'!#REF!</definedName>
    <definedName name="Print_Titles_MI" localSheetId="19">'[8]1V-125'!#REF!</definedName>
    <definedName name="Print_Titles_MI" localSheetId="20">'[8]1V-125'!#REF!</definedName>
    <definedName name="Print_Titles_MI" localSheetId="21">'[8]1V-125'!#REF!</definedName>
    <definedName name="Print_Titles_MI" localSheetId="22">'[8]1V-125'!#REF!</definedName>
    <definedName name="Print_Titles_MI" localSheetId="23">'[8]1V-125'!#REF!</definedName>
    <definedName name="Print_Titles_MI" localSheetId="24">'[8]1V-125'!#REF!</definedName>
    <definedName name="Print_Titles_MI" localSheetId="25">'[8]1V-125'!#REF!</definedName>
    <definedName name="Print_Titles_MI" localSheetId="26">'[8]1V-125'!#REF!</definedName>
    <definedName name="Print_Titles_MI" localSheetId="27">'[8]1V-125'!#REF!</definedName>
    <definedName name="Print_Titles_MI" localSheetId="28">'[8]1V-125'!#REF!</definedName>
    <definedName name="Print_Titles_MI" localSheetId="29">'[8]1V-125'!#REF!</definedName>
    <definedName name="Print_Titles_MI" localSheetId="30">'[8]1V-125'!#REF!</definedName>
    <definedName name="Print_Titles_MI" localSheetId="31">'[8]1V-125'!#REF!</definedName>
    <definedName name="Print_Titles_MI" localSheetId="32">'[8]1V-125'!#REF!</definedName>
    <definedName name="Print_Titles_MI" localSheetId="33">'[8]1V-125'!#REF!</definedName>
    <definedName name="Print_Titles_MI" localSheetId="34">'[8]1V-125'!#REF!</definedName>
    <definedName name="Print_Titles_MI" localSheetId="35">'[8]1V-125'!#REF!</definedName>
    <definedName name="Print_Titles_MI" localSheetId="36">'[8]1V-125'!#REF!</definedName>
    <definedName name="Print_Titles_MI" localSheetId="37">'[8]1V-125'!#REF!</definedName>
    <definedName name="Print_Titles_MI" localSheetId="38">'[8]1V-125'!#REF!</definedName>
    <definedName name="Print_Titles_MI" localSheetId="39">'[8]1V-125'!#REF!</definedName>
    <definedName name="Print_Titles_MI" localSheetId="5">'[8]1V-125'!#REF!</definedName>
    <definedName name="Print_Titles_MI" localSheetId="6">'[8]1V-125'!#REF!</definedName>
    <definedName name="Print_Titles_MI">'[8]1V-125'!#REF!</definedName>
    <definedName name="PS" localSheetId="0">#REF!</definedName>
    <definedName name="PS" localSheetId="1">#REF!</definedName>
    <definedName name="PS" localSheetId="2">#REF!</definedName>
    <definedName name="PS" localSheetId="3">#REF!</definedName>
    <definedName name="PS" localSheetId="4">#REF!</definedName>
    <definedName name="PS" localSheetId="7">#REF!</definedName>
    <definedName name="PS" localSheetId="8">#REF!</definedName>
    <definedName name="PS" localSheetId="9">#REF!</definedName>
    <definedName name="PS" localSheetId="10">#REF!</definedName>
    <definedName name="PS" localSheetId="11">#REF!</definedName>
    <definedName name="PS" localSheetId="12">#REF!</definedName>
    <definedName name="PS" localSheetId="13">#REF!</definedName>
    <definedName name="PS" localSheetId="14">#REF!</definedName>
    <definedName name="PS" localSheetId="15">#REF!</definedName>
    <definedName name="PS" localSheetId="16">#REF!</definedName>
    <definedName name="PS" localSheetId="17">#REF!</definedName>
    <definedName name="PS" localSheetId="18">#REF!</definedName>
    <definedName name="PS" localSheetId="19">#REF!</definedName>
    <definedName name="PS" localSheetId="20">#REF!</definedName>
    <definedName name="PS" localSheetId="21">#REF!</definedName>
    <definedName name="PS" localSheetId="22">#REF!</definedName>
    <definedName name="PS" localSheetId="23">#REF!</definedName>
    <definedName name="PS" localSheetId="24">#REF!</definedName>
    <definedName name="PS" localSheetId="25">#REF!</definedName>
    <definedName name="PS" localSheetId="26">#REF!</definedName>
    <definedName name="PS" localSheetId="27">#REF!</definedName>
    <definedName name="PS" localSheetId="28">#REF!</definedName>
    <definedName name="PS" localSheetId="29">#REF!</definedName>
    <definedName name="PS" localSheetId="30">#REF!</definedName>
    <definedName name="PS" localSheetId="31">#REF!</definedName>
    <definedName name="PS" localSheetId="32">#REF!</definedName>
    <definedName name="PS" localSheetId="33">#REF!</definedName>
    <definedName name="PS" localSheetId="34">#REF!</definedName>
    <definedName name="PS" localSheetId="35">#REF!</definedName>
    <definedName name="PS" localSheetId="36">#REF!</definedName>
    <definedName name="PS" localSheetId="37">#REF!</definedName>
    <definedName name="PS" localSheetId="38">#REF!</definedName>
    <definedName name="PS" localSheetId="39">#REF!</definedName>
    <definedName name="PS" localSheetId="5">#REF!</definedName>
    <definedName name="PS" localSheetId="6">#REF!</definedName>
    <definedName name="PS">#REF!</definedName>
    <definedName name="Pv" localSheetId="0">#REF!</definedName>
    <definedName name="Pv" localSheetId="1">#REF!</definedName>
    <definedName name="Pv" localSheetId="2">#REF!</definedName>
    <definedName name="Pv" localSheetId="3">#REF!</definedName>
    <definedName name="Pv" localSheetId="4">#REF!</definedName>
    <definedName name="Pv" localSheetId="7">#REF!</definedName>
    <definedName name="Pv" localSheetId="8">#REF!</definedName>
    <definedName name="Pv" localSheetId="9">#REF!</definedName>
    <definedName name="Pv" localSheetId="10">#REF!</definedName>
    <definedName name="Pv" localSheetId="11">#REF!</definedName>
    <definedName name="Pv" localSheetId="12">#REF!</definedName>
    <definedName name="Pv" localSheetId="13">#REF!</definedName>
    <definedName name="Pv" localSheetId="14">#REF!</definedName>
    <definedName name="Pv" localSheetId="15">#REF!</definedName>
    <definedName name="Pv" localSheetId="16">#REF!</definedName>
    <definedName name="Pv" localSheetId="17">#REF!</definedName>
    <definedName name="Pv" localSheetId="18">#REF!</definedName>
    <definedName name="Pv" localSheetId="19">#REF!</definedName>
    <definedName name="Pv" localSheetId="20">#REF!</definedName>
    <definedName name="Pv" localSheetId="21">#REF!</definedName>
    <definedName name="Pv" localSheetId="22">#REF!</definedName>
    <definedName name="Pv" localSheetId="23">#REF!</definedName>
    <definedName name="Pv" localSheetId="24">#REF!</definedName>
    <definedName name="Pv" localSheetId="25">#REF!</definedName>
    <definedName name="Pv" localSheetId="26">#REF!</definedName>
    <definedName name="Pv" localSheetId="27">#REF!</definedName>
    <definedName name="Pv" localSheetId="28">#REF!</definedName>
    <definedName name="Pv" localSheetId="29">#REF!</definedName>
    <definedName name="Pv" localSheetId="30">#REF!</definedName>
    <definedName name="Pv" localSheetId="31">#REF!</definedName>
    <definedName name="Pv" localSheetId="32">#REF!</definedName>
    <definedName name="Pv" localSheetId="33">#REF!</definedName>
    <definedName name="Pv" localSheetId="34">#REF!</definedName>
    <definedName name="Pv" localSheetId="35">#REF!</definedName>
    <definedName name="Pv" localSheetId="36">#REF!</definedName>
    <definedName name="Pv" localSheetId="37">#REF!</definedName>
    <definedName name="Pv" localSheetId="38">#REF!</definedName>
    <definedName name="Pv" localSheetId="39">#REF!</definedName>
    <definedName name="Pv" localSheetId="5">#REF!</definedName>
    <definedName name="Pv" localSheetId="6">#REF!</definedName>
    <definedName name="Pv">#REF!</definedName>
    <definedName name="Pvc" localSheetId="0">#REF!</definedName>
    <definedName name="Pvc" localSheetId="1">#REF!</definedName>
    <definedName name="Pvc" localSheetId="2">#REF!</definedName>
    <definedName name="Pvc" localSheetId="3">#REF!</definedName>
    <definedName name="Pvc" localSheetId="4">#REF!</definedName>
    <definedName name="Pvc" localSheetId="7">#REF!</definedName>
    <definedName name="Pvc" localSheetId="8">#REF!</definedName>
    <definedName name="Pvc" localSheetId="9">#REF!</definedName>
    <definedName name="Pvc" localSheetId="10">#REF!</definedName>
    <definedName name="Pvc" localSheetId="11">#REF!</definedName>
    <definedName name="Pvc" localSheetId="12">#REF!</definedName>
    <definedName name="Pvc" localSheetId="13">#REF!</definedName>
    <definedName name="Pvc" localSheetId="14">#REF!</definedName>
    <definedName name="Pvc" localSheetId="15">#REF!</definedName>
    <definedName name="Pvc" localSheetId="16">#REF!</definedName>
    <definedName name="Pvc" localSheetId="17">#REF!</definedName>
    <definedName name="Pvc" localSheetId="18">#REF!</definedName>
    <definedName name="Pvc" localSheetId="19">#REF!</definedName>
    <definedName name="Pvc" localSheetId="20">#REF!</definedName>
    <definedName name="Pvc" localSheetId="21">#REF!</definedName>
    <definedName name="Pvc" localSheetId="22">#REF!</definedName>
    <definedName name="Pvc" localSheetId="23">#REF!</definedName>
    <definedName name="Pvc" localSheetId="24">#REF!</definedName>
    <definedName name="Pvc" localSheetId="25">#REF!</definedName>
    <definedName name="Pvc" localSheetId="26">#REF!</definedName>
    <definedName name="Pvc" localSheetId="27">#REF!</definedName>
    <definedName name="Pvc" localSheetId="28">#REF!</definedName>
    <definedName name="Pvc" localSheetId="29">#REF!</definedName>
    <definedName name="Pvc" localSheetId="30">#REF!</definedName>
    <definedName name="Pvc" localSheetId="31">#REF!</definedName>
    <definedName name="Pvc" localSheetId="32">#REF!</definedName>
    <definedName name="Pvc" localSheetId="33">#REF!</definedName>
    <definedName name="Pvc" localSheetId="34">#REF!</definedName>
    <definedName name="Pvc" localSheetId="35">#REF!</definedName>
    <definedName name="Pvc" localSheetId="36">#REF!</definedName>
    <definedName name="Pvc" localSheetId="37">#REF!</definedName>
    <definedName name="Pvc" localSheetId="38">#REF!</definedName>
    <definedName name="Pvc" localSheetId="39">#REF!</definedName>
    <definedName name="Pvc" localSheetId="5">#REF!</definedName>
    <definedName name="Pvc" localSheetId="6">#REF!</definedName>
    <definedName name="Pvc">#REF!</definedName>
    <definedName name="Q" localSheetId="0">#REF!</definedName>
    <definedName name="Q" localSheetId="1">#REF!</definedName>
    <definedName name="Q" localSheetId="2">#REF!</definedName>
    <definedName name="Q" localSheetId="3">#REF!</definedName>
    <definedName name="Q" localSheetId="4">#REF!</definedName>
    <definedName name="Q" localSheetId="7">#REF!</definedName>
    <definedName name="Q" localSheetId="8">#REF!</definedName>
    <definedName name="Q" localSheetId="9">#REF!</definedName>
    <definedName name="Q" localSheetId="10">#REF!</definedName>
    <definedName name="Q" localSheetId="11">#REF!</definedName>
    <definedName name="Q" localSheetId="12">#REF!</definedName>
    <definedName name="Q" localSheetId="13">#REF!</definedName>
    <definedName name="Q" localSheetId="14">#REF!</definedName>
    <definedName name="Q" localSheetId="15">#REF!</definedName>
    <definedName name="Q" localSheetId="16">#REF!</definedName>
    <definedName name="Q" localSheetId="17">#REF!</definedName>
    <definedName name="Q" localSheetId="18">#REF!</definedName>
    <definedName name="Q" localSheetId="19">#REF!</definedName>
    <definedName name="Q" localSheetId="20">#REF!</definedName>
    <definedName name="Q" localSheetId="21">#REF!</definedName>
    <definedName name="Q" localSheetId="22">#REF!</definedName>
    <definedName name="Q" localSheetId="23">#REF!</definedName>
    <definedName name="Q" localSheetId="24">#REF!</definedName>
    <definedName name="Q" localSheetId="25">#REF!</definedName>
    <definedName name="Q" localSheetId="26">#REF!</definedName>
    <definedName name="Q" localSheetId="27">#REF!</definedName>
    <definedName name="Q" localSheetId="28">#REF!</definedName>
    <definedName name="Q" localSheetId="29">#REF!</definedName>
    <definedName name="Q" localSheetId="30">#REF!</definedName>
    <definedName name="Q" localSheetId="31">#REF!</definedName>
    <definedName name="Q" localSheetId="32">#REF!</definedName>
    <definedName name="Q" localSheetId="33">#REF!</definedName>
    <definedName name="Q" localSheetId="34">#REF!</definedName>
    <definedName name="Q" localSheetId="35">#REF!</definedName>
    <definedName name="Q" localSheetId="36">#REF!</definedName>
    <definedName name="Q" localSheetId="37">#REF!</definedName>
    <definedName name="Q" localSheetId="38">#REF!</definedName>
    <definedName name="Q" localSheetId="39">#REF!</definedName>
    <definedName name="Q" localSheetId="5">#REF!</definedName>
    <definedName name="Q" localSheetId="6">#REF!</definedName>
    <definedName name="Q">#REF!</definedName>
    <definedName name="Range_01" localSheetId="0">'[9]Line Sizing'!#REF!</definedName>
    <definedName name="Range_01" localSheetId="1">'[9]Line Sizing'!#REF!</definedName>
    <definedName name="Range_01" localSheetId="2">'[9]Line Sizing'!#REF!</definedName>
    <definedName name="Range_01" localSheetId="3">'[9]Line Sizing'!#REF!</definedName>
    <definedName name="Range_01" localSheetId="4">'[9]Line Sizing'!#REF!</definedName>
    <definedName name="Range_01" localSheetId="7">'[9]Line Sizing'!#REF!</definedName>
    <definedName name="Range_01" localSheetId="8">'[9]Line Sizing'!#REF!</definedName>
    <definedName name="Range_01" localSheetId="9">'[9]Line Sizing'!#REF!</definedName>
    <definedName name="Range_01" localSheetId="10">'[9]Line Sizing'!#REF!</definedName>
    <definedName name="Range_01" localSheetId="11">'[9]Line Sizing'!#REF!</definedName>
    <definedName name="Range_01" localSheetId="12">'[9]Line Sizing'!#REF!</definedName>
    <definedName name="Range_01" localSheetId="13">'[9]Line Sizing'!#REF!</definedName>
    <definedName name="Range_01" localSheetId="14">'[9]Line Sizing'!#REF!</definedName>
    <definedName name="Range_01" localSheetId="15">'[9]Line Sizing'!#REF!</definedName>
    <definedName name="Range_01" localSheetId="16">'[9]Line Sizing'!#REF!</definedName>
    <definedName name="Range_01" localSheetId="17">'[9]Line Sizing'!#REF!</definedName>
    <definedName name="Range_01" localSheetId="18">'[9]Line Sizing'!#REF!</definedName>
    <definedName name="Range_01" localSheetId="19">'[9]Line Sizing'!#REF!</definedName>
    <definedName name="Range_01" localSheetId="20">'[9]Line Sizing'!#REF!</definedName>
    <definedName name="Range_01" localSheetId="21">'[9]Line Sizing'!#REF!</definedName>
    <definedName name="Range_01" localSheetId="22">'[9]Line Sizing'!#REF!</definedName>
    <definedName name="Range_01" localSheetId="23">'[9]Line Sizing'!#REF!</definedName>
    <definedName name="Range_01" localSheetId="24">'[9]Line Sizing'!#REF!</definedName>
    <definedName name="Range_01" localSheetId="25">'[9]Line Sizing'!#REF!</definedName>
    <definedName name="Range_01" localSheetId="26">'[9]Line Sizing'!#REF!</definedName>
    <definedName name="Range_01" localSheetId="27">'[9]Line Sizing'!#REF!</definedName>
    <definedName name="Range_01" localSheetId="28">'[9]Line Sizing'!#REF!</definedName>
    <definedName name="Range_01" localSheetId="29">'[9]Line Sizing'!#REF!</definedName>
    <definedName name="Range_01" localSheetId="30">'[9]Line Sizing'!#REF!</definedName>
    <definedName name="Range_01" localSheetId="31">'[9]Line Sizing'!#REF!</definedName>
    <definedName name="Range_01" localSheetId="32">'[9]Line Sizing'!#REF!</definedName>
    <definedName name="Range_01" localSheetId="33">'[9]Line Sizing'!#REF!</definedName>
    <definedName name="Range_01" localSheetId="34">'[9]Line Sizing'!#REF!</definedName>
    <definedName name="Range_01" localSheetId="35">'[9]Line Sizing'!#REF!</definedName>
    <definedName name="Range_01" localSheetId="36">'[9]Line Sizing'!#REF!</definedName>
    <definedName name="Range_01" localSheetId="37">'[9]Line Sizing'!#REF!</definedName>
    <definedName name="Range_01" localSheetId="38">'[9]Line Sizing'!#REF!</definedName>
    <definedName name="Range_01" localSheetId="39">'[9]Line Sizing'!#REF!</definedName>
    <definedName name="Range_01" localSheetId="5">'[9]Line Sizing'!#REF!</definedName>
    <definedName name="Range_01" localSheetId="6">'[9]Line Sizing'!#REF!</definedName>
    <definedName name="Range_01">'[9]Line Sizing'!#REF!</definedName>
    <definedName name="Re" localSheetId="0">#REF!</definedName>
    <definedName name="Re" localSheetId="1">#REF!</definedName>
    <definedName name="Re" localSheetId="2">#REF!</definedName>
    <definedName name="Re" localSheetId="3">#REF!</definedName>
    <definedName name="Re" localSheetId="4">#REF!</definedName>
    <definedName name="Re" localSheetId="7">#REF!</definedName>
    <definedName name="Re" localSheetId="8">#REF!</definedName>
    <definedName name="Re" localSheetId="9">#REF!</definedName>
    <definedName name="Re" localSheetId="10">#REF!</definedName>
    <definedName name="Re" localSheetId="11">#REF!</definedName>
    <definedName name="Re" localSheetId="12">#REF!</definedName>
    <definedName name="Re" localSheetId="13">#REF!</definedName>
    <definedName name="Re" localSheetId="14">#REF!</definedName>
    <definedName name="Re" localSheetId="15">#REF!</definedName>
    <definedName name="Re" localSheetId="16">#REF!</definedName>
    <definedName name="Re" localSheetId="17">#REF!</definedName>
    <definedName name="Re" localSheetId="18">#REF!</definedName>
    <definedName name="Re" localSheetId="19">#REF!</definedName>
    <definedName name="Re" localSheetId="20">#REF!</definedName>
    <definedName name="Re" localSheetId="21">#REF!</definedName>
    <definedName name="Re" localSheetId="22">#REF!</definedName>
    <definedName name="Re" localSheetId="23">#REF!</definedName>
    <definedName name="Re" localSheetId="24">#REF!</definedName>
    <definedName name="Re" localSheetId="25">#REF!</definedName>
    <definedName name="Re" localSheetId="26">#REF!</definedName>
    <definedName name="Re" localSheetId="27">#REF!</definedName>
    <definedName name="Re" localSheetId="28">#REF!</definedName>
    <definedName name="Re" localSheetId="29">#REF!</definedName>
    <definedName name="Re" localSheetId="30">#REF!</definedName>
    <definedName name="Re" localSheetId="31">#REF!</definedName>
    <definedName name="Re" localSheetId="32">#REF!</definedName>
    <definedName name="Re" localSheetId="33">#REF!</definedName>
    <definedName name="Re" localSheetId="34">#REF!</definedName>
    <definedName name="Re" localSheetId="35">#REF!</definedName>
    <definedName name="Re" localSheetId="36">#REF!</definedName>
    <definedName name="Re" localSheetId="37">#REF!</definedName>
    <definedName name="Re" localSheetId="38">#REF!</definedName>
    <definedName name="Re" localSheetId="39">#REF!</definedName>
    <definedName name="Re" localSheetId="5">#REF!</definedName>
    <definedName name="Re" localSheetId="6">#REF!</definedName>
    <definedName name="Re">#REF!</definedName>
    <definedName name="REV" localSheetId="0">#REF!</definedName>
    <definedName name="REV" localSheetId="1">#REF!</definedName>
    <definedName name="REV" localSheetId="2">#REF!</definedName>
    <definedName name="REV" localSheetId="3">#REF!</definedName>
    <definedName name="REV" localSheetId="4">#REF!</definedName>
    <definedName name="REV" localSheetId="7">#REF!</definedName>
    <definedName name="REV" localSheetId="8">#REF!</definedName>
    <definedName name="REV" localSheetId="9">#REF!</definedName>
    <definedName name="REV" localSheetId="10">#REF!</definedName>
    <definedName name="REV" localSheetId="11">#REF!</definedName>
    <definedName name="REV" localSheetId="12">#REF!</definedName>
    <definedName name="REV" localSheetId="13">#REF!</definedName>
    <definedName name="REV" localSheetId="14">#REF!</definedName>
    <definedName name="REV" localSheetId="15">#REF!</definedName>
    <definedName name="REV" localSheetId="16">#REF!</definedName>
    <definedName name="REV" localSheetId="17">#REF!</definedName>
    <definedName name="REV" localSheetId="18">#REF!</definedName>
    <definedName name="REV" localSheetId="19">#REF!</definedName>
    <definedName name="REV" localSheetId="20">#REF!</definedName>
    <definedName name="REV" localSheetId="21">#REF!</definedName>
    <definedName name="REV" localSheetId="22">#REF!</definedName>
    <definedName name="REV" localSheetId="23">#REF!</definedName>
    <definedName name="REV" localSheetId="24">#REF!</definedName>
    <definedName name="REV" localSheetId="25">#REF!</definedName>
    <definedName name="REV" localSheetId="26">#REF!</definedName>
    <definedName name="REV" localSheetId="27">#REF!</definedName>
    <definedName name="REV" localSheetId="28">#REF!</definedName>
    <definedName name="REV" localSheetId="29">#REF!</definedName>
    <definedName name="REV" localSheetId="30">#REF!</definedName>
    <definedName name="REV" localSheetId="31">#REF!</definedName>
    <definedName name="REV" localSheetId="32">#REF!</definedName>
    <definedName name="REV" localSheetId="33">#REF!</definedName>
    <definedName name="REV" localSheetId="34">#REF!</definedName>
    <definedName name="REV" localSheetId="35">#REF!</definedName>
    <definedName name="REV" localSheetId="36">#REF!</definedName>
    <definedName name="REV" localSheetId="37">#REF!</definedName>
    <definedName name="REV" localSheetId="38">#REF!</definedName>
    <definedName name="REV" localSheetId="39">#REF!</definedName>
    <definedName name="REV" localSheetId="5">#REF!</definedName>
    <definedName name="REV" localSheetId="6">#REF!</definedName>
    <definedName name="REV">#REF!</definedName>
    <definedName name="Roughness_Help_Button" localSheetId="0">[3]!Roughness_Help_Button</definedName>
    <definedName name="Roughness_Help_Button" localSheetId="1">[3]!Roughness_Help_Button</definedName>
    <definedName name="Roughness_Help_Button" localSheetId="2">[3]!Roughness_Help_Button</definedName>
    <definedName name="Roughness_Help_Button" localSheetId="3">[3]!Roughness_Help_Button</definedName>
    <definedName name="Roughness_Help_Button" localSheetId="4">[3]!Roughness_Help_Button</definedName>
    <definedName name="Roughness_Help_Button" localSheetId="7">[3]!Roughness_Help_Button</definedName>
    <definedName name="Roughness_Help_Button" localSheetId="8">[3]!Roughness_Help_Button</definedName>
    <definedName name="Roughness_Help_Button" localSheetId="9">[3]!Roughness_Help_Button</definedName>
    <definedName name="Roughness_Help_Button" localSheetId="10">[3]!Roughness_Help_Button</definedName>
    <definedName name="Roughness_Help_Button" localSheetId="11">[3]!Roughness_Help_Button</definedName>
    <definedName name="Roughness_Help_Button" localSheetId="12">[3]!Roughness_Help_Button</definedName>
    <definedName name="Roughness_Help_Button" localSheetId="13">[3]!Roughness_Help_Button</definedName>
    <definedName name="Roughness_Help_Button" localSheetId="14">[3]!Roughness_Help_Button</definedName>
    <definedName name="Roughness_Help_Button" localSheetId="15">[3]!Roughness_Help_Button</definedName>
    <definedName name="Roughness_Help_Button" localSheetId="16">[3]!Roughness_Help_Button</definedName>
    <definedName name="Roughness_Help_Button" localSheetId="17">[3]!Roughness_Help_Button</definedName>
    <definedName name="Roughness_Help_Button" localSheetId="18">[3]!Roughness_Help_Button</definedName>
    <definedName name="Roughness_Help_Button" localSheetId="19">[3]!Roughness_Help_Button</definedName>
    <definedName name="Roughness_Help_Button" localSheetId="20">[3]!Roughness_Help_Button</definedName>
    <definedName name="Roughness_Help_Button" localSheetId="21">[3]!Roughness_Help_Button</definedName>
    <definedName name="Roughness_Help_Button" localSheetId="22">[3]!Roughness_Help_Button</definedName>
    <definedName name="Roughness_Help_Button" localSheetId="23">[3]!Roughness_Help_Button</definedName>
    <definedName name="Roughness_Help_Button" localSheetId="24">[3]!Roughness_Help_Button</definedName>
    <definedName name="Roughness_Help_Button" localSheetId="25">[3]!Roughness_Help_Button</definedName>
    <definedName name="Roughness_Help_Button" localSheetId="26">[3]!Roughness_Help_Button</definedName>
    <definedName name="Roughness_Help_Button" localSheetId="27">[3]!Roughness_Help_Button</definedName>
    <definedName name="Roughness_Help_Button" localSheetId="28">[3]!Roughness_Help_Button</definedName>
    <definedName name="Roughness_Help_Button" localSheetId="29">[3]!Roughness_Help_Button</definedName>
    <definedName name="Roughness_Help_Button" localSheetId="30">[3]!Roughness_Help_Button</definedName>
    <definedName name="Roughness_Help_Button" localSheetId="31">[3]!Roughness_Help_Button</definedName>
    <definedName name="Roughness_Help_Button" localSheetId="32">[3]!Roughness_Help_Button</definedName>
    <definedName name="Roughness_Help_Button" localSheetId="33">[3]!Roughness_Help_Button</definedName>
    <definedName name="Roughness_Help_Button" localSheetId="34">[3]!Roughness_Help_Button</definedName>
    <definedName name="Roughness_Help_Button" localSheetId="35">[3]!Roughness_Help_Button</definedName>
    <definedName name="Roughness_Help_Button" localSheetId="36">[3]!Roughness_Help_Button</definedName>
    <definedName name="Roughness_Help_Button" localSheetId="37">[3]!Roughness_Help_Button</definedName>
    <definedName name="Roughness_Help_Button" localSheetId="38">[3]!Roughness_Help_Button</definedName>
    <definedName name="Roughness_Help_Button" localSheetId="39">[3]!Roughness_Help_Button</definedName>
    <definedName name="Roughness_Help_Button" localSheetId="5">[3]!Roughness_Help_Button</definedName>
    <definedName name="Roughness_Help_Button" localSheetId="6">[3]!Roughness_Help_Button</definedName>
    <definedName name="Roughness_Help_Button">[3]!Roughness_Help_Button</definedName>
    <definedName name="S" localSheetId="0">#REF!</definedName>
    <definedName name="S" localSheetId="1">#REF!</definedName>
    <definedName name="S" localSheetId="2">#REF!</definedName>
    <definedName name="S" localSheetId="3">#REF!</definedName>
    <definedName name="S" localSheetId="4">#REF!</definedName>
    <definedName name="S" localSheetId="7">#REF!</definedName>
    <definedName name="S" localSheetId="8">#REF!</definedName>
    <definedName name="S" localSheetId="9">#REF!</definedName>
    <definedName name="S" localSheetId="10">#REF!</definedName>
    <definedName name="S" localSheetId="11">#REF!</definedName>
    <definedName name="S" localSheetId="12">#REF!</definedName>
    <definedName name="S" localSheetId="13">#REF!</definedName>
    <definedName name="S" localSheetId="14">#REF!</definedName>
    <definedName name="S" localSheetId="15">#REF!</definedName>
    <definedName name="S" localSheetId="16">#REF!</definedName>
    <definedName name="S" localSheetId="17">#REF!</definedName>
    <definedName name="S" localSheetId="18">#REF!</definedName>
    <definedName name="S" localSheetId="19">#REF!</definedName>
    <definedName name="S" localSheetId="20">#REF!</definedName>
    <definedName name="S" localSheetId="21">#REF!</definedName>
    <definedName name="S" localSheetId="22">#REF!</definedName>
    <definedName name="S" localSheetId="23">#REF!</definedName>
    <definedName name="S" localSheetId="24">#REF!</definedName>
    <definedName name="S" localSheetId="25">#REF!</definedName>
    <definedName name="S" localSheetId="26">#REF!</definedName>
    <definedName name="S" localSheetId="27">#REF!</definedName>
    <definedName name="S" localSheetId="28">#REF!</definedName>
    <definedName name="S" localSheetId="29">#REF!</definedName>
    <definedName name="S" localSheetId="30">#REF!</definedName>
    <definedName name="S" localSheetId="31">#REF!</definedName>
    <definedName name="S" localSheetId="32">#REF!</definedName>
    <definedName name="S" localSheetId="33">#REF!</definedName>
    <definedName name="S" localSheetId="34">#REF!</definedName>
    <definedName name="S" localSheetId="35">#REF!</definedName>
    <definedName name="S" localSheetId="36">#REF!</definedName>
    <definedName name="S" localSheetId="37">#REF!</definedName>
    <definedName name="S" localSheetId="38">#REF!</definedName>
    <definedName name="S" localSheetId="39">#REF!</definedName>
    <definedName name="S" localSheetId="5">#REF!</definedName>
    <definedName name="S" localSheetId="6">#REF!</definedName>
    <definedName name="S">#REF!</definedName>
    <definedName name="servlist" localSheetId="0">#REF!</definedName>
    <definedName name="servlist" localSheetId="1">#REF!</definedName>
    <definedName name="servlist" localSheetId="2">#REF!</definedName>
    <definedName name="servlist" localSheetId="3">#REF!</definedName>
    <definedName name="servlist" localSheetId="4">#REF!</definedName>
    <definedName name="servlist" localSheetId="7">#REF!</definedName>
    <definedName name="servlist" localSheetId="8">#REF!</definedName>
    <definedName name="servlist" localSheetId="9">#REF!</definedName>
    <definedName name="servlist" localSheetId="10">#REF!</definedName>
    <definedName name="servlist" localSheetId="11">#REF!</definedName>
    <definedName name="servlist" localSheetId="12">#REF!</definedName>
    <definedName name="servlist" localSheetId="13">#REF!</definedName>
    <definedName name="servlist" localSheetId="14">#REF!</definedName>
    <definedName name="servlist" localSheetId="15">#REF!</definedName>
    <definedName name="servlist" localSheetId="16">#REF!</definedName>
    <definedName name="servlist" localSheetId="17">#REF!</definedName>
    <definedName name="servlist" localSheetId="18">#REF!</definedName>
    <definedName name="servlist" localSheetId="19">#REF!</definedName>
    <definedName name="servlist" localSheetId="20">#REF!</definedName>
    <definedName name="servlist" localSheetId="21">#REF!</definedName>
    <definedName name="servlist" localSheetId="22">#REF!</definedName>
    <definedName name="servlist" localSheetId="23">#REF!</definedName>
    <definedName name="servlist" localSheetId="24">#REF!</definedName>
    <definedName name="servlist" localSheetId="25">#REF!</definedName>
    <definedName name="servlist" localSheetId="26">#REF!</definedName>
    <definedName name="servlist" localSheetId="27">#REF!</definedName>
    <definedName name="servlist" localSheetId="28">#REF!</definedName>
    <definedName name="servlist" localSheetId="29">#REF!</definedName>
    <definedName name="servlist" localSheetId="30">#REF!</definedName>
    <definedName name="servlist" localSheetId="31">#REF!</definedName>
    <definedName name="servlist" localSheetId="32">#REF!</definedName>
    <definedName name="servlist" localSheetId="33">#REF!</definedName>
    <definedName name="servlist" localSheetId="34">#REF!</definedName>
    <definedName name="servlist" localSheetId="35">#REF!</definedName>
    <definedName name="servlist" localSheetId="36">#REF!</definedName>
    <definedName name="servlist" localSheetId="37">#REF!</definedName>
    <definedName name="servlist" localSheetId="38">#REF!</definedName>
    <definedName name="servlist" localSheetId="39">#REF!</definedName>
    <definedName name="servlist" localSheetId="5">#REF!</definedName>
    <definedName name="servlist" localSheetId="6">#REF!</definedName>
    <definedName name="servlist">#REF!</definedName>
    <definedName name="SG" localSheetId="0">#REF!</definedName>
    <definedName name="SG" localSheetId="1">#REF!</definedName>
    <definedName name="SG" localSheetId="2">#REF!</definedName>
    <definedName name="SG" localSheetId="3">#REF!</definedName>
    <definedName name="SG" localSheetId="4">#REF!</definedName>
    <definedName name="SG" localSheetId="7">#REF!</definedName>
    <definedName name="SG" localSheetId="8">#REF!</definedName>
    <definedName name="SG" localSheetId="9">#REF!</definedName>
    <definedName name="SG" localSheetId="10">#REF!</definedName>
    <definedName name="SG" localSheetId="11">#REF!</definedName>
    <definedName name="SG" localSheetId="12">#REF!</definedName>
    <definedName name="SG" localSheetId="13">#REF!</definedName>
    <definedName name="SG" localSheetId="14">#REF!</definedName>
    <definedName name="SG" localSheetId="15">#REF!</definedName>
    <definedName name="SG" localSheetId="16">#REF!</definedName>
    <definedName name="SG" localSheetId="17">#REF!</definedName>
    <definedName name="SG" localSheetId="18">#REF!</definedName>
    <definedName name="SG" localSheetId="19">#REF!</definedName>
    <definedName name="SG" localSheetId="20">#REF!</definedName>
    <definedName name="SG" localSheetId="21">#REF!</definedName>
    <definedName name="SG" localSheetId="22">#REF!</definedName>
    <definedName name="SG" localSheetId="23">#REF!</definedName>
    <definedName name="SG" localSheetId="24">#REF!</definedName>
    <definedName name="SG" localSheetId="25">#REF!</definedName>
    <definedName name="SG" localSheetId="26">#REF!</definedName>
    <definedName name="SG" localSheetId="27">#REF!</definedName>
    <definedName name="SG" localSheetId="28">#REF!</definedName>
    <definedName name="SG" localSheetId="29">#REF!</definedName>
    <definedName name="SG" localSheetId="30">#REF!</definedName>
    <definedName name="SG" localSheetId="31">#REF!</definedName>
    <definedName name="SG" localSheetId="32">#REF!</definedName>
    <definedName name="SG" localSheetId="33">#REF!</definedName>
    <definedName name="SG" localSheetId="34">#REF!</definedName>
    <definedName name="SG" localSheetId="35">#REF!</definedName>
    <definedName name="SG" localSheetId="36">#REF!</definedName>
    <definedName name="SG" localSheetId="37">#REF!</definedName>
    <definedName name="SG" localSheetId="38">#REF!</definedName>
    <definedName name="SG" localSheetId="39">#REF!</definedName>
    <definedName name="SG" localSheetId="5">#REF!</definedName>
    <definedName name="SG" localSheetId="6">#REF!</definedName>
    <definedName name="SG">#REF!</definedName>
    <definedName name="T_0_" localSheetId="0">#REF!</definedName>
    <definedName name="T_0_" localSheetId="1">#REF!</definedName>
    <definedName name="T_0_" localSheetId="2">#REF!</definedName>
    <definedName name="T_0_" localSheetId="3">#REF!</definedName>
    <definedName name="T_0_" localSheetId="4">#REF!</definedName>
    <definedName name="T_0_" localSheetId="7">#REF!</definedName>
    <definedName name="T_0_" localSheetId="8">#REF!</definedName>
    <definedName name="T_0_" localSheetId="9">#REF!</definedName>
    <definedName name="T_0_" localSheetId="10">#REF!</definedName>
    <definedName name="T_0_" localSheetId="11">#REF!</definedName>
    <definedName name="T_0_" localSheetId="12">#REF!</definedName>
    <definedName name="T_0_" localSheetId="13">#REF!</definedName>
    <definedName name="T_0_" localSheetId="14">#REF!</definedName>
    <definedName name="T_0_" localSheetId="15">#REF!</definedName>
    <definedName name="T_0_" localSheetId="16">#REF!</definedName>
    <definedName name="T_0_" localSheetId="17">#REF!</definedName>
    <definedName name="T_0_" localSheetId="18">#REF!</definedName>
    <definedName name="T_0_" localSheetId="19">#REF!</definedName>
    <definedName name="T_0_" localSheetId="20">#REF!</definedName>
    <definedName name="T_0_" localSheetId="21">#REF!</definedName>
    <definedName name="T_0_" localSheetId="22">#REF!</definedName>
    <definedName name="T_0_" localSheetId="23">#REF!</definedName>
    <definedName name="T_0_" localSheetId="24">#REF!</definedName>
    <definedName name="T_0_" localSheetId="25">#REF!</definedName>
    <definedName name="T_0_" localSheetId="26">#REF!</definedName>
    <definedName name="T_0_" localSheetId="27">#REF!</definedName>
    <definedName name="T_0_" localSheetId="28">#REF!</definedName>
    <definedName name="T_0_" localSheetId="29">#REF!</definedName>
    <definedName name="T_0_" localSheetId="30">#REF!</definedName>
    <definedName name="T_0_" localSheetId="31">#REF!</definedName>
    <definedName name="T_0_" localSheetId="32">#REF!</definedName>
    <definedName name="T_0_" localSheetId="33">#REF!</definedName>
    <definedName name="T_0_" localSheetId="34">#REF!</definedName>
    <definedName name="T_0_" localSheetId="35">#REF!</definedName>
    <definedName name="T_0_" localSheetId="36">#REF!</definedName>
    <definedName name="T_0_" localSheetId="37">#REF!</definedName>
    <definedName name="T_0_" localSheetId="38">#REF!</definedName>
    <definedName name="T_0_" localSheetId="39">#REF!</definedName>
    <definedName name="T_0_" localSheetId="5">#REF!</definedName>
    <definedName name="T_0_" localSheetId="6">#REF!</definedName>
    <definedName name="T_0_">#REF!</definedName>
    <definedName name="taglist" localSheetId="0">#REF!</definedName>
    <definedName name="taglist" localSheetId="1">#REF!</definedName>
    <definedName name="taglist" localSheetId="2">#REF!</definedName>
    <definedName name="taglist" localSheetId="3">#REF!</definedName>
    <definedName name="taglist" localSheetId="4">#REF!</definedName>
    <definedName name="taglist" localSheetId="7">#REF!</definedName>
    <definedName name="taglist" localSheetId="8">#REF!</definedName>
    <definedName name="taglist" localSheetId="9">#REF!</definedName>
    <definedName name="taglist" localSheetId="10">#REF!</definedName>
    <definedName name="taglist" localSheetId="11">#REF!</definedName>
    <definedName name="taglist" localSheetId="12">#REF!</definedName>
    <definedName name="taglist" localSheetId="13">#REF!</definedName>
    <definedName name="taglist" localSheetId="14">#REF!</definedName>
    <definedName name="taglist" localSheetId="15">#REF!</definedName>
    <definedName name="taglist" localSheetId="16">#REF!</definedName>
    <definedName name="taglist" localSheetId="17">#REF!</definedName>
    <definedName name="taglist" localSheetId="18">#REF!</definedName>
    <definedName name="taglist" localSheetId="19">#REF!</definedName>
    <definedName name="taglist" localSheetId="20">#REF!</definedName>
    <definedName name="taglist" localSheetId="21">#REF!</definedName>
    <definedName name="taglist" localSheetId="22">#REF!</definedName>
    <definedName name="taglist" localSheetId="23">#REF!</definedName>
    <definedName name="taglist" localSheetId="24">#REF!</definedName>
    <definedName name="taglist" localSheetId="25">#REF!</definedName>
    <definedName name="taglist" localSheetId="26">#REF!</definedName>
    <definedName name="taglist" localSheetId="27">#REF!</definedName>
    <definedName name="taglist" localSheetId="28">#REF!</definedName>
    <definedName name="taglist" localSheetId="29">#REF!</definedName>
    <definedName name="taglist" localSheetId="30">#REF!</definedName>
    <definedName name="taglist" localSheetId="31">#REF!</definedName>
    <definedName name="taglist" localSheetId="32">#REF!</definedName>
    <definedName name="taglist" localSheetId="33">#REF!</definedName>
    <definedName name="taglist" localSheetId="34">#REF!</definedName>
    <definedName name="taglist" localSheetId="35">#REF!</definedName>
    <definedName name="taglist" localSheetId="36">#REF!</definedName>
    <definedName name="taglist" localSheetId="37">#REF!</definedName>
    <definedName name="taglist" localSheetId="38">#REF!</definedName>
    <definedName name="taglist" localSheetId="39">#REF!</definedName>
    <definedName name="taglist" localSheetId="5">#REF!</definedName>
    <definedName name="taglist" localSheetId="6">#REF!</definedName>
    <definedName name="taglist">#REF!</definedName>
    <definedName name="Tf" localSheetId="0">#REF!</definedName>
    <definedName name="Tf" localSheetId="1">#REF!</definedName>
    <definedName name="Tf" localSheetId="2">#REF!</definedName>
    <definedName name="Tf" localSheetId="3">#REF!</definedName>
    <definedName name="Tf" localSheetId="4">#REF!</definedName>
    <definedName name="Tf" localSheetId="7">#REF!</definedName>
    <definedName name="Tf" localSheetId="8">#REF!</definedName>
    <definedName name="Tf" localSheetId="9">#REF!</definedName>
    <definedName name="Tf" localSheetId="10">#REF!</definedName>
    <definedName name="Tf" localSheetId="11">#REF!</definedName>
    <definedName name="Tf" localSheetId="12">#REF!</definedName>
    <definedName name="Tf" localSheetId="13">#REF!</definedName>
    <definedName name="Tf" localSheetId="14">#REF!</definedName>
    <definedName name="Tf" localSheetId="15">#REF!</definedName>
    <definedName name="Tf" localSheetId="16">#REF!</definedName>
    <definedName name="Tf" localSheetId="17">#REF!</definedName>
    <definedName name="Tf" localSheetId="18">#REF!</definedName>
    <definedName name="Tf" localSheetId="19">#REF!</definedName>
    <definedName name="Tf" localSheetId="20">#REF!</definedName>
    <definedName name="Tf" localSheetId="21">#REF!</definedName>
    <definedName name="Tf" localSheetId="22">#REF!</definedName>
    <definedName name="Tf" localSheetId="23">#REF!</definedName>
    <definedName name="Tf" localSheetId="24">#REF!</definedName>
    <definedName name="Tf" localSheetId="25">#REF!</definedName>
    <definedName name="Tf" localSheetId="26">#REF!</definedName>
    <definedName name="Tf" localSheetId="27">#REF!</definedName>
    <definedName name="Tf" localSheetId="28">#REF!</definedName>
    <definedName name="Tf" localSheetId="29">#REF!</definedName>
    <definedName name="Tf" localSheetId="30">#REF!</definedName>
    <definedName name="Tf" localSheetId="31">#REF!</definedName>
    <definedName name="Tf" localSheetId="32">#REF!</definedName>
    <definedName name="Tf" localSheetId="33">#REF!</definedName>
    <definedName name="Tf" localSheetId="34">#REF!</definedName>
    <definedName name="Tf" localSheetId="35">#REF!</definedName>
    <definedName name="Tf" localSheetId="36">#REF!</definedName>
    <definedName name="Tf" localSheetId="37">#REF!</definedName>
    <definedName name="Tf" localSheetId="38">#REF!</definedName>
    <definedName name="Tf" localSheetId="39">#REF!</definedName>
    <definedName name="Tf" localSheetId="5">#REF!</definedName>
    <definedName name="Tf" localSheetId="6">#REF!</definedName>
    <definedName name="Tf">#REF!</definedName>
    <definedName name="Therminol66">'[10]CO2 duty (UOP)'!$G$18:$M$42</definedName>
    <definedName name="TIP" localSheetId="0">#REF!</definedName>
    <definedName name="TIP" localSheetId="1">#REF!</definedName>
    <definedName name="TIP" localSheetId="2">#REF!</definedName>
    <definedName name="TIP" localSheetId="3">#REF!</definedName>
    <definedName name="TIP" localSheetId="4">#REF!</definedName>
    <definedName name="TIP" localSheetId="7">#REF!</definedName>
    <definedName name="TIP" localSheetId="8">#REF!</definedName>
    <definedName name="TIP" localSheetId="9">#REF!</definedName>
    <definedName name="TIP" localSheetId="10">#REF!</definedName>
    <definedName name="TIP" localSheetId="11">#REF!</definedName>
    <definedName name="TIP" localSheetId="12">#REF!</definedName>
    <definedName name="TIP" localSheetId="13">#REF!</definedName>
    <definedName name="TIP" localSheetId="14">#REF!</definedName>
    <definedName name="TIP" localSheetId="15">#REF!</definedName>
    <definedName name="TIP" localSheetId="16">#REF!</definedName>
    <definedName name="TIP" localSheetId="17">#REF!</definedName>
    <definedName name="TIP" localSheetId="18">#REF!</definedName>
    <definedName name="TIP" localSheetId="19">#REF!</definedName>
    <definedName name="TIP" localSheetId="20">#REF!</definedName>
    <definedName name="TIP" localSheetId="21">#REF!</definedName>
    <definedName name="TIP" localSheetId="22">#REF!</definedName>
    <definedName name="TIP" localSheetId="23">#REF!</definedName>
    <definedName name="TIP" localSheetId="24">#REF!</definedName>
    <definedName name="TIP" localSheetId="25">#REF!</definedName>
    <definedName name="TIP" localSheetId="26">#REF!</definedName>
    <definedName name="TIP" localSheetId="27">#REF!</definedName>
    <definedName name="TIP" localSheetId="28">#REF!</definedName>
    <definedName name="TIP" localSheetId="29">#REF!</definedName>
    <definedName name="TIP" localSheetId="30">#REF!</definedName>
    <definedName name="TIP" localSheetId="31">#REF!</definedName>
    <definedName name="TIP" localSheetId="32">#REF!</definedName>
    <definedName name="TIP" localSheetId="33">#REF!</definedName>
    <definedName name="TIP" localSheetId="34">#REF!</definedName>
    <definedName name="TIP" localSheetId="35">#REF!</definedName>
    <definedName name="TIP" localSheetId="36">#REF!</definedName>
    <definedName name="TIP" localSheetId="37">#REF!</definedName>
    <definedName name="TIP" localSheetId="38">#REF!</definedName>
    <definedName name="TIP" localSheetId="39">#REF!</definedName>
    <definedName name="TIP" localSheetId="5">#REF!</definedName>
    <definedName name="TIP" localSheetId="6">#REF!</definedName>
    <definedName name="TIP">#REF!</definedName>
    <definedName name="title" localSheetId="0">#REF!</definedName>
    <definedName name="title" localSheetId="1">#REF!</definedName>
    <definedName name="title" localSheetId="2">#REF!</definedName>
    <definedName name="title" localSheetId="3">#REF!</definedName>
    <definedName name="title" localSheetId="4">#REF!</definedName>
    <definedName name="title" localSheetId="7">#REF!</definedName>
    <definedName name="title" localSheetId="8">#REF!</definedName>
    <definedName name="title" localSheetId="9">#REF!</definedName>
    <definedName name="title" localSheetId="10">#REF!</definedName>
    <definedName name="title" localSheetId="11">#REF!</definedName>
    <definedName name="title" localSheetId="12">#REF!</definedName>
    <definedName name="title" localSheetId="13">#REF!</definedName>
    <definedName name="title" localSheetId="14">#REF!</definedName>
    <definedName name="title" localSheetId="15">#REF!</definedName>
    <definedName name="title" localSheetId="16">#REF!</definedName>
    <definedName name="title" localSheetId="17">#REF!</definedName>
    <definedName name="title" localSheetId="18">#REF!</definedName>
    <definedName name="title" localSheetId="19">#REF!</definedName>
    <definedName name="title" localSheetId="20">#REF!</definedName>
    <definedName name="title" localSheetId="21">#REF!</definedName>
    <definedName name="title" localSheetId="22">#REF!</definedName>
    <definedName name="title" localSheetId="23">#REF!</definedName>
    <definedName name="title" localSheetId="24">#REF!</definedName>
    <definedName name="title" localSheetId="25">#REF!</definedName>
    <definedName name="title" localSheetId="26">#REF!</definedName>
    <definedName name="title" localSheetId="27">#REF!</definedName>
    <definedName name="title" localSheetId="28">#REF!</definedName>
    <definedName name="title" localSheetId="29">#REF!</definedName>
    <definedName name="title" localSheetId="30">#REF!</definedName>
    <definedName name="title" localSheetId="31">#REF!</definedName>
    <definedName name="title" localSheetId="32">#REF!</definedName>
    <definedName name="title" localSheetId="33">#REF!</definedName>
    <definedName name="title" localSheetId="34">#REF!</definedName>
    <definedName name="title" localSheetId="35">#REF!</definedName>
    <definedName name="title" localSheetId="36">#REF!</definedName>
    <definedName name="title" localSheetId="37">#REF!</definedName>
    <definedName name="title" localSheetId="38">#REF!</definedName>
    <definedName name="title" localSheetId="39">#REF!</definedName>
    <definedName name="title" localSheetId="5">#REF!</definedName>
    <definedName name="title" localSheetId="6">#REF!</definedName>
    <definedName name="title">#REF!</definedName>
    <definedName name="V" localSheetId="0">#REF!</definedName>
    <definedName name="V" localSheetId="1">#REF!</definedName>
    <definedName name="V" localSheetId="2">#REF!</definedName>
    <definedName name="V" localSheetId="3">#REF!</definedName>
    <definedName name="V" localSheetId="4">#REF!</definedName>
    <definedName name="V" localSheetId="7">#REF!</definedName>
    <definedName name="V" localSheetId="8">#REF!</definedName>
    <definedName name="V" localSheetId="9">#REF!</definedName>
    <definedName name="V" localSheetId="10">#REF!</definedName>
    <definedName name="V" localSheetId="11">#REF!</definedName>
    <definedName name="V" localSheetId="12">#REF!</definedName>
    <definedName name="V" localSheetId="13">#REF!</definedName>
    <definedName name="V" localSheetId="14">#REF!</definedName>
    <definedName name="V" localSheetId="15">#REF!</definedName>
    <definedName name="V" localSheetId="16">#REF!</definedName>
    <definedName name="V" localSheetId="17">#REF!</definedName>
    <definedName name="V" localSheetId="18">#REF!</definedName>
    <definedName name="V" localSheetId="19">#REF!</definedName>
    <definedName name="V" localSheetId="20">#REF!</definedName>
    <definedName name="V" localSheetId="21">#REF!</definedName>
    <definedName name="V" localSheetId="22">#REF!</definedName>
    <definedName name="V" localSheetId="23">#REF!</definedName>
    <definedName name="V" localSheetId="24">#REF!</definedName>
    <definedName name="V" localSheetId="25">#REF!</definedName>
    <definedName name="V" localSheetId="26">#REF!</definedName>
    <definedName name="V" localSheetId="27">#REF!</definedName>
    <definedName name="V" localSheetId="28">#REF!</definedName>
    <definedName name="V" localSheetId="29">#REF!</definedName>
    <definedName name="V" localSheetId="30">#REF!</definedName>
    <definedName name="V" localSheetId="31">#REF!</definedName>
    <definedName name="V" localSheetId="32">#REF!</definedName>
    <definedName name="V" localSheetId="33">#REF!</definedName>
    <definedName name="V" localSheetId="34">#REF!</definedName>
    <definedName name="V" localSheetId="35">#REF!</definedName>
    <definedName name="V" localSheetId="36">#REF!</definedName>
    <definedName name="V" localSheetId="37">#REF!</definedName>
    <definedName name="V" localSheetId="38">#REF!</definedName>
    <definedName name="V" localSheetId="39">#REF!</definedName>
    <definedName name="V" localSheetId="5">#REF!</definedName>
    <definedName name="V" localSheetId="6">#REF!</definedName>
    <definedName name="V">#REF!</definedName>
    <definedName name="Xt" localSheetId="0">#REF!</definedName>
    <definedName name="Xt" localSheetId="1">#REF!</definedName>
    <definedName name="Xt" localSheetId="2">#REF!</definedName>
    <definedName name="Xt" localSheetId="3">#REF!</definedName>
    <definedName name="Xt" localSheetId="4">#REF!</definedName>
    <definedName name="Xt" localSheetId="7">#REF!</definedName>
    <definedName name="Xt" localSheetId="8">#REF!</definedName>
    <definedName name="Xt" localSheetId="9">#REF!</definedName>
    <definedName name="Xt" localSheetId="10">#REF!</definedName>
    <definedName name="Xt" localSheetId="11">#REF!</definedName>
    <definedName name="Xt" localSheetId="12">#REF!</definedName>
    <definedName name="Xt" localSheetId="13">#REF!</definedName>
    <definedName name="Xt" localSheetId="14">#REF!</definedName>
    <definedName name="Xt" localSheetId="15">#REF!</definedName>
    <definedName name="Xt" localSheetId="16">#REF!</definedName>
    <definedName name="Xt" localSheetId="17">#REF!</definedName>
    <definedName name="Xt" localSheetId="18">#REF!</definedName>
    <definedName name="Xt" localSheetId="19">#REF!</definedName>
    <definedName name="Xt" localSheetId="20">#REF!</definedName>
    <definedName name="Xt" localSheetId="21">#REF!</definedName>
    <definedName name="Xt" localSheetId="22">#REF!</definedName>
    <definedName name="Xt" localSheetId="23">#REF!</definedName>
    <definedName name="Xt" localSheetId="24">#REF!</definedName>
    <definedName name="Xt" localSheetId="25">#REF!</definedName>
    <definedName name="Xt" localSheetId="26">#REF!</definedName>
    <definedName name="Xt" localSheetId="27">#REF!</definedName>
    <definedName name="Xt" localSheetId="28">#REF!</definedName>
    <definedName name="Xt" localSheetId="29">#REF!</definedName>
    <definedName name="Xt" localSheetId="30">#REF!</definedName>
    <definedName name="Xt" localSheetId="31">#REF!</definedName>
    <definedName name="Xt" localSheetId="32">#REF!</definedName>
    <definedName name="Xt" localSheetId="33">#REF!</definedName>
    <definedName name="Xt" localSheetId="34">#REF!</definedName>
    <definedName name="Xt" localSheetId="35">#REF!</definedName>
    <definedName name="Xt" localSheetId="36">#REF!</definedName>
    <definedName name="Xt" localSheetId="37">#REF!</definedName>
    <definedName name="Xt" localSheetId="38">#REF!</definedName>
    <definedName name="Xt" localSheetId="39">#REF!</definedName>
    <definedName name="Xt" localSheetId="5">#REF!</definedName>
    <definedName name="Xt" localSheetId="6">#REF!</definedName>
    <definedName name="Xt">#REF!</definedName>
    <definedName name="Y" localSheetId="0">#REF!</definedName>
    <definedName name="Y" localSheetId="1">#REF!</definedName>
    <definedName name="Y" localSheetId="2">#REF!</definedName>
    <definedName name="Y" localSheetId="3">#REF!</definedName>
    <definedName name="Y" localSheetId="4">#REF!</definedName>
    <definedName name="Y" localSheetId="7">#REF!</definedName>
    <definedName name="Y" localSheetId="8">#REF!</definedName>
    <definedName name="Y" localSheetId="9">#REF!</definedName>
    <definedName name="Y" localSheetId="10">#REF!</definedName>
    <definedName name="Y" localSheetId="11">#REF!</definedName>
    <definedName name="Y" localSheetId="12">#REF!</definedName>
    <definedName name="Y" localSheetId="13">#REF!</definedName>
    <definedName name="Y" localSheetId="14">#REF!</definedName>
    <definedName name="Y" localSheetId="15">#REF!</definedName>
    <definedName name="Y" localSheetId="16">#REF!</definedName>
    <definedName name="Y" localSheetId="17">#REF!</definedName>
    <definedName name="Y" localSheetId="18">#REF!</definedName>
    <definedName name="Y" localSheetId="19">#REF!</definedName>
    <definedName name="Y" localSheetId="20">#REF!</definedName>
    <definedName name="Y" localSheetId="21">#REF!</definedName>
    <definedName name="Y" localSheetId="22">#REF!</definedName>
    <definedName name="Y" localSheetId="23">#REF!</definedName>
    <definedName name="Y" localSheetId="24">#REF!</definedName>
    <definedName name="Y" localSheetId="25">#REF!</definedName>
    <definedName name="Y" localSheetId="26">#REF!</definedName>
    <definedName name="Y" localSheetId="27">#REF!</definedName>
    <definedName name="Y" localSheetId="28">#REF!</definedName>
    <definedName name="Y" localSheetId="29">#REF!</definedName>
    <definedName name="Y" localSheetId="30">#REF!</definedName>
    <definedName name="Y" localSheetId="31">#REF!</definedName>
    <definedName name="Y" localSheetId="32">#REF!</definedName>
    <definedName name="Y" localSheetId="33">#REF!</definedName>
    <definedName name="Y" localSheetId="34">#REF!</definedName>
    <definedName name="Y" localSheetId="35">#REF!</definedName>
    <definedName name="Y" localSheetId="36">#REF!</definedName>
    <definedName name="Y" localSheetId="37">#REF!</definedName>
    <definedName name="Y" localSheetId="38">#REF!</definedName>
    <definedName name="Y" localSheetId="39">#REF!</definedName>
    <definedName name="Y" localSheetId="5">#REF!</definedName>
    <definedName name="Y" localSheetId="6">#REF!</definedName>
    <definedName name="Y">#REF!</definedName>
    <definedName name="Ze" localSheetId="0">#REF!</definedName>
    <definedName name="Ze" localSheetId="1">#REF!</definedName>
    <definedName name="Ze" localSheetId="2">#REF!</definedName>
    <definedName name="Ze" localSheetId="3">#REF!</definedName>
    <definedName name="Ze" localSheetId="4">#REF!</definedName>
    <definedName name="Ze" localSheetId="7">#REF!</definedName>
    <definedName name="Ze" localSheetId="8">#REF!</definedName>
    <definedName name="Ze" localSheetId="9">#REF!</definedName>
    <definedName name="Ze" localSheetId="10">#REF!</definedName>
    <definedName name="Ze" localSheetId="11">#REF!</definedName>
    <definedName name="Ze" localSheetId="12">#REF!</definedName>
    <definedName name="Ze" localSheetId="13">#REF!</definedName>
    <definedName name="Ze" localSheetId="14">#REF!</definedName>
    <definedName name="Ze" localSheetId="15">#REF!</definedName>
    <definedName name="Ze" localSheetId="16">#REF!</definedName>
    <definedName name="Ze" localSheetId="17">#REF!</definedName>
    <definedName name="Ze" localSheetId="18">#REF!</definedName>
    <definedName name="Ze" localSheetId="19">#REF!</definedName>
    <definedName name="Ze" localSheetId="20">#REF!</definedName>
    <definedName name="Ze" localSheetId="21">#REF!</definedName>
    <definedName name="Ze" localSheetId="22">#REF!</definedName>
    <definedName name="Ze" localSheetId="23">#REF!</definedName>
    <definedName name="Ze" localSheetId="24">#REF!</definedName>
    <definedName name="Ze" localSheetId="25">#REF!</definedName>
    <definedName name="Ze" localSheetId="26">#REF!</definedName>
    <definedName name="Ze" localSheetId="27">#REF!</definedName>
    <definedName name="Ze" localSheetId="28">#REF!</definedName>
    <definedName name="Ze" localSheetId="29">#REF!</definedName>
    <definedName name="Ze" localSheetId="30">#REF!</definedName>
    <definedName name="Ze" localSheetId="31">#REF!</definedName>
    <definedName name="Ze" localSheetId="32">#REF!</definedName>
    <definedName name="Ze" localSheetId="33">#REF!</definedName>
    <definedName name="Ze" localSheetId="34">#REF!</definedName>
    <definedName name="Ze" localSheetId="35">#REF!</definedName>
    <definedName name="Ze" localSheetId="36">#REF!</definedName>
    <definedName name="Ze" localSheetId="37">#REF!</definedName>
    <definedName name="Ze" localSheetId="38">#REF!</definedName>
    <definedName name="Ze" localSheetId="39">#REF!</definedName>
    <definedName name="Ze" localSheetId="5">#REF!</definedName>
    <definedName name="Ze" localSheetId="6">#REF!</definedName>
    <definedName name="Z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9" i="37" l="1"/>
  <c r="U69" i="16"/>
  <c r="U69" i="4"/>
  <c r="U69" i="2"/>
  <c r="M41" i="42"/>
  <c r="U40" i="42"/>
  <c r="M40" i="42" s="1"/>
  <c r="U39" i="42"/>
  <c r="M39" i="42" s="1"/>
  <c r="Z116" i="42" s="1"/>
  <c r="H31" i="42"/>
  <c r="W160" i="42"/>
  <c r="W159" i="42"/>
  <c r="W158" i="42"/>
  <c r="W157" i="42"/>
  <c r="V151" i="42"/>
  <c r="V153" i="42" s="1"/>
  <c r="P144" i="42"/>
  <c r="C126" i="42"/>
  <c r="K90" i="42"/>
  <c r="K88" i="42"/>
  <c r="L109" i="42" s="1"/>
  <c r="U83" i="42"/>
  <c r="U82" i="42"/>
  <c r="U80" i="42"/>
  <c r="U79" i="42"/>
  <c r="K76" i="42"/>
  <c r="K73" i="42"/>
  <c r="K70" i="42"/>
  <c r="K67" i="42"/>
  <c r="K65" i="42"/>
  <c r="U69" i="42" s="1"/>
  <c r="D117" i="42" s="1"/>
  <c r="AX64" i="42"/>
  <c r="AX65" i="42" s="1"/>
  <c r="H36" i="42"/>
  <c r="H33" i="42"/>
  <c r="AI6" i="42"/>
  <c r="AJ6" i="42" s="1"/>
  <c r="M41" i="41"/>
  <c r="U39" i="41"/>
  <c r="H31" i="41"/>
  <c r="W160" i="41"/>
  <c r="W159" i="41"/>
  <c r="W158" i="41"/>
  <c r="W157" i="41"/>
  <c r="V151" i="41"/>
  <c r="V153" i="41" s="1"/>
  <c r="P144" i="41"/>
  <c r="C126" i="41"/>
  <c r="K90" i="41"/>
  <c r="K88" i="41"/>
  <c r="L109" i="41" s="1"/>
  <c r="U83" i="41"/>
  <c r="U82" i="41"/>
  <c r="U80" i="41"/>
  <c r="U79" i="41"/>
  <c r="K76" i="41"/>
  <c r="K73" i="41"/>
  <c r="K70" i="41"/>
  <c r="K67" i="41"/>
  <c r="K65" i="41"/>
  <c r="U69" i="41" s="1"/>
  <c r="D117" i="41" s="1"/>
  <c r="AX64" i="41"/>
  <c r="AX65" i="41" s="1"/>
  <c r="U40" i="41"/>
  <c r="M40" i="41"/>
  <c r="M39" i="41"/>
  <c r="Z116" i="41" s="1"/>
  <c r="H36" i="41"/>
  <c r="H33" i="41"/>
  <c r="AI6" i="41"/>
  <c r="AJ6" i="41" s="1"/>
  <c r="M41" i="40"/>
  <c r="U40" i="40"/>
  <c r="M40" i="40" s="1"/>
  <c r="U39" i="40"/>
  <c r="H31" i="40"/>
  <c r="W160" i="40"/>
  <c r="W159" i="40"/>
  <c r="W158" i="40"/>
  <c r="W157" i="40"/>
  <c r="V151" i="40"/>
  <c r="V153" i="40" s="1"/>
  <c r="P144" i="40"/>
  <c r="C126" i="40"/>
  <c r="K90" i="40"/>
  <c r="K88" i="40"/>
  <c r="K92" i="40" s="1"/>
  <c r="L108" i="40" s="1"/>
  <c r="Z136" i="40" s="1"/>
  <c r="U83" i="40"/>
  <c r="U82" i="40"/>
  <c r="U80" i="40"/>
  <c r="U79" i="40"/>
  <c r="K76" i="40"/>
  <c r="K73" i="40"/>
  <c r="K70" i="40"/>
  <c r="K67" i="40"/>
  <c r="K65" i="40"/>
  <c r="U69" i="40" s="1"/>
  <c r="D117" i="40" s="1"/>
  <c r="AX64" i="40"/>
  <c r="AX65" i="40" s="1"/>
  <c r="M39" i="40"/>
  <c r="Z116" i="40" s="1"/>
  <c r="H36" i="40"/>
  <c r="H33" i="40"/>
  <c r="AI6" i="40"/>
  <c r="AJ6" i="40" s="1"/>
  <c r="M41" i="39"/>
  <c r="U40" i="39"/>
  <c r="U39" i="39"/>
  <c r="H31" i="39"/>
  <c r="W160" i="39"/>
  <c r="W159" i="39"/>
  <c r="W158" i="39"/>
  <c r="W157" i="39"/>
  <c r="V151" i="39"/>
  <c r="V153" i="39" s="1"/>
  <c r="P144" i="39"/>
  <c r="C126" i="39"/>
  <c r="K90" i="39"/>
  <c r="K88" i="39"/>
  <c r="L109" i="39" s="1"/>
  <c r="U83" i="39"/>
  <c r="U82" i="39"/>
  <c r="U80" i="39"/>
  <c r="U79" i="39"/>
  <c r="K76" i="39"/>
  <c r="K73" i="39"/>
  <c r="K70" i="39"/>
  <c r="K67" i="39"/>
  <c r="K65" i="39"/>
  <c r="U69" i="39" s="1"/>
  <c r="D117" i="39" s="1"/>
  <c r="AX64" i="39"/>
  <c r="AX65" i="39" s="1"/>
  <c r="M40" i="39"/>
  <c r="M39" i="39"/>
  <c r="Z116" i="39" s="1"/>
  <c r="H36" i="39"/>
  <c r="H33" i="39"/>
  <c r="AI6" i="39"/>
  <c r="AJ6" i="39" s="1"/>
  <c r="M41" i="38"/>
  <c r="U40" i="38"/>
  <c r="U39" i="38"/>
  <c r="H31" i="38"/>
  <c r="W160" i="38"/>
  <c r="W159" i="38"/>
  <c r="W158" i="38"/>
  <c r="W157" i="38"/>
  <c r="V151" i="38"/>
  <c r="V153" i="38" s="1"/>
  <c r="P144" i="38"/>
  <c r="C126" i="38"/>
  <c r="U92" i="38"/>
  <c r="D137" i="38" s="1"/>
  <c r="K90" i="38"/>
  <c r="K91" i="38" s="1"/>
  <c r="K88" i="38"/>
  <c r="L109" i="38" s="1"/>
  <c r="U83" i="38"/>
  <c r="U82" i="38"/>
  <c r="U80" i="38"/>
  <c r="U79" i="38"/>
  <c r="K76" i="38"/>
  <c r="K77" i="38" s="1"/>
  <c r="L107" i="38" s="1"/>
  <c r="U75" i="38"/>
  <c r="D119" i="38" s="1"/>
  <c r="K73" i="38"/>
  <c r="K74" i="38" s="1"/>
  <c r="K70" i="38"/>
  <c r="U69" i="38"/>
  <c r="D117" i="38" s="1"/>
  <c r="K67" i="38"/>
  <c r="K68" i="38" s="1"/>
  <c r="AX65" i="38"/>
  <c r="K65" i="38"/>
  <c r="AX64" i="38"/>
  <c r="M40" i="38"/>
  <c r="M39" i="38"/>
  <c r="Z116" i="38" s="1"/>
  <c r="H36" i="38"/>
  <c r="H33" i="38"/>
  <c r="AI6" i="38"/>
  <c r="AJ6" i="38" s="1"/>
  <c r="M41" i="37"/>
  <c r="U40" i="37"/>
  <c r="M40" i="37" s="1"/>
  <c r="U39" i="37"/>
  <c r="H31" i="37"/>
  <c r="W160" i="37"/>
  <c r="W159" i="37"/>
  <c r="W158" i="37"/>
  <c r="W157" i="37"/>
  <c r="V151" i="37"/>
  <c r="V153" i="37" s="1"/>
  <c r="P144" i="37"/>
  <c r="C126" i="37"/>
  <c r="K90" i="37"/>
  <c r="K88" i="37"/>
  <c r="L109" i="37" s="1"/>
  <c r="U83" i="37"/>
  <c r="U82" i="37"/>
  <c r="U80" i="37"/>
  <c r="U79" i="37"/>
  <c r="K76" i="37"/>
  <c r="K73" i="37"/>
  <c r="K70" i="37"/>
  <c r="K67" i="37"/>
  <c r="K65" i="37"/>
  <c r="AX64" i="37"/>
  <c r="AX65" i="37" s="1"/>
  <c r="M39" i="37"/>
  <c r="H36" i="37"/>
  <c r="H33" i="37"/>
  <c r="AI6" i="37"/>
  <c r="AJ6" i="37" s="1"/>
  <c r="M41" i="36"/>
  <c r="U40" i="36"/>
  <c r="U39" i="36"/>
  <c r="H31" i="36"/>
  <c r="W160" i="36"/>
  <c r="W159" i="36"/>
  <c r="W158" i="36"/>
  <c r="W157" i="36"/>
  <c r="V151" i="36"/>
  <c r="V153" i="36" s="1"/>
  <c r="P144" i="36"/>
  <c r="C126" i="36"/>
  <c r="K90" i="36"/>
  <c r="U83" i="36"/>
  <c r="U82" i="36"/>
  <c r="U80" i="36"/>
  <c r="U79" i="36"/>
  <c r="K76" i="36"/>
  <c r="K73" i="36"/>
  <c r="K70" i="36"/>
  <c r="K67" i="36"/>
  <c r="K65" i="36"/>
  <c r="U92" i="36" s="1"/>
  <c r="D137" i="36" s="1"/>
  <c r="AX64" i="36"/>
  <c r="AX65" i="36" s="1"/>
  <c r="K88" i="36"/>
  <c r="M40" i="36"/>
  <c r="M39" i="36"/>
  <c r="Z116" i="36" s="1"/>
  <c r="H36" i="36"/>
  <c r="H33" i="36"/>
  <c r="AI6" i="36"/>
  <c r="AJ6" i="36" s="1"/>
  <c r="M41" i="35"/>
  <c r="U40" i="35"/>
  <c r="U39" i="35"/>
  <c r="H31" i="35"/>
  <c r="M55" i="17"/>
  <c r="W160" i="35"/>
  <c r="W159" i="35"/>
  <c r="W158" i="35"/>
  <c r="W157" i="35"/>
  <c r="V151" i="35"/>
  <c r="V153" i="35" s="1"/>
  <c r="P144" i="35"/>
  <c r="C126" i="35"/>
  <c r="K90" i="35"/>
  <c r="K88" i="35"/>
  <c r="L109" i="35" s="1"/>
  <c r="U83" i="35"/>
  <c r="U82" i="35"/>
  <c r="U80" i="35"/>
  <c r="U79" i="35"/>
  <c r="K76" i="35"/>
  <c r="K77" i="35" s="1"/>
  <c r="L107" i="35" s="1"/>
  <c r="K73" i="35"/>
  <c r="K70" i="35"/>
  <c r="K67" i="35"/>
  <c r="K65" i="35"/>
  <c r="U92" i="35" s="1"/>
  <c r="D137" i="35" s="1"/>
  <c r="AX64" i="35"/>
  <c r="AX65" i="35" s="1"/>
  <c r="M40" i="35"/>
  <c r="M39" i="35"/>
  <c r="Z116" i="35" s="1"/>
  <c r="H36" i="35"/>
  <c r="H33" i="35"/>
  <c r="AI6" i="35"/>
  <c r="AJ6" i="35" s="1"/>
  <c r="M41" i="34"/>
  <c r="U40" i="34"/>
  <c r="U39" i="34"/>
  <c r="H31" i="34"/>
  <c r="W160" i="34"/>
  <c r="W159" i="34"/>
  <c r="W158" i="34"/>
  <c r="W157" i="34"/>
  <c r="V151" i="34"/>
  <c r="V153" i="34" s="1"/>
  <c r="P144" i="34"/>
  <c r="C126" i="34"/>
  <c r="K90" i="34"/>
  <c r="K88" i="34"/>
  <c r="K92" i="34" s="1"/>
  <c r="L108" i="34" s="1"/>
  <c r="Z136" i="34" s="1"/>
  <c r="U83" i="34"/>
  <c r="U82" i="34"/>
  <c r="U80" i="34"/>
  <c r="U79" i="34"/>
  <c r="K76" i="34"/>
  <c r="K73" i="34"/>
  <c r="K70" i="34"/>
  <c r="K67" i="34"/>
  <c r="AX65" i="34"/>
  <c r="K65" i="34"/>
  <c r="U69" i="34" s="1"/>
  <c r="D117" i="34" s="1"/>
  <c r="AX64" i="34"/>
  <c r="M40" i="34"/>
  <c r="M39" i="34"/>
  <c r="Z116" i="34" s="1"/>
  <c r="H36" i="34"/>
  <c r="H33" i="34"/>
  <c r="AI6" i="34"/>
  <c r="AJ6" i="34" s="1"/>
  <c r="M41" i="33"/>
  <c r="U40" i="33"/>
  <c r="M40" i="33" s="1"/>
  <c r="U39" i="33"/>
  <c r="M39" i="33" s="1"/>
  <c r="Z116" i="33" s="1"/>
  <c r="H31" i="33"/>
  <c r="W160" i="33"/>
  <c r="W159" i="33"/>
  <c r="W158" i="33"/>
  <c r="W157" i="33"/>
  <c r="V151" i="33"/>
  <c r="V153" i="33" s="1"/>
  <c r="P144" i="33"/>
  <c r="C126" i="33"/>
  <c r="K90" i="33"/>
  <c r="K88" i="33"/>
  <c r="L109" i="33" s="1"/>
  <c r="U83" i="33"/>
  <c r="U82" i="33"/>
  <c r="U80" i="33"/>
  <c r="U79" i="33"/>
  <c r="K76" i="33"/>
  <c r="K73" i="33"/>
  <c r="K70" i="33"/>
  <c r="K67" i="33"/>
  <c r="K65" i="33"/>
  <c r="K68" i="33" s="1"/>
  <c r="AX64" i="33"/>
  <c r="AX65" i="33" s="1"/>
  <c r="H36" i="33"/>
  <c r="H33" i="33"/>
  <c r="AI6" i="33"/>
  <c r="AJ6" i="33" s="1"/>
  <c r="M41" i="32"/>
  <c r="U40" i="32"/>
  <c r="U39" i="32"/>
  <c r="H31" i="32"/>
  <c r="W160" i="32"/>
  <c r="W159" i="32"/>
  <c r="W158" i="32"/>
  <c r="W157" i="32"/>
  <c r="V151" i="32"/>
  <c r="V153" i="32" s="1"/>
  <c r="P144" i="32"/>
  <c r="C126" i="32"/>
  <c r="U92" i="32"/>
  <c r="D137" i="32" s="1"/>
  <c r="K90" i="32"/>
  <c r="K91" i="32" s="1"/>
  <c r="K88" i="32"/>
  <c r="L109" i="32" s="1"/>
  <c r="U83" i="32"/>
  <c r="U82" i="32"/>
  <c r="U80" i="32"/>
  <c r="U79" i="32"/>
  <c r="K76" i="32"/>
  <c r="K77" i="32" s="1"/>
  <c r="L107" i="32" s="1"/>
  <c r="U75" i="32"/>
  <c r="D119" i="32" s="1"/>
  <c r="K73" i="32"/>
  <c r="K74" i="32" s="1"/>
  <c r="K70" i="32"/>
  <c r="K67" i="32"/>
  <c r="K68" i="32" s="1"/>
  <c r="K65" i="32"/>
  <c r="U69" i="32" s="1"/>
  <c r="D117" i="32" s="1"/>
  <c r="AX64" i="32"/>
  <c r="AX65" i="32" s="1"/>
  <c r="M40" i="32"/>
  <c r="M39" i="32"/>
  <c r="Z116" i="32" s="1"/>
  <c r="H36" i="32"/>
  <c r="H33" i="32"/>
  <c r="AI6" i="32"/>
  <c r="AJ6" i="32" s="1"/>
  <c r="M41" i="31"/>
  <c r="U40" i="31"/>
  <c r="M40" i="31" s="1"/>
  <c r="U39" i="31"/>
  <c r="H31" i="31"/>
  <c r="W160" i="31"/>
  <c r="W159" i="31"/>
  <c r="W158" i="31"/>
  <c r="W157" i="31"/>
  <c r="V151" i="31"/>
  <c r="V153" i="31" s="1"/>
  <c r="P144" i="31"/>
  <c r="C126" i="31"/>
  <c r="K90" i="31"/>
  <c r="K88" i="31"/>
  <c r="L109" i="31" s="1"/>
  <c r="U83" i="31"/>
  <c r="U82" i="31"/>
  <c r="U80" i="31"/>
  <c r="U79" i="31"/>
  <c r="K76" i="31"/>
  <c r="K73" i="31"/>
  <c r="K70" i="31"/>
  <c r="K67" i="31"/>
  <c r="K68" i="31" s="1"/>
  <c r="K65" i="31"/>
  <c r="U69" i="31" s="1"/>
  <c r="D117" i="31" s="1"/>
  <c r="AX64" i="31"/>
  <c r="AX65" i="31" s="1"/>
  <c r="M39" i="31"/>
  <c r="Z116" i="31" s="1"/>
  <c r="H36" i="31"/>
  <c r="H33" i="31"/>
  <c r="AI6" i="31"/>
  <c r="AJ6" i="31" s="1"/>
  <c r="U69" i="30"/>
  <c r="M41" i="30"/>
  <c r="U40" i="30"/>
  <c r="U39" i="30"/>
  <c r="H31" i="30"/>
  <c r="W160" i="30"/>
  <c r="W159" i="30"/>
  <c r="W158" i="30"/>
  <c r="W157" i="30"/>
  <c r="V151" i="30"/>
  <c r="V153" i="30" s="1"/>
  <c r="P144" i="30"/>
  <c r="C126" i="30"/>
  <c r="K90" i="30"/>
  <c r="K91" i="30" s="1"/>
  <c r="K88" i="30"/>
  <c r="L109" i="30" s="1"/>
  <c r="U83" i="30"/>
  <c r="U82" i="30"/>
  <c r="U80" i="30"/>
  <c r="U79" i="30"/>
  <c r="K76" i="30"/>
  <c r="U75" i="30"/>
  <c r="D119" i="30" s="1"/>
  <c r="K73" i="30"/>
  <c r="K74" i="30" s="1"/>
  <c r="K70" i="30"/>
  <c r="D117" i="30"/>
  <c r="K67" i="30"/>
  <c r="K68" i="30" s="1"/>
  <c r="AX65" i="30"/>
  <c r="K65" i="30"/>
  <c r="U92" i="30" s="1"/>
  <c r="D137" i="30" s="1"/>
  <c r="AX64" i="30"/>
  <c r="M40" i="30"/>
  <c r="M39" i="30"/>
  <c r="Z116" i="30" s="1"/>
  <c r="H36" i="30"/>
  <c r="H33" i="30"/>
  <c r="AI6" i="30"/>
  <c r="AJ6" i="30" s="1"/>
  <c r="M41" i="29"/>
  <c r="U40" i="29"/>
  <c r="U39" i="29"/>
  <c r="H31" i="29"/>
  <c r="W160" i="29"/>
  <c r="W159" i="29"/>
  <c r="W158" i="29"/>
  <c r="W157" i="29"/>
  <c r="V151" i="29"/>
  <c r="V153" i="29" s="1"/>
  <c r="P144" i="29"/>
  <c r="C126" i="29"/>
  <c r="U92" i="29"/>
  <c r="D137" i="29" s="1"/>
  <c r="K90" i="29"/>
  <c r="K91" i="29" s="1"/>
  <c r="K88" i="29"/>
  <c r="L109" i="29" s="1"/>
  <c r="U83" i="29"/>
  <c r="U82" i="29"/>
  <c r="U80" i="29"/>
  <c r="U79" i="29"/>
  <c r="K76" i="29"/>
  <c r="K77" i="29" s="1"/>
  <c r="L107" i="29" s="1"/>
  <c r="U75" i="29"/>
  <c r="D119" i="29" s="1"/>
  <c r="K73" i="29"/>
  <c r="K74" i="29" s="1"/>
  <c r="K70" i="29"/>
  <c r="U69" i="29"/>
  <c r="D117" i="29" s="1"/>
  <c r="K67" i="29"/>
  <c r="K68" i="29" s="1"/>
  <c r="K65" i="29"/>
  <c r="AX64" i="29"/>
  <c r="AX65" i="29" s="1"/>
  <c r="M40" i="29"/>
  <c r="M39" i="29"/>
  <c r="Z116" i="29" s="1"/>
  <c r="H36" i="29"/>
  <c r="H33" i="29"/>
  <c r="AI6" i="29"/>
  <c r="AJ6" i="29" s="1"/>
  <c r="M41" i="28"/>
  <c r="U40" i="28"/>
  <c r="H31" i="28"/>
  <c r="U39" i="28"/>
  <c r="W160" i="28"/>
  <c r="W159" i="28"/>
  <c r="W158" i="28"/>
  <c r="W157" i="28"/>
  <c r="V151" i="28"/>
  <c r="V153" i="28" s="1"/>
  <c r="Y160" i="28" s="1"/>
  <c r="P144" i="28"/>
  <c r="C126" i="28"/>
  <c r="U92" i="28"/>
  <c r="D137" i="28" s="1"/>
  <c r="K90" i="28"/>
  <c r="K88" i="28"/>
  <c r="L109" i="28" s="1"/>
  <c r="U83" i="28"/>
  <c r="U82" i="28"/>
  <c r="U80" i="28"/>
  <c r="U79" i="28"/>
  <c r="K76" i="28"/>
  <c r="U75" i="28"/>
  <c r="D119" i="28" s="1"/>
  <c r="K73" i="28"/>
  <c r="K74" i="28" s="1"/>
  <c r="K70" i="28"/>
  <c r="U69" i="28"/>
  <c r="D117" i="28" s="1"/>
  <c r="K67" i="28"/>
  <c r="K65" i="28"/>
  <c r="AX64" i="28"/>
  <c r="AX65" i="28" s="1"/>
  <c r="M40" i="28"/>
  <c r="M39" i="28"/>
  <c r="H36" i="28"/>
  <c r="H33" i="28"/>
  <c r="AI6" i="28"/>
  <c r="AJ6" i="28" s="1"/>
  <c r="M41" i="27"/>
  <c r="U40" i="27"/>
  <c r="H31" i="27"/>
  <c r="U39" i="27"/>
  <c r="W160" i="27"/>
  <c r="W159" i="27"/>
  <c r="W158" i="27"/>
  <c r="W157" i="27"/>
  <c r="V151" i="27"/>
  <c r="V153" i="27" s="1"/>
  <c r="P144" i="27"/>
  <c r="K90" i="27"/>
  <c r="K88" i="27"/>
  <c r="L109" i="27" s="1"/>
  <c r="U83" i="27"/>
  <c r="U82" i="27"/>
  <c r="U80" i="27"/>
  <c r="U79" i="27"/>
  <c r="K76" i="27"/>
  <c r="K73" i="27"/>
  <c r="K70" i="27"/>
  <c r="K67" i="27"/>
  <c r="K65" i="27"/>
  <c r="U69" i="27" s="1"/>
  <c r="D117" i="27" s="1"/>
  <c r="AX64" i="27"/>
  <c r="AX65" i="27" s="1"/>
  <c r="M40" i="27"/>
  <c r="M39" i="27"/>
  <c r="Z116" i="27" s="1"/>
  <c r="H36" i="27"/>
  <c r="C126" i="27" s="1"/>
  <c r="H33" i="27"/>
  <c r="AI6" i="27"/>
  <c r="AJ6" i="27" s="1"/>
  <c r="M41" i="26"/>
  <c r="U40" i="26"/>
  <c r="U39" i="26"/>
  <c r="H31" i="26"/>
  <c r="W160" i="26"/>
  <c r="W159" i="26"/>
  <c r="W158" i="26"/>
  <c r="W157" i="26"/>
  <c r="V151" i="26"/>
  <c r="V153" i="26" s="1"/>
  <c r="P144" i="26"/>
  <c r="K90" i="26"/>
  <c r="K88" i="26"/>
  <c r="L109" i="26" s="1"/>
  <c r="U83" i="26"/>
  <c r="U82" i="26"/>
  <c r="U80" i="26"/>
  <c r="U79" i="26"/>
  <c r="K76" i="26"/>
  <c r="K77" i="26" s="1"/>
  <c r="L107" i="26" s="1"/>
  <c r="K73" i="26"/>
  <c r="K70" i="26"/>
  <c r="K67" i="26"/>
  <c r="K65" i="26"/>
  <c r="U69" i="26" s="1"/>
  <c r="D117" i="26" s="1"/>
  <c r="AX64" i="26"/>
  <c r="AX65" i="26" s="1"/>
  <c r="M40" i="26"/>
  <c r="M39" i="26"/>
  <c r="Z116" i="26" s="1"/>
  <c r="H36" i="26"/>
  <c r="C126" i="26" s="1"/>
  <c r="H33" i="26"/>
  <c r="AI6" i="26"/>
  <c r="AJ6" i="26" s="1"/>
  <c r="M41" i="25"/>
  <c r="U40" i="25"/>
  <c r="M40" i="25" s="1"/>
  <c r="H31" i="25"/>
  <c r="U39" i="25"/>
  <c r="W160" i="25"/>
  <c r="W159" i="25"/>
  <c r="W158" i="25"/>
  <c r="W157" i="25"/>
  <c r="V151" i="25"/>
  <c r="V153" i="25" s="1"/>
  <c r="P144" i="25"/>
  <c r="C126" i="25"/>
  <c r="K90" i="25"/>
  <c r="K88" i="25"/>
  <c r="K92" i="25" s="1"/>
  <c r="L108" i="25" s="1"/>
  <c r="Z136" i="25" s="1"/>
  <c r="U83" i="25"/>
  <c r="U82" i="25"/>
  <c r="U80" i="25"/>
  <c r="U79" i="25"/>
  <c r="K76" i="25"/>
  <c r="K73" i="25"/>
  <c r="K70" i="25"/>
  <c r="K67" i="25"/>
  <c r="K68" i="25" s="1"/>
  <c r="K65" i="25"/>
  <c r="U69" i="25" s="1"/>
  <c r="D117" i="25" s="1"/>
  <c r="AX64" i="25"/>
  <c r="AX65" i="25" s="1"/>
  <c r="M39" i="25"/>
  <c r="Z116" i="25" s="1"/>
  <c r="H36" i="25"/>
  <c r="H33" i="25"/>
  <c r="AI6" i="25"/>
  <c r="AJ6" i="25" s="1"/>
  <c r="M41" i="24"/>
  <c r="U40" i="24"/>
  <c r="U39" i="24"/>
  <c r="H31" i="24"/>
  <c r="W160" i="24"/>
  <c r="W159" i="24"/>
  <c r="W158" i="24"/>
  <c r="W157" i="24"/>
  <c r="V151" i="24"/>
  <c r="V153" i="24" s="1"/>
  <c r="P144" i="24"/>
  <c r="C126" i="24"/>
  <c r="U92" i="24"/>
  <c r="D137" i="24" s="1"/>
  <c r="K90" i="24"/>
  <c r="K91" i="24" s="1"/>
  <c r="K88" i="24"/>
  <c r="L109" i="24" s="1"/>
  <c r="U83" i="24"/>
  <c r="U82" i="24"/>
  <c r="U80" i="24"/>
  <c r="U79" i="24"/>
  <c r="K76" i="24"/>
  <c r="K77" i="24" s="1"/>
  <c r="L107" i="24" s="1"/>
  <c r="U75" i="24"/>
  <c r="D119" i="24" s="1"/>
  <c r="K73" i="24"/>
  <c r="K74" i="24" s="1"/>
  <c r="K70" i="24"/>
  <c r="U69" i="24"/>
  <c r="D117" i="24" s="1"/>
  <c r="K67" i="24"/>
  <c r="K65" i="24"/>
  <c r="AX64" i="24"/>
  <c r="AX65" i="24" s="1"/>
  <c r="M40" i="24"/>
  <c r="M39" i="24"/>
  <c r="Z116" i="24" s="1"/>
  <c r="H36" i="24"/>
  <c r="H33" i="24"/>
  <c r="AI6" i="24"/>
  <c r="AJ6" i="24" s="1"/>
  <c r="M41" i="23"/>
  <c r="U40" i="23"/>
  <c r="M40" i="23" s="1"/>
  <c r="U39" i="23"/>
  <c r="M39" i="23" s="1"/>
  <c r="H31" i="23"/>
  <c r="W160" i="23"/>
  <c r="W159" i="23"/>
  <c r="W158" i="23"/>
  <c r="W157" i="23"/>
  <c r="V151" i="23"/>
  <c r="V153" i="23" s="1"/>
  <c r="P144" i="23"/>
  <c r="C126" i="23"/>
  <c r="K90" i="23"/>
  <c r="K88" i="23"/>
  <c r="L109" i="23" s="1"/>
  <c r="U83" i="23"/>
  <c r="U82" i="23"/>
  <c r="U80" i="23"/>
  <c r="U79" i="23"/>
  <c r="K76" i="23"/>
  <c r="K73" i="23"/>
  <c r="K70" i="23"/>
  <c r="K67" i="23"/>
  <c r="K68" i="23" s="1"/>
  <c r="K65" i="23"/>
  <c r="U69" i="23" s="1"/>
  <c r="D117" i="23" s="1"/>
  <c r="AX64" i="23"/>
  <c r="AX65" i="23" s="1"/>
  <c r="H36" i="23"/>
  <c r="H33" i="23"/>
  <c r="AI6" i="23"/>
  <c r="AJ6" i="23" s="1"/>
  <c r="M41" i="22"/>
  <c r="U40" i="22"/>
  <c r="U39" i="22"/>
  <c r="M39" i="22" s="1"/>
  <c r="Z116" i="22" s="1"/>
  <c r="H31" i="22"/>
  <c r="W160" i="22"/>
  <c r="W159" i="22"/>
  <c r="W158" i="22"/>
  <c r="W157" i="22"/>
  <c r="V151" i="22"/>
  <c r="V153" i="22" s="1"/>
  <c r="P144" i="22"/>
  <c r="C126" i="22"/>
  <c r="K90" i="22"/>
  <c r="K88" i="22"/>
  <c r="L109" i="22" s="1"/>
  <c r="U83" i="22"/>
  <c r="U82" i="22"/>
  <c r="U80" i="22"/>
  <c r="U79" i="22"/>
  <c r="K76" i="22"/>
  <c r="K73" i="22"/>
  <c r="K70" i="22"/>
  <c r="K67" i="22"/>
  <c r="K65" i="22"/>
  <c r="U69" i="22" s="1"/>
  <c r="D117" i="22" s="1"/>
  <c r="AX64" i="22"/>
  <c r="AX65" i="22" s="1"/>
  <c r="M40" i="22"/>
  <c r="H36" i="22"/>
  <c r="H33" i="22"/>
  <c r="AI6" i="22"/>
  <c r="AJ6" i="22" s="1"/>
  <c r="M41" i="21"/>
  <c r="U40" i="21"/>
  <c r="U39" i="21"/>
  <c r="H31" i="21"/>
  <c r="W160" i="21"/>
  <c r="W159" i="21"/>
  <c r="W158" i="21"/>
  <c r="W157" i="21"/>
  <c r="V151" i="21"/>
  <c r="V153" i="21" s="1"/>
  <c r="P144" i="21"/>
  <c r="C126" i="21"/>
  <c r="K90" i="21"/>
  <c r="K88" i="21"/>
  <c r="L109" i="21" s="1"/>
  <c r="U83" i="21"/>
  <c r="U82" i="21"/>
  <c r="U80" i="21"/>
  <c r="U79" i="21"/>
  <c r="K76" i="21"/>
  <c r="K73" i="21"/>
  <c r="K70" i="21"/>
  <c r="K67" i="21"/>
  <c r="K65" i="21"/>
  <c r="AX64" i="21"/>
  <c r="AX65" i="21" s="1"/>
  <c r="M40" i="21"/>
  <c r="M39" i="21"/>
  <c r="H36" i="21"/>
  <c r="H33" i="21"/>
  <c r="AI6" i="21"/>
  <c r="AJ6" i="21" s="1"/>
  <c r="M41" i="20"/>
  <c r="U40" i="20"/>
  <c r="U39" i="20"/>
  <c r="H31" i="20"/>
  <c r="W160" i="20"/>
  <c r="W159" i="20"/>
  <c r="W158" i="20"/>
  <c r="W157" i="20"/>
  <c r="V151" i="20"/>
  <c r="V153" i="20" s="1"/>
  <c r="P144" i="20"/>
  <c r="C126" i="20"/>
  <c r="U92" i="20"/>
  <c r="D137" i="20" s="1"/>
  <c r="K90" i="20"/>
  <c r="K91" i="20" s="1"/>
  <c r="K88" i="20"/>
  <c r="L109" i="20" s="1"/>
  <c r="U83" i="20"/>
  <c r="U82" i="20"/>
  <c r="U80" i="20"/>
  <c r="U79" i="20"/>
  <c r="K76" i="20"/>
  <c r="U75" i="20"/>
  <c r="D119" i="20" s="1"/>
  <c r="K73" i="20"/>
  <c r="K74" i="20" s="1"/>
  <c r="K70" i="20"/>
  <c r="K67" i="20"/>
  <c r="K68" i="20" s="1"/>
  <c r="K65" i="20"/>
  <c r="U69" i="20" s="1"/>
  <c r="D117" i="20" s="1"/>
  <c r="AX64" i="20"/>
  <c r="AX65" i="20" s="1"/>
  <c r="M40" i="20"/>
  <c r="M39" i="20"/>
  <c r="Z116" i="20" s="1"/>
  <c r="H36" i="20"/>
  <c r="H33" i="20"/>
  <c r="AI6" i="20"/>
  <c r="AJ6" i="20" s="1"/>
  <c r="M41" i="19"/>
  <c r="U40" i="19"/>
  <c r="U39" i="19"/>
  <c r="H31" i="19"/>
  <c r="W160" i="19"/>
  <c r="W159" i="19"/>
  <c r="W158" i="19"/>
  <c r="W157" i="19"/>
  <c r="V151" i="19"/>
  <c r="V153" i="19" s="1"/>
  <c r="P144" i="19"/>
  <c r="K90" i="19"/>
  <c r="K88" i="19"/>
  <c r="L109" i="19" s="1"/>
  <c r="U83" i="19"/>
  <c r="U82" i="19"/>
  <c r="U80" i="19"/>
  <c r="U79" i="19"/>
  <c r="K76" i="19"/>
  <c r="K73" i="19"/>
  <c r="K70" i="19"/>
  <c r="K67" i="19"/>
  <c r="K65" i="19"/>
  <c r="U69" i="19" s="1"/>
  <c r="D117" i="19" s="1"/>
  <c r="AX64" i="19"/>
  <c r="AX65" i="19" s="1"/>
  <c r="M40" i="19"/>
  <c r="M39" i="19"/>
  <c r="H36" i="19"/>
  <c r="C126" i="19" s="1"/>
  <c r="H33" i="19"/>
  <c r="AI6" i="19"/>
  <c r="AJ6" i="19" s="1"/>
  <c r="M41" i="18"/>
  <c r="U40" i="18"/>
  <c r="U39" i="18"/>
  <c r="M39" i="18" s="1"/>
  <c r="Z116" i="18" s="1"/>
  <c r="H31" i="18"/>
  <c r="W160" i="18"/>
  <c r="W159" i="18"/>
  <c r="W158" i="18"/>
  <c r="W157" i="18"/>
  <c r="V151" i="18"/>
  <c r="V153" i="18" s="1"/>
  <c r="P144" i="18"/>
  <c r="K90" i="18"/>
  <c r="K88" i="18"/>
  <c r="L109" i="18" s="1"/>
  <c r="U83" i="18"/>
  <c r="U82" i="18"/>
  <c r="U80" i="18"/>
  <c r="U79" i="18"/>
  <c r="K76" i="18"/>
  <c r="K73" i="18"/>
  <c r="K70" i="18"/>
  <c r="K67" i="18"/>
  <c r="K65" i="18"/>
  <c r="U69" i="18" s="1"/>
  <c r="D117" i="18" s="1"/>
  <c r="AX64" i="18"/>
  <c r="AX65" i="18" s="1"/>
  <c r="M40" i="18"/>
  <c r="H36" i="18"/>
  <c r="C126" i="18" s="1"/>
  <c r="H33" i="18"/>
  <c r="AI6" i="18"/>
  <c r="AJ6" i="18" s="1"/>
  <c r="M41" i="16"/>
  <c r="U40" i="16"/>
  <c r="U39" i="16"/>
  <c r="H31" i="16"/>
  <c r="M41" i="15"/>
  <c r="U40" i="15"/>
  <c r="U39" i="15"/>
  <c r="H31" i="15"/>
  <c r="M41" i="14"/>
  <c r="U40" i="14"/>
  <c r="U39" i="14"/>
  <c r="M41" i="13"/>
  <c r="U40" i="13"/>
  <c r="U39" i="13"/>
  <c r="H31" i="13"/>
  <c r="M41" i="12"/>
  <c r="U40" i="12"/>
  <c r="U39" i="12"/>
  <c r="H31" i="12"/>
  <c r="M41" i="11"/>
  <c r="U40" i="11"/>
  <c r="U39" i="11"/>
  <c r="H31" i="11"/>
  <c r="M41" i="10"/>
  <c r="U40" i="10"/>
  <c r="U39" i="10"/>
  <c r="H31" i="10"/>
  <c r="M41" i="9"/>
  <c r="U40" i="9"/>
  <c r="U39" i="9"/>
  <c r="H31" i="9"/>
  <c r="M41" i="8"/>
  <c r="U40" i="8"/>
  <c r="U39" i="8"/>
  <c r="H31" i="8"/>
  <c r="M41" i="7"/>
  <c r="U40" i="7"/>
  <c r="U39" i="7"/>
  <c r="H31" i="7"/>
  <c r="M41" i="5"/>
  <c r="U40" i="5"/>
  <c r="U39" i="5"/>
  <c r="H31" i="5"/>
  <c r="U92" i="4"/>
  <c r="P144" i="4"/>
  <c r="M41" i="4"/>
  <c r="H31" i="4"/>
  <c r="M41" i="3"/>
  <c r="U40" i="4"/>
  <c r="U40" i="3"/>
  <c r="U39" i="4"/>
  <c r="U39" i="3"/>
  <c r="H31" i="3"/>
  <c r="M39" i="2"/>
  <c r="Z116" i="2"/>
  <c r="U40" i="1"/>
  <c r="M40" i="1" s="1"/>
  <c r="H33" i="2"/>
  <c r="K88" i="2"/>
  <c r="K73" i="2"/>
  <c r="K70" i="2"/>
  <c r="M41" i="2"/>
  <c r="M41" i="1"/>
  <c r="U40" i="2"/>
  <c r="M40" i="2" s="1"/>
  <c r="H31" i="2"/>
  <c r="U39" i="2"/>
  <c r="U39" i="1"/>
  <c r="P144" i="1"/>
  <c r="C126" i="1"/>
  <c r="M39" i="1"/>
  <c r="J101" i="1" s="1"/>
  <c r="K88" i="1"/>
  <c r="L109" i="1" s="1"/>
  <c r="K90" i="1"/>
  <c r="K91" i="1" s="1"/>
  <c r="K77" i="41" l="1"/>
  <c r="L107" i="41" s="1"/>
  <c r="J104" i="41" s="1"/>
  <c r="K126" i="41" s="1"/>
  <c r="K77" i="40"/>
  <c r="L107" i="40" s="1"/>
  <c r="J103" i="40" s="1"/>
  <c r="R126" i="40" s="1"/>
  <c r="K77" i="39"/>
  <c r="L107" i="39" s="1"/>
  <c r="J104" i="39" s="1"/>
  <c r="K126" i="39" s="1"/>
  <c r="D117" i="37"/>
  <c r="K77" i="36"/>
  <c r="L107" i="36" s="1"/>
  <c r="Z120" i="36" s="1"/>
  <c r="K77" i="34"/>
  <c r="L107" i="34" s="1"/>
  <c r="J103" i="34" s="1"/>
  <c r="R126" i="34" s="1"/>
  <c r="K77" i="31"/>
  <c r="L107" i="31" s="1"/>
  <c r="Z120" i="31" s="1"/>
  <c r="K77" i="30"/>
  <c r="L107" i="30" s="1"/>
  <c r="J103" i="30" s="1"/>
  <c r="K77" i="25"/>
  <c r="L107" i="25" s="1"/>
  <c r="Z120" i="25" s="1"/>
  <c r="K68" i="21"/>
  <c r="K77" i="20"/>
  <c r="L107" i="20" s="1"/>
  <c r="Z120" i="20" s="1"/>
  <c r="K77" i="42"/>
  <c r="L107" i="42" s="1"/>
  <c r="Z120" i="42" s="1"/>
  <c r="K74" i="42"/>
  <c r="U92" i="42"/>
  <c r="D137" i="42" s="1"/>
  <c r="U75" i="42"/>
  <c r="D119" i="42" s="1"/>
  <c r="K91" i="42"/>
  <c r="K68" i="42"/>
  <c r="Y160" i="42"/>
  <c r="Y159" i="42"/>
  <c r="Y158" i="42"/>
  <c r="V154" i="42"/>
  <c r="Y157" i="42"/>
  <c r="Z138" i="42"/>
  <c r="J105" i="42"/>
  <c r="J101" i="42"/>
  <c r="K92" i="42"/>
  <c r="L108" i="42" s="1"/>
  <c r="Z136" i="42" s="1"/>
  <c r="K71" i="42"/>
  <c r="L106" i="42" s="1"/>
  <c r="K74" i="41"/>
  <c r="K91" i="41"/>
  <c r="K68" i="41"/>
  <c r="U92" i="41"/>
  <c r="D137" i="41" s="1"/>
  <c r="U75" i="41"/>
  <c r="D119" i="41" s="1"/>
  <c r="Z138" i="41"/>
  <c r="J105" i="41"/>
  <c r="Y160" i="41"/>
  <c r="Y159" i="41"/>
  <c r="Y158" i="41"/>
  <c r="Y157" i="41"/>
  <c r="V154" i="41"/>
  <c r="J101" i="41"/>
  <c r="K92" i="41"/>
  <c r="L108" i="41" s="1"/>
  <c r="Z136" i="41" s="1"/>
  <c r="K71" i="41"/>
  <c r="L106" i="41" s="1"/>
  <c r="K74" i="40"/>
  <c r="U75" i="40"/>
  <c r="D119" i="40" s="1"/>
  <c r="K68" i="40"/>
  <c r="K91" i="40"/>
  <c r="U92" i="40"/>
  <c r="D137" i="40" s="1"/>
  <c r="Y160" i="40"/>
  <c r="Y159" i="40"/>
  <c r="Y158" i="40"/>
  <c r="Y157" i="40"/>
  <c r="V154" i="40"/>
  <c r="J101" i="40"/>
  <c r="K71" i="40"/>
  <c r="L106" i="40" s="1"/>
  <c r="L109" i="40"/>
  <c r="K68" i="39"/>
  <c r="U75" i="39"/>
  <c r="D119" i="39" s="1"/>
  <c r="K91" i="39"/>
  <c r="K74" i="39"/>
  <c r="U92" i="39"/>
  <c r="D137" i="39" s="1"/>
  <c r="Y160" i="39"/>
  <c r="Y159" i="39"/>
  <c r="Y158" i="39"/>
  <c r="Y157" i="39"/>
  <c r="V154" i="39"/>
  <c r="J105" i="39"/>
  <c r="Z138" i="39"/>
  <c r="K92" i="39"/>
  <c r="L108" i="39" s="1"/>
  <c r="Z136" i="39" s="1"/>
  <c r="J101" i="39"/>
  <c r="K71" i="39"/>
  <c r="L106" i="39" s="1"/>
  <c r="J104" i="38"/>
  <c r="K126" i="38" s="1"/>
  <c r="Z120" i="38"/>
  <c r="Z138" i="38"/>
  <c r="J105" i="38"/>
  <c r="Y160" i="38"/>
  <c r="Y159" i="38"/>
  <c r="Y158" i="38"/>
  <c r="Y157" i="38"/>
  <c r="V154" i="38"/>
  <c r="J101" i="38"/>
  <c r="K92" i="38"/>
  <c r="L108" i="38" s="1"/>
  <c r="Z136" i="38" s="1"/>
  <c r="K71" i="38"/>
  <c r="L106" i="38" s="1"/>
  <c r="K74" i="37"/>
  <c r="U75" i="37"/>
  <c r="D119" i="37" s="1"/>
  <c r="K91" i="37"/>
  <c r="U92" i="37"/>
  <c r="D137" i="37" s="1"/>
  <c r="K68" i="37"/>
  <c r="Y160" i="37"/>
  <c r="Y159" i="37"/>
  <c r="Y158" i="37"/>
  <c r="Y157" i="37"/>
  <c r="V154" i="37"/>
  <c r="J105" i="37"/>
  <c r="Z138" i="37"/>
  <c r="Z116" i="37"/>
  <c r="K71" i="37"/>
  <c r="L106" i="37" s="1"/>
  <c r="K77" i="37"/>
  <c r="L107" i="37" s="1"/>
  <c r="J101" i="37"/>
  <c r="K92" i="37"/>
  <c r="L108" i="37" s="1"/>
  <c r="Z136" i="37" s="1"/>
  <c r="U69" i="36"/>
  <c r="D117" i="36" s="1"/>
  <c r="K74" i="36"/>
  <c r="U75" i="36"/>
  <c r="D119" i="36" s="1"/>
  <c r="K91" i="36"/>
  <c r="K68" i="36"/>
  <c r="Y160" i="36"/>
  <c r="Y159" i="36"/>
  <c r="Y158" i="36"/>
  <c r="Y157" i="36"/>
  <c r="V154" i="36"/>
  <c r="L109" i="36"/>
  <c r="K92" i="36"/>
  <c r="L108" i="36" s="1"/>
  <c r="Z136" i="36" s="1"/>
  <c r="J101" i="36"/>
  <c r="K71" i="36"/>
  <c r="L106" i="36" s="1"/>
  <c r="K68" i="35"/>
  <c r="K91" i="35"/>
  <c r="K74" i="35"/>
  <c r="Y160" i="35"/>
  <c r="Y159" i="35"/>
  <c r="Y158" i="35"/>
  <c r="Y157" i="35"/>
  <c r="V154" i="35"/>
  <c r="Z120" i="35"/>
  <c r="J104" i="35"/>
  <c r="K126" i="35" s="1"/>
  <c r="Z138" i="35"/>
  <c r="J105" i="35"/>
  <c r="J101" i="35"/>
  <c r="U69" i="35"/>
  <c r="D117" i="35" s="1"/>
  <c r="U75" i="35"/>
  <c r="D119" i="35" s="1"/>
  <c r="K92" i="35"/>
  <c r="L108" i="35" s="1"/>
  <c r="Z136" i="35" s="1"/>
  <c r="K71" i="35"/>
  <c r="L106" i="35" s="1"/>
  <c r="U75" i="34"/>
  <c r="D119" i="34" s="1"/>
  <c r="K91" i="34"/>
  <c r="U92" i="34"/>
  <c r="D137" i="34" s="1"/>
  <c r="K68" i="34"/>
  <c r="K74" i="34"/>
  <c r="Y160" i="34"/>
  <c r="Y159" i="34"/>
  <c r="Y157" i="34"/>
  <c r="Y158" i="34"/>
  <c r="V154" i="34"/>
  <c r="J101" i="34"/>
  <c r="K71" i="34"/>
  <c r="L106" i="34" s="1"/>
  <c r="L109" i="34"/>
  <c r="K77" i="33"/>
  <c r="L107" i="33" s="1"/>
  <c r="Z120" i="33" s="1"/>
  <c r="K74" i="33"/>
  <c r="U75" i="33"/>
  <c r="D119" i="33" s="1"/>
  <c r="K91" i="33"/>
  <c r="J105" i="33"/>
  <c r="Z138" i="33"/>
  <c r="Y160" i="33"/>
  <c r="Y159" i="33"/>
  <c r="Y158" i="33"/>
  <c r="Y157" i="33"/>
  <c r="V154" i="33"/>
  <c r="U92" i="33"/>
  <c r="D137" i="33" s="1"/>
  <c r="J101" i="33"/>
  <c r="U69" i="33"/>
  <c r="D117" i="33" s="1"/>
  <c r="K71" i="33"/>
  <c r="L106" i="33" s="1"/>
  <c r="K92" i="33"/>
  <c r="L108" i="33" s="1"/>
  <c r="Z136" i="33" s="1"/>
  <c r="J104" i="32"/>
  <c r="K126" i="32" s="1"/>
  <c r="Z120" i="32"/>
  <c r="Y160" i="32"/>
  <c r="Y159" i="32"/>
  <c r="Y158" i="32"/>
  <c r="Y157" i="32"/>
  <c r="V154" i="32"/>
  <c r="J105" i="32"/>
  <c r="Z138" i="32"/>
  <c r="K92" i="32"/>
  <c r="L108" i="32" s="1"/>
  <c r="Z136" i="32" s="1"/>
  <c r="J101" i="32"/>
  <c r="K71" i="32"/>
  <c r="L106" i="32" s="1"/>
  <c r="K91" i="31"/>
  <c r="U92" i="31"/>
  <c r="D137" i="31" s="1"/>
  <c r="U75" i="31"/>
  <c r="D119" i="31" s="1"/>
  <c r="K74" i="31"/>
  <c r="J105" i="31"/>
  <c r="Z138" i="31"/>
  <c r="Y160" i="31"/>
  <c r="Y159" i="31"/>
  <c r="Y158" i="31"/>
  <c r="Y157" i="31"/>
  <c r="V154" i="31"/>
  <c r="K92" i="31"/>
  <c r="L108" i="31" s="1"/>
  <c r="Z136" i="31" s="1"/>
  <c r="J101" i="31"/>
  <c r="K71" i="31"/>
  <c r="L106" i="31" s="1"/>
  <c r="J104" i="30"/>
  <c r="K126" i="30" s="1"/>
  <c r="Z120" i="30"/>
  <c r="J105" i="30"/>
  <c r="Z138" i="30"/>
  <c r="Y160" i="30"/>
  <c r="Y159" i="30"/>
  <c r="Y158" i="30"/>
  <c r="Y157" i="30"/>
  <c r="V154" i="30"/>
  <c r="J101" i="30"/>
  <c r="K92" i="30"/>
  <c r="L108" i="30" s="1"/>
  <c r="Z136" i="30" s="1"/>
  <c r="K71" i="30"/>
  <c r="L106" i="30" s="1"/>
  <c r="Z120" i="29"/>
  <c r="J104" i="29"/>
  <c r="K126" i="29" s="1"/>
  <c r="Y160" i="29"/>
  <c r="Y159" i="29"/>
  <c r="Y158" i="29"/>
  <c r="Y157" i="29"/>
  <c r="V154" i="29"/>
  <c r="J105" i="29"/>
  <c r="Z138" i="29"/>
  <c r="K92" i="29"/>
  <c r="L108" i="29" s="1"/>
  <c r="Z136" i="29" s="1"/>
  <c r="J101" i="29"/>
  <c r="K71" i="29"/>
  <c r="L106" i="29" s="1"/>
  <c r="K91" i="28"/>
  <c r="K68" i="28"/>
  <c r="Z138" i="28"/>
  <c r="J105" i="28"/>
  <c r="Z116" i="28"/>
  <c r="K71" i="28"/>
  <c r="L106" i="28" s="1"/>
  <c r="J101" i="28"/>
  <c r="K77" i="28"/>
  <c r="L107" i="28" s="1"/>
  <c r="V154" i="28"/>
  <c r="Y158" i="28"/>
  <c r="K92" i="28"/>
  <c r="L108" i="28" s="1"/>
  <c r="Z136" i="28" s="1"/>
  <c r="Y157" i="28"/>
  <c r="Y159" i="28"/>
  <c r="K77" i="27"/>
  <c r="L107" i="27" s="1"/>
  <c r="J104" i="27" s="1"/>
  <c r="K126" i="27" s="1"/>
  <c r="K91" i="27"/>
  <c r="U92" i="27"/>
  <c r="D137" i="27" s="1"/>
  <c r="K74" i="27"/>
  <c r="K68" i="27"/>
  <c r="U75" i="27"/>
  <c r="D119" i="27" s="1"/>
  <c r="Z138" i="27"/>
  <c r="J105" i="27"/>
  <c r="Y160" i="27"/>
  <c r="Y159" i="27"/>
  <c r="Y158" i="27"/>
  <c r="Y157" i="27"/>
  <c r="V154" i="27"/>
  <c r="J101" i="27"/>
  <c r="K92" i="27"/>
  <c r="L108" i="27" s="1"/>
  <c r="Z136" i="27" s="1"/>
  <c r="K71" i="27"/>
  <c r="L106" i="27" s="1"/>
  <c r="U92" i="26"/>
  <c r="D137" i="26" s="1"/>
  <c r="K68" i="26"/>
  <c r="U75" i="26"/>
  <c r="D119" i="26" s="1"/>
  <c r="K74" i="26"/>
  <c r="K91" i="26"/>
  <c r="J104" i="26"/>
  <c r="K126" i="26" s="1"/>
  <c r="Z120" i="26"/>
  <c r="Y160" i="26"/>
  <c r="V154" i="26"/>
  <c r="Y159" i="26"/>
  <c r="Y158" i="26"/>
  <c r="Y157" i="26"/>
  <c r="Z138" i="26"/>
  <c r="J105" i="26"/>
  <c r="K92" i="26"/>
  <c r="L108" i="26" s="1"/>
  <c r="Z136" i="26" s="1"/>
  <c r="K71" i="26"/>
  <c r="L106" i="26" s="1"/>
  <c r="J101" i="26"/>
  <c r="U75" i="25"/>
  <c r="D119" i="25" s="1"/>
  <c r="K91" i="25"/>
  <c r="U92" i="25"/>
  <c r="D137" i="25" s="1"/>
  <c r="K74" i="25"/>
  <c r="Y160" i="25"/>
  <c r="Y159" i="25"/>
  <c r="Y158" i="25"/>
  <c r="V154" i="25"/>
  <c r="Y157" i="25"/>
  <c r="J101" i="25"/>
  <c r="K71" i="25"/>
  <c r="L106" i="25" s="1"/>
  <c r="L109" i="25"/>
  <c r="K68" i="24"/>
  <c r="J104" i="24"/>
  <c r="K126" i="24" s="1"/>
  <c r="Z120" i="24"/>
  <c r="Y160" i="24"/>
  <c r="Y159" i="24"/>
  <c r="Y158" i="24"/>
  <c r="Y157" i="24"/>
  <c r="V154" i="24"/>
  <c r="J105" i="24"/>
  <c r="Z138" i="24"/>
  <c r="J101" i="24"/>
  <c r="K92" i="24"/>
  <c r="L108" i="24" s="1"/>
  <c r="Z136" i="24" s="1"/>
  <c r="K71" i="24"/>
  <c r="L106" i="24" s="1"/>
  <c r="U92" i="23"/>
  <c r="D137" i="23" s="1"/>
  <c r="U75" i="23"/>
  <c r="D119" i="23" s="1"/>
  <c r="K74" i="23"/>
  <c r="K91" i="23"/>
  <c r="Y160" i="23"/>
  <c r="Y159" i="23"/>
  <c r="Y158" i="23"/>
  <c r="Y157" i="23"/>
  <c r="V154" i="23"/>
  <c r="J105" i="23"/>
  <c r="Z138" i="23"/>
  <c r="Z116" i="23"/>
  <c r="K71" i="23"/>
  <c r="L106" i="23" s="1"/>
  <c r="J101" i="23"/>
  <c r="K77" i="23"/>
  <c r="L107" i="23" s="1"/>
  <c r="K92" i="23"/>
  <c r="L108" i="23" s="1"/>
  <c r="Z136" i="23" s="1"/>
  <c r="K77" i="22"/>
  <c r="L107" i="22" s="1"/>
  <c r="K91" i="22"/>
  <c r="K68" i="22"/>
  <c r="U75" i="22"/>
  <c r="D119" i="22" s="1"/>
  <c r="K74" i="22"/>
  <c r="Z138" i="22"/>
  <c r="J105" i="22"/>
  <c r="Y160" i="22"/>
  <c r="V154" i="22"/>
  <c r="Y159" i="22"/>
  <c r="Y158" i="22"/>
  <c r="Y157" i="22"/>
  <c r="K92" i="22"/>
  <c r="L108" i="22" s="1"/>
  <c r="Z136" i="22" s="1"/>
  <c r="U92" i="22"/>
  <c r="D137" i="22" s="1"/>
  <c r="J101" i="22"/>
  <c r="K71" i="22"/>
  <c r="L106" i="22" s="1"/>
  <c r="K74" i="21"/>
  <c r="U75" i="21"/>
  <c r="D119" i="21" s="1"/>
  <c r="K91" i="21"/>
  <c r="Z138" i="21"/>
  <c r="J105" i="21"/>
  <c r="Y160" i="21"/>
  <c r="Y159" i="21"/>
  <c r="V154" i="21"/>
  <c r="Y158" i="21"/>
  <c r="Y157" i="21"/>
  <c r="Z116" i="21"/>
  <c r="K71" i="21"/>
  <c r="L106" i="21" s="1"/>
  <c r="K77" i="21"/>
  <c r="L107" i="21" s="1"/>
  <c r="J101" i="21"/>
  <c r="U92" i="21"/>
  <c r="D137" i="21" s="1"/>
  <c r="U69" i="21"/>
  <c r="D117" i="21" s="1"/>
  <c r="K92" i="21"/>
  <c r="L108" i="21" s="1"/>
  <c r="Z136" i="21" s="1"/>
  <c r="Z138" i="20"/>
  <c r="J105" i="20"/>
  <c r="Y160" i="20"/>
  <c r="Y158" i="20"/>
  <c r="Y159" i="20"/>
  <c r="Y157" i="20"/>
  <c r="V154" i="20"/>
  <c r="K92" i="20"/>
  <c r="L108" i="20" s="1"/>
  <c r="Z136" i="20" s="1"/>
  <c r="J101" i="20"/>
  <c r="K71" i="20"/>
  <c r="L106" i="20" s="1"/>
  <c r="K74" i="19"/>
  <c r="K68" i="19"/>
  <c r="U75" i="19"/>
  <c r="D119" i="19" s="1"/>
  <c r="K91" i="19"/>
  <c r="Y160" i="19"/>
  <c r="Y159" i="19"/>
  <c r="Y158" i="19"/>
  <c r="V154" i="19"/>
  <c r="Y157" i="19"/>
  <c r="J105" i="19"/>
  <c r="Z138" i="19"/>
  <c r="Z116" i="19"/>
  <c r="K71" i="19"/>
  <c r="L106" i="19" s="1"/>
  <c r="K77" i="19"/>
  <c r="L107" i="19" s="1"/>
  <c r="J101" i="19"/>
  <c r="K92" i="19"/>
  <c r="L108" i="19" s="1"/>
  <c r="Z136" i="19" s="1"/>
  <c r="U92" i="19"/>
  <c r="D137" i="19" s="1"/>
  <c r="K77" i="18"/>
  <c r="L107" i="18" s="1"/>
  <c r="Z120" i="18" s="1"/>
  <c r="K91" i="18"/>
  <c r="K68" i="18"/>
  <c r="U75" i="18"/>
  <c r="D119" i="18" s="1"/>
  <c r="K74" i="18"/>
  <c r="J105" i="18"/>
  <c r="Z138" i="18"/>
  <c r="Y160" i="18"/>
  <c r="Y159" i="18"/>
  <c r="Y158" i="18"/>
  <c r="Y157" i="18"/>
  <c r="V154" i="18"/>
  <c r="K92" i="18"/>
  <c r="L108" i="18" s="1"/>
  <c r="Z136" i="18" s="1"/>
  <c r="U92" i="18"/>
  <c r="D137" i="18" s="1"/>
  <c r="J101" i="18"/>
  <c r="K71" i="18"/>
  <c r="L106" i="18" s="1"/>
  <c r="Z138" i="1"/>
  <c r="J105" i="1"/>
  <c r="Z120" i="41" l="1"/>
  <c r="Z120" i="40"/>
  <c r="Z120" i="39"/>
  <c r="Z120" i="34"/>
  <c r="J104" i="31"/>
  <c r="K126" i="31" s="1"/>
  <c r="J103" i="25"/>
  <c r="R126" i="25" s="1"/>
  <c r="J104" i="22"/>
  <c r="K126" i="22" s="1"/>
  <c r="J104" i="20"/>
  <c r="K126" i="20" s="1"/>
  <c r="J104" i="42"/>
  <c r="K126" i="42" s="1"/>
  <c r="J102" i="42"/>
  <c r="Z118" i="42"/>
  <c r="J103" i="42"/>
  <c r="R126" i="42" s="1"/>
  <c r="J103" i="41"/>
  <c r="R126" i="41" s="1"/>
  <c r="J102" i="41"/>
  <c r="Z118" i="41"/>
  <c r="J105" i="40"/>
  <c r="Z138" i="40"/>
  <c r="Z118" i="40"/>
  <c r="J102" i="40"/>
  <c r="J104" i="40"/>
  <c r="K126" i="40" s="1"/>
  <c r="J102" i="39"/>
  <c r="Z118" i="39"/>
  <c r="J103" i="39"/>
  <c r="R126" i="39" s="1"/>
  <c r="J102" i="38"/>
  <c r="Z118" i="38"/>
  <c r="J103" i="38"/>
  <c r="R126" i="38" s="1"/>
  <c r="Z118" i="37"/>
  <c r="J102" i="37"/>
  <c r="J104" i="37"/>
  <c r="K126" i="37" s="1"/>
  <c r="Z120" i="37"/>
  <c r="J103" i="37"/>
  <c r="R126" i="37" s="1"/>
  <c r="J105" i="36"/>
  <c r="Z138" i="36"/>
  <c r="J102" i="36"/>
  <c r="Z118" i="36"/>
  <c r="J103" i="36"/>
  <c r="R126" i="36" s="1"/>
  <c r="J104" i="36"/>
  <c r="K126" i="36" s="1"/>
  <c r="J102" i="35"/>
  <c r="Z118" i="35"/>
  <c r="J103" i="35"/>
  <c r="R126" i="35" s="1"/>
  <c r="J105" i="34"/>
  <c r="Z138" i="34"/>
  <c r="J102" i="34"/>
  <c r="Z118" i="34"/>
  <c r="J104" i="34"/>
  <c r="K126" i="34" s="1"/>
  <c r="J104" i="33"/>
  <c r="K126" i="33" s="1"/>
  <c r="Z118" i="33"/>
  <c r="J102" i="33"/>
  <c r="J103" i="33"/>
  <c r="R126" i="33" s="1"/>
  <c r="Z118" i="32"/>
  <c r="J102" i="32"/>
  <c r="J103" i="32"/>
  <c r="R126" i="32" s="1"/>
  <c r="J103" i="31"/>
  <c r="R126" i="31" s="1"/>
  <c r="J102" i="31"/>
  <c r="Z118" i="31"/>
  <c r="Z118" i="30"/>
  <c r="J102" i="30"/>
  <c r="R126" i="30"/>
  <c r="Z118" i="29"/>
  <c r="J102" i="29"/>
  <c r="J103" i="29"/>
  <c r="R126" i="29" s="1"/>
  <c r="J104" i="28"/>
  <c r="K126" i="28" s="1"/>
  <c r="J103" i="28"/>
  <c r="R126" i="28" s="1"/>
  <c r="Z120" i="28"/>
  <c r="Z118" i="28"/>
  <c r="J102" i="28"/>
  <c r="Z120" i="27"/>
  <c r="J102" i="27"/>
  <c r="Z118" i="27"/>
  <c r="J103" i="27"/>
  <c r="R126" i="27" s="1"/>
  <c r="Z118" i="26"/>
  <c r="J102" i="26"/>
  <c r="J103" i="26"/>
  <c r="R126" i="26" s="1"/>
  <c r="Z138" i="25"/>
  <c r="J105" i="25"/>
  <c r="J102" i="25"/>
  <c r="Z118" i="25"/>
  <c r="J104" i="25"/>
  <c r="K126" i="25" s="1"/>
  <c r="Z118" i="24"/>
  <c r="J102" i="24"/>
  <c r="J103" i="24"/>
  <c r="R126" i="24" s="1"/>
  <c r="Z120" i="23"/>
  <c r="J104" i="23"/>
  <c r="K126" i="23" s="1"/>
  <c r="J103" i="23"/>
  <c r="R126" i="23" s="1"/>
  <c r="Z118" i="23"/>
  <c r="J102" i="23"/>
  <c r="Z120" i="22"/>
  <c r="J102" i="22"/>
  <c r="Z118" i="22"/>
  <c r="J103" i="22"/>
  <c r="R126" i="22" s="1"/>
  <c r="Z118" i="21"/>
  <c r="J102" i="21"/>
  <c r="J104" i="21"/>
  <c r="K126" i="21" s="1"/>
  <c r="J103" i="21"/>
  <c r="R126" i="21" s="1"/>
  <c r="Z120" i="21"/>
  <c r="J102" i="20"/>
  <c r="Z118" i="20"/>
  <c r="J103" i="20"/>
  <c r="R126" i="20" s="1"/>
  <c r="Z120" i="19"/>
  <c r="J103" i="19"/>
  <c r="R126" i="19" s="1"/>
  <c r="J104" i="19"/>
  <c r="K126" i="19" s="1"/>
  <c r="Z118" i="19"/>
  <c r="J102" i="19"/>
  <c r="J104" i="18"/>
  <c r="K126" i="18" s="1"/>
  <c r="Z118" i="18"/>
  <c r="J102" i="18"/>
  <c r="J103" i="18"/>
  <c r="R126" i="18" s="1"/>
  <c r="U92" i="1" l="1"/>
  <c r="K74" i="1"/>
  <c r="K73" i="1"/>
  <c r="K68" i="1"/>
  <c r="K67" i="1"/>
  <c r="K70" i="1"/>
  <c r="K71" i="1" s="1"/>
  <c r="L106" i="1" s="1"/>
  <c r="J102" i="1" s="1"/>
  <c r="U69" i="1"/>
  <c r="H36" i="1"/>
  <c r="K65" i="1"/>
  <c r="H33" i="1"/>
  <c r="M39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4" i="17"/>
  <c r="M56" i="17"/>
  <c r="M57" i="17"/>
  <c r="M58" i="17"/>
  <c r="M59" i="17"/>
  <c r="M61" i="17"/>
  <c r="M62" i="17"/>
  <c r="M63" i="17"/>
  <c r="M64" i="17"/>
  <c r="M20" i="17"/>
  <c r="D4" i="17"/>
  <c r="J3" i="17"/>
  <c r="H2" i="17"/>
  <c r="H31" i="1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20" i="17"/>
  <c r="J2" i="17"/>
  <c r="B14" i="17"/>
  <c r="D16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D5" i="17"/>
  <c r="D6" i="17"/>
  <c r="D7" i="17"/>
  <c r="D8" i="17"/>
  <c r="D9" i="17"/>
  <c r="D10" i="17"/>
  <c r="D11" i="17"/>
  <c r="D12" i="17"/>
  <c r="D13" i="17"/>
  <c r="D14" i="17"/>
  <c r="D15" i="17"/>
  <c r="B5" i="17"/>
  <c r="B6" i="17"/>
  <c r="B7" i="17"/>
  <c r="B8" i="17"/>
  <c r="B9" i="17"/>
  <c r="B10" i="17"/>
  <c r="B11" i="17"/>
  <c r="B12" i="17"/>
  <c r="B13" i="17"/>
  <c r="B15" i="17"/>
  <c r="B16" i="17"/>
  <c r="B4" i="17"/>
  <c r="H36" i="16"/>
  <c r="C126" i="16" s="1"/>
  <c r="H33" i="16"/>
  <c r="W160" i="16"/>
  <c r="W159" i="16"/>
  <c r="W158" i="16"/>
  <c r="W157" i="16"/>
  <c r="V151" i="16"/>
  <c r="V153" i="16" s="1"/>
  <c r="Y159" i="16" s="1"/>
  <c r="P144" i="16"/>
  <c r="K90" i="16"/>
  <c r="K88" i="16"/>
  <c r="L109" i="16" s="1"/>
  <c r="U83" i="16"/>
  <c r="U82" i="16"/>
  <c r="U80" i="16"/>
  <c r="U79" i="16"/>
  <c r="K76" i="16"/>
  <c r="K73" i="16"/>
  <c r="K70" i="16"/>
  <c r="K67" i="16"/>
  <c r="K65" i="16"/>
  <c r="U75" i="16" s="1"/>
  <c r="D119" i="16" s="1"/>
  <c r="AX64" i="16"/>
  <c r="AX65" i="16" s="1"/>
  <c r="M40" i="16"/>
  <c r="M39" i="16"/>
  <c r="Z116" i="16" s="1"/>
  <c r="AI6" i="16"/>
  <c r="AJ6" i="16" s="1"/>
  <c r="H36" i="15"/>
  <c r="C126" i="15" s="1"/>
  <c r="H33" i="15"/>
  <c r="W160" i="15"/>
  <c r="W159" i="15"/>
  <c r="W158" i="15"/>
  <c r="W157" i="15"/>
  <c r="V151" i="15"/>
  <c r="V153" i="15" s="1"/>
  <c r="P144" i="15"/>
  <c r="U92" i="15"/>
  <c r="D137" i="15" s="1"/>
  <c r="K90" i="15"/>
  <c r="K88" i="15"/>
  <c r="L109" i="15" s="1"/>
  <c r="J105" i="15" s="1"/>
  <c r="U83" i="15"/>
  <c r="U82" i="15"/>
  <c r="U80" i="15"/>
  <c r="U79" i="15"/>
  <c r="K76" i="15"/>
  <c r="K73" i="15"/>
  <c r="K70" i="15"/>
  <c r="K67" i="15"/>
  <c r="AX65" i="15"/>
  <c r="K65" i="15"/>
  <c r="AX64" i="15"/>
  <c r="M40" i="15"/>
  <c r="M39" i="15"/>
  <c r="AI6" i="15"/>
  <c r="AJ6" i="15" s="1"/>
  <c r="H36" i="14"/>
  <c r="C126" i="14" s="1"/>
  <c r="H33" i="14"/>
  <c r="W160" i="14"/>
  <c r="W159" i="14"/>
  <c r="W158" i="14"/>
  <c r="W157" i="14"/>
  <c r="V151" i="14"/>
  <c r="V153" i="14" s="1"/>
  <c r="P144" i="14"/>
  <c r="K90" i="14"/>
  <c r="K88" i="14"/>
  <c r="K92" i="14" s="1"/>
  <c r="L108" i="14" s="1"/>
  <c r="Z136" i="14" s="1"/>
  <c r="U83" i="14"/>
  <c r="U82" i="14"/>
  <c r="U80" i="14"/>
  <c r="U79" i="14"/>
  <c r="K76" i="14"/>
  <c r="K73" i="14"/>
  <c r="K70" i="14"/>
  <c r="K67" i="14"/>
  <c r="K65" i="14"/>
  <c r="U75" i="14" s="1"/>
  <c r="D119" i="14" s="1"/>
  <c r="AX64" i="14"/>
  <c r="AX65" i="14" s="1"/>
  <c r="M40" i="14"/>
  <c r="M39" i="14"/>
  <c r="J101" i="14" s="1"/>
  <c r="AI6" i="14"/>
  <c r="AJ6" i="14" s="1"/>
  <c r="H33" i="13"/>
  <c r="W160" i="13"/>
  <c r="W159" i="13"/>
  <c r="W158" i="13"/>
  <c r="W157" i="13"/>
  <c r="V151" i="13"/>
  <c r="V153" i="13" s="1"/>
  <c r="P144" i="13"/>
  <c r="K90" i="13"/>
  <c r="K88" i="13"/>
  <c r="K92" i="13" s="1"/>
  <c r="L108" i="13" s="1"/>
  <c r="Z136" i="13" s="1"/>
  <c r="U83" i="13"/>
  <c r="U82" i="13"/>
  <c r="U80" i="13"/>
  <c r="U79" i="13"/>
  <c r="K76" i="13"/>
  <c r="K73" i="13"/>
  <c r="K70" i="13"/>
  <c r="K67" i="13"/>
  <c r="K65" i="13"/>
  <c r="U92" i="13" s="1"/>
  <c r="D137" i="13" s="1"/>
  <c r="AX64" i="13"/>
  <c r="AX65" i="13" s="1"/>
  <c r="M40" i="13"/>
  <c r="M39" i="13"/>
  <c r="Z116" i="13" s="1"/>
  <c r="H36" i="13"/>
  <c r="C126" i="13" s="1"/>
  <c r="AI6" i="13"/>
  <c r="AJ6" i="13" s="1"/>
  <c r="K92" i="16" l="1"/>
  <c r="L108" i="16" s="1"/>
  <c r="Z136" i="16" s="1"/>
  <c r="K91" i="16"/>
  <c r="K74" i="16"/>
  <c r="D117" i="16"/>
  <c r="K77" i="15"/>
  <c r="L107" i="15" s="1"/>
  <c r="J104" i="15" s="1"/>
  <c r="K126" i="15" s="1"/>
  <c r="U92" i="14"/>
  <c r="D137" i="14" s="1"/>
  <c r="U69" i="14"/>
  <c r="D117" i="14" s="1"/>
  <c r="K91" i="14"/>
  <c r="K74" i="14"/>
  <c r="L109" i="13"/>
  <c r="J105" i="13" s="1"/>
  <c r="Y159" i="13"/>
  <c r="V154" i="13"/>
  <c r="Y157" i="13"/>
  <c r="Y158" i="13"/>
  <c r="K92" i="15"/>
  <c r="L108" i="15" s="1"/>
  <c r="Z136" i="15" s="1"/>
  <c r="L109" i="14"/>
  <c r="J105" i="14" s="1"/>
  <c r="K77" i="16"/>
  <c r="L107" i="16" s="1"/>
  <c r="J104" i="16" s="1"/>
  <c r="K126" i="16" s="1"/>
  <c r="V154" i="16"/>
  <c r="K68" i="16"/>
  <c r="J105" i="16"/>
  <c r="Z138" i="16"/>
  <c r="U92" i="16"/>
  <c r="D137" i="16" s="1"/>
  <c r="Y160" i="16"/>
  <c r="J101" i="16"/>
  <c r="K71" i="16"/>
  <c r="L106" i="16" s="1"/>
  <c r="Y157" i="16"/>
  <c r="Y158" i="16"/>
  <c r="K68" i="15"/>
  <c r="K74" i="15"/>
  <c r="K91" i="15"/>
  <c r="U69" i="15"/>
  <c r="D117" i="15" s="1"/>
  <c r="U75" i="15"/>
  <c r="D119" i="15" s="1"/>
  <c r="Y160" i="15"/>
  <c r="V154" i="15"/>
  <c r="Y159" i="15"/>
  <c r="Y158" i="15"/>
  <c r="Y157" i="15"/>
  <c r="Z138" i="15"/>
  <c r="J101" i="15"/>
  <c r="K71" i="15"/>
  <c r="L106" i="15" s="1"/>
  <c r="Z116" i="15"/>
  <c r="K77" i="14"/>
  <c r="L107" i="14" s="1"/>
  <c r="J103" i="14" s="1"/>
  <c r="R126" i="14" s="1"/>
  <c r="K68" i="14"/>
  <c r="V154" i="14"/>
  <c r="Y159" i="14"/>
  <c r="Y158" i="14"/>
  <c r="Y160" i="14"/>
  <c r="Y157" i="14"/>
  <c r="K71" i="14"/>
  <c r="L106" i="14" s="1"/>
  <c r="Z116" i="14"/>
  <c r="K91" i="13"/>
  <c r="K74" i="13"/>
  <c r="Y160" i="13"/>
  <c r="J101" i="13"/>
  <c r="Z138" i="13"/>
  <c r="U75" i="13"/>
  <c r="D119" i="13" s="1"/>
  <c r="K68" i="13"/>
  <c r="K77" i="13"/>
  <c r="L107" i="13" s="1"/>
  <c r="K71" i="13"/>
  <c r="L106" i="13" s="1"/>
  <c r="U69" i="13"/>
  <c r="D117" i="13" s="1"/>
  <c r="Z120" i="16" l="1"/>
  <c r="Z120" i="15"/>
  <c r="J103" i="15"/>
  <c r="R126" i="15" s="1"/>
  <c r="Z138" i="14"/>
  <c r="J104" i="14"/>
  <c r="K126" i="14" s="1"/>
  <c r="J103" i="16"/>
  <c r="R126" i="16" s="1"/>
  <c r="Z120" i="14"/>
  <c r="Z118" i="16"/>
  <c r="J102" i="16"/>
  <c r="J102" i="15"/>
  <c r="Z118" i="15"/>
  <c r="J102" i="14"/>
  <c r="Z118" i="14"/>
  <c r="J104" i="13"/>
  <c r="K126" i="13" s="1"/>
  <c r="Z120" i="13"/>
  <c r="J103" i="13"/>
  <c r="R126" i="13" s="1"/>
  <c r="Z118" i="13"/>
  <c r="J102" i="13"/>
  <c r="H33" i="12" l="1"/>
  <c r="H33" i="11"/>
  <c r="H33" i="10"/>
  <c r="H33" i="9"/>
  <c r="H33" i="8"/>
  <c r="W160" i="12"/>
  <c r="W159" i="12"/>
  <c r="W158" i="12"/>
  <c r="W157" i="12"/>
  <c r="V151" i="12"/>
  <c r="V153" i="12" s="1"/>
  <c r="P144" i="12"/>
  <c r="K90" i="12"/>
  <c r="K88" i="12"/>
  <c r="K92" i="12" s="1"/>
  <c r="L108" i="12" s="1"/>
  <c r="Z136" i="12" s="1"/>
  <c r="U83" i="12"/>
  <c r="U82" i="12"/>
  <c r="U80" i="12"/>
  <c r="U79" i="12"/>
  <c r="K76" i="12"/>
  <c r="K73" i="12"/>
  <c r="K74" i="12" s="1"/>
  <c r="K70" i="12"/>
  <c r="K67" i="12"/>
  <c r="AX65" i="12"/>
  <c r="K65" i="12"/>
  <c r="U92" i="12" s="1"/>
  <c r="D137" i="12" s="1"/>
  <c r="AX64" i="12"/>
  <c r="M40" i="12"/>
  <c r="M39" i="12"/>
  <c r="H36" i="12"/>
  <c r="C126" i="12" s="1"/>
  <c r="AI6" i="12"/>
  <c r="AJ6" i="12" s="1"/>
  <c r="W160" i="11"/>
  <c r="W159" i="11"/>
  <c r="W158" i="11"/>
  <c r="W157" i="11"/>
  <c r="V151" i="11"/>
  <c r="V153" i="11" s="1"/>
  <c r="P144" i="11"/>
  <c r="K90" i="11"/>
  <c r="K88" i="11"/>
  <c r="K92" i="11" s="1"/>
  <c r="L108" i="11" s="1"/>
  <c r="Z136" i="11" s="1"/>
  <c r="U83" i="11"/>
  <c r="U82" i="11"/>
  <c r="U80" i="11"/>
  <c r="U79" i="11"/>
  <c r="K76" i="11"/>
  <c r="K73" i="11"/>
  <c r="K70" i="11"/>
  <c r="K67" i="11"/>
  <c r="K65" i="11"/>
  <c r="AX64" i="11"/>
  <c r="AX65" i="11" s="1"/>
  <c r="M40" i="11"/>
  <c r="M39" i="11"/>
  <c r="H36" i="11"/>
  <c r="C126" i="11" s="1"/>
  <c r="AI6" i="11"/>
  <c r="AJ6" i="11" s="1"/>
  <c r="W160" i="10"/>
  <c r="W159" i="10"/>
  <c r="W158" i="10"/>
  <c r="W157" i="10"/>
  <c r="V151" i="10"/>
  <c r="V153" i="10" s="1"/>
  <c r="P144" i="10"/>
  <c r="K90" i="10"/>
  <c r="K88" i="10"/>
  <c r="K92" i="10" s="1"/>
  <c r="L108" i="10" s="1"/>
  <c r="Z136" i="10" s="1"/>
  <c r="U83" i="10"/>
  <c r="U82" i="10"/>
  <c r="U80" i="10"/>
  <c r="U79" i="10"/>
  <c r="K76" i="10"/>
  <c r="K73" i="10"/>
  <c r="K70" i="10"/>
  <c r="K67" i="10"/>
  <c r="K65" i="10"/>
  <c r="U92" i="10" s="1"/>
  <c r="D137" i="10" s="1"/>
  <c r="AX64" i="10"/>
  <c r="AX65" i="10" s="1"/>
  <c r="M40" i="10"/>
  <c r="M39" i="10"/>
  <c r="H36" i="10"/>
  <c r="C126" i="10" s="1"/>
  <c r="AI6" i="10"/>
  <c r="AJ6" i="10" s="1"/>
  <c r="W160" i="9"/>
  <c r="W159" i="9"/>
  <c r="W158" i="9"/>
  <c r="W157" i="9"/>
  <c r="V151" i="9"/>
  <c r="V153" i="9" s="1"/>
  <c r="P144" i="9"/>
  <c r="K90" i="9"/>
  <c r="K91" i="9" s="1"/>
  <c r="K88" i="9"/>
  <c r="K92" i="9" s="1"/>
  <c r="L108" i="9" s="1"/>
  <c r="Z136" i="9" s="1"/>
  <c r="U83" i="9"/>
  <c r="U82" i="9"/>
  <c r="U80" i="9"/>
  <c r="U79" i="9"/>
  <c r="K76" i="9"/>
  <c r="K73" i="9"/>
  <c r="K70" i="9"/>
  <c r="K67" i="9"/>
  <c r="AX65" i="9"/>
  <c r="K65" i="9"/>
  <c r="AX64" i="9"/>
  <c r="M40" i="9"/>
  <c r="M39" i="9"/>
  <c r="H36" i="9"/>
  <c r="C126" i="9" s="1"/>
  <c r="AI6" i="9"/>
  <c r="AJ6" i="9" s="1"/>
  <c r="W160" i="8"/>
  <c r="W159" i="8"/>
  <c r="W158" i="8"/>
  <c r="W157" i="8"/>
  <c r="V151" i="8"/>
  <c r="V153" i="8" s="1"/>
  <c r="P144" i="8"/>
  <c r="K90" i="8"/>
  <c r="K88" i="8"/>
  <c r="K92" i="8" s="1"/>
  <c r="L108" i="8" s="1"/>
  <c r="Z136" i="8" s="1"/>
  <c r="U83" i="8"/>
  <c r="U82" i="8"/>
  <c r="U80" i="8"/>
  <c r="U79" i="8"/>
  <c r="K76" i="8"/>
  <c r="K73" i="8"/>
  <c r="K70" i="8"/>
  <c r="K67" i="8"/>
  <c r="K65" i="8"/>
  <c r="U75" i="8" s="1"/>
  <c r="D119" i="8" s="1"/>
  <c r="AX64" i="8"/>
  <c r="AX65" i="8" s="1"/>
  <c r="M40" i="8"/>
  <c r="M39" i="8"/>
  <c r="H36" i="8"/>
  <c r="C126" i="8" s="1"/>
  <c r="AI6" i="8"/>
  <c r="AJ6" i="8" s="1"/>
  <c r="H36" i="7"/>
  <c r="C126" i="7" s="1"/>
  <c r="H33" i="7"/>
  <c r="W160" i="7"/>
  <c r="W159" i="7"/>
  <c r="W158" i="7"/>
  <c r="W157" i="7"/>
  <c r="V151" i="7"/>
  <c r="V153" i="7" s="1"/>
  <c r="P144" i="7"/>
  <c r="K90" i="7"/>
  <c r="K88" i="7"/>
  <c r="K92" i="7" s="1"/>
  <c r="L108" i="7" s="1"/>
  <c r="Z136" i="7" s="1"/>
  <c r="U83" i="7"/>
  <c r="U82" i="7"/>
  <c r="U80" i="7"/>
  <c r="U79" i="7"/>
  <c r="K76" i="7"/>
  <c r="K73" i="7"/>
  <c r="K70" i="7"/>
  <c r="K67" i="7"/>
  <c r="K65" i="7"/>
  <c r="U92" i="7" s="1"/>
  <c r="D137" i="7" s="1"/>
  <c r="AX64" i="7"/>
  <c r="AX65" i="7" s="1"/>
  <c r="M40" i="7"/>
  <c r="M39" i="7"/>
  <c r="J101" i="7" s="1"/>
  <c r="AI6" i="7"/>
  <c r="AJ6" i="7" s="1"/>
  <c r="M39" i="5"/>
  <c r="H36" i="5"/>
  <c r="C126" i="5" s="1"/>
  <c r="H33" i="5"/>
  <c r="W160" i="5"/>
  <c r="W159" i="5"/>
  <c r="W158" i="5"/>
  <c r="W157" i="5"/>
  <c r="V151" i="5"/>
  <c r="V153" i="5" s="1"/>
  <c r="P144" i="5"/>
  <c r="K90" i="5"/>
  <c r="K88" i="5"/>
  <c r="K92" i="5" s="1"/>
  <c r="L108" i="5" s="1"/>
  <c r="Z136" i="5" s="1"/>
  <c r="U83" i="5"/>
  <c r="U82" i="5"/>
  <c r="U80" i="5"/>
  <c r="U79" i="5"/>
  <c r="K76" i="5"/>
  <c r="K73" i="5"/>
  <c r="K70" i="5"/>
  <c r="K67" i="5"/>
  <c r="AX65" i="5"/>
  <c r="K65" i="5"/>
  <c r="U92" i="5" s="1"/>
  <c r="D137" i="5" s="1"/>
  <c r="AX64" i="5"/>
  <c r="M40" i="5"/>
  <c r="AI6" i="5"/>
  <c r="AJ6" i="5" s="1"/>
  <c r="H36" i="4"/>
  <c r="C126" i="4" s="1"/>
  <c r="H33" i="4"/>
  <c r="W160" i="4"/>
  <c r="W159" i="4"/>
  <c r="W158" i="4"/>
  <c r="W157" i="4"/>
  <c r="V151" i="4"/>
  <c r="V153" i="4" s="1"/>
  <c r="K90" i="4"/>
  <c r="K88" i="4"/>
  <c r="K92" i="4" s="1"/>
  <c r="L108" i="4" s="1"/>
  <c r="Z136" i="4" s="1"/>
  <c r="U83" i="4"/>
  <c r="U82" i="4"/>
  <c r="U80" i="4"/>
  <c r="U79" i="4"/>
  <c r="K76" i="4"/>
  <c r="K73" i="4"/>
  <c r="K74" i="4" s="1"/>
  <c r="K70" i="4"/>
  <c r="K67" i="4"/>
  <c r="K65" i="4"/>
  <c r="D137" i="4" s="1"/>
  <c r="AX64" i="4"/>
  <c r="AX65" i="4" s="1"/>
  <c r="M40" i="4"/>
  <c r="M39" i="4"/>
  <c r="AI6" i="4"/>
  <c r="AJ6" i="4" s="1"/>
  <c r="H36" i="3"/>
  <c r="C126" i="3" s="1"/>
  <c r="H33" i="3"/>
  <c r="W160" i="3"/>
  <c r="W159" i="3"/>
  <c r="W158" i="3"/>
  <c r="W157" i="3"/>
  <c r="V151" i="3"/>
  <c r="V153" i="3" s="1"/>
  <c r="Y160" i="3" s="1"/>
  <c r="P144" i="3"/>
  <c r="K90" i="3"/>
  <c r="U83" i="3"/>
  <c r="U82" i="3"/>
  <c r="U80" i="3"/>
  <c r="U79" i="3"/>
  <c r="K76" i="3"/>
  <c r="K73" i="3"/>
  <c r="K70" i="3"/>
  <c r="K67" i="3"/>
  <c r="K65" i="3"/>
  <c r="U75" i="3" s="1"/>
  <c r="D119" i="3" s="1"/>
  <c r="AX64" i="3"/>
  <c r="AX65" i="3" s="1"/>
  <c r="K88" i="3"/>
  <c r="M40" i="3"/>
  <c r="M39" i="3"/>
  <c r="J101" i="3" s="1"/>
  <c r="AI6" i="3"/>
  <c r="AJ6" i="3" s="1"/>
  <c r="H36" i="2"/>
  <c r="C126" i="2" s="1"/>
  <c r="W160" i="2"/>
  <c r="W159" i="2"/>
  <c r="W158" i="2"/>
  <c r="W157" i="2"/>
  <c r="V151" i="2"/>
  <c r="V153" i="2" s="1"/>
  <c r="P144" i="2"/>
  <c r="K90" i="2"/>
  <c r="U83" i="2"/>
  <c r="U82" i="2"/>
  <c r="U80" i="2"/>
  <c r="U79" i="2"/>
  <c r="K76" i="2"/>
  <c r="K67" i="2"/>
  <c r="K65" i="2"/>
  <c r="U92" i="2" s="1"/>
  <c r="D137" i="2" s="1"/>
  <c r="AX64" i="2"/>
  <c r="AX65" i="2" s="1"/>
  <c r="AI6" i="2"/>
  <c r="AJ6" i="2" s="1"/>
  <c r="W160" i="1"/>
  <c r="W159" i="1"/>
  <c r="W158" i="1"/>
  <c r="W157" i="1"/>
  <c r="V151" i="1"/>
  <c r="V153" i="1" s="1"/>
  <c r="Y160" i="1" s="1"/>
  <c r="U83" i="1"/>
  <c r="U82" i="1"/>
  <c r="U80" i="1"/>
  <c r="U79" i="1"/>
  <c r="K76" i="1"/>
  <c r="K77" i="1" s="1"/>
  <c r="L107" i="1" s="1"/>
  <c r="J104" i="1" s="1"/>
  <c r="K126" i="1" s="1"/>
  <c r="D137" i="1"/>
  <c r="AX64" i="1"/>
  <c r="AX65" i="1" s="1"/>
  <c r="Z116" i="1"/>
  <c r="AI6" i="1"/>
  <c r="AJ6" i="1" s="1"/>
  <c r="K71" i="12" l="1"/>
  <c r="L106" i="12" s="1"/>
  <c r="Z118" i="12" s="1"/>
  <c r="L109" i="12"/>
  <c r="J105" i="12" s="1"/>
  <c r="K91" i="11"/>
  <c r="K77" i="10"/>
  <c r="L107" i="10" s="1"/>
  <c r="Z120" i="10" s="1"/>
  <c r="L109" i="9"/>
  <c r="Z138" i="9" s="1"/>
  <c r="K68" i="9"/>
  <c r="Y159" i="9"/>
  <c r="Y160" i="9"/>
  <c r="U69" i="9"/>
  <c r="D117" i="9" s="1"/>
  <c r="K74" i="9"/>
  <c r="L109" i="8"/>
  <c r="J105" i="8" s="1"/>
  <c r="K71" i="7"/>
  <c r="L106" i="7" s="1"/>
  <c r="Z118" i="7" s="1"/>
  <c r="K77" i="7"/>
  <c r="L107" i="7" s="1"/>
  <c r="Z120" i="7" s="1"/>
  <c r="K91" i="5"/>
  <c r="K77" i="4"/>
  <c r="L107" i="4" s="1"/>
  <c r="Z120" i="4" s="1"/>
  <c r="K71" i="4"/>
  <c r="L106" i="4" s="1"/>
  <c r="K68" i="4"/>
  <c r="K77" i="3"/>
  <c r="L107" i="3" s="1"/>
  <c r="Z120" i="3" s="1"/>
  <c r="K77" i="2"/>
  <c r="L107" i="2" s="1"/>
  <c r="K74" i="2"/>
  <c r="L109" i="10"/>
  <c r="J105" i="10" s="1"/>
  <c r="J105" i="9"/>
  <c r="K68" i="12"/>
  <c r="K77" i="11"/>
  <c r="L107" i="11" s="1"/>
  <c r="Z120" i="11" s="1"/>
  <c r="K68" i="11"/>
  <c r="K74" i="11"/>
  <c r="U92" i="11"/>
  <c r="D137" i="11" s="1"/>
  <c r="U69" i="11"/>
  <c r="D117" i="11" s="1"/>
  <c r="K68" i="10"/>
  <c r="K74" i="10"/>
  <c r="K91" i="10"/>
  <c r="K77" i="9"/>
  <c r="L107" i="9" s="1"/>
  <c r="J103" i="9" s="1"/>
  <c r="R126" i="9" s="1"/>
  <c r="U75" i="9"/>
  <c r="D119" i="9" s="1"/>
  <c r="V154" i="9"/>
  <c r="U92" i="9"/>
  <c r="D137" i="9" s="1"/>
  <c r="K77" i="8"/>
  <c r="L107" i="8" s="1"/>
  <c r="Z120" i="8" s="1"/>
  <c r="U69" i="8"/>
  <c r="D117" i="8" s="1"/>
  <c r="K74" i="8"/>
  <c r="K91" i="8"/>
  <c r="U92" i="8"/>
  <c r="D137" i="8" s="1"/>
  <c r="K68" i="8"/>
  <c r="J102" i="12"/>
  <c r="Y160" i="12"/>
  <c r="V154" i="12"/>
  <c r="Y159" i="12"/>
  <c r="Y158" i="12"/>
  <c r="Y157" i="12"/>
  <c r="J101" i="12"/>
  <c r="Z138" i="12"/>
  <c r="U75" i="12"/>
  <c r="D119" i="12" s="1"/>
  <c r="Z116" i="12"/>
  <c r="K91" i="12"/>
  <c r="K77" i="12"/>
  <c r="L107" i="12" s="1"/>
  <c r="U69" i="12"/>
  <c r="D117" i="12" s="1"/>
  <c r="Y160" i="11"/>
  <c r="V154" i="11"/>
  <c r="Y159" i="11"/>
  <c r="Y158" i="11"/>
  <c r="Y157" i="11"/>
  <c r="J101" i="11"/>
  <c r="L109" i="11"/>
  <c r="K71" i="11"/>
  <c r="L106" i="11" s="1"/>
  <c r="Z116" i="11"/>
  <c r="U75" i="11"/>
  <c r="D119" i="11" s="1"/>
  <c r="J104" i="10"/>
  <c r="K126" i="10" s="1"/>
  <c r="Y160" i="10"/>
  <c r="V154" i="10"/>
  <c r="Y159" i="10"/>
  <c r="Y157" i="10"/>
  <c r="Y158" i="10"/>
  <c r="J101" i="10"/>
  <c r="Z116" i="10"/>
  <c r="K71" i="10"/>
  <c r="L106" i="10" s="1"/>
  <c r="U75" i="10"/>
  <c r="D119" i="10" s="1"/>
  <c r="U69" i="10"/>
  <c r="D117" i="10" s="1"/>
  <c r="J101" i="9"/>
  <c r="K71" i="9"/>
  <c r="L106" i="9" s="1"/>
  <c r="Z116" i="9"/>
  <c r="Y157" i="9"/>
  <c r="Y158" i="9"/>
  <c r="Y159" i="8"/>
  <c r="Y158" i="8"/>
  <c r="Y160" i="8"/>
  <c r="Y157" i="8"/>
  <c r="V154" i="8"/>
  <c r="J104" i="8"/>
  <c r="K126" i="8" s="1"/>
  <c r="J101" i="8"/>
  <c r="Z138" i="8"/>
  <c r="K71" i="8"/>
  <c r="L106" i="8" s="1"/>
  <c r="Z116" i="8"/>
  <c r="Z116" i="7"/>
  <c r="K74" i="7"/>
  <c r="Y160" i="7"/>
  <c r="V154" i="7"/>
  <c r="Y159" i="7"/>
  <c r="Y158" i="7"/>
  <c r="Y157" i="7"/>
  <c r="L109" i="7"/>
  <c r="U75" i="7"/>
  <c r="D119" i="7" s="1"/>
  <c r="K91" i="7"/>
  <c r="K68" i="7"/>
  <c r="U69" i="7"/>
  <c r="D117" i="7" s="1"/>
  <c r="K77" i="5"/>
  <c r="L107" i="5" s="1"/>
  <c r="Z120" i="5" s="1"/>
  <c r="K68" i="5"/>
  <c r="Y160" i="5"/>
  <c r="V154" i="5"/>
  <c r="Y159" i="5"/>
  <c r="Y158" i="5"/>
  <c r="Y157" i="5"/>
  <c r="K74" i="5"/>
  <c r="J101" i="5"/>
  <c r="L109" i="5"/>
  <c r="K71" i="5"/>
  <c r="L106" i="5" s="1"/>
  <c r="Z116" i="5"/>
  <c r="U75" i="5"/>
  <c r="D119" i="5" s="1"/>
  <c r="U69" i="5"/>
  <c r="D117" i="5" s="1"/>
  <c r="L109" i="4"/>
  <c r="J105" i="4" s="1"/>
  <c r="Y160" i="4"/>
  <c r="V154" i="4"/>
  <c r="Y159" i="4"/>
  <c r="Y158" i="4"/>
  <c r="Y157" i="4"/>
  <c r="Z116" i="4"/>
  <c r="Z138" i="4"/>
  <c r="U75" i="4"/>
  <c r="D119" i="4" s="1"/>
  <c r="J101" i="4"/>
  <c r="K91" i="4"/>
  <c r="D117" i="4"/>
  <c r="U69" i="3"/>
  <c r="D117" i="3" s="1"/>
  <c r="K91" i="3"/>
  <c r="K68" i="3"/>
  <c r="K74" i="3"/>
  <c r="U92" i="3"/>
  <c r="D137" i="3" s="1"/>
  <c r="K92" i="3"/>
  <c r="L108" i="3" s="1"/>
  <c r="Z136" i="3" s="1"/>
  <c r="L109" i="3"/>
  <c r="K71" i="3"/>
  <c r="L106" i="3" s="1"/>
  <c r="Z116" i="3"/>
  <c r="Y157" i="3"/>
  <c r="Y158" i="3"/>
  <c r="Y159" i="3"/>
  <c r="V154" i="3"/>
  <c r="K71" i="2"/>
  <c r="L106" i="2" s="1"/>
  <c r="J102" i="2" s="1"/>
  <c r="J101" i="2"/>
  <c r="K68" i="2"/>
  <c r="Y160" i="2"/>
  <c r="V154" i="2"/>
  <c r="Y159" i="2"/>
  <c r="Y158" i="2"/>
  <c r="Y157" i="2"/>
  <c r="L109" i="2"/>
  <c r="K92" i="2"/>
  <c r="L108" i="2" s="1"/>
  <c r="Z136" i="2" s="1"/>
  <c r="U75" i="2"/>
  <c r="D119" i="2" s="1"/>
  <c r="K91" i="2"/>
  <c r="D117" i="2"/>
  <c r="K92" i="1"/>
  <c r="L108" i="1" s="1"/>
  <c r="Z120" i="1"/>
  <c r="Y157" i="1"/>
  <c r="Y158" i="1"/>
  <c r="U75" i="1"/>
  <c r="D119" i="1" s="1"/>
  <c r="Y159" i="1"/>
  <c r="D117" i="1"/>
  <c r="V154" i="1"/>
  <c r="J103" i="8" l="1"/>
  <c r="R126" i="8" s="1"/>
  <c r="J103" i="5"/>
  <c r="R126" i="5" s="1"/>
  <c r="Z118" i="2"/>
  <c r="J103" i="11"/>
  <c r="R126" i="11" s="1"/>
  <c r="J103" i="10"/>
  <c r="R126" i="10" s="1"/>
  <c r="Z138" i="10"/>
  <c r="J104" i="7"/>
  <c r="K126" i="7" s="1"/>
  <c r="J103" i="7"/>
  <c r="R126" i="7" s="1"/>
  <c r="J102" i="7"/>
  <c r="J104" i="5"/>
  <c r="K126" i="5" s="1"/>
  <c r="J103" i="4"/>
  <c r="R126" i="4" s="1"/>
  <c r="J104" i="4"/>
  <c r="K126" i="4" s="1"/>
  <c r="Z120" i="2"/>
  <c r="J104" i="2"/>
  <c r="K126" i="2" s="1"/>
  <c r="Z136" i="1"/>
  <c r="J103" i="1"/>
  <c r="R126" i="1" s="1"/>
  <c r="J104" i="11"/>
  <c r="K126" i="11" s="1"/>
  <c r="J104" i="9"/>
  <c r="K126" i="9" s="1"/>
  <c r="Z120" i="9"/>
  <c r="Z120" i="12"/>
  <c r="J104" i="12"/>
  <c r="K126" i="12" s="1"/>
  <c r="J103" i="12"/>
  <c r="R126" i="12" s="1"/>
  <c r="Z118" i="11"/>
  <c r="J102" i="11"/>
  <c r="Z138" i="11"/>
  <c r="J105" i="11"/>
  <c r="Z118" i="10"/>
  <c r="J102" i="10"/>
  <c r="Z118" i="9"/>
  <c r="J102" i="9"/>
  <c r="Z118" i="8"/>
  <c r="J102" i="8"/>
  <c r="J105" i="7"/>
  <c r="Z138" i="7"/>
  <c r="Z118" i="5"/>
  <c r="J102" i="5"/>
  <c r="Z138" i="5"/>
  <c r="J105" i="5"/>
  <c r="Z118" i="4"/>
  <c r="J102" i="4"/>
  <c r="Z118" i="3"/>
  <c r="J102" i="3"/>
  <c r="J105" i="3"/>
  <c r="Z138" i="3"/>
  <c r="J103" i="3"/>
  <c r="R126" i="3" s="1"/>
  <c r="J104" i="3"/>
  <c r="K126" i="3" s="1"/>
  <c r="J105" i="2"/>
  <c r="Z138" i="2"/>
  <c r="J103" i="2"/>
  <c r="R126" i="2" s="1"/>
  <c r="Z118" i="1"/>
</calcChain>
</file>

<file path=xl/sharedStrings.xml><?xml version="1.0" encoding="utf-8"?>
<sst xmlns="http://schemas.openxmlformats.org/spreadsheetml/2006/main" count="10521" uniqueCount="237">
  <si>
    <t>OVERFILL STORAGE TANK SIZING</t>
  </si>
  <si>
    <t>FUEL TANK</t>
  </si>
  <si>
    <t>LOCATION</t>
  </si>
  <si>
    <t>:</t>
  </si>
  <si>
    <t>By</t>
  </si>
  <si>
    <t>PROJECT TITLE</t>
  </si>
  <si>
    <t>Tangki Timbun BBM T02</t>
  </si>
  <si>
    <t>Check</t>
  </si>
  <si>
    <t>Rev</t>
  </si>
  <si>
    <t>DIMENSION</t>
  </si>
  <si>
    <t>A. Reference</t>
  </si>
  <si>
    <t>API 2350 - Overfill Prevention for Storage Tanks
in Petroleum Facilities</t>
  </si>
  <si>
    <t>B. Terms, Definitions, &amp; Acronyms</t>
  </si>
  <si>
    <t>Critical High (CH) level</t>
  </si>
  <si>
    <t>The highest level in the tank that product can reach without detrimental impacts (i.e. product overflow or tank damage)</t>
  </si>
  <si>
    <t>High-High tank level alarm (LAHH)</t>
  </si>
  <si>
    <t>An alarm generated when the product level reaches the High-High (HH) tank level</t>
  </si>
  <si>
    <t>High-High (HH) tank level</t>
  </si>
  <si>
    <t>A level sufficiently below the Critical High (CH) level to enable termination of a receipt or transfer before the Critical High (CH) level is reached</t>
  </si>
  <si>
    <t>AOPS</t>
  </si>
  <si>
    <t>Automated Overfill Prefention System</t>
  </si>
  <si>
    <t>CH</t>
  </si>
  <si>
    <t>Critical High</t>
  </si>
  <si>
    <t>HH</t>
  </si>
  <si>
    <t>High-High tank level</t>
  </si>
  <si>
    <t>LAHH</t>
  </si>
  <si>
    <t>High-High tank level alarm</t>
  </si>
  <si>
    <t>FC</t>
  </si>
  <si>
    <t>Foam Chamber</t>
  </si>
  <si>
    <t>TA</t>
  </si>
  <si>
    <t>Top Angle</t>
  </si>
  <si>
    <t>A. Purpose</t>
  </si>
  <si>
    <t>To obtain level of concern storage tank at IT Manggis</t>
  </si>
  <si>
    <t>C. Summary Data</t>
  </si>
  <si>
    <t>Required Capacity (SAFE)</t>
  </si>
  <si>
    <t>kL</t>
  </si>
  <si>
    <t>Calculation Data</t>
  </si>
  <si>
    <t>Shell plate height</t>
  </si>
  <si>
    <t>m</t>
  </si>
  <si>
    <t>Inlet Flow</t>
  </si>
  <si>
    <t>m3/hr</t>
  </si>
  <si>
    <t>Diameter</t>
  </si>
  <si>
    <t>plates (H)</t>
  </si>
  <si>
    <t>Diameter Taken</t>
  </si>
  <si>
    <t>Outlet Flow</t>
  </si>
  <si>
    <t>Number of Shell</t>
  </si>
  <si>
    <t>plates (V)</t>
  </si>
  <si>
    <t>Response Time</t>
  </si>
  <si>
    <t>minutes</t>
  </si>
  <si>
    <t>H to HH</t>
  </si>
  <si>
    <t>Total Tank Height</t>
  </si>
  <si>
    <t>Critical High Response</t>
  </si>
  <si>
    <t>HH to FC</t>
  </si>
  <si>
    <t>L to LL</t>
  </si>
  <si>
    <t>Critcal High (CH) = Tabel Tangki Tinggi Max Vol. Bersih</t>
  </si>
  <si>
    <t>mm</t>
  </si>
  <si>
    <t xml:space="preserve">See SAP &amp; Tabel Tangki </t>
  </si>
  <si>
    <t>Low Level (LLLL) = Unpumpable/Dead Stock (Data SAP)</t>
  </si>
  <si>
    <t>KL</t>
  </si>
  <si>
    <t>See Data SAP</t>
  </si>
  <si>
    <t>L</t>
  </si>
  <si>
    <t>Volume per meter of height</t>
  </si>
  <si>
    <t>m3/m</t>
  </si>
  <si>
    <t>CH to HHLL Volume</t>
  </si>
  <si>
    <t>m3</t>
  </si>
  <si>
    <t>CH to HHLL Space</t>
  </si>
  <si>
    <t>taken</t>
  </si>
  <si>
    <t>HHLL to CH</t>
  </si>
  <si>
    <t>Top Shell to HHLL Space</t>
  </si>
  <si>
    <t>HHLL Height from Bottom</t>
  </si>
  <si>
    <t>HHLL to HLL Volume</t>
  </si>
  <si>
    <t>HHLL to HLL Space</t>
  </si>
  <si>
    <t>HLL to HHLL</t>
  </si>
  <si>
    <t>Top Shell to HLL Space</t>
  </si>
  <si>
    <t>HLL Height from Bottom</t>
  </si>
  <si>
    <t>Inlet Nozzle Recommendation</t>
  </si>
  <si>
    <t>inches</t>
  </si>
  <si>
    <t>Internal Diameter</t>
  </si>
  <si>
    <t xml:space="preserve">Inlet velocity </t>
  </si>
  <si>
    <t>m/s</t>
  </si>
  <si>
    <t>Outlet Nozzle Recommendation</t>
  </si>
  <si>
    <t xml:space="preserve">Outlet velocity </t>
  </si>
  <si>
    <t>Bottom to Center Nozzle</t>
  </si>
  <si>
    <t>Reg</t>
  </si>
  <si>
    <t>see Tabel 5.6a API 650 column 8</t>
  </si>
  <si>
    <t>Low</t>
  </si>
  <si>
    <t>see Tabel 5.6a API 650 column 9c</t>
  </si>
  <si>
    <t>Additional Space Nozzle to LLLL</t>
  </si>
  <si>
    <t>Minimum LLLL height Form Bottom</t>
  </si>
  <si>
    <t>LLLL to LLL Volume</t>
  </si>
  <si>
    <t>LLLL to LLL Space</t>
  </si>
  <si>
    <t>LLLL to LLL</t>
  </si>
  <si>
    <t>D. Result</t>
  </si>
  <si>
    <t>Max Tank Volume</t>
  </si>
  <si>
    <t>(total volume, bottom - top)</t>
  </si>
  <si>
    <t>Maximum Capacity</t>
  </si>
  <si>
    <t>(maximum tank capacity, bottom to HHLL)</t>
  </si>
  <si>
    <t>Net Working Capacity</t>
  </si>
  <si>
    <t>(maximum operating capacity, LLL to HLL)</t>
  </si>
  <si>
    <t>Safe Capacity</t>
  </si>
  <si>
    <t>Dead Volume</t>
  </si>
  <si>
    <t>(dead stock capacity, bottom to LLLL)</t>
  </si>
  <si>
    <t>HHLL</t>
  </si>
  <si>
    <t>HLL</t>
  </si>
  <si>
    <t>`</t>
  </si>
  <si>
    <t>LLL</t>
  </si>
  <si>
    <t>LLLL</t>
  </si>
  <si>
    <t>Critical H</t>
  </si>
  <si>
    <t>min</t>
  </si>
  <si>
    <t>Height :</t>
  </si>
  <si>
    <t>Diameter :</t>
  </si>
  <si>
    <t>FOAM CHAMBER</t>
  </si>
  <si>
    <t>A</t>
  </si>
  <si>
    <t>=</t>
  </si>
  <si>
    <t>M2</t>
  </si>
  <si>
    <t>FOAM</t>
  </si>
  <si>
    <t>LPM/M2</t>
  </si>
  <si>
    <t>Q</t>
  </si>
  <si>
    <t>LPM</t>
  </si>
  <si>
    <t>M3/HR</t>
  </si>
  <si>
    <t>K</t>
  </si>
  <si>
    <t>Nf</t>
  </si>
  <si>
    <t>Tangki Timbun BBM T03</t>
  </si>
  <si>
    <t>Tangki Timbun BBM T04</t>
  </si>
  <si>
    <t>Tangki Timbun BBM T05</t>
  </si>
  <si>
    <t>Solar</t>
  </si>
  <si>
    <t>Tangki Timbun BBM T10</t>
  </si>
  <si>
    <t>Pertalite</t>
  </si>
  <si>
    <t>MFO</t>
  </si>
  <si>
    <t>Tangki Timbun BBM T11</t>
  </si>
  <si>
    <t>Tangki Timbun BBM T14</t>
  </si>
  <si>
    <t>Tangki Timbun BBM T15</t>
  </si>
  <si>
    <t>Tangki Timbun BBM T16</t>
  </si>
  <si>
    <t>Tangki No</t>
  </si>
  <si>
    <t>Safe Cap (KL)</t>
  </si>
  <si>
    <t>Level SC (mm)</t>
  </si>
  <si>
    <t>DeadStock (KL)</t>
  </si>
  <si>
    <t>Level DS (mm)</t>
  </si>
  <si>
    <t>Critical Height (mm)</t>
  </si>
  <si>
    <t>Alarm HHLL (mm)</t>
  </si>
  <si>
    <t>Alarm HLL (mm)</t>
  </si>
  <si>
    <t>Alarm LLL (mm)</t>
  </si>
  <si>
    <t>Alarm LLLL (mm)</t>
  </si>
  <si>
    <t>T02</t>
  </si>
  <si>
    <t>T03</t>
  </si>
  <si>
    <t>T04</t>
  </si>
  <si>
    <t>T05</t>
  </si>
  <si>
    <t>T06</t>
  </si>
  <si>
    <t>T10</t>
  </si>
  <si>
    <t>T11</t>
  </si>
  <si>
    <t>T12</t>
  </si>
  <si>
    <t>T13</t>
  </si>
  <si>
    <t>T14</t>
  </si>
  <si>
    <t>T15</t>
  </si>
  <si>
    <t>T16</t>
  </si>
  <si>
    <t>T18</t>
  </si>
  <si>
    <t>T19</t>
  </si>
  <si>
    <t>T20</t>
  </si>
  <si>
    <t>T61</t>
  </si>
  <si>
    <t>T51</t>
  </si>
  <si>
    <t>T53</t>
  </si>
  <si>
    <t>T09</t>
  </si>
  <si>
    <t>T71</t>
  </si>
  <si>
    <t>T41</t>
  </si>
  <si>
    <t>T44</t>
  </si>
  <si>
    <t>T50</t>
  </si>
  <si>
    <t>T64</t>
  </si>
  <si>
    <t>T70</t>
  </si>
  <si>
    <t>T47</t>
  </si>
  <si>
    <t>T49</t>
  </si>
  <si>
    <t>T42</t>
  </si>
  <si>
    <t>T48</t>
  </si>
  <si>
    <t>T72</t>
  </si>
  <si>
    <t>T73</t>
  </si>
  <si>
    <t>T67</t>
  </si>
  <si>
    <t>T56</t>
  </si>
  <si>
    <t>T57</t>
  </si>
  <si>
    <t>T55</t>
  </si>
  <si>
    <t>T63</t>
  </si>
  <si>
    <t>T69</t>
  </si>
  <si>
    <t>T54</t>
  </si>
  <si>
    <t>T01</t>
  </si>
  <si>
    <t>T45</t>
  </si>
  <si>
    <t>T46</t>
  </si>
  <si>
    <t>T52</t>
  </si>
  <si>
    <t>T60</t>
  </si>
  <si>
    <t>T62</t>
  </si>
  <si>
    <t>T66</t>
  </si>
  <si>
    <t>T58</t>
  </si>
  <si>
    <t>T59</t>
  </si>
  <si>
    <t>T68</t>
  </si>
  <si>
    <t>T65</t>
  </si>
  <si>
    <t>T08</t>
  </si>
  <si>
    <t>IT SURABAYA</t>
  </si>
  <si>
    <t>Tangki Timbun BBM T01</t>
  </si>
  <si>
    <t>DeadStock (L)</t>
  </si>
  <si>
    <t>To obtain level of concern storage tank at IT SURABAYA</t>
  </si>
  <si>
    <t>IT SURAAYA</t>
  </si>
  <si>
    <t>AVTUR</t>
  </si>
  <si>
    <t>BIOSOLAR</t>
  </si>
  <si>
    <t>Tangki Timbun BBM T8</t>
  </si>
  <si>
    <t>Tangki Timbun BBM T9</t>
  </si>
  <si>
    <t>PERTALITE</t>
  </si>
  <si>
    <t>PERTAMINA DEX</t>
  </si>
  <si>
    <t>Tangki Timbun BBM T13</t>
  </si>
  <si>
    <t>PERTAMAX</t>
  </si>
  <si>
    <t>Tangki Timbun BBM T41</t>
  </si>
  <si>
    <t>Tangki Timbun BBM T42</t>
  </si>
  <si>
    <t>PERTAMAX TURBO</t>
  </si>
  <si>
    <t>Tangki Timbun BBM T44</t>
  </si>
  <si>
    <t>Tangki Timbun BBM T45</t>
  </si>
  <si>
    <t>BIOSOLAR B40</t>
  </si>
  <si>
    <t>Tangki Timbun BBM T46</t>
  </si>
  <si>
    <t>Tangki Timbun BBM T47</t>
  </si>
  <si>
    <t>Tangki Timbun BBM T49</t>
  </si>
  <si>
    <t>Tangki Timbun BBM T50</t>
  </si>
  <si>
    <t>Tangki Timbun BBM T51</t>
  </si>
  <si>
    <t>Tangki Timbun BBM T52</t>
  </si>
  <si>
    <t>Tangki Timbun BBM T53</t>
  </si>
  <si>
    <t>Tangki Timbun BBM T54</t>
  </si>
  <si>
    <t>Tangki Timbun BBM T55</t>
  </si>
  <si>
    <t>SOLAR</t>
  </si>
  <si>
    <t>Tangki Timbun BBM T56</t>
  </si>
  <si>
    <t>FAME</t>
  </si>
  <si>
    <t>Tangki Timbun BBM T57</t>
  </si>
  <si>
    <t>Tangki Timbun BBM T58</t>
  </si>
  <si>
    <t>Tangki Timbun BBM T59</t>
  </si>
  <si>
    <t>Tangki Timbun BBM T60</t>
  </si>
  <si>
    <t>Tangki Timbun BBM T61</t>
  </si>
  <si>
    <t>Tangki Timbun BBM T63</t>
  </si>
  <si>
    <t>Tangki Timbun BBM T64</t>
  </si>
  <si>
    <t>Tangki Timbun BBM T66</t>
  </si>
  <si>
    <t>Tangki Timbun BBM T67</t>
  </si>
  <si>
    <t>Tangki Timbun BBM T68</t>
  </si>
  <si>
    <t>Tangki Timbun BBM T71</t>
  </si>
  <si>
    <t>Tangki Timbun BBM T70</t>
  </si>
  <si>
    <t>Tangki Timbun BBM T72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</si>
</sst>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0.0"/>
    <numFmt numFmtId="166" formatCode="0.00000"/>
    <numFmt numFmtId="167" formatCode="_-* #,##0.00_-;\-* #,##0.00_-;_-* &quot;-&quot;_-;_-@_-"/>
    <numFmt numFmtId="168" formatCode="0.0000"/>
    <numFmt numFmtId="169" formatCode="0.000"/>
    <numFmt numFmtId="170" formatCode="_(* #,##0.0_);_(* \(#,##0.0\);_(* &quot;-&quot;?_);_(@_)"/>
    <numFmt numFmtId="171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Times New Roman"/>
      <family val="1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u/>
      <sz val="10"/>
      <color indexed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sz val="12"/>
      <color indexed="8"/>
      <name val="Arial"/>
      <family val="2"/>
    </font>
    <font>
      <sz val="7"/>
      <name val="Arial"/>
      <family val="2"/>
    </font>
    <font>
      <b/>
      <u/>
      <sz val="8"/>
      <color indexed="8"/>
      <name val="Arial"/>
      <family val="2"/>
    </font>
    <font>
      <b/>
      <u/>
      <sz val="8"/>
      <name val="Arial"/>
      <family val="2"/>
    </font>
    <font>
      <sz val="8"/>
      <color indexed="10"/>
      <name val="Arial"/>
      <family val="2"/>
    </font>
    <font>
      <sz val="8"/>
      <color rgb="FF00B0F0"/>
      <name val="Arial"/>
      <family val="2"/>
    </font>
    <font>
      <i/>
      <sz val="8"/>
      <color indexed="8"/>
      <name val="Arial"/>
      <family val="2"/>
    </font>
    <font>
      <sz val="8"/>
      <color indexed="12"/>
      <name val="Arial"/>
      <family val="2"/>
    </font>
    <font>
      <b/>
      <sz val="8"/>
      <color indexed="8"/>
      <name val="Arial"/>
      <family val="2"/>
    </font>
    <font>
      <sz val="8"/>
      <color indexed="9"/>
      <name val="Arial"/>
      <family val="2"/>
    </font>
    <font>
      <sz val="8"/>
      <color rgb="FFFF0000"/>
      <name val="Arial"/>
      <family val="2"/>
    </font>
    <font>
      <sz val="8"/>
      <color theme="8"/>
      <name val="Arial"/>
      <family val="2"/>
    </font>
    <font>
      <b/>
      <sz val="8"/>
      <name val="Times New Roman"/>
      <family val="1"/>
    </font>
    <font>
      <i/>
      <sz val="8"/>
      <name val="Arial"/>
      <family val="2"/>
    </font>
    <font>
      <b/>
      <sz val="8"/>
      <color indexed="12"/>
      <name val="Arial"/>
      <family val="2"/>
    </font>
    <font>
      <u/>
      <sz val="8"/>
      <name val="Arial"/>
      <family val="2"/>
    </font>
    <font>
      <sz val="8"/>
      <color indexed="4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249">
    <xf numFmtId="0" fontId="0" fillId="0" borderId="0" xfId="0"/>
    <xf numFmtId="0" fontId="3" fillId="2" borderId="1" xfId="2" applyFont="1" applyFill="1" applyBorder="1"/>
    <xf numFmtId="0" fontId="3" fillId="2" borderId="2" xfId="2" applyFont="1" applyFill="1" applyBorder="1"/>
    <xf numFmtId="0" fontId="3" fillId="2" borderId="2" xfId="2" applyFont="1" applyFill="1" applyBorder="1" applyAlignment="1">
      <alignment horizontal="left"/>
    </xf>
    <xf numFmtId="0" fontId="3" fillId="2" borderId="2" xfId="2" applyFont="1" applyFill="1" applyBorder="1" applyAlignment="1">
      <alignment horizontal="center"/>
    </xf>
    <xf numFmtId="0" fontId="3" fillId="2" borderId="3" xfId="2" applyFont="1" applyFill="1" applyBorder="1"/>
    <xf numFmtId="0" fontId="3" fillId="2" borderId="0" xfId="2" applyFont="1" applyFill="1"/>
    <xf numFmtId="0" fontId="4" fillId="2" borderId="0" xfId="2" applyFont="1" applyFill="1"/>
    <xf numFmtId="0" fontId="6" fillId="2" borderId="0" xfId="2" applyFont="1" applyFill="1" applyAlignment="1">
      <alignment horizontal="left" vertical="center"/>
    </xf>
    <xf numFmtId="0" fontId="8" fillId="2" borderId="4" xfId="2" applyFont="1" applyFill="1" applyBorder="1" applyAlignment="1">
      <alignment horizontal="center"/>
    </xf>
    <xf numFmtId="0" fontId="8" fillId="2" borderId="0" xfId="2" applyFont="1" applyFill="1" applyAlignment="1">
      <alignment horizontal="center"/>
    </xf>
    <xf numFmtId="0" fontId="8" fillId="2" borderId="0" xfId="2" applyFont="1" applyFill="1" applyAlignment="1">
      <alignment horizontal="left"/>
    </xf>
    <xf numFmtId="0" fontId="9" fillId="2" borderId="0" xfId="2" applyFont="1" applyFill="1"/>
    <xf numFmtId="0" fontId="3" fillId="2" borderId="5" xfId="2" applyFont="1" applyFill="1" applyBorder="1"/>
    <xf numFmtId="0" fontId="10" fillId="2" borderId="0" xfId="2" applyFont="1" applyFill="1"/>
    <xf numFmtId="0" fontId="12" fillId="2" borderId="0" xfId="2" applyFont="1" applyFill="1" applyAlignment="1">
      <alignment horizontal="left"/>
    </xf>
    <xf numFmtId="0" fontId="12" fillId="2" borderId="0" xfId="2" applyFont="1" applyFill="1" applyAlignment="1">
      <alignment horizontal="center"/>
    </xf>
    <xf numFmtId="0" fontId="12" fillId="2" borderId="5" xfId="2" applyFont="1" applyFill="1" applyBorder="1" applyAlignment="1">
      <alignment horizontal="left"/>
    </xf>
    <xf numFmtId="0" fontId="11" fillId="2" borderId="0" xfId="4" applyFont="1" applyFill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12" fillId="2" borderId="0" xfId="2" applyFont="1" applyFill="1"/>
    <xf numFmtId="0" fontId="12" fillId="2" borderId="5" xfId="2" applyFont="1" applyFill="1" applyBorder="1"/>
    <xf numFmtId="0" fontId="12" fillId="4" borderId="0" xfId="2" applyFont="1" applyFill="1" applyAlignment="1" applyProtection="1">
      <alignment horizontal="center"/>
      <protection locked="0"/>
    </xf>
    <xf numFmtId="0" fontId="13" fillId="4" borderId="0" xfId="2" applyFont="1" applyFill="1" applyAlignment="1" applyProtection="1">
      <alignment horizontal="center"/>
      <protection locked="0"/>
    </xf>
    <xf numFmtId="0" fontId="14" fillId="2" borderId="0" xfId="2" applyFont="1" applyFill="1"/>
    <xf numFmtId="0" fontId="11" fillId="3" borderId="7" xfId="3" applyFont="1" applyFill="1" applyBorder="1" applyAlignment="1" applyProtection="1">
      <alignment horizontal="left"/>
      <protection locked="0"/>
    </xf>
    <xf numFmtId="0" fontId="3" fillId="2" borderId="7" xfId="2" applyFont="1" applyFill="1" applyBorder="1" applyAlignment="1">
      <alignment horizontal="center"/>
    </xf>
    <xf numFmtId="0" fontId="3" fillId="2" borderId="7" xfId="2" applyFont="1" applyFill="1" applyBorder="1" applyAlignment="1">
      <alignment horizontal="left"/>
    </xf>
    <xf numFmtId="0" fontId="3" fillId="2" borderId="8" xfId="2" applyFont="1" applyFill="1" applyBorder="1" applyAlignment="1">
      <alignment horizontal="center"/>
    </xf>
    <xf numFmtId="0" fontId="10" fillId="2" borderId="9" xfId="2" applyFont="1" applyFill="1" applyBorder="1"/>
    <xf numFmtId="0" fontId="3" fillId="2" borderId="9" xfId="2" applyFont="1" applyFill="1" applyBorder="1" applyAlignment="1">
      <alignment horizontal="center"/>
    </xf>
    <xf numFmtId="15" fontId="3" fillId="2" borderId="9" xfId="2" applyNumberFormat="1" applyFont="1" applyFill="1" applyBorder="1" applyAlignment="1">
      <alignment horizontal="center"/>
    </xf>
    <xf numFmtId="0" fontId="11" fillId="2" borderId="10" xfId="2" applyFont="1" applyFill="1" applyBorder="1"/>
    <xf numFmtId="15" fontId="3" fillId="2" borderId="10" xfId="2" applyNumberFormat="1" applyFont="1" applyFill="1" applyBorder="1" applyAlignment="1">
      <alignment horizontal="center"/>
    </xf>
    <xf numFmtId="0" fontId="3" fillId="2" borderId="10" xfId="2" applyFont="1" applyFill="1" applyBorder="1" applyAlignment="1">
      <alignment horizontal="center"/>
    </xf>
    <xf numFmtId="0" fontId="3" fillId="2" borderId="10" xfId="2" applyFont="1" applyFill="1" applyBorder="1" applyAlignment="1">
      <alignment horizontal="left"/>
    </xf>
    <xf numFmtId="0" fontId="12" fillId="2" borderId="9" xfId="2" applyFont="1" applyFill="1" applyBorder="1"/>
    <xf numFmtId="0" fontId="3" fillId="2" borderId="9" xfId="2" applyFont="1" applyFill="1" applyBorder="1"/>
    <xf numFmtId="0" fontId="3" fillId="2" borderId="0" xfId="2" applyFont="1" applyFill="1" applyAlignment="1">
      <alignment horizontal="left" vertical="top"/>
    </xf>
    <xf numFmtId="15" fontId="15" fillId="4" borderId="0" xfId="2" quotePrefix="1" applyNumberFormat="1" applyFont="1" applyFill="1" applyAlignment="1" applyProtection="1">
      <alignment horizontal="center"/>
      <protection locked="0"/>
    </xf>
    <xf numFmtId="15" fontId="15" fillId="4" borderId="0" xfId="2" applyNumberFormat="1" applyFont="1" applyFill="1" applyAlignment="1" applyProtection="1">
      <alignment horizontal="center"/>
      <protection locked="0"/>
    </xf>
    <xf numFmtId="0" fontId="13" fillId="4" borderId="0" xfId="2" applyFont="1" applyFill="1" applyAlignment="1" applyProtection="1">
      <alignment horizontal="left"/>
      <protection locked="0"/>
    </xf>
    <xf numFmtId="0" fontId="4" fillId="2" borderId="1" xfId="2" applyFont="1" applyFill="1" applyBorder="1"/>
    <xf numFmtId="0" fontId="4" fillId="2" borderId="2" xfId="2" applyFont="1" applyFill="1" applyBorder="1" applyAlignment="1">
      <alignment horizontal="left"/>
    </xf>
    <xf numFmtId="0" fontId="4" fillId="2" borderId="2" xfId="2" applyFont="1" applyFill="1" applyBorder="1"/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/>
    <xf numFmtId="0" fontId="16" fillId="2" borderId="12" xfId="2" applyFont="1" applyFill="1" applyBorder="1"/>
    <xf numFmtId="0" fontId="4" fillId="2" borderId="0" xfId="2" applyFont="1" applyFill="1" applyAlignment="1">
      <alignment horizontal="left"/>
    </xf>
    <xf numFmtId="0" fontId="4" fillId="2" borderId="0" xfId="2" applyFont="1" applyFill="1" applyAlignment="1">
      <alignment horizontal="center"/>
    </xf>
    <xf numFmtId="0" fontId="4" fillId="2" borderId="5" xfId="2" applyFont="1" applyFill="1" applyBorder="1"/>
    <xf numFmtId="0" fontId="4" fillId="2" borderId="4" xfId="2" applyFont="1" applyFill="1" applyBorder="1"/>
    <xf numFmtId="0" fontId="16" fillId="2" borderId="4" xfId="2" applyFont="1" applyFill="1" applyBorder="1"/>
    <xf numFmtId="0" fontId="4" fillId="2" borderId="0" xfId="2" applyFont="1" applyFill="1" applyAlignment="1">
      <alignment horizontal="left" vertical="top" wrapText="1"/>
    </xf>
    <xf numFmtId="0" fontId="4" fillId="2" borderId="5" xfId="2" applyFont="1" applyFill="1" applyBorder="1" applyAlignment="1">
      <alignment horizontal="left" vertical="top" wrapText="1"/>
    </xf>
    <xf numFmtId="0" fontId="4" fillId="2" borderId="0" xfId="2" applyFont="1" applyFill="1" applyAlignment="1">
      <alignment vertical="top"/>
    </xf>
    <xf numFmtId="0" fontId="4" fillId="2" borderId="0" xfId="2" applyFont="1" applyFill="1" applyAlignment="1">
      <alignment vertical="top" wrapText="1"/>
    </xf>
    <xf numFmtId="0" fontId="4" fillId="2" borderId="5" xfId="2" applyFont="1" applyFill="1" applyBorder="1" applyAlignment="1">
      <alignment vertical="top" wrapText="1"/>
    </xf>
    <xf numFmtId="0" fontId="4" fillId="2" borderId="0" xfId="2" applyFont="1" applyFill="1" applyAlignment="1">
      <alignment horizontal="left" vertical="top"/>
    </xf>
    <xf numFmtId="0" fontId="17" fillId="2" borderId="4" xfId="2" applyFont="1" applyFill="1" applyBorder="1"/>
    <xf numFmtId="0" fontId="12" fillId="2" borderId="4" xfId="2" applyFont="1" applyFill="1" applyBorder="1"/>
    <xf numFmtId="2" fontId="12" fillId="2" borderId="0" xfId="2" applyNumberFormat="1" applyFont="1" applyFill="1"/>
    <xf numFmtId="2" fontId="12" fillId="2" borderId="0" xfId="2" applyNumberFormat="1" applyFont="1" applyFill="1" applyAlignment="1">
      <alignment horizontal="left"/>
    </xf>
    <xf numFmtId="0" fontId="4" fillId="2" borderId="0" xfId="2" quotePrefix="1" applyFont="1" applyFill="1"/>
    <xf numFmtId="165" fontId="12" fillId="2" borderId="0" xfId="2" applyNumberFormat="1" applyFont="1" applyFill="1" applyAlignment="1">
      <alignment horizontal="center"/>
    </xf>
    <xf numFmtId="3" fontId="12" fillId="2" borderId="0" xfId="2" applyNumberFormat="1" applyFont="1" applyFill="1" applyAlignment="1">
      <alignment horizontal="right"/>
    </xf>
    <xf numFmtId="0" fontId="18" fillId="2" borderId="0" xfId="2" applyFont="1" applyFill="1"/>
    <xf numFmtId="2" fontId="12" fillId="2" borderId="0" xfId="2" applyNumberFormat="1" applyFont="1" applyFill="1" applyAlignment="1">
      <alignment horizontal="right"/>
    </xf>
    <xf numFmtId="3" fontId="19" fillId="2" borderId="0" xfId="2" applyNumberFormat="1" applyFont="1" applyFill="1"/>
    <xf numFmtId="0" fontId="4" fillId="2" borderId="0" xfId="2" applyFont="1" applyFill="1" applyAlignment="1">
      <alignment horizontal="right"/>
    </xf>
    <xf numFmtId="1" fontId="12" fillId="5" borderId="0" xfId="2" applyNumberFormat="1" applyFont="1" applyFill="1"/>
    <xf numFmtId="0" fontId="20" fillId="2" borderId="0" xfId="2" applyFont="1" applyFill="1"/>
    <xf numFmtId="166" fontId="18" fillId="2" borderId="0" xfId="2" applyNumberFormat="1" applyFont="1" applyFill="1"/>
    <xf numFmtId="0" fontId="19" fillId="2" borderId="0" xfId="2" applyFont="1" applyFill="1"/>
    <xf numFmtId="0" fontId="21" fillId="2" borderId="0" xfId="2" applyFont="1" applyFill="1"/>
    <xf numFmtId="166" fontId="21" fillId="2" borderId="0" xfId="2" applyNumberFormat="1" applyFont="1" applyFill="1"/>
    <xf numFmtId="0" fontId="22" fillId="2" borderId="0" xfId="2" applyFont="1" applyFill="1" applyAlignment="1">
      <alignment horizontal="left"/>
    </xf>
    <xf numFmtId="0" fontId="19" fillId="2" borderId="0" xfId="2" applyFont="1" applyFill="1" applyAlignment="1">
      <alignment horizontal="center"/>
    </xf>
    <xf numFmtId="0" fontId="12" fillId="5" borderId="0" xfId="2" applyFont="1" applyFill="1"/>
    <xf numFmtId="0" fontId="23" fillId="2" borderId="0" xfId="2" applyFont="1" applyFill="1"/>
    <xf numFmtId="164" fontId="4" fillId="2" borderId="0" xfId="1" applyFont="1" applyFill="1"/>
    <xf numFmtId="0" fontId="22" fillId="2" borderId="0" xfId="2" applyFont="1" applyFill="1"/>
    <xf numFmtId="164" fontId="4" fillId="2" borderId="0" xfId="2" applyNumberFormat="1" applyFont="1" applyFill="1"/>
    <xf numFmtId="0" fontId="12" fillId="2" borderId="12" xfId="2" applyFont="1" applyFill="1" applyBorder="1"/>
    <xf numFmtId="0" fontId="22" fillId="2" borderId="6" xfId="2" applyFont="1" applyFill="1" applyBorder="1" applyAlignment="1">
      <alignment horizontal="left"/>
    </xf>
    <xf numFmtId="0" fontId="12" fillId="2" borderId="6" xfId="2" applyFont="1" applyFill="1" applyBorder="1"/>
    <xf numFmtId="0" fontId="4" fillId="2" borderId="6" xfId="2" applyFont="1" applyFill="1" applyBorder="1"/>
    <xf numFmtId="0" fontId="12" fillId="2" borderId="6" xfId="2" applyFont="1" applyFill="1" applyBorder="1" applyAlignment="1">
      <alignment horizontal="left"/>
    </xf>
    <xf numFmtId="1" fontId="12" fillId="5" borderId="6" xfId="2" applyNumberFormat="1" applyFont="1" applyFill="1" applyBorder="1"/>
    <xf numFmtId="0" fontId="19" fillId="2" borderId="6" xfId="2" applyFont="1" applyFill="1" applyBorder="1"/>
    <xf numFmtId="0" fontId="23" fillId="2" borderId="6" xfId="2" applyFont="1" applyFill="1" applyBorder="1"/>
    <xf numFmtId="0" fontId="4" fillId="2" borderId="13" xfId="2" applyFont="1" applyFill="1" applyBorder="1"/>
    <xf numFmtId="0" fontId="24" fillId="2" borderId="0" xfId="2" applyFont="1" applyFill="1"/>
    <xf numFmtId="0" fontId="25" fillId="5" borderId="0" xfId="2" applyFont="1" applyFill="1"/>
    <xf numFmtId="0" fontId="4" fillId="5" borderId="0" xfId="2" applyFont="1" applyFill="1"/>
    <xf numFmtId="0" fontId="12" fillId="5" borderId="0" xfId="2" applyFont="1" applyFill="1" applyAlignment="1">
      <alignment horizontal="left"/>
    </xf>
    <xf numFmtId="0" fontId="19" fillId="5" borderId="0" xfId="2" applyFont="1" applyFill="1"/>
    <xf numFmtId="0" fontId="24" fillId="2" borderId="0" xfId="2" quotePrefix="1" applyFont="1" applyFill="1"/>
    <xf numFmtId="1" fontId="25" fillId="5" borderId="0" xfId="2" applyNumberFormat="1" applyFont="1" applyFill="1"/>
    <xf numFmtId="1" fontId="4" fillId="2" borderId="0" xfId="2" applyNumberFormat="1" applyFont="1" applyFill="1"/>
    <xf numFmtId="167" fontId="12" fillId="2" borderId="6" xfId="1" applyNumberFormat="1" applyFont="1" applyFill="1" applyBorder="1" applyAlignment="1">
      <alignment horizontal="center"/>
    </xf>
    <xf numFmtId="167" fontId="12" fillId="5" borderId="0" xfId="1" applyNumberFormat="1" applyFont="1" applyFill="1" applyBorder="1" applyAlignment="1">
      <alignment horizontal="center"/>
    </xf>
    <xf numFmtId="0" fontId="4" fillId="5" borderId="0" xfId="2" applyFont="1" applyFill="1" applyAlignment="1">
      <alignment horizontal="left"/>
    </xf>
    <xf numFmtId="0" fontId="4" fillId="7" borderId="0" xfId="2" applyFont="1" applyFill="1" applyAlignment="1">
      <alignment horizontal="left"/>
    </xf>
    <xf numFmtId="0" fontId="12" fillId="7" borderId="0" xfId="2" applyFont="1" applyFill="1"/>
    <xf numFmtId="0" fontId="4" fillId="7" borderId="0" xfId="2" applyFont="1" applyFill="1"/>
    <xf numFmtId="2" fontId="22" fillId="2" borderId="0" xfId="2" applyNumberFormat="1" applyFont="1" applyFill="1"/>
    <xf numFmtId="0" fontId="12" fillId="2" borderId="0" xfId="2" quotePrefix="1" applyFont="1" applyFill="1" applyAlignment="1">
      <alignment horizontal="left"/>
    </xf>
    <xf numFmtId="2" fontId="4" fillId="2" borderId="0" xfId="2" applyNumberFormat="1" applyFont="1" applyFill="1"/>
    <xf numFmtId="0" fontId="12" fillId="2" borderId="0" xfId="2" quotePrefix="1" applyFont="1" applyFill="1"/>
    <xf numFmtId="1" fontId="12" fillId="2" borderId="0" xfId="2" applyNumberFormat="1" applyFont="1" applyFill="1"/>
    <xf numFmtId="168" fontId="4" fillId="2" borderId="0" xfId="2" applyNumberFormat="1" applyFont="1" applyFill="1"/>
    <xf numFmtId="0" fontId="12" fillId="2" borderId="0" xfId="2" applyFont="1" applyFill="1" applyAlignment="1">
      <alignment horizontal="right"/>
    </xf>
    <xf numFmtId="0" fontId="4" fillId="2" borderId="1" xfId="2" applyFont="1" applyFill="1" applyBorder="1" applyAlignment="1">
      <alignment horizontal="left"/>
    </xf>
    <xf numFmtId="0" fontId="12" fillId="2" borderId="2" xfId="2" applyFont="1" applyFill="1" applyBorder="1"/>
    <xf numFmtId="0" fontId="12" fillId="2" borderId="2" xfId="2" applyFont="1" applyFill="1" applyBorder="1" applyAlignment="1">
      <alignment horizontal="left"/>
    </xf>
    <xf numFmtId="0" fontId="12" fillId="2" borderId="2" xfId="2" applyFont="1" applyFill="1" applyBorder="1" applyAlignment="1">
      <alignment horizontal="center"/>
    </xf>
    <xf numFmtId="0" fontId="12" fillId="2" borderId="3" xfId="2" applyFont="1" applyFill="1" applyBorder="1"/>
    <xf numFmtId="0" fontId="12" fillId="2" borderId="4" xfId="2" applyFont="1" applyFill="1" applyBorder="1" applyAlignment="1">
      <alignment horizontal="left"/>
    </xf>
    <xf numFmtId="1" fontId="12" fillId="2" borderId="0" xfId="2" applyNumberFormat="1" applyFont="1" applyFill="1" applyAlignment="1">
      <alignment horizontal="right"/>
    </xf>
    <xf numFmtId="0" fontId="4" fillId="2" borderId="4" xfId="2" applyFont="1" applyFill="1" applyBorder="1" applyAlignment="1">
      <alignment horizontal="left"/>
    </xf>
    <xf numFmtId="0" fontId="26" fillId="2" borderId="0" xfId="2" applyFont="1" applyFill="1" applyAlignment="1">
      <alignment horizontal="left" vertical="top" wrapText="1" indent="1"/>
    </xf>
    <xf numFmtId="0" fontId="23" fillId="2" borderId="5" xfId="2" applyFont="1" applyFill="1" applyBorder="1"/>
    <xf numFmtId="0" fontId="4" fillId="2" borderId="8" xfId="2" applyFont="1" applyFill="1" applyBorder="1" applyAlignment="1">
      <alignment horizontal="left"/>
    </xf>
    <xf numFmtId="0" fontId="4" fillId="2" borderId="9" xfId="2" applyFont="1" applyFill="1" applyBorder="1"/>
    <xf numFmtId="0" fontId="12" fillId="2" borderId="9" xfId="2" applyFont="1" applyFill="1" applyBorder="1" applyAlignment="1">
      <alignment horizontal="left"/>
    </xf>
    <xf numFmtId="0" fontId="12" fillId="2" borderId="9" xfId="2" applyFont="1" applyFill="1" applyBorder="1" applyAlignment="1">
      <alignment horizontal="center"/>
    </xf>
    <xf numFmtId="0" fontId="12" fillId="2" borderId="11" xfId="2" applyFont="1" applyFill="1" applyBorder="1"/>
    <xf numFmtId="0" fontId="27" fillId="2" borderId="0" xfId="2" applyFont="1" applyFill="1"/>
    <xf numFmtId="3" fontId="4" fillId="2" borderId="0" xfId="2" applyNumberFormat="1" applyFont="1" applyFill="1"/>
    <xf numFmtId="164" fontId="12" fillId="2" borderId="0" xfId="1" applyFont="1" applyFill="1" applyBorder="1"/>
    <xf numFmtId="165" fontId="28" fillId="2" borderId="0" xfId="2" applyNumberFormat="1" applyFont="1" applyFill="1"/>
    <xf numFmtId="0" fontId="11" fillId="2" borderId="0" xfId="2" applyFont="1" applyFill="1"/>
    <xf numFmtId="1" fontId="11" fillId="2" borderId="0" xfId="2" applyNumberFormat="1" applyFont="1" applyFill="1"/>
    <xf numFmtId="0" fontId="11" fillId="2" borderId="0" xfId="2" applyFont="1" applyFill="1" applyAlignment="1">
      <alignment horizontal="center"/>
    </xf>
    <xf numFmtId="1" fontId="22" fillId="2" borderId="0" xfId="2" applyNumberFormat="1" applyFont="1" applyFill="1"/>
    <xf numFmtId="165" fontId="12" fillId="2" borderId="0" xfId="2" applyNumberFormat="1" applyFont="1" applyFill="1"/>
    <xf numFmtId="0" fontId="29" fillId="2" borderId="0" xfId="2" applyFont="1" applyFill="1"/>
    <xf numFmtId="1" fontId="30" fillId="2" borderId="0" xfId="2" applyNumberFormat="1" applyFont="1" applyFill="1"/>
    <xf numFmtId="0" fontId="22" fillId="2" borderId="5" xfId="2" applyFont="1" applyFill="1" applyBorder="1"/>
    <xf numFmtId="165" fontId="12" fillId="2" borderId="5" xfId="2" applyNumberFormat="1" applyFont="1" applyFill="1" applyBorder="1"/>
    <xf numFmtId="1" fontId="4" fillId="2" borderId="5" xfId="2" applyNumberFormat="1" applyFont="1" applyFill="1" applyBorder="1"/>
    <xf numFmtId="169" fontId="12" fillId="2" borderId="0" xfId="2" applyNumberFormat="1" applyFont="1" applyFill="1" applyAlignment="1">
      <alignment horizontal="left"/>
    </xf>
    <xf numFmtId="0" fontId="12" fillId="2" borderId="8" xfId="2" applyFont="1" applyFill="1" applyBorder="1"/>
    <xf numFmtId="0" fontId="4" fillId="2" borderId="9" xfId="2" applyFont="1" applyFill="1" applyBorder="1" applyAlignment="1">
      <alignment horizontal="left"/>
    </xf>
    <xf numFmtId="0" fontId="12" fillId="2" borderId="9" xfId="2" quotePrefix="1" applyFont="1" applyFill="1" applyBorder="1" applyAlignment="1">
      <alignment horizontal="left"/>
    </xf>
    <xf numFmtId="0" fontId="12" fillId="2" borderId="9" xfId="2" quotePrefix="1" applyFont="1" applyFill="1" applyBorder="1"/>
    <xf numFmtId="165" fontId="12" fillId="2" borderId="9" xfId="2" applyNumberFormat="1" applyFont="1" applyFill="1" applyBorder="1"/>
    <xf numFmtId="0" fontId="20" fillId="2" borderId="9" xfId="2" applyFont="1" applyFill="1" applyBorder="1"/>
    <xf numFmtId="1" fontId="22" fillId="2" borderId="9" xfId="2" applyNumberFormat="1" applyFont="1" applyFill="1" applyBorder="1"/>
    <xf numFmtId="2" fontId="16" fillId="2" borderId="0" xfId="2" applyNumberFormat="1" applyFont="1" applyFill="1" applyAlignment="1">
      <alignment horizontal="center"/>
    </xf>
    <xf numFmtId="165" fontId="16" fillId="2" borderId="0" xfId="2" applyNumberFormat="1" applyFont="1" applyFill="1" applyAlignment="1">
      <alignment horizontal="center"/>
    </xf>
    <xf numFmtId="2" fontId="12" fillId="2" borderId="0" xfId="2" applyNumberFormat="1" applyFont="1" applyFill="1" applyAlignment="1">
      <alignment horizontal="center"/>
    </xf>
    <xf numFmtId="2" fontId="11" fillId="2" borderId="0" xfId="2" applyNumberFormat="1" applyFont="1" applyFill="1"/>
    <xf numFmtId="0" fontId="12" fillId="2" borderId="1" xfId="2" quotePrefix="1" applyFont="1" applyFill="1" applyBorder="1" applyAlignment="1">
      <alignment horizontal="left"/>
    </xf>
    <xf numFmtId="1" fontId="12" fillId="2" borderId="2" xfId="2" applyNumberFormat="1" applyFont="1" applyFill="1" applyBorder="1" applyAlignment="1">
      <alignment horizontal="center"/>
    </xf>
    <xf numFmtId="0" fontId="22" fillId="2" borderId="3" xfId="2" applyFont="1" applyFill="1" applyBorder="1"/>
    <xf numFmtId="0" fontId="11" fillId="2" borderId="0" xfId="2" applyFont="1" applyFill="1" applyAlignment="1">
      <alignment horizontal="left"/>
    </xf>
    <xf numFmtId="165" fontId="16" fillId="2" borderId="5" xfId="2" applyNumberFormat="1" applyFont="1" applyFill="1" applyBorder="1"/>
    <xf numFmtId="0" fontId="4" fillId="2" borderId="8" xfId="2" applyFont="1" applyFill="1" applyBorder="1"/>
    <xf numFmtId="165" fontId="4" fillId="2" borderId="9" xfId="2" applyNumberFormat="1" applyFont="1" applyFill="1" applyBorder="1"/>
    <xf numFmtId="0" fontId="4" fillId="2" borderId="11" xfId="2" applyFont="1" applyFill="1" applyBorder="1"/>
    <xf numFmtId="2" fontId="12" fillId="2" borderId="0" xfId="2" quotePrefix="1" applyNumberFormat="1" applyFont="1" applyFill="1" applyAlignment="1">
      <alignment horizontal="right"/>
    </xf>
    <xf numFmtId="1" fontId="12" fillId="2" borderId="0" xfId="2" quotePrefix="1" applyNumberFormat="1" applyFont="1" applyFill="1" applyAlignment="1">
      <alignment horizontal="right"/>
    </xf>
    <xf numFmtId="165" fontId="4" fillId="2" borderId="5" xfId="2" applyNumberFormat="1" applyFont="1" applyFill="1" applyBorder="1"/>
    <xf numFmtId="0" fontId="29" fillId="2" borderId="0" xfId="2" applyFont="1" applyFill="1" applyAlignment="1">
      <alignment horizontal="left"/>
    </xf>
    <xf numFmtId="2" fontId="12" fillId="8" borderId="0" xfId="2" applyNumberFormat="1" applyFont="1" applyFill="1"/>
    <xf numFmtId="2" fontId="4" fillId="8" borderId="0" xfId="2" applyNumberFormat="1" applyFont="1" applyFill="1"/>
    <xf numFmtId="0" fontId="12" fillId="2" borderId="4" xfId="2" quotePrefix="1" applyFont="1" applyFill="1" applyBorder="1" applyAlignment="1">
      <alignment horizontal="left"/>
    </xf>
    <xf numFmtId="2" fontId="19" fillId="2" borderId="0" xfId="2" applyNumberFormat="1" applyFont="1" applyFill="1"/>
    <xf numFmtId="0" fontId="12" fillId="2" borderId="8" xfId="2" applyFont="1" applyFill="1" applyBorder="1" applyAlignment="1">
      <alignment horizontal="left"/>
    </xf>
    <xf numFmtId="164" fontId="0" fillId="0" borderId="0" xfId="1" applyFont="1"/>
    <xf numFmtId="170" fontId="0" fillId="5" borderId="14" xfId="0" applyNumberFormat="1" applyFill="1" applyBorder="1"/>
    <xf numFmtId="4" fontId="0" fillId="0" borderId="14" xfId="0" applyNumberFormat="1" applyBorder="1"/>
    <xf numFmtId="171" fontId="0" fillId="0" borderId="14" xfId="0" applyNumberFormat="1" applyBorder="1"/>
    <xf numFmtId="0" fontId="0" fillId="0" borderId="14" xfId="0" applyBorder="1"/>
    <xf numFmtId="164" fontId="0" fillId="0" borderId="14" xfId="1" applyFont="1" applyBorder="1"/>
    <xf numFmtId="0" fontId="0" fillId="9" borderId="14" xfId="0" applyFill="1" applyBorder="1"/>
    <xf numFmtId="0" fontId="12" fillId="2" borderId="0" xfId="2" applyFont="1" applyFill="1" applyAlignment="1">
      <alignment horizontal="right"/>
    </xf>
    <xf numFmtId="0" fontId="12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/>
    </xf>
    <xf numFmtId="0" fontId="12" fillId="5" borderId="0" xfId="2" applyFont="1" applyFill="1" applyAlignment="1">
      <alignment horizontal="left"/>
    </xf>
    <xf numFmtId="1" fontId="12" fillId="2" borderId="0" xfId="2" applyNumberFormat="1" applyFont="1" applyFill="1" applyAlignment="1">
      <alignment horizontal="right"/>
    </xf>
    <xf numFmtId="3" fontId="12" fillId="2" borderId="0" xfId="2" applyNumberFormat="1" applyFont="1" applyFill="1" applyAlignment="1">
      <alignment horizontal="right"/>
    </xf>
    <xf numFmtId="3" fontId="19" fillId="2" borderId="0" xfId="2" applyNumberFormat="1" applyFont="1" applyFill="1"/>
    <xf numFmtId="167" fontId="12" fillId="5" borderId="0" xfId="1" applyNumberFormat="1" applyFont="1" applyFill="1" applyBorder="1" applyAlignment="1">
      <alignment horizontal="center"/>
    </xf>
    <xf numFmtId="2" fontId="4" fillId="2" borderId="0" xfId="2" applyNumberFormat="1" applyFont="1" applyFill="1"/>
    <xf numFmtId="1" fontId="4" fillId="2" borderId="0" xfId="2" applyNumberFormat="1" applyFont="1" applyFill="1"/>
    <xf numFmtId="2" fontId="22" fillId="2" borderId="0" xfId="2" applyNumberFormat="1" applyFont="1" applyFill="1"/>
    <xf numFmtId="0" fontId="19" fillId="2" borderId="0" xfId="2" applyFont="1" applyFill="1"/>
    <xf numFmtId="0" fontId="12" fillId="2" borderId="0" xfId="2" applyFont="1" applyFill="1"/>
    <xf numFmtId="0" fontId="4" fillId="2" borderId="0" xfId="2" applyFont="1" applyFill="1" applyAlignment="1">
      <alignment horizontal="left" vertical="top" wrapText="1"/>
    </xf>
    <xf numFmtId="0" fontId="4" fillId="2" borderId="5" xfId="2" applyFont="1" applyFill="1" applyBorder="1" applyAlignment="1">
      <alignment horizontal="left" vertical="top" wrapText="1"/>
    </xf>
    <xf numFmtId="2" fontId="12" fillId="2" borderId="0" xfId="2" applyNumberFormat="1" applyFont="1" applyFill="1"/>
    <xf numFmtId="0" fontId="0" fillId="0" borderId="14" xfId="0" applyFill="1" applyBorder="1"/>
    <xf numFmtId="0" fontId="0" fillId="0" borderId="0" xfId="0" applyFill="1"/>
    <xf numFmtId="0" fontId="0" fillId="10" borderId="14" xfId="0" applyFill="1" applyBorder="1"/>
    <xf numFmtId="0" fontId="0" fillId="10" borderId="0" xfId="0" applyFill="1"/>
    <xf numFmtId="0" fontId="0" fillId="11" borderId="14" xfId="0" applyFill="1" applyBorder="1"/>
    <xf numFmtId="0" fontId="0" fillId="11" borderId="0" xfId="0" applyFill="1"/>
    <xf numFmtId="0" fontId="0" fillId="0" borderId="14" xfId="0" applyFont="1" applyFill="1" applyBorder="1"/>
    <xf numFmtId="0" fontId="12" fillId="2" borderId="0" xfId="2" applyFont="1" applyFill="1" applyAlignment="1">
      <alignment horizontal="right"/>
    </xf>
    <xf numFmtId="0" fontId="12" fillId="2" borderId="9" xfId="2" applyFont="1" applyFill="1" applyBorder="1" applyAlignment="1">
      <alignment horizontal="right"/>
    </xf>
    <xf numFmtId="1" fontId="12" fillId="2" borderId="0" xfId="2" applyNumberFormat="1" applyFont="1" applyFill="1" applyAlignment="1">
      <alignment horizontal="center"/>
    </xf>
    <xf numFmtId="0" fontId="12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/>
    </xf>
    <xf numFmtId="3" fontId="12" fillId="2" borderId="0" xfId="2" applyNumberFormat="1" applyFont="1" applyFill="1" applyAlignment="1">
      <alignment horizontal="center"/>
    </xf>
    <xf numFmtId="1" fontId="12" fillId="5" borderId="0" xfId="2" applyNumberFormat="1" applyFont="1" applyFill="1" applyAlignment="1">
      <alignment horizontal="right"/>
    </xf>
    <xf numFmtId="1" fontId="22" fillId="2" borderId="0" xfId="2" applyNumberFormat="1" applyFont="1" applyFill="1" applyAlignment="1">
      <alignment horizontal="left"/>
    </xf>
    <xf numFmtId="1" fontId="4" fillId="2" borderId="0" xfId="2" applyNumberFormat="1" applyFont="1" applyFill="1" applyAlignment="1">
      <alignment horizontal="center"/>
    </xf>
    <xf numFmtId="3" fontId="4" fillId="2" borderId="0" xfId="2" applyNumberFormat="1" applyFont="1" applyFill="1" applyAlignment="1">
      <alignment horizontal="center"/>
    </xf>
    <xf numFmtId="1" fontId="12" fillId="5" borderId="0" xfId="2" applyNumberFormat="1" applyFont="1" applyFill="1" applyAlignment="1">
      <alignment horizontal="center"/>
    </xf>
    <xf numFmtId="0" fontId="12" fillId="5" borderId="0" xfId="2" applyFont="1" applyFill="1" applyAlignment="1">
      <alignment horizontal="center"/>
    </xf>
    <xf numFmtId="0" fontId="12" fillId="5" borderId="0" xfId="2" applyFont="1" applyFill="1" applyAlignment="1">
      <alignment horizontal="left"/>
    </xf>
    <xf numFmtId="1" fontId="12" fillId="2" borderId="0" xfId="2" applyNumberFormat="1" applyFont="1" applyFill="1" applyAlignment="1">
      <alignment horizontal="right"/>
    </xf>
    <xf numFmtId="1" fontId="11" fillId="6" borderId="0" xfId="2" applyNumberFormat="1" applyFont="1" applyFill="1" applyAlignment="1">
      <alignment horizontal="right"/>
    </xf>
    <xf numFmtId="3" fontId="12" fillId="2" borderId="0" xfId="2" applyNumberFormat="1" applyFont="1" applyFill="1" applyAlignment="1">
      <alignment horizontal="right"/>
    </xf>
    <xf numFmtId="3" fontId="12" fillId="2" borderId="9" xfId="2" applyNumberFormat="1" applyFont="1" applyFill="1" applyBorder="1" applyAlignment="1">
      <alignment horizontal="right"/>
    </xf>
    <xf numFmtId="3" fontId="19" fillId="2" borderId="0" xfId="2" applyNumberFormat="1" applyFont="1" applyFill="1"/>
    <xf numFmtId="167" fontId="12" fillId="7" borderId="0" xfId="1" applyNumberFormat="1" applyFont="1" applyFill="1" applyBorder="1" applyAlignment="1">
      <alignment horizontal="center"/>
    </xf>
    <xf numFmtId="2" fontId="11" fillId="6" borderId="0" xfId="2" applyNumberFormat="1" applyFont="1" applyFill="1" applyAlignment="1">
      <alignment horizontal="right"/>
    </xf>
    <xf numFmtId="3" fontId="12" fillId="2" borderId="0" xfId="2" applyNumberFormat="1" applyFont="1" applyFill="1"/>
    <xf numFmtId="1" fontId="12" fillId="2" borderId="2" xfId="2" applyNumberFormat="1" applyFont="1" applyFill="1" applyBorder="1" applyAlignment="1">
      <alignment horizontal="right"/>
    </xf>
    <xf numFmtId="3" fontId="12" fillId="5" borderId="0" xfId="2" applyNumberFormat="1" applyFont="1" applyFill="1"/>
    <xf numFmtId="4" fontId="12" fillId="7" borderId="0" xfId="2" applyNumberFormat="1" applyFont="1" applyFill="1"/>
    <xf numFmtId="167" fontId="12" fillId="5" borderId="0" xfId="1" applyNumberFormat="1" applyFont="1" applyFill="1" applyBorder="1" applyAlignment="1">
      <alignment horizontal="center"/>
    </xf>
    <xf numFmtId="2" fontId="4" fillId="2" borderId="0" xfId="2" applyNumberFormat="1" applyFont="1" applyFill="1"/>
    <xf numFmtId="1" fontId="4" fillId="2" borderId="0" xfId="2" applyNumberFormat="1" applyFont="1" applyFill="1"/>
    <xf numFmtId="2" fontId="22" fillId="2" borderId="0" xfId="2" applyNumberFormat="1" applyFont="1" applyFill="1"/>
    <xf numFmtId="0" fontId="19" fillId="2" borderId="0" xfId="2" applyFont="1" applyFill="1"/>
    <xf numFmtId="0" fontId="12" fillId="2" borderId="0" xfId="2" applyFont="1" applyFill="1"/>
    <xf numFmtId="164" fontId="19" fillId="5" borderId="0" xfId="1" applyFont="1" applyFill="1" applyAlignment="1">
      <alignment horizontal="center"/>
    </xf>
    <xf numFmtId="164" fontId="19" fillId="2" borderId="0" xfId="1" applyFont="1" applyFill="1" applyAlignment="1">
      <alignment horizontal="center"/>
    </xf>
    <xf numFmtId="167" fontId="12" fillId="2" borderId="0" xfId="1" applyNumberFormat="1" applyFont="1" applyFill="1" applyBorder="1" applyAlignment="1">
      <alignment horizontal="center"/>
    </xf>
    <xf numFmtId="0" fontId="4" fillId="2" borderId="0" xfId="2" applyFont="1" applyFill="1" applyAlignment="1">
      <alignment horizontal="left" vertical="top" wrapText="1"/>
    </xf>
    <xf numFmtId="0" fontId="4" fillId="2" borderId="5" xfId="2" applyFont="1" applyFill="1" applyBorder="1" applyAlignment="1">
      <alignment horizontal="left" vertical="top" wrapText="1"/>
    </xf>
    <xf numFmtId="2" fontId="12" fillId="2" borderId="0" xfId="2" applyNumberFormat="1" applyFont="1" applyFill="1"/>
    <xf numFmtId="0" fontId="19" fillId="2" borderId="0" xfId="2" applyFont="1" applyFill="1" applyAlignment="1">
      <alignment horizontal="right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7" fillId="2" borderId="4" xfId="3" applyFont="1" applyFill="1" applyBorder="1" applyAlignment="1">
      <alignment horizontal="center" vertical="center" wrapText="1"/>
    </xf>
    <xf numFmtId="0" fontId="7" fillId="2" borderId="0" xfId="3" applyFont="1" applyFill="1" applyAlignment="1">
      <alignment horizontal="center" vertical="center" wrapText="1"/>
    </xf>
    <xf numFmtId="0" fontId="7" fillId="2" borderId="5" xfId="3" applyFont="1" applyFill="1" applyBorder="1" applyAlignment="1">
      <alignment horizontal="center" vertical="center" wrapText="1"/>
    </xf>
    <xf numFmtId="0" fontId="11" fillId="3" borderId="6" xfId="3" applyFont="1" applyFill="1" applyBorder="1" applyAlignment="1" applyProtection="1">
      <alignment horizontal="left"/>
      <protection locked="0"/>
    </xf>
    <xf numFmtId="0" fontId="3" fillId="2" borderId="9" xfId="2" applyFont="1" applyFill="1" applyBorder="1" applyAlignment="1">
      <alignment horizontal="center" vertical="top"/>
    </xf>
    <xf numFmtId="0" fontId="3" fillId="2" borderId="11" xfId="2" applyFont="1" applyFill="1" applyBorder="1" applyAlignment="1">
      <alignment horizontal="center" vertical="top"/>
    </xf>
    <xf numFmtId="2" fontId="19" fillId="2" borderId="0" xfId="2" applyNumberFormat="1" applyFont="1" applyFill="1"/>
  </cellXfs>
  <cellStyles count="5">
    <cellStyle name="Comma [0]" xfId="1" builtinId="6"/>
    <cellStyle name="Normal" xfId="0" builtinId="0"/>
    <cellStyle name="Normal 2" xfId="2" xr:uid="{8D68061E-B2F8-44F6-AF81-40600B3739FD}"/>
    <cellStyle name="Normal 3" xfId="3" xr:uid="{D5D24EFE-AF7D-47AB-82EB-4413A0A07B91}"/>
    <cellStyle name="Normal_V1507 2" xfId="4" xr:uid="{A8AE8C0A-936F-4943-9ED5-EC1EEE290AEF}"/>
  </cellStyles>
  <dxfs count="320"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50" Type="http://schemas.openxmlformats.org/officeDocument/2006/relationships/externalLink" Target="externalLinks/externalLink9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BE51B41-8C86-4BB0-9850-64B82F2A93EF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9ECAA5D4-4597-46A6-A7BF-14B279026BD7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430BE0C-2C5F-4285-98DF-42A6DD7A6485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D1FDCA23-D07D-468B-B278-8BA03F9025E4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8CA1B65A-D4EF-4AF6-A84D-8CA6496DF1D8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7548D094-6F8F-44B3-9BF7-2F9C0DC2BFC1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1156B871-786C-44FB-9150-9D6A32C0DC2E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66BA4478-C0D2-49FA-9508-8CA4F0A73D54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4778B83-26DA-461B-A89E-2B6EA304DC1E}"/>
            </a:ext>
          </a:extLst>
        </xdr:cNvPr>
        <xdr:cNvSpPr/>
      </xdr:nvSpPr>
      <xdr:spPr>
        <a:xfrm>
          <a:off x="2270125" y="11970385"/>
          <a:ext cx="3698875" cy="34372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2345AF2-1F21-49BF-B81C-765B49194123}"/>
            </a:ext>
          </a:extLst>
        </xdr:cNvPr>
        <xdr:cNvCxnSpPr/>
      </xdr:nvCxnSpPr>
      <xdr:spPr>
        <a:xfrm>
          <a:off x="1809750" y="12212955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9D9EEA0-AEBD-4D10-8463-BF72CB65113B}"/>
            </a:ext>
          </a:extLst>
        </xdr:cNvPr>
        <xdr:cNvCxnSpPr/>
      </xdr:nvCxnSpPr>
      <xdr:spPr>
        <a:xfrm>
          <a:off x="1851025" y="14800580"/>
          <a:ext cx="44164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9DC58C9-59A3-44C7-832D-DA3B03D7245F}"/>
            </a:ext>
          </a:extLst>
        </xdr:cNvPr>
        <xdr:cNvCxnSpPr/>
      </xdr:nvCxnSpPr>
      <xdr:spPr>
        <a:xfrm>
          <a:off x="1841500" y="15045055"/>
          <a:ext cx="44240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86CFB13-31D6-477E-A701-A69CC6E40F15}"/>
            </a:ext>
          </a:extLst>
        </xdr:cNvPr>
        <xdr:cNvCxnSpPr/>
      </xdr:nvCxnSpPr>
      <xdr:spPr>
        <a:xfrm>
          <a:off x="2270125" y="15638780"/>
          <a:ext cx="3736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BD2390A-0F5E-4E89-A8BD-9E3E292776E9}"/>
            </a:ext>
          </a:extLst>
        </xdr:cNvPr>
        <xdr:cNvCxnSpPr/>
      </xdr:nvCxnSpPr>
      <xdr:spPr>
        <a:xfrm>
          <a:off x="1511300" y="14770100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50B1373-DD28-46DA-B234-5F1947D1FA4D}"/>
            </a:ext>
          </a:extLst>
        </xdr:cNvPr>
        <xdr:cNvCxnSpPr/>
      </xdr:nvCxnSpPr>
      <xdr:spPr>
        <a:xfrm>
          <a:off x="1718310" y="125069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43C7BD06-88BA-43EB-A5C4-5480028E5FEF}"/>
            </a:ext>
          </a:extLst>
        </xdr:cNvPr>
        <xdr:cNvCxnSpPr/>
      </xdr:nvCxnSpPr>
      <xdr:spPr>
        <a:xfrm flipH="1">
          <a:off x="2488511" y="12728161"/>
          <a:ext cx="11180" cy="23178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76C844B-52F4-46EA-BC2A-A3032E190C37}"/>
            </a:ext>
          </a:extLst>
        </xdr:cNvPr>
        <xdr:cNvCxnSpPr/>
      </xdr:nvCxnSpPr>
      <xdr:spPr>
        <a:xfrm>
          <a:off x="1431290" y="12169140"/>
          <a:ext cx="0" cy="31164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D4952FE-6C74-4370-B60F-F20398AF0242}"/>
            </a:ext>
          </a:extLst>
        </xdr:cNvPr>
        <xdr:cNvCxnSpPr/>
      </xdr:nvCxnSpPr>
      <xdr:spPr>
        <a:xfrm>
          <a:off x="1429965" y="12474493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640DDC5-19FD-47D9-9330-F0C2281AA9C1}"/>
            </a:ext>
          </a:extLst>
        </xdr:cNvPr>
        <xdr:cNvCxnSpPr/>
      </xdr:nvCxnSpPr>
      <xdr:spPr>
        <a:xfrm>
          <a:off x="1817370" y="127228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815A0F2-C535-4B19-99BF-BF07F702C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5491" y="7453192"/>
          <a:ext cx="6482457" cy="240149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088235A-5CC1-4F65-ACDB-B50D6E621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129" y="4533900"/>
          <a:ext cx="6494187" cy="483561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DF036F8-BED6-473A-B001-27215E018052}"/>
            </a:ext>
          </a:extLst>
        </xdr:cNvPr>
        <xdr:cNvCxnSpPr/>
      </xdr:nvCxnSpPr>
      <xdr:spPr>
        <a:xfrm>
          <a:off x="774700" y="11976100"/>
          <a:ext cx="0" cy="34353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47C4198-5238-414F-BF5E-926DCB69F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1683" y="8633010"/>
          <a:ext cx="5511581" cy="14333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0286A0D-A265-4B94-93E8-61E180D4A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6848" y="10576876"/>
          <a:ext cx="5539209" cy="242025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0C7BF50-0E75-4C36-A89B-50C29A4B5719}"/>
            </a:ext>
          </a:extLst>
        </xdr:cNvPr>
        <xdr:cNvSpPr/>
      </xdr:nvSpPr>
      <xdr:spPr>
        <a:xfrm>
          <a:off x="10740620" y="4862003"/>
          <a:ext cx="668405" cy="27122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3479F76-FE38-4A4B-A3AA-EF10AAF8C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1460" y="1043213"/>
          <a:ext cx="4728692" cy="319463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A25B59C4-8805-4341-9343-708E7C699C45}"/>
            </a:ext>
          </a:extLst>
        </xdr:cNvPr>
        <xdr:cNvCxnSpPr/>
      </xdr:nvCxnSpPr>
      <xdr:spPr>
        <a:xfrm flipH="1">
          <a:off x="4591602" y="12728161"/>
          <a:ext cx="6625" cy="208997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8226E9E-4B1C-4A44-A8AB-5845BE3D4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8520" y="125896"/>
          <a:ext cx="1077844" cy="341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E1439EF-E275-4A4E-988D-44F30C70FA2C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F73FCA34-8BC0-46A1-813B-9483CF2FC085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5BCBC450-A6F4-4094-87E3-2A825C2F5D02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331516B-E646-47CD-8009-A1A2691E9A1D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2ED933EC-A21B-4B4C-A8F1-22475837E229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2DB552F7-224F-484F-A6E0-5834711C1EA3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C860D1E4-4CA1-4F73-8AC8-62189192B803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43A7E242-4BD5-4BB0-8AA7-87A24BAF210F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A121788-BFDB-4296-8EC4-F79EF65CC8FC}"/>
            </a:ext>
          </a:extLst>
        </xdr:cNvPr>
        <xdr:cNvSpPr/>
      </xdr:nvSpPr>
      <xdr:spPr>
        <a:xfrm>
          <a:off x="2270125" y="11970385"/>
          <a:ext cx="3698875" cy="34372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BF5682E-F1DE-46EF-828B-506E3949A06E}"/>
            </a:ext>
          </a:extLst>
        </xdr:cNvPr>
        <xdr:cNvCxnSpPr/>
      </xdr:nvCxnSpPr>
      <xdr:spPr>
        <a:xfrm>
          <a:off x="1809750" y="12212955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D7A625D-DFCE-4C52-97A7-D80D3A2F1845}"/>
            </a:ext>
          </a:extLst>
        </xdr:cNvPr>
        <xdr:cNvCxnSpPr/>
      </xdr:nvCxnSpPr>
      <xdr:spPr>
        <a:xfrm>
          <a:off x="1851025" y="14800580"/>
          <a:ext cx="44164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4AB255D-3DB3-4B7F-A090-E01668F1F0B7}"/>
            </a:ext>
          </a:extLst>
        </xdr:cNvPr>
        <xdr:cNvCxnSpPr/>
      </xdr:nvCxnSpPr>
      <xdr:spPr>
        <a:xfrm>
          <a:off x="1841500" y="15045055"/>
          <a:ext cx="44240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D237CCB-9A4E-46EC-B1E6-C22C8E1BC7C3}"/>
            </a:ext>
          </a:extLst>
        </xdr:cNvPr>
        <xdr:cNvCxnSpPr/>
      </xdr:nvCxnSpPr>
      <xdr:spPr>
        <a:xfrm>
          <a:off x="2270125" y="15638780"/>
          <a:ext cx="3736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518BAB8-9974-4342-9E33-FB4865D8C900}"/>
            </a:ext>
          </a:extLst>
        </xdr:cNvPr>
        <xdr:cNvCxnSpPr/>
      </xdr:nvCxnSpPr>
      <xdr:spPr>
        <a:xfrm>
          <a:off x="1511300" y="14770100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A8A892E-F8C6-4FF6-A32C-B4637A2C9FE8}"/>
            </a:ext>
          </a:extLst>
        </xdr:cNvPr>
        <xdr:cNvCxnSpPr/>
      </xdr:nvCxnSpPr>
      <xdr:spPr>
        <a:xfrm>
          <a:off x="1718310" y="125069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0673347-99EC-4790-BC52-EB7460392C0B}"/>
            </a:ext>
          </a:extLst>
        </xdr:cNvPr>
        <xdr:cNvCxnSpPr/>
      </xdr:nvCxnSpPr>
      <xdr:spPr>
        <a:xfrm flipH="1">
          <a:off x="2488511" y="12728161"/>
          <a:ext cx="11180" cy="23178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DF249382-421F-4571-8C71-A2A459E71A3A}"/>
            </a:ext>
          </a:extLst>
        </xdr:cNvPr>
        <xdr:cNvCxnSpPr/>
      </xdr:nvCxnSpPr>
      <xdr:spPr>
        <a:xfrm>
          <a:off x="1431290" y="12169140"/>
          <a:ext cx="0" cy="31164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0BE854D-C288-478C-B872-723CABBB9D75}"/>
            </a:ext>
          </a:extLst>
        </xdr:cNvPr>
        <xdr:cNvCxnSpPr/>
      </xdr:nvCxnSpPr>
      <xdr:spPr>
        <a:xfrm>
          <a:off x="1429965" y="12474493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787E11D-400D-4535-ACE0-3790F6ACB5C5}"/>
            </a:ext>
          </a:extLst>
        </xdr:cNvPr>
        <xdr:cNvCxnSpPr/>
      </xdr:nvCxnSpPr>
      <xdr:spPr>
        <a:xfrm>
          <a:off x="1817370" y="127228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16B86B2-3F55-4092-821D-74EF14283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5491" y="7453192"/>
          <a:ext cx="6482457" cy="240149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214DF81-FE0E-4660-8C74-8273A3014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129" y="4533900"/>
          <a:ext cx="6494187" cy="483561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6565CF1-B235-4BFD-89DF-F8479B028726}"/>
            </a:ext>
          </a:extLst>
        </xdr:cNvPr>
        <xdr:cNvCxnSpPr/>
      </xdr:nvCxnSpPr>
      <xdr:spPr>
        <a:xfrm>
          <a:off x="774700" y="11976100"/>
          <a:ext cx="0" cy="34353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1DE3A6E-E61F-412E-AA19-59F4A6EC9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1683" y="8633010"/>
          <a:ext cx="5511581" cy="14333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3E17B0E-007C-4C31-BF50-0A2CF6895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6848" y="10576876"/>
          <a:ext cx="5539209" cy="242025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365656F3-EBA7-48AE-953C-94B68C6F25EF}"/>
            </a:ext>
          </a:extLst>
        </xdr:cNvPr>
        <xdr:cNvSpPr/>
      </xdr:nvSpPr>
      <xdr:spPr>
        <a:xfrm>
          <a:off x="10740620" y="4862003"/>
          <a:ext cx="668405" cy="27122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5A8755A-B83F-4A10-A333-CC7C03B31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1460" y="1043213"/>
          <a:ext cx="4728692" cy="319463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7DA53DEB-0992-4B1F-9243-C7E9AB4CAD79}"/>
            </a:ext>
          </a:extLst>
        </xdr:cNvPr>
        <xdr:cNvCxnSpPr/>
      </xdr:nvCxnSpPr>
      <xdr:spPr>
        <a:xfrm flipH="1">
          <a:off x="4591602" y="12728161"/>
          <a:ext cx="6625" cy="208997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746483F-F385-4275-B3F9-25911EF7D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8520" y="125896"/>
          <a:ext cx="1077844" cy="3418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28D58FA-E924-4AA2-882C-81D1BDB41712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858C34FB-E3C4-4B45-BED4-7C9514FFCB29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C4F67406-C660-4919-8D38-4D6312A2A004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70868B7F-8F78-4B10-9E2F-02AF782C0A49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2EFF71EC-8916-4C0C-AFBB-3FCC7F8CF932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0037085E-B699-40E2-B6B1-D2ACB375036A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F577D33D-93E1-456D-B31F-32C8B034D381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7DBB171D-2BF5-4D6C-9AD1-93652E073829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38F070A-816E-4AF8-AFE6-A7B46C93A270}"/>
            </a:ext>
          </a:extLst>
        </xdr:cNvPr>
        <xdr:cNvSpPr/>
      </xdr:nvSpPr>
      <xdr:spPr>
        <a:xfrm>
          <a:off x="2270125" y="11970385"/>
          <a:ext cx="3698875" cy="34372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E1120B7-D6C3-4F6E-8F72-5A903D85CF7F}"/>
            </a:ext>
          </a:extLst>
        </xdr:cNvPr>
        <xdr:cNvCxnSpPr/>
      </xdr:nvCxnSpPr>
      <xdr:spPr>
        <a:xfrm>
          <a:off x="1809750" y="12212955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31F74DB-7D2D-4503-B72E-EE3F868662DC}"/>
            </a:ext>
          </a:extLst>
        </xdr:cNvPr>
        <xdr:cNvCxnSpPr/>
      </xdr:nvCxnSpPr>
      <xdr:spPr>
        <a:xfrm>
          <a:off x="1851025" y="14800580"/>
          <a:ext cx="44164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16538F9-038D-47D8-8A45-548211921212}"/>
            </a:ext>
          </a:extLst>
        </xdr:cNvPr>
        <xdr:cNvCxnSpPr/>
      </xdr:nvCxnSpPr>
      <xdr:spPr>
        <a:xfrm>
          <a:off x="1841500" y="15045055"/>
          <a:ext cx="44240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D67708D6-FAA5-4E93-98D7-460CE2E96B6F}"/>
            </a:ext>
          </a:extLst>
        </xdr:cNvPr>
        <xdr:cNvCxnSpPr/>
      </xdr:nvCxnSpPr>
      <xdr:spPr>
        <a:xfrm>
          <a:off x="2270125" y="15638780"/>
          <a:ext cx="3736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8EB4DCF-A6F0-4113-BB23-157B860A6FCB}"/>
            </a:ext>
          </a:extLst>
        </xdr:cNvPr>
        <xdr:cNvCxnSpPr/>
      </xdr:nvCxnSpPr>
      <xdr:spPr>
        <a:xfrm>
          <a:off x="1511300" y="14770100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D4059C2-2102-42DE-8F86-A37715747B5D}"/>
            </a:ext>
          </a:extLst>
        </xdr:cNvPr>
        <xdr:cNvCxnSpPr/>
      </xdr:nvCxnSpPr>
      <xdr:spPr>
        <a:xfrm>
          <a:off x="1718310" y="125069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F206985-A019-4262-8C59-DE7353B04308}"/>
            </a:ext>
          </a:extLst>
        </xdr:cNvPr>
        <xdr:cNvCxnSpPr/>
      </xdr:nvCxnSpPr>
      <xdr:spPr>
        <a:xfrm flipH="1">
          <a:off x="2488511" y="12728161"/>
          <a:ext cx="11180" cy="23178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551C30E-6174-4DDD-B465-D8312D0A15D6}"/>
            </a:ext>
          </a:extLst>
        </xdr:cNvPr>
        <xdr:cNvCxnSpPr/>
      </xdr:nvCxnSpPr>
      <xdr:spPr>
        <a:xfrm>
          <a:off x="1431290" y="12169140"/>
          <a:ext cx="0" cy="31164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8F0539E-0868-4322-8C3D-84115E501259}"/>
            </a:ext>
          </a:extLst>
        </xdr:cNvPr>
        <xdr:cNvCxnSpPr/>
      </xdr:nvCxnSpPr>
      <xdr:spPr>
        <a:xfrm>
          <a:off x="1429965" y="12474493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9082A68-D8D2-4543-B096-30A3A97E7CFB}"/>
            </a:ext>
          </a:extLst>
        </xdr:cNvPr>
        <xdr:cNvCxnSpPr/>
      </xdr:nvCxnSpPr>
      <xdr:spPr>
        <a:xfrm>
          <a:off x="1817370" y="127228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3CC8D0C-56A1-4321-81B1-4390E374F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5491" y="7453192"/>
          <a:ext cx="6482457" cy="240149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AD96979-83EE-4ED8-AC78-42705CFE3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129" y="4533900"/>
          <a:ext cx="6494187" cy="483561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B7FA43C1-54CA-403D-823B-CA51933D5CBE}"/>
            </a:ext>
          </a:extLst>
        </xdr:cNvPr>
        <xdr:cNvCxnSpPr/>
      </xdr:nvCxnSpPr>
      <xdr:spPr>
        <a:xfrm>
          <a:off x="774700" y="11976100"/>
          <a:ext cx="0" cy="34353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1F8BA16-EABC-4709-BB37-431E98A98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1683" y="8633010"/>
          <a:ext cx="5511581" cy="14333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9073C1A-51FA-4B2E-AC5A-F6CDF461B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6848" y="10576876"/>
          <a:ext cx="5539209" cy="242025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19376E71-B354-451F-B227-571D77779727}"/>
            </a:ext>
          </a:extLst>
        </xdr:cNvPr>
        <xdr:cNvSpPr/>
      </xdr:nvSpPr>
      <xdr:spPr>
        <a:xfrm>
          <a:off x="10740620" y="4862003"/>
          <a:ext cx="668405" cy="27122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60DFE58-8465-4D87-8A73-A7773CD4F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1460" y="1043213"/>
          <a:ext cx="4728692" cy="319463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FDDF3808-0798-49B4-A9F2-0BBC3E95E590}"/>
            </a:ext>
          </a:extLst>
        </xdr:cNvPr>
        <xdr:cNvCxnSpPr/>
      </xdr:nvCxnSpPr>
      <xdr:spPr>
        <a:xfrm flipH="1">
          <a:off x="4591602" y="12728161"/>
          <a:ext cx="6625" cy="208997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68218BC-657C-4E78-B7DE-C4D9EA6FA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8520" y="125896"/>
          <a:ext cx="1077844" cy="3418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80A31B9-99A3-428F-87A6-8974FF523D87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F205B6BE-2297-4D94-B1A5-2EFFE743C10C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BB51697D-17D8-450C-830D-C611BB5DFD50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BB8339EA-EC3A-4B80-80DE-376EBC75639D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63DE232D-8D57-439F-9604-C9F076E1A302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61BFB3A0-31AB-46CB-9E91-F50930D88E05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C83D7F40-AE34-4F43-8AB2-902545E77292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05F0F78-02AF-4B1A-8A87-5A6451EB4A68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85D02F0-3BA0-442F-9773-69A5BECA2E49}"/>
            </a:ext>
          </a:extLst>
        </xdr:cNvPr>
        <xdr:cNvSpPr/>
      </xdr:nvSpPr>
      <xdr:spPr>
        <a:xfrm>
          <a:off x="2270125" y="11970385"/>
          <a:ext cx="3698875" cy="34372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6C47DC7-0AAD-4D11-8936-1D9513C77340}"/>
            </a:ext>
          </a:extLst>
        </xdr:cNvPr>
        <xdr:cNvCxnSpPr/>
      </xdr:nvCxnSpPr>
      <xdr:spPr>
        <a:xfrm>
          <a:off x="1809750" y="12212955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B9FC876-67D7-47E3-8BCF-F1C4DAFA10F4}"/>
            </a:ext>
          </a:extLst>
        </xdr:cNvPr>
        <xdr:cNvCxnSpPr/>
      </xdr:nvCxnSpPr>
      <xdr:spPr>
        <a:xfrm>
          <a:off x="1851025" y="14800580"/>
          <a:ext cx="44164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78A22E2-11C2-4E0C-81BE-A9D1F1401CAD}"/>
            </a:ext>
          </a:extLst>
        </xdr:cNvPr>
        <xdr:cNvCxnSpPr/>
      </xdr:nvCxnSpPr>
      <xdr:spPr>
        <a:xfrm>
          <a:off x="1841500" y="15045055"/>
          <a:ext cx="44240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2A7B976E-C472-4BB0-89D9-18FEAE45D702}"/>
            </a:ext>
          </a:extLst>
        </xdr:cNvPr>
        <xdr:cNvCxnSpPr/>
      </xdr:nvCxnSpPr>
      <xdr:spPr>
        <a:xfrm>
          <a:off x="2270125" y="15638780"/>
          <a:ext cx="3736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15C699B-DDEF-4B18-9D42-2F0C2085C10C}"/>
            </a:ext>
          </a:extLst>
        </xdr:cNvPr>
        <xdr:cNvCxnSpPr/>
      </xdr:nvCxnSpPr>
      <xdr:spPr>
        <a:xfrm>
          <a:off x="1511300" y="14770100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D067279-C032-45E6-A82C-C3C2E8F9C475}"/>
            </a:ext>
          </a:extLst>
        </xdr:cNvPr>
        <xdr:cNvCxnSpPr/>
      </xdr:nvCxnSpPr>
      <xdr:spPr>
        <a:xfrm>
          <a:off x="1718310" y="125069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E7E2B954-A1D5-4AEB-8DDE-C75C7070AB03}"/>
            </a:ext>
          </a:extLst>
        </xdr:cNvPr>
        <xdr:cNvCxnSpPr/>
      </xdr:nvCxnSpPr>
      <xdr:spPr>
        <a:xfrm flipH="1">
          <a:off x="2488511" y="12728161"/>
          <a:ext cx="11180" cy="23178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15D8370-57F3-4BD7-9699-4CEF00F5C26A}"/>
            </a:ext>
          </a:extLst>
        </xdr:cNvPr>
        <xdr:cNvCxnSpPr/>
      </xdr:nvCxnSpPr>
      <xdr:spPr>
        <a:xfrm>
          <a:off x="1431290" y="12169140"/>
          <a:ext cx="0" cy="31164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193056D1-A868-48FD-95B1-B6E0817E82C1}"/>
            </a:ext>
          </a:extLst>
        </xdr:cNvPr>
        <xdr:cNvCxnSpPr/>
      </xdr:nvCxnSpPr>
      <xdr:spPr>
        <a:xfrm>
          <a:off x="1429965" y="12474493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063B60F-82C2-42C1-96BE-DFCA757CD509}"/>
            </a:ext>
          </a:extLst>
        </xdr:cNvPr>
        <xdr:cNvCxnSpPr/>
      </xdr:nvCxnSpPr>
      <xdr:spPr>
        <a:xfrm>
          <a:off x="1817370" y="127228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1A144FA-3702-46D5-9C02-D2760E01D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5491" y="7453192"/>
          <a:ext cx="6482457" cy="240149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A6A4296-69C7-4604-8CBA-083205C3E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129" y="4533900"/>
          <a:ext cx="6494187" cy="483561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803A6F7B-A8FA-4D48-9D78-4BA9F476FBF3}"/>
            </a:ext>
          </a:extLst>
        </xdr:cNvPr>
        <xdr:cNvCxnSpPr/>
      </xdr:nvCxnSpPr>
      <xdr:spPr>
        <a:xfrm>
          <a:off x="774700" y="11976100"/>
          <a:ext cx="0" cy="34353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217A46D-A413-4073-9C5E-F3066358F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1683" y="8633010"/>
          <a:ext cx="5511581" cy="14333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9BE26F0-CC1D-4D8D-AA21-707460A43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6848" y="10576876"/>
          <a:ext cx="5539209" cy="242025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998243C-5AED-43BE-8100-DD74AAB0C91D}"/>
            </a:ext>
          </a:extLst>
        </xdr:cNvPr>
        <xdr:cNvSpPr/>
      </xdr:nvSpPr>
      <xdr:spPr>
        <a:xfrm>
          <a:off x="10740620" y="4862003"/>
          <a:ext cx="668405" cy="27122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FDD4829-7724-4713-A82A-7AA282699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1460" y="1043213"/>
          <a:ext cx="4728692" cy="319463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9241D80B-B05F-47D4-93AF-E6F82CD85DD2}"/>
            </a:ext>
          </a:extLst>
        </xdr:cNvPr>
        <xdr:cNvCxnSpPr/>
      </xdr:nvCxnSpPr>
      <xdr:spPr>
        <a:xfrm flipH="1">
          <a:off x="4591602" y="12728161"/>
          <a:ext cx="6625" cy="208997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8856C2E-180C-4C51-BFB7-8A3194BC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8520" y="125896"/>
          <a:ext cx="1077844" cy="3418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5EC1CFC-D294-4BCC-A85B-0DD74E9F8648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849B21FA-309E-4549-9B50-3609B75A6F56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9DF67E0D-8D37-4DE9-B38E-7E01589061E6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5EA67105-4563-4E50-8765-84ADD9901392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FA95F3CC-3C89-4488-ADD7-FB6F6F2A4EF7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E44C008A-1312-40EF-9BC3-A9917DAE547A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B9DB1B0F-000F-429E-8A91-5B0BE93C0EDB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AB237246-1A13-4A4D-ABEA-1BC8AEDC4449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E94FD79-0DCE-4BE3-A8AF-5B15FD2811DF}"/>
            </a:ext>
          </a:extLst>
        </xdr:cNvPr>
        <xdr:cNvSpPr/>
      </xdr:nvSpPr>
      <xdr:spPr>
        <a:xfrm>
          <a:off x="2270125" y="11970385"/>
          <a:ext cx="3698875" cy="34372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3849BE8-967F-4400-8A52-277EC3031C12}"/>
            </a:ext>
          </a:extLst>
        </xdr:cNvPr>
        <xdr:cNvCxnSpPr/>
      </xdr:nvCxnSpPr>
      <xdr:spPr>
        <a:xfrm>
          <a:off x="1809750" y="12212955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1C9DAA9-3DBA-48E8-9BA5-69983D8CA3C4}"/>
            </a:ext>
          </a:extLst>
        </xdr:cNvPr>
        <xdr:cNvCxnSpPr/>
      </xdr:nvCxnSpPr>
      <xdr:spPr>
        <a:xfrm>
          <a:off x="1851025" y="14800580"/>
          <a:ext cx="44164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D4B48CE-2172-4920-A720-7B7A09468696}"/>
            </a:ext>
          </a:extLst>
        </xdr:cNvPr>
        <xdr:cNvCxnSpPr/>
      </xdr:nvCxnSpPr>
      <xdr:spPr>
        <a:xfrm>
          <a:off x="1841500" y="15045055"/>
          <a:ext cx="44240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8FAD107F-2564-4DEE-AF16-A70B01CC189F}"/>
            </a:ext>
          </a:extLst>
        </xdr:cNvPr>
        <xdr:cNvCxnSpPr/>
      </xdr:nvCxnSpPr>
      <xdr:spPr>
        <a:xfrm>
          <a:off x="2270125" y="15638780"/>
          <a:ext cx="3736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AD720B3-5F29-4E50-B33F-377532C37A75}"/>
            </a:ext>
          </a:extLst>
        </xdr:cNvPr>
        <xdr:cNvCxnSpPr/>
      </xdr:nvCxnSpPr>
      <xdr:spPr>
        <a:xfrm>
          <a:off x="1511300" y="14770100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4224F49-B1B0-4AA6-B82B-25C40F17E023}"/>
            </a:ext>
          </a:extLst>
        </xdr:cNvPr>
        <xdr:cNvCxnSpPr/>
      </xdr:nvCxnSpPr>
      <xdr:spPr>
        <a:xfrm>
          <a:off x="1718310" y="125069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ED19C52F-4F28-4A22-ACD9-4E715B020D08}"/>
            </a:ext>
          </a:extLst>
        </xdr:cNvPr>
        <xdr:cNvCxnSpPr/>
      </xdr:nvCxnSpPr>
      <xdr:spPr>
        <a:xfrm flipH="1">
          <a:off x="2488511" y="12728161"/>
          <a:ext cx="11180" cy="23178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990C44E-9FA4-4696-BC05-6A93375EEF49}"/>
            </a:ext>
          </a:extLst>
        </xdr:cNvPr>
        <xdr:cNvCxnSpPr/>
      </xdr:nvCxnSpPr>
      <xdr:spPr>
        <a:xfrm>
          <a:off x="1431290" y="12169140"/>
          <a:ext cx="0" cy="31164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9196F06-C6ED-4E40-A811-A7133C1C6215}"/>
            </a:ext>
          </a:extLst>
        </xdr:cNvPr>
        <xdr:cNvCxnSpPr/>
      </xdr:nvCxnSpPr>
      <xdr:spPr>
        <a:xfrm>
          <a:off x="1429965" y="12474493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41E2D5A-3E52-4105-A53E-855AB62DBC85}"/>
            </a:ext>
          </a:extLst>
        </xdr:cNvPr>
        <xdr:cNvCxnSpPr/>
      </xdr:nvCxnSpPr>
      <xdr:spPr>
        <a:xfrm>
          <a:off x="1817370" y="127228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B7AE0DE-5C1C-4C15-B661-AC594A2DE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5491" y="7453192"/>
          <a:ext cx="6482457" cy="240149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366BFA9-A0AF-49F2-9829-3BFAC1A24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129" y="4533900"/>
          <a:ext cx="6494187" cy="483561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3196913-DC3B-4DDA-8319-3CBFE60D2E4A}"/>
            </a:ext>
          </a:extLst>
        </xdr:cNvPr>
        <xdr:cNvCxnSpPr/>
      </xdr:nvCxnSpPr>
      <xdr:spPr>
        <a:xfrm>
          <a:off x="774700" y="11976100"/>
          <a:ext cx="0" cy="34353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12DDF89-2748-4479-8690-ACD17E31E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1683" y="8633010"/>
          <a:ext cx="5511581" cy="14333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810460D-C8EC-4192-A04C-F20BA1328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6848" y="10576876"/>
          <a:ext cx="5539209" cy="242025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5F392D5-5DE0-4FAB-9A77-28C33AEDBF28}"/>
            </a:ext>
          </a:extLst>
        </xdr:cNvPr>
        <xdr:cNvSpPr/>
      </xdr:nvSpPr>
      <xdr:spPr>
        <a:xfrm>
          <a:off x="10740620" y="4862003"/>
          <a:ext cx="668405" cy="27122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FD88247-04F7-4383-BF21-E32EEF6CF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1460" y="1043213"/>
          <a:ext cx="4728692" cy="319463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2D6CBB4-9F3B-46B8-BB31-7FFF0B03C193}"/>
            </a:ext>
          </a:extLst>
        </xdr:cNvPr>
        <xdr:cNvCxnSpPr/>
      </xdr:nvCxnSpPr>
      <xdr:spPr>
        <a:xfrm flipH="1">
          <a:off x="4591602" y="12728161"/>
          <a:ext cx="6625" cy="208997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C96E5D9-5F58-400D-871F-A9228E40C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8520" y="125896"/>
          <a:ext cx="1077844" cy="3418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2A62AAD-2ABF-41C5-9992-C0AED9EA5E03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C4A35FD4-5666-4569-8E44-B15B3A4B46D5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F98093DB-BE89-40C2-B0A4-1D5795E73088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B90E707E-4CEC-4C64-8F3A-980121C0502B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9930F2E7-68F1-472A-B4D3-8548C48C5FCB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FD01F371-B30A-4875-A5E0-508C202EBEB2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2D28F2A9-313A-477E-8604-A637A5D84265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5F08840D-77B5-47CF-B183-9B80E0D2944D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79BE973-76EB-41BD-927D-EF1108FC0739}"/>
            </a:ext>
          </a:extLst>
        </xdr:cNvPr>
        <xdr:cNvSpPr/>
      </xdr:nvSpPr>
      <xdr:spPr>
        <a:xfrm>
          <a:off x="2270125" y="11970385"/>
          <a:ext cx="3698875" cy="34372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476F411-3ED5-44FF-9BD0-FEF12A0485D5}"/>
            </a:ext>
          </a:extLst>
        </xdr:cNvPr>
        <xdr:cNvCxnSpPr/>
      </xdr:nvCxnSpPr>
      <xdr:spPr>
        <a:xfrm>
          <a:off x="1809750" y="12212955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CD3491C-1F86-44DC-A75A-0B4CF9BF5706}"/>
            </a:ext>
          </a:extLst>
        </xdr:cNvPr>
        <xdr:cNvCxnSpPr/>
      </xdr:nvCxnSpPr>
      <xdr:spPr>
        <a:xfrm>
          <a:off x="1851025" y="14800580"/>
          <a:ext cx="44164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80EDAB5-40FF-4F12-8FAA-1613F8EEFFF7}"/>
            </a:ext>
          </a:extLst>
        </xdr:cNvPr>
        <xdr:cNvCxnSpPr/>
      </xdr:nvCxnSpPr>
      <xdr:spPr>
        <a:xfrm>
          <a:off x="1841500" y="15045055"/>
          <a:ext cx="44240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D640635-F7BB-4E99-BC3C-608A2CFE6222}"/>
            </a:ext>
          </a:extLst>
        </xdr:cNvPr>
        <xdr:cNvCxnSpPr/>
      </xdr:nvCxnSpPr>
      <xdr:spPr>
        <a:xfrm>
          <a:off x="2270125" y="15638780"/>
          <a:ext cx="3736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3B27443-D3C1-46A0-B1EC-BFB93EF4E010}"/>
            </a:ext>
          </a:extLst>
        </xdr:cNvPr>
        <xdr:cNvCxnSpPr/>
      </xdr:nvCxnSpPr>
      <xdr:spPr>
        <a:xfrm>
          <a:off x="1511300" y="14770100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CA0DCFB-65B7-4E12-9FD3-95D806A444AB}"/>
            </a:ext>
          </a:extLst>
        </xdr:cNvPr>
        <xdr:cNvCxnSpPr/>
      </xdr:nvCxnSpPr>
      <xdr:spPr>
        <a:xfrm>
          <a:off x="1718310" y="125069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B564E2C1-28F6-49A5-A6CC-9B38C603A55C}"/>
            </a:ext>
          </a:extLst>
        </xdr:cNvPr>
        <xdr:cNvCxnSpPr/>
      </xdr:nvCxnSpPr>
      <xdr:spPr>
        <a:xfrm flipH="1">
          <a:off x="2488511" y="12728161"/>
          <a:ext cx="11180" cy="23178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9F19B42-71D2-480B-AF36-63F85DF5DDD5}"/>
            </a:ext>
          </a:extLst>
        </xdr:cNvPr>
        <xdr:cNvCxnSpPr/>
      </xdr:nvCxnSpPr>
      <xdr:spPr>
        <a:xfrm>
          <a:off x="1431290" y="12169140"/>
          <a:ext cx="0" cy="31164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F861218A-C4BF-4F19-B00F-45086D3F01B5}"/>
            </a:ext>
          </a:extLst>
        </xdr:cNvPr>
        <xdr:cNvCxnSpPr/>
      </xdr:nvCxnSpPr>
      <xdr:spPr>
        <a:xfrm>
          <a:off x="1429965" y="12474493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475A9A6-C1B7-449F-93BF-5B797EC44DF7}"/>
            </a:ext>
          </a:extLst>
        </xdr:cNvPr>
        <xdr:cNvCxnSpPr/>
      </xdr:nvCxnSpPr>
      <xdr:spPr>
        <a:xfrm>
          <a:off x="1817370" y="127228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EA4F050-B5F3-4E2D-AB49-6DEFDC995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5491" y="7453192"/>
          <a:ext cx="6482457" cy="240149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74C73E1-984A-4CBD-A0AD-8B9FE34AF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129" y="4533900"/>
          <a:ext cx="6494187" cy="483561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A0BFF50A-7895-46DE-A1D9-A8120AE17D0C}"/>
            </a:ext>
          </a:extLst>
        </xdr:cNvPr>
        <xdr:cNvCxnSpPr/>
      </xdr:nvCxnSpPr>
      <xdr:spPr>
        <a:xfrm>
          <a:off x="774700" y="11976100"/>
          <a:ext cx="0" cy="34353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BFDD2E0-8822-40F3-85B4-A5CE5E2D4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1683" y="8633010"/>
          <a:ext cx="5511581" cy="14333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982D96C-5997-4959-9A41-A86FD91CA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6848" y="10576876"/>
          <a:ext cx="5539209" cy="242025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7F8E20C-8A06-41EC-ADCF-F5C461B0915A}"/>
            </a:ext>
          </a:extLst>
        </xdr:cNvPr>
        <xdr:cNvSpPr/>
      </xdr:nvSpPr>
      <xdr:spPr>
        <a:xfrm>
          <a:off x="10740620" y="4862003"/>
          <a:ext cx="668405" cy="27122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9AAECC4-F305-41DE-8803-D358BC1E9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1460" y="1043213"/>
          <a:ext cx="4728692" cy="319463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9C865ABC-C3AD-4E6E-9D85-DCC7A8E36147}"/>
            </a:ext>
          </a:extLst>
        </xdr:cNvPr>
        <xdr:cNvCxnSpPr/>
      </xdr:nvCxnSpPr>
      <xdr:spPr>
        <a:xfrm flipH="1">
          <a:off x="4591602" y="12728161"/>
          <a:ext cx="6625" cy="208997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3942C85-869D-4A20-99D5-EFCD397A6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8520" y="125896"/>
          <a:ext cx="1077844" cy="3418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019BCF7-0EA6-4868-94D9-33AC99EAA49E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96AAE05F-DA72-4A64-8AFB-3914DB9C1C3B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8BCF0892-698A-447C-B5C9-61D93BAFBC8B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F34B91E2-B454-4AE1-B540-6171181990B5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125CCF6B-1E2E-47C2-AC75-C902C6B4C311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605631F0-1F9D-401F-BF29-E57F5D8EE354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E8179A35-3728-45AF-BFCF-A8C42BBB0CD1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47E2B64-B836-490F-BE6D-9388B63CE5DF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17DFF14-9133-45CB-9118-1AE14E9DD422}"/>
            </a:ext>
          </a:extLst>
        </xdr:cNvPr>
        <xdr:cNvSpPr/>
      </xdr:nvSpPr>
      <xdr:spPr>
        <a:xfrm>
          <a:off x="2270125" y="11970385"/>
          <a:ext cx="3698875" cy="34372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0DFC4AB-DAFA-4E33-A845-1A56AA020646}"/>
            </a:ext>
          </a:extLst>
        </xdr:cNvPr>
        <xdr:cNvCxnSpPr/>
      </xdr:nvCxnSpPr>
      <xdr:spPr>
        <a:xfrm>
          <a:off x="1809750" y="12212955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44F4E0A-FBEC-4B50-944F-D65E4E908716}"/>
            </a:ext>
          </a:extLst>
        </xdr:cNvPr>
        <xdr:cNvCxnSpPr/>
      </xdr:nvCxnSpPr>
      <xdr:spPr>
        <a:xfrm>
          <a:off x="1851025" y="14800580"/>
          <a:ext cx="44164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F0332DF-9031-4A39-BA2C-52B5846EEF5C}"/>
            </a:ext>
          </a:extLst>
        </xdr:cNvPr>
        <xdr:cNvCxnSpPr/>
      </xdr:nvCxnSpPr>
      <xdr:spPr>
        <a:xfrm>
          <a:off x="1841500" y="15045055"/>
          <a:ext cx="44240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7986D7A-7159-476B-A7BD-35281642A46E}"/>
            </a:ext>
          </a:extLst>
        </xdr:cNvPr>
        <xdr:cNvCxnSpPr/>
      </xdr:nvCxnSpPr>
      <xdr:spPr>
        <a:xfrm>
          <a:off x="2270125" y="15638780"/>
          <a:ext cx="3736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A0EFFFB-D81A-45EE-A44D-A5F72C1424EB}"/>
            </a:ext>
          </a:extLst>
        </xdr:cNvPr>
        <xdr:cNvCxnSpPr/>
      </xdr:nvCxnSpPr>
      <xdr:spPr>
        <a:xfrm>
          <a:off x="1511300" y="14770100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C627840-408E-4A58-8F8B-A768A8774AE2}"/>
            </a:ext>
          </a:extLst>
        </xdr:cNvPr>
        <xdr:cNvCxnSpPr/>
      </xdr:nvCxnSpPr>
      <xdr:spPr>
        <a:xfrm>
          <a:off x="1718310" y="125069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4987714-0A8E-4206-A154-4C06CBB2D34D}"/>
            </a:ext>
          </a:extLst>
        </xdr:cNvPr>
        <xdr:cNvCxnSpPr/>
      </xdr:nvCxnSpPr>
      <xdr:spPr>
        <a:xfrm flipH="1">
          <a:off x="2488511" y="12728161"/>
          <a:ext cx="11180" cy="23178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5E5377C-5217-4C83-B1F7-7328665B1B06}"/>
            </a:ext>
          </a:extLst>
        </xdr:cNvPr>
        <xdr:cNvCxnSpPr/>
      </xdr:nvCxnSpPr>
      <xdr:spPr>
        <a:xfrm>
          <a:off x="1431290" y="12169140"/>
          <a:ext cx="0" cy="31164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8C973F1-851C-4112-8DFA-3D14580F3C31}"/>
            </a:ext>
          </a:extLst>
        </xdr:cNvPr>
        <xdr:cNvCxnSpPr/>
      </xdr:nvCxnSpPr>
      <xdr:spPr>
        <a:xfrm>
          <a:off x="1429965" y="12474493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48A891E-0F70-4CE8-8391-2B5A3FDB355D}"/>
            </a:ext>
          </a:extLst>
        </xdr:cNvPr>
        <xdr:cNvCxnSpPr/>
      </xdr:nvCxnSpPr>
      <xdr:spPr>
        <a:xfrm>
          <a:off x="1817370" y="127228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F15DC8D-5AF6-44A9-BB6E-0E43DC92D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5491" y="7453192"/>
          <a:ext cx="6482457" cy="240149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E46C5AF-3E99-4EA0-A8C9-480983F22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129" y="4533900"/>
          <a:ext cx="6494187" cy="483561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499F695-7CF8-42AC-A30D-66045B4997DF}"/>
            </a:ext>
          </a:extLst>
        </xdr:cNvPr>
        <xdr:cNvCxnSpPr/>
      </xdr:nvCxnSpPr>
      <xdr:spPr>
        <a:xfrm>
          <a:off x="774700" y="11976100"/>
          <a:ext cx="0" cy="34353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687AE3D-5337-4E4C-8DEC-7AF5AA60C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1683" y="8633010"/>
          <a:ext cx="5511581" cy="14333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83DD66E-6056-47FF-91A5-510C58FAD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6848" y="10576876"/>
          <a:ext cx="5539209" cy="242025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1A47EA9-0B4D-4A70-BD17-EF117872A888}"/>
            </a:ext>
          </a:extLst>
        </xdr:cNvPr>
        <xdr:cNvSpPr/>
      </xdr:nvSpPr>
      <xdr:spPr>
        <a:xfrm>
          <a:off x="10740620" y="4862003"/>
          <a:ext cx="668405" cy="27122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C619A5E-59A9-46DF-99DC-56A14573B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1460" y="1043213"/>
          <a:ext cx="4728692" cy="319463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9DF730B0-B925-423B-8136-208EBB00958B}"/>
            </a:ext>
          </a:extLst>
        </xdr:cNvPr>
        <xdr:cNvCxnSpPr/>
      </xdr:nvCxnSpPr>
      <xdr:spPr>
        <a:xfrm flipH="1">
          <a:off x="4591602" y="12728161"/>
          <a:ext cx="6625" cy="208997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07860C3-3ED8-437A-A35A-2D6F35859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8520" y="125896"/>
          <a:ext cx="1077844" cy="3418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5F9212D-F03F-42A3-9692-2B10F148177A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A35E2D50-7F43-4832-AF05-81E6D032C60D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F015101B-F5A2-4AF0-B7E5-AD2F2E985B7A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35C7987D-4C97-44D7-B2DF-CE2BCA704082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34F48701-8C36-445C-8011-645ABFD45089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1FD719BE-3382-44EB-9AAE-D1E77321E588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CE61A27-C10A-4852-B36F-1613345697B5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B1EFFEA3-BA62-42DA-B4D9-2E933E49FAF2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9FC88B8-2B30-4EC6-AE35-3A5AB8CF735E}"/>
            </a:ext>
          </a:extLst>
        </xdr:cNvPr>
        <xdr:cNvSpPr/>
      </xdr:nvSpPr>
      <xdr:spPr>
        <a:xfrm>
          <a:off x="2270125" y="11970385"/>
          <a:ext cx="3698875" cy="34372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71CDE96-4360-4BF6-8D2C-100D675E925F}"/>
            </a:ext>
          </a:extLst>
        </xdr:cNvPr>
        <xdr:cNvCxnSpPr/>
      </xdr:nvCxnSpPr>
      <xdr:spPr>
        <a:xfrm>
          <a:off x="1809750" y="12212955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FBA433D-8D2A-43BD-94BB-FFBCAEBCAA30}"/>
            </a:ext>
          </a:extLst>
        </xdr:cNvPr>
        <xdr:cNvCxnSpPr/>
      </xdr:nvCxnSpPr>
      <xdr:spPr>
        <a:xfrm>
          <a:off x="1851025" y="14800580"/>
          <a:ext cx="44164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43992C3-D725-47C0-9A12-8EC97DE145A7}"/>
            </a:ext>
          </a:extLst>
        </xdr:cNvPr>
        <xdr:cNvCxnSpPr/>
      </xdr:nvCxnSpPr>
      <xdr:spPr>
        <a:xfrm>
          <a:off x="1841500" y="15045055"/>
          <a:ext cx="44240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84E746C-ED2A-4EB4-B4EE-F752FF641428}"/>
            </a:ext>
          </a:extLst>
        </xdr:cNvPr>
        <xdr:cNvCxnSpPr/>
      </xdr:nvCxnSpPr>
      <xdr:spPr>
        <a:xfrm>
          <a:off x="2270125" y="15638780"/>
          <a:ext cx="3736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E6E5BCF-2C94-47B7-BDEE-12DA8C68F27A}"/>
            </a:ext>
          </a:extLst>
        </xdr:cNvPr>
        <xdr:cNvCxnSpPr/>
      </xdr:nvCxnSpPr>
      <xdr:spPr>
        <a:xfrm>
          <a:off x="1511300" y="14770100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AB760E34-7BE4-4DCE-904B-001285F1C4AD}"/>
            </a:ext>
          </a:extLst>
        </xdr:cNvPr>
        <xdr:cNvCxnSpPr/>
      </xdr:nvCxnSpPr>
      <xdr:spPr>
        <a:xfrm>
          <a:off x="1718310" y="125069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80B76E63-AAFE-410E-8612-869E8919713A}"/>
            </a:ext>
          </a:extLst>
        </xdr:cNvPr>
        <xdr:cNvCxnSpPr/>
      </xdr:nvCxnSpPr>
      <xdr:spPr>
        <a:xfrm flipH="1">
          <a:off x="2488511" y="12728161"/>
          <a:ext cx="11180" cy="23178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A3B2DC4E-9470-4DEF-B9B0-17292A71A034}"/>
            </a:ext>
          </a:extLst>
        </xdr:cNvPr>
        <xdr:cNvCxnSpPr/>
      </xdr:nvCxnSpPr>
      <xdr:spPr>
        <a:xfrm>
          <a:off x="1431290" y="12169140"/>
          <a:ext cx="0" cy="31164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2E7F4AE-2A56-4A06-A703-822DF124B0D1}"/>
            </a:ext>
          </a:extLst>
        </xdr:cNvPr>
        <xdr:cNvCxnSpPr/>
      </xdr:nvCxnSpPr>
      <xdr:spPr>
        <a:xfrm>
          <a:off x="1429965" y="12474493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DA256A08-7B5B-4D0E-A632-810C8E465B34}"/>
            </a:ext>
          </a:extLst>
        </xdr:cNvPr>
        <xdr:cNvCxnSpPr/>
      </xdr:nvCxnSpPr>
      <xdr:spPr>
        <a:xfrm>
          <a:off x="1817370" y="127228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72AF4B8-FE5C-4729-BEF6-343E5181C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5491" y="7453192"/>
          <a:ext cx="6482457" cy="240149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B7E0034-A96E-4EDC-9431-9FCAEDE97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129" y="4533900"/>
          <a:ext cx="6494187" cy="483561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A6759FA-47BA-4A2C-B02E-D3135571BC51}"/>
            </a:ext>
          </a:extLst>
        </xdr:cNvPr>
        <xdr:cNvCxnSpPr/>
      </xdr:nvCxnSpPr>
      <xdr:spPr>
        <a:xfrm>
          <a:off x="774700" y="11976100"/>
          <a:ext cx="0" cy="34353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D9A4622-C745-4955-A264-C59AB1376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1683" y="8633010"/>
          <a:ext cx="5511581" cy="14333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410F319-63E4-4419-BF5C-1165B33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6848" y="10576876"/>
          <a:ext cx="5539209" cy="242025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D05F544-9657-4F48-9FDA-E1D4B0FF5047}"/>
            </a:ext>
          </a:extLst>
        </xdr:cNvPr>
        <xdr:cNvSpPr/>
      </xdr:nvSpPr>
      <xdr:spPr>
        <a:xfrm>
          <a:off x="10740620" y="4862003"/>
          <a:ext cx="668405" cy="27122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30CF73D-19B0-4E5D-95CD-A238D3D1E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1460" y="1043213"/>
          <a:ext cx="4728692" cy="319463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650E7125-091F-42A3-BE1F-4BDD6F4B8A1B}"/>
            </a:ext>
          </a:extLst>
        </xdr:cNvPr>
        <xdr:cNvCxnSpPr/>
      </xdr:nvCxnSpPr>
      <xdr:spPr>
        <a:xfrm flipH="1">
          <a:off x="4591602" y="12728161"/>
          <a:ext cx="6625" cy="208997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C8CBBEF-D77A-4A18-A9BC-62220F757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8520" y="125896"/>
          <a:ext cx="1077844" cy="3418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BBA4A5D-FA42-49DF-B484-EEB60E1C412A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4FDF963D-89FC-4D63-AD86-5953D665E4B2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6EB3563-3C1B-4DDD-B0A6-72F23CF33C97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287AB6BA-218D-4841-8D6A-87F0D96EDA98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A2EB6C81-8A2A-4536-B50E-610AE38EAD9A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880CAED8-B644-4276-BFD4-460364CB9AB8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F87FE67B-EF05-4FBE-9C7C-B4904FE9B750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667EF16A-778A-4010-8A3C-2B5DA7621A92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5336F75-F153-4A8E-922F-FD6E305F5FE0}"/>
            </a:ext>
          </a:extLst>
        </xdr:cNvPr>
        <xdr:cNvSpPr/>
      </xdr:nvSpPr>
      <xdr:spPr>
        <a:xfrm>
          <a:off x="2270125" y="11970385"/>
          <a:ext cx="3698875" cy="34372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40FE8B0-59CA-41EB-8B83-363E8FB1D86E}"/>
            </a:ext>
          </a:extLst>
        </xdr:cNvPr>
        <xdr:cNvCxnSpPr/>
      </xdr:nvCxnSpPr>
      <xdr:spPr>
        <a:xfrm>
          <a:off x="1809750" y="12212955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3AE6882-DADC-4F1A-9A45-A7FAD1F7C292}"/>
            </a:ext>
          </a:extLst>
        </xdr:cNvPr>
        <xdr:cNvCxnSpPr/>
      </xdr:nvCxnSpPr>
      <xdr:spPr>
        <a:xfrm>
          <a:off x="1851025" y="14800580"/>
          <a:ext cx="44164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966F84E-A519-49F9-B0BA-280FEF8FA14B}"/>
            </a:ext>
          </a:extLst>
        </xdr:cNvPr>
        <xdr:cNvCxnSpPr/>
      </xdr:nvCxnSpPr>
      <xdr:spPr>
        <a:xfrm>
          <a:off x="1841500" y="15045055"/>
          <a:ext cx="44240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BE0B08E-B593-4B47-9BD9-0C77267A730D}"/>
            </a:ext>
          </a:extLst>
        </xdr:cNvPr>
        <xdr:cNvCxnSpPr/>
      </xdr:nvCxnSpPr>
      <xdr:spPr>
        <a:xfrm>
          <a:off x="2270125" y="15638780"/>
          <a:ext cx="3736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E84AE99-0FBF-4886-8E13-C0FE2B4E3B61}"/>
            </a:ext>
          </a:extLst>
        </xdr:cNvPr>
        <xdr:cNvCxnSpPr/>
      </xdr:nvCxnSpPr>
      <xdr:spPr>
        <a:xfrm>
          <a:off x="1511300" y="14770100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A8F3D9B-49C4-4F85-9482-D41E53F360C9}"/>
            </a:ext>
          </a:extLst>
        </xdr:cNvPr>
        <xdr:cNvCxnSpPr/>
      </xdr:nvCxnSpPr>
      <xdr:spPr>
        <a:xfrm>
          <a:off x="1718310" y="125069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ED13FB3C-956C-44C6-B383-00BF56F3417D}"/>
            </a:ext>
          </a:extLst>
        </xdr:cNvPr>
        <xdr:cNvCxnSpPr/>
      </xdr:nvCxnSpPr>
      <xdr:spPr>
        <a:xfrm flipH="1">
          <a:off x="2488511" y="12728161"/>
          <a:ext cx="11180" cy="23178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C02769D-44B6-4E48-BB39-3B090E33C9AB}"/>
            </a:ext>
          </a:extLst>
        </xdr:cNvPr>
        <xdr:cNvCxnSpPr/>
      </xdr:nvCxnSpPr>
      <xdr:spPr>
        <a:xfrm>
          <a:off x="1431290" y="12169140"/>
          <a:ext cx="0" cy="31164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4572799-3DD0-45B6-8F38-4E6B7CE477F5}"/>
            </a:ext>
          </a:extLst>
        </xdr:cNvPr>
        <xdr:cNvCxnSpPr/>
      </xdr:nvCxnSpPr>
      <xdr:spPr>
        <a:xfrm>
          <a:off x="1429965" y="12474493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79EB7B2-395A-46FE-9794-388294611EB4}"/>
            </a:ext>
          </a:extLst>
        </xdr:cNvPr>
        <xdr:cNvCxnSpPr/>
      </xdr:nvCxnSpPr>
      <xdr:spPr>
        <a:xfrm>
          <a:off x="1817370" y="127228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30C0984-2CDC-4440-9ACD-C04F13CCD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5491" y="7453192"/>
          <a:ext cx="6482457" cy="240149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BAA3AC3-B550-43E5-B4EE-70805318B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129" y="4533900"/>
          <a:ext cx="6494187" cy="483561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866AD8CF-7E05-462F-A920-11D54116B0B2}"/>
            </a:ext>
          </a:extLst>
        </xdr:cNvPr>
        <xdr:cNvCxnSpPr/>
      </xdr:nvCxnSpPr>
      <xdr:spPr>
        <a:xfrm>
          <a:off x="774700" y="11976100"/>
          <a:ext cx="0" cy="34353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B94B74E-55DC-4BA1-A613-04A887943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1683" y="8633010"/>
          <a:ext cx="5511581" cy="14333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BED03C0-E012-4CE5-8FC9-CB1B18B02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6848" y="10576876"/>
          <a:ext cx="5539209" cy="242025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D675DD1-5198-4CF7-8C73-A679689533C3}"/>
            </a:ext>
          </a:extLst>
        </xdr:cNvPr>
        <xdr:cNvSpPr/>
      </xdr:nvSpPr>
      <xdr:spPr>
        <a:xfrm>
          <a:off x="10740620" y="4862003"/>
          <a:ext cx="668405" cy="27122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4CD2871-5D09-4B4C-B248-75E69E16B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1460" y="1043213"/>
          <a:ext cx="4728692" cy="319463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BCA9061F-48FC-4330-B0F1-FB2FC40995BD}"/>
            </a:ext>
          </a:extLst>
        </xdr:cNvPr>
        <xdr:cNvCxnSpPr/>
      </xdr:nvCxnSpPr>
      <xdr:spPr>
        <a:xfrm flipH="1">
          <a:off x="4591602" y="12728161"/>
          <a:ext cx="6625" cy="208997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5DADEC1-C216-4715-A5DD-80A80D106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8520" y="125896"/>
          <a:ext cx="1077844" cy="3418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A680CAB-8635-4F26-8E55-A44F3E437780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4051BF9C-F8CC-49E0-BA15-30D5E54196BE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96C3467A-3AD8-4F8A-ACAE-14896EEDDEC4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E8DEE569-1CEA-470E-BCE9-454F61CF22DE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78984087-96FC-4F12-B1E3-D06FAB395AB4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15AF2692-7D5A-43EA-BF2F-C6646AF2122F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C2D8AE6-0A35-4E52-852E-061E4642991E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EFC57227-BFC3-4CFD-901B-645ADD42B9FB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BFCAB7F-15B5-4D56-827D-D2CBD63FCEE7}"/>
            </a:ext>
          </a:extLst>
        </xdr:cNvPr>
        <xdr:cNvSpPr/>
      </xdr:nvSpPr>
      <xdr:spPr>
        <a:xfrm>
          <a:off x="2270125" y="11970385"/>
          <a:ext cx="3698875" cy="34372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2BF1B93-B07A-4DBB-A5DB-BE41C92277D5}"/>
            </a:ext>
          </a:extLst>
        </xdr:cNvPr>
        <xdr:cNvCxnSpPr/>
      </xdr:nvCxnSpPr>
      <xdr:spPr>
        <a:xfrm>
          <a:off x="1809750" y="12212955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094321A-6AFA-4103-AFD5-A5EAF112EE2D}"/>
            </a:ext>
          </a:extLst>
        </xdr:cNvPr>
        <xdr:cNvCxnSpPr/>
      </xdr:nvCxnSpPr>
      <xdr:spPr>
        <a:xfrm>
          <a:off x="1851025" y="14800580"/>
          <a:ext cx="44164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64F3B51-7AD4-4B69-BA46-44D015A48061}"/>
            </a:ext>
          </a:extLst>
        </xdr:cNvPr>
        <xdr:cNvCxnSpPr/>
      </xdr:nvCxnSpPr>
      <xdr:spPr>
        <a:xfrm>
          <a:off x="1841500" y="15045055"/>
          <a:ext cx="44240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21BA22C2-E0EA-4007-9647-EF2BE91DEA08}"/>
            </a:ext>
          </a:extLst>
        </xdr:cNvPr>
        <xdr:cNvCxnSpPr/>
      </xdr:nvCxnSpPr>
      <xdr:spPr>
        <a:xfrm>
          <a:off x="2270125" y="15638780"/>
          <a:ext cx="3736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3853DF6-BD13-4FEE-AC07-0E3993E4FA9F}"/>
            </a:ext>
          </a:extLst>
        </xdr:cNvPr>
        <xdr:cNvCxnSpPr/>
      </xdr:nvCxnSpPr>
      <xdr:spPr>
        <a:xfrm>
          <a:off x="1511300" y="14770100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CED4479-11EE-4736-978B-C041A38EA519}"/>
            </a:ext>
          </a:extLst>
        </xdr:cNvPr>
        <xdr:cNvCxnSpPr/>
      </xdr:nvCxnSpPr>
      <xdr:spPr>
        <a:xfrm>
          <a:off x="1718310" y="125069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D9AAE60-CA77-431C-A915-D87CCF1B0DE0}"/>
            </a:ext>
          </a:extLst>
        </xdr:cNvPr>
        <xdr:cNvCxnSpPr/>
      </xdr:nvCxnSpPr>
      <xdr:spPr>
        <a:xfrm flipH="1">
          <a:off x="2488511" y="12728161"/>
          <a:ext cx="11180" cy="23178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FDD22A4-CEE8-42F0-930B-FC0D08391AA1}"/>
            </a:ext>
          </a:extLst>
        </xdr:cNvPr>
        <xdr:cNvCxnSpPr/>
      </xdr:nvCxnSpPr>
      <xdr:spPr>
        <a:xfrm>
          <a:off x="1431290" y="12169140"/>
          <a:ext cx="0" cy="31164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77D158F8-67C2-47A0-8A7F-0D8CB8208EC8}"/>
            </a:ext>
          </a:extLst>
        </xdr:cNvPr>
        <xdr:cNvCxnSpPr/>
      </xdr:nvCxnSpPr>
      <xdr:spPr>
        <a:xfrm>
          <a:off x="1429965" y="12474493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B8C81900-3241-49BC-863E-C64EF3EEFEC2}"/>
            </a:ext>
          </a:extLst>
        </xdr:cNvPr>
        <xdr:cNvCxnSpPr/>
      </xdr:nvCxnSpPr>
      <xdr:spPr>
        <a:xfrm>
          <a:off x="1817370" y="127228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11DB7A5-4C18-4501-8FE6-B82ED6BB3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5491" y="7453192"/>
          <a:ext cx="6482457" cy="240149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4F2362E-1E06-40C6-AB53-728F6C693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129" y="4533900"/>
          <a:ext cx="6494187" cy="483561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CFED1D8-0C10-494D-8FE9-BFADCFC83360}"/>
            </a:ext>
          </a:extLst>
        </xdr:cNvPr>
        <xdr:cNvCxnSpPr/>
      </xdr:nvCxnSpPr>
      <xdr:spPr>
        <a:xfrm>
          <a:off x="774700" y="11976100"/>
          <a:ext cx="0" cy="34353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8262176-C1DD-40EE-B0C7-FD48D7B09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1683" y="8633010"/>
          <a:ext cx="5511581" cy="14333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D6FEBC7-9C30-4904-8740-775FEE124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6848" y="10576876"/>
          <a:ext cx="5539209" cy="242025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B4F0409-D3C3-4E0A-9AFC-FC3FFE8E2CBB}"/>
            </a:ext>
          </a:extLst>
        </xdr:cNvPr>
        <xdr:cNvSpPr/>
      </xdr:nvSpPr>
      <xdr:spPr>
        <a:xfrm>
          <a:off x="10740620" y="4862003"/>
          <a:ext cx="668405" cy="27122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56F221A-5BE6-42D3-9F25-282FB4EA4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1460" y="1043213"/>
          <a:ext cx="4728692" cy="319463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47AE2818-6E95-4CB4-9915-61EDC5BD9DE4}"/>
            </a:ext>
          </a:extLst>
        </xdr:cNvPr>
        <xdr:cNvCxnSpPr/>
      </xdr:nvCxnSpPr>
      <xdr:spPr>
        <a:xfrm flipH="1">
          <a:off x="4591602" y="12728161"/>
          <a:ext cx="6625" cy="208997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45ACCCC-131E-4A46-BAE6-47A162840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8520" y="125896"/>
          <a:ext cx="1077844" cy="3418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58B1BD0-D910-4403-B6CA-3AF24D0557F7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D46BC074-3AF0-483B-B7C0-EC8D3EE4B82F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F38A738-618D-4FBB-A7B1-4B99A8323073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BD8EDC88-E74C-4F96-8894-248FF36AF13B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25254B18-8D7F-4CBE-9232-2B8F9831041E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5CB8DE40-426E-400B-B3CF-E4942E197EF2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CF664D2B-F7C3-4A0D-B367-DEE65D77C2B7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F8F7C7CF-61B0-4929-9EAC-609FA6CDF237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B20CFBF-62A2-4300-8CCB-57BCBCF70E48}"/>
            </a:ext>
          </a:extLst>
        </xdr:cNvPr>
        <xdr:cNvSpPr/>
      </xdr:nvSpPr>
      <xdr:spPr>
        <a:xfrm>
          <a:off x="2270125" y="11970385"/>
          <a:ext cx="3698875" cy="34372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FA3E1F5-C17A-4C53-B005-ABA394714B13}"/>
            </a:ext>
          </a:extLst>
        </xdr:cNvPr>
        <xdr:cNvCxnSpPr/>
      </xdr:nvCxnSpPr>
      <xdr:spPr>
        <a:xfrm>
          <a:off x="1809750" y="12212955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BE5CBD2-E827-4994-B00F-168AE1374D36}"/>
            </a:ext>
          </a:extLst>
        </xdr:cNvPr>
        <xdr:cNvCxnSpPr/>
      </xdr:nvCxnSpPr>
      <xdr:spPr>
        <a:xfrm>
          <a:off x="1851025" y="14800580"/>
          <a:ext cx="44164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79ABA47-0042-4324-9EB4-582A0125B4B0}"/>
            </a:ext>
          </a:extLst>
        </xdr:cNvPr>
        <xdr:cNvCxnSpPr/>
      </xdr:nvCxnSpPr>
      <xdr:spPr>
        <a:xfrm>
          <a:off x="1841500" y="15045055"/>
          <a:ext cx="44240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220632D-9F08-4C8B-84BF-85AFB896681B}"/>
            </a:ext>
          </a:extLst>
        </xdr:cNvPr>
        <xdr:cNvCxnSpPr/>
      </xdr:nvCxnSpPr>
      <xdr:spPr>
        <a:xfrm>
          <a:off x="2270125" y="15638780"/>
          <a:ext cx="3736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BE67B16-3F02-49A8-A9C6-76C8A6D26C5F}"/>
            </a:ext>
          </a:extLst>
        </xdr:cNvPr>
        <xdr:cNvCxnSpPr/>
      </xdr:nvCxnSpPr>
      <xdr:spPr>
        <a:xfrm>
          <a:off x="1511300" y="14770100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DB2C716-85F8-4A26-BEEE-09F2504D298D}"/>
            </a:ext>
          </a:extLst>
        </xdr:cNvPr>
        <xdr:cNvCxnSpPr/>
      </xdr:nvCxnSpPr>
      <xdr:spPr>
        <a:xfrm>
          <a:off x="1718310" y="125069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49F7DABC-D2C2-4E97-B159-901DB34C7EB3}"/>
            </a:ext>
          </a:extLst>
        </xdr:cNvPr>
        <xdr:cNvCxnSpPr/>
      </xdr:nvCxnSpPr>
      <xdr:spPr>
        <a:xfrm flipH="1">
          <a:off x="2488511" y="12728161"/>
          <a:ext cx="11180" cy="23178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8B19E94-8148-46D3-9DA8-05A0BE968C92}"/>
            </a:ext>
          </a:extLst>
        </xdr:cNvPr>
        <xdr:cNvCxnSpPr/>
      </xdr:nvCxnSpPr>
      <xdr:spPr>
        <a:xfrm>
          <a:off x="1431290" y="12169140"/>
          <a:ext cx="0" cy="31164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C303F1C6-6C28-4634-B51A-03AA7F3C60CE}"/>
            </a:ext>
          </a:extLst>
        </xdr:cNvPr>
        <xdr:cNvCxnSpPr/>
      </xdr:nvCxnSpPr>
      <xdr:spPr>
        <a:xfrm>
          <a:off x="1429965" y="12474493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A4D35BC-38B5-4B1D-A3B9-F61167B6BC68}"/>
            </a:ext>
          </a:extLst>
        </xdr:cNvPr>
        <xdr:cNvCxnSpPr/>
      </xdr:nvCxnSpPr>
      <xdr:spPr>
        <a:xfrm>
          <a:off x="1817370" y="127228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8C84B25-FD95-49C4-9C4D-2FD864BCC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5491" y="7453192"/>
          <a:ext cx="6482457" cy="240149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4D68243-4FF6-4368-9B8E-4A01E3C8D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129" y="4533900"/>
          <a:ext cx="6494187" cy="483561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EEF4D72-7D09-439F-9F37-EBC7C087324C}"/>
            </a:ext>
          </a:extLst>
        </xdr:cNvPr>
        <xdr:cNvCxnSpPr/>
      </xdr:nvCxnSpPr>
      <xdr:spPr>
        <a:xfrm>
          <a:off x="774700" y="11976100"/>
          <a:ext cx="0" cy="34353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3FAC6F8-C7A0-4BC9-A102-A45FC6A1B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1683" y="8633010"/>
          <a:ext cx="5511581" cy="14333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B018363-70A0-447E-A930-833351693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6848" y="10576876"/>
          <a:ext cx="5539209" cy="242025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648AA9E-E70A-48CE-963F-ACF7A59D6CEB}"/>
            </a:ext>
          </a:extLst>
        </xdr:cNvPr>
        <xdr:cNvSpPr/>
      </xdr:nvSpPr>
      <xdr:spPr>
        <a:xfrm>
          <a:off x="10740620" y="4862003"/>
          <a:ext cx="668405" cy="27122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11069AD-B31B-4660-B0F7-AD2784CD1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1460" y="1043213"/>
          <a:ext cx="4728692" cy="319463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F07CBA63-DC78-49BD-8435-98316D1DB074}"/>
            </a:ext>
          </a:extLst>
        </xdr:cNvPr>
        <xdr:cNvCxnSpPr/>
      </xdr:nvCxnSpPr>
      <xdr:spPr>
        <a:xfrm flipH="1">
          <a:off x="4591602" y="12728161"/>
          <a:ext cx="6625" cy="208997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AA12761-4F1C-40BB-A0C7-2372064A3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8520" y="125896"/>
          <a:ext cx="1077844" cy="3418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880820D-1F92-49DD-8199-685B35C27038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F6221303-7234-45E4-8AF9-40F9F027F28F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CC5514B6-3AD5-461F-87D9-9ED85DFEDDB6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FA024025-4B43-4C6E-964E-6BC97B46B3BC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1DA23FC2-3BA6-4DB9-83CE-B465C87B7AF7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C2135A37-010B-464F-BB22-FF86DD8189DE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3649E93E-C9CC-4861-B04E-D4B6AB192EEE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2E428B8E-82CC-4283-96CA-E1F4203DEFAD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DB7519E-8D9A-4131-8A8A-D1511ACA0B87}"/>
            </a:ext>
          </a:extLst>
        </xdr:cNvPr>
        <xdr:cNvSpPr/>
      </xdr:nvSpPr>
      <xdr:spPr>
        <a:xfrm>
          <a:off x="2270125" y="11970385"/>
          <a:ext cx="3698875" cy="34372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FD96CC6-2C19-41E1-BD37-F00FA07B22C5}"/>
            </a:ext>
          </a:extLst>
        </xdr:cNvPr>
        <xdr:cNvCxnSpPr/>
      </xdr:nvCxnSpPr>
      <xdr:spPr>
        <a:xfrm>
          <a:off x="1809750" y="12212955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FB6925F-C57D-4001-ABF4-414580898BB7}"/>
            </a:ext>
          </a:extLst>
        </xdr:cNvPr>
        <xdr:cNvCxnSpPr/>
      </xdr:nvCxnSpPr>
      <xdr:spPr>
        <a:xfrm>
          <a:off x="1851025" y="14800580"/>
          <a:ext cx="44164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0976CBA-8B74-4666-9E8E-482088879B07}"/>
            </a:ext>
          </a:extLst>
        </xdr:cNvPr>
        <xdr:cNvCxnSpPr/>
      </xdr:nvCxnSpPr>
      <xdr:spPr>
        <a:xfrm>
          <a:off x="1841500" y="15045055"/>
          <a:ext cx="44240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291E9F6-17F5-4BD9-98BD-9E93239ADB33}"/>
            </a:ext>
          </a:extLst>
        </xdr:cNvPr>
        <xdr:cNvCxnSpPr/>
      </xdr:nvCxnSpPr>
      <xdr:spPr>
        <a:xfrm>
          <a:off x="2270125" y="15638780"/>
          <a:ext cx="3736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7CC60B3-922C-41EC-9721-76DD0F231806}"/>
            </a:ext>
          </a:extLst>
        </xdr:cNvPr>
        <xdr:cNvCxnSpPr/>
      </xdr:nvCxnSpPr>
      <xdr:spPr>
        <a:xfrm>
          <a:off x="1511300" y="14770100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8BE25EB-F9E9-4B8C-820B-232BF09C9E4C}"/>
            </a:ext>
          </a:extLst>
        </xdr:cNvPr>
        <xdr:cNvCxnSpPr/>
      </xdr:nvCxnSpPr>
      <xdr:spPr>
        <a:xfrm>
          <a:off x="1718310" y="125069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9EA84D96-F41F-4DD9-B38B-0E6FB555D570}"/>
            </a:ext>
          </a:extLst>
        </xdr:cNvPr>
        <xdr:cNvCxnSpPr/>
      </xdr:nvCxnSpPr>
      <xdr:spPr>
        <a:xfrm flipH="1">
          <a:off x="2488511" y="12728161"/>
          <a:ext cx="11180" cy="23178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EC55C82-C1F7-48FF-ABE3-6FE9FE504794}"/>
            </a:ext>
          </a:extLst>
        </xdr:cNvPr>
        <xdr:cNvCxnSpPr/>
      </xdr:nvCxnSpPr>
      <xdr:spPr>
        <a:xfrm>
          <a:off x="1431290" y="12169140"/>
          <a:ext cx="0" cy="31164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7996D42-4B85-44D9-9894-D050898A8AD4}"/>
            </a:ext>
          </a:extLst>
        </xdr:cNvPr>
        <xdr:cNvCxnSpPr/>
      </xdr:nvCxnSpPr>
      <xdr:spPr>
        <a:xfrm>
          <a:off x="1429965" y="12474493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9ED5B18-6880-4F79-945E-2780FE2089D1}"/>
            </a:ext>
          </a:extLst>
        </xdr:cNvPr>
        <xdr:cNvCxnSpPr/>
      </xdr:nvCxnSpPr>
      <xdr:spPr>
        <a:xfrm>
          <a:off x="1817370" y="127228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699E408-3E9D-485E-8A6D-9895D77B6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5491" y="7453192"/>
          <a:ext cx="6482457" cy="240149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BA517CF-D88D-4426-A2B6-7FBD2AD30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129" y="4533900"/>
          <a:ext cx="6494187" cy="483561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94B89220-F321-49BD-820E-A92238A96140}"/>
            </a:ext>
          </a:extLst>
        </xdr:cNvPr>
        <xdr:cNvCxnSpPr/>
      </xdr:nvCxnSpPr>
      <xdr:spPr>
        <a:xfrm>
          <a:off x="774700" y="11976100"/>
          <a:ext cx="0" cy="34353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1C42759-48A0-44AF-B35F-4F20175AD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1683" y="8633010"/>
          <a:ext cx="5511581" cy="14333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9EE8A56-2048-4A39-A55E-6835E2854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6848" y="10576876"/>
          <a:ext cx="5539209" cy="242025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E5EC532-8F33-424F-AF02-5758A74D7CF0}"/>
            </a:ext>
          </a:extLst>
        </xdr:cNvPr>
        <xdr:cNvSpPr/>
      </xdr:nvSpPr>
      <xdr:spPr>
        <a:xfrm>
          <a:off x="10740620" y="4862003"/>
          <a:ext cx="668405" cy="27122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8E987DD-17E8-472E-B88A-1F916B67F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1460" y="1043213"/>
          <a:ext cx="4728692" cy="319463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3ECEFBE1-9BC0-44AE-B7BD-CAEE01C19695}"/>
            </a:ext>
          </a:extLst>
        </xdr:cNvPr>
        <xdr:cNvCxnSpPr/>
      </xdr:nvCxnSpPr>
      <xdr:spPr>
        <a:xfrm flipH="1">
          <a:off x="4591602" y="12728161"/>
          <a:ext cx="6625" cy="208997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CB92807-B7E3-45CB-AE34-F67DF4969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8520" y="125896"/>
          <a:ext cx="1077844" cy="34182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87C733A-938A-4984-973D-4B1ABFA58203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266BC21-90AA-458E-9689-3FD661B5993F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23FE31D0-B18D-4885-8B84-B8D242C6F1AD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4BCF9307-0FDC-4378-8894-89A9362DBABA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5C3CC1F6-F140-4EB9-92D7-00D27A3747BA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CA86FE0E-C66A-4FAE-BDCE-172AC6E8045C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EC813094-F4E3-4CDC-8B16-01A2354860D6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F05454B3-F8BB-423F-9186-C3F904D4ACD7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D8836B2-D722-4A7B-8D27-D3677E61D3CB}"/>
            </a:ext>
          </a:extLst>
        </xdr:cNvPr>
        <xdr:cNvSpPr/>
      </xdr:nvSpPr>
      <xdr:spPr>
        <a:xfrm>
          <a:off x="2270125" y="11970385"/>
          <a:ext cx="3698875" cy="34372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2C10344-FB15-41E5-A369-60842D897C8A}"/>
            </a:ext>
          </a:extLst>
        </xdr:cNvPr>
        <xdr:cNvCxnSpPr/>
      </xdr:nvCxnSpPr>
      <xdr:spPr>
        <a:xfrm>
          <a:off x="1809750" y="12212955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5CDA4CF-1023-4206-A543-431F172E03DF}"/>
            </a:ext>
          </a:extLst>
        </xdr:cNvPr>
        <xdr:cNvCxnSpPr/>
      </xdr:nvCxnSpPr>
      <xdr:spPr>
        <a:xfrm>
          <a:off x="1851025" y="14800580"/>
          <a:ext cx="44164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EA50CA5-5DAB-4370-8695-194270BE4C33}"/>
            </a:ext>
          </a:extLst>
        </xdr:cNvPr>
        <xdr:cNvCxnSpPr/>
      </xdr:nvCxnSpPr>
      <xdr:spPr>
        <a:xfrm>
          <a:off x="1841500" y="15045055"/>
          <a:ext cx="44240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F472ACE-655A-4DD7-B9CA-22C8FB2F72D5}"/>
            </a:ext>
          </a:extLst>
        </xdr:cNvPr>
        <xdr:cNvCxnSpPr/>
      </xdr:nvCxnSpPr>
      <xdr:spPr>
        <a:xfrm>
          <a:off x="2270125" y="15638780"/>
          <a:ext cx="3736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F80484F-FE7A-4C86-9B50-3133CF6D4C5A}"/>
            </a:ext>
          </a:extLst>
        </xdr:cNvPr>
        <xdr:cNvCxnSpPr/>
      </xdr:nvCxnSpPr>
      <xdr:spPr>
        <a:xfrm>
          <a:off x="1511300" y="14770100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68A9495-2847-4507-AC38-EAB769A87CBB}"/>
            </a:ext>
          </a:extLst>
        </xdr:cNvPr>
        <xdr:cNvCxnSpPr/>
      </xdr:nvCxnSpPr>
      <xdr:spPr>
        <a:xfrm>
          <a:off x="1718310" y="125069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270544D8-87B2-42CE-8DEF-3CBBB393F76A}"/>
            </a:ext>
          </a:extLst>
        </xdr:cNvPr>
        <xdr:cNvCxnSpPr/>
      </xdr:nvCxnSpPr>
      <xdr:spPr>
        <a:xfrm flipH="1">
          <a:off x="2488511" y="12728161"/>
          <a:ext cx="11180" cy="23178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B1B1DA5-F528-4A46-B189-4D3D1821DD96}"/>
            </a:ext>
          </a:extLst>
        </xdr:cNvPr>
        <xdr:cNvCxnSpPr/>
      </xdr:nvCxnSpPr>
      <xdr:spPr>
        <a:xfrm>
          <a:off x="1431290" y="12169140"/>
          <a:ext cx="0" cy="31164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11CD288-91FF-4D43-955B-9FCB7C9041BF}"/>
            </a:ext>
          </a:extLst>
        </xdr:cNvPr>
        <xdr:cNvCxnSpPr/>
      </xdr:nvCxnSpPr>
      <xdr:spPr>
        <a:xfrm>
          <a:off x="1429965" y="12474493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A1A296F-A3BE-4870-9D8C-45CB880B78AD}"/>
            </a:ext>
          </a:extLst>
        </xdr:cNvPr>
        <xdr:cNvCxnSpPr/>
      </xdr:nvCxnSpPr>
      <xdr:spPr>
        <a:xfrm>
          <a:off x="1817370" y="127228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971CF63-EA71-4666-B4F1-A66DE542D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5491" y="7453192"/>
          <a:ext cx="6482457" cy="240149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A84450B-43E3-46B4-8FB1-9C409920F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129" y="4533900"/>
          <a:ext cx="6494187" cy="483561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BD59F82-E71F-4BC1-AF11-2E13794F3B43}"/>
            </a:ext>
          </a:extLst>
        </xdr:cNvPr>
        <xdr:cNvCxnSpPr/>
      </xdr:nvCxnSpPr>
      <xdr:spPr>
        <a:xfrm>
          <a:off x="774700" y="11976100"/>
          <a:ext cx="0" cy="34353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696F924-E1C8-44D0-8303-FC058FAC9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1683" y="8633010"/>
          <a:ext cx="5511581" cy="14333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01B070B-33D3-4348-87AB-680343DF5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6848" y="10576876"/>
          <a:ext cx="5539209" cy="242025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FB274F7-39D9-4D11-8E56-F483A153DF7D}"/>
            </a:ext>
          </a:extLst>
        </xdr:cNvPr>
        <xdr:cNvSpPr/>
      </xdr:nvSpPr>
      <xdr:spPr>
        <a:xfrm>
          <a:off x="10740620" y="4862003"/>
          <a:ext cx="668405" cy="27122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F5A3D97-74E5-4E30-8BDD-5EF09DCFA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1460" y="1043213"/>
          <a:ext cx="4728692" cy="319463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428C5C6B-976A-43FF-8039-48831A3BE8EE}"/>
            </a:ext>
          </a:extLst>
        </xdr:cNvPr>
        <xdr:cNvCxnSpPr/>
      </xdr:nvCxnSpPr>
      <xdr:spPr>
        <a:xfrm flipH="1">
          <a:off x="4591602" y="12728161"/>
          <a:ext cx="6625" cy="208997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3F8A8B8-D3EF-4C43-AEAE-308B28A05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8520" y="125896"/>
          <a:ext cx="1077844" cy="34182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52835CD-6649-448F-BCB5-DDCF5C470843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5CC3F21C-5CCB-4AE9-AB29-84374055217C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DC9F6401-1FBF-41E8-B1EC-36FF026E042C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BE5F1E8C-36B5-4791-A8AD-B5E85B4D8520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C6157C94-AAEA-412D-9BCB-8A570D2C440C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7416C441-914E-4E61-9022-C1344FC549DF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9A4DD1E3-8E40-4180-9AF6-E683DE6B227E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E48D7DAC-55A8-4680-8AB3-736EF5CFE657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681C7D9-732A-435A-8368-B75CDBFC6008}"/>
            </a:ext>
          </a:extLst>
        </xdr:cNvPr>
        <xdr:cNvSpPr/>
      </xdr:nvSpPr>
      <xdr:spPr>
        <a:xfrm>
          <a:off x="2270125" y="11970385"/>
          <a:ext cx="3698875" cy="34372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0E20820-2768-41CF-9AAE-552CF0714F87}"/>
            </a:ext>
          </a:extLst>
        </xdr:cNvPr>
        <xdr:cNvCxnSpPr/>
      </xdr:nvCxnSpPr>
      <xdr:spPr>
        <a:xfrm>
          <a:off x="1809750" y="12212955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88CF8E5-991A-4EED-8DE2-624ADCB9C2E7}"/>
            </a:ext>
          </a:extLst>
        </xdr:cNvPr>
        <xdr:cNvCxnSpPr/>
      </xdr:nvCxnSpPr>
      <xdr:spPr>
        <a:xfrm>
          <a:off x="1851025" y="14800580"/>
          <a:ext cx="44164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0E99BA6-318B-457F-B832-FCD039CCF895}"/>
            </a:ext>
          </a:extLst>
        </xdr:cNvPr>
        <xdr:cNvCxnSpPr/>
      </xdr:nvCxnSpPr>
      <xdr:spPr>
        <a:xfrm>
          <a:off x="1841500" y="15045055"/>
          <a:ext cx="44240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D055F26A-37A2-440C-8BF0-07FF44EDF001}"/>
            </a:ext>
          </a:extLst>
        </xdr:cNvPr>
        <xdr:cNvCxnSpPr/>
      </xdr:nvCxnSpPr>
      <xdr:spPr>
        <a:xfrm>
          <a:off x="2270125" y="15638780"/>
          <a:ext cx="3736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AEB7808-F37E-4465-BD2A-F07CE1D2CA77}"/>
            </a:ext>
          </a:extLst>
        </xdr:cNvPr>
        <xdr:cNvCxnSpPr/>
      </xdr:nvCxnSpPr>
      <xdr:spPr>
        <a:xfrm>
          <a:off x="1511300" y="14770100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A3A139C-9C59-48DF-88A1-8E590786E657}"/>
            </a:ext>
          </a:extLst>
        </xdr:cNvPr>
        <xdr:cNvCxnSpPr/>
      </xdr:nvCxnSpPr>
      <xdr:spPr>
        <a:xfrm>
          <a:off x="1718310" y="125069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4DF93E33-DDE7-42BE-A92E-EB98234C3148}"/>
            </a:ext>
          </a:extLst>
        </xdr:cNvPr>
        <xdr:cNvCxnSpPr/>
      </xdr:nvCxnSpPr>
      <xdr:spPr>
        <a:xfrm flipH="1">
          <a:off x="2488511" y="12728161"/>
          <a:ext cx="11180" cy="23178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C473AE7-A0B1-46D6-AEDE-9B74AC070451}"/>
            </a:ext>
          </a:extLst>
        </xdr:cNvPr>
        <xdr:cNvCxnSpPr/>
      </xdr:nvCxnSpPr>
      <xdr:spPr>
        <a:xfrm>
          <a:off x="1431290" y="12169140"/>
          <a:ext cx="0" cy="31164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9BE5B25-242A-43E0-B962-D6AC1B11621E}"/>
            </a:ext>
          </a:extLst>
        </xdr:cNvPr>
        <xdr:cNvCxnSpPr/>
      </xdr:nvCxnSpPr>
      <xdr:spPr>
        <a:xfrm>
          <a:off x="1429965" y="12474493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B0E17EEE-1C4A-4321-AE9F-8CB1CF3480A6}"/>
            </a:ext>
          </a:extLst>
        </xdr:cNvPr>
        <xdr:cNvCxnSpPr/>
      </xdr:nvCxnSpPr>
      <xdr:spPr>
        <a:xfrm>
          <a:off x="1817370" y="127228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55C34D6-A0E2-4292-A4DE-B986B59D7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5491" y="7453192"/>
          <a:ext cx="6482457" cy="240149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228F038-52C9-4061-A2AE-D1EF60E85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129" y="4533900"/>
          <a:ext cx="6494187" cy="483561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A746AF2-36BF-44E5-97F5-33549D010428}"/>
            </a:ext>
          </a:extLst>
        </xdr:cNvPr>
        <xdr:cNvCxnSpPr/>
      </xdr:nvCxnSpPr>
      <xdr:spPr>
        <a:xfrm>
          <a:off x="774700" y="11976100"/>
          <a:ext cx="0" cy="34353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4FFB6A9-88E0-4BF9-A1D9-6451E2C35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1683" y="8633010"/>
          <a:ext cx="5511581" cy="14333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90ED146-A721-410A-ABFE-E22422350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6848" y="10576876"/>
          <a:ext cx="5539209" cy="242025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FEADAFE-26D8-4D18-A184-4285538CA1D5}"/>
            </a:ext>
          </a:extLst>
        </xdr:cNvPr>
        <xdr:cNvSpPr/>
      </xdr:nvSpPr>
      <xdr:spPr>
        <a:xfrm>
          <a:off x="10740620" y="4862003"/>
          <a:ext cx="668405" cy="27122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2FBEB32-BE2B-40EF-B5A3-3916299A2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1460" y="1043213"/>
          <a:ext cx="4728692" cy="319463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183F09FA-1D50-460B-A9BA-E23946E719E7}"/>
            </a:ext>
          </a:extLst>
        </xdr:cNvPr>
        <xdr:cNvCxnSpPr/>
      </xdr:nvCxnSpPr>
      <xdr:spPr>
        <a:xfrm flipH="1">
          <a:off x="4591602" y="12728161"/>
          <a:ext cx="6625" cy="208997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5AE3565-331F-4786-B8F2-7DADA06C1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8520" y="125896"/>
          <a:ext cx="1077844" cy="34182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6A6CEDB-D322-471E-8C0A-BFE758252614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F8B7F635-D9E8-4166-BE86-6366CD8CDA55}"/>
            </a:ext>
          </a:extLst>
        </xdr:cNvPr>
        <xdr:cNvSpPr txBox="1">
          <a:spLocks noChangeArrowheads="1"/>
        </xdr:cNvSpPr>
      </xdr:nvSpPr>
      <xdr:spPr bwMode="auto">
        <a:xfrm>
          <a:off x="1098550" y="14732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362ED83A-06D9-471E-AE3E-252DA5CD877A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81BBC88D-D38F-4482-B995-DEAF4453D3CE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D7ACCD8C-BC8F-4514-B71F-8E7310CB6780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7027ADC7-A10A-4904-9F03-0C43D58A176D}"/>
            </a:ext>
          </a:extLst>
        </xdr:cNvPr>
        <xdr:cNvSpPr txBox="1">
          <a:spLocks noChangeArrowheads="1"/>
        </xdr:cNvSpPr>
      </xdr:nvSpPr>
      <xdr:spPr bwMode="auto">
        <a:xfrm>
          <a:off x="1098550" y="148590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20B07641-84A2-485E-9A22-0CFDC7DED1B9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31A2C947-A4A4-41B2-A9AC-E6498FA3F94E}"/>
            </a:ext>
          </a:extLst>
        </xdr:cNvPr>
        <xdr:cNvSpPr txBox="1">
          <a:spLocks noChangeArrowheads="1"/>
        </xdr:cNvSpPr>
      </xdr:nvSpPr>
      <xdr:spPr bwMode="auto">
        <a:xfrm>
          <a:off x="1098550" y="1588135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6844AE9-52AA-4FD1-A57D-C3106D5EBDC8}"/>
            </a:ext>
          </a:extLst>
        </xdr:cNvPr>
        <xdr:cNvSpPr/>
      </xdr:nvSpPr>
      <xdr:spPr>
        <a:xfrm>
          <a:off x="2270125" y="11970385"/>
          <a:ext cx="3698875" cy="34372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5917232-F086-48D2-92BA-DBE589ABBC9C}"/>
            </a:ext>
          </a:extLst>
        </xdr:cNvPr>
        <xdr:cNvCxnSpPr/>
      </xdr:nvCxnSpPr>
      <xdr:spPr>
        <a:xfrm>
          <a:off x="1809750" y="12212955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D6FF6F9-BCA7-4C66-9C12-A38AEF63899D}"/>
            </a:ext>
          </a:extLst>
        </xdr:cNvPr>
        <xdr:cNvCxnSpPr/>
      </xdr:nvCxnSpPr>
      <xdr:spPr>
        <a:xfrm>
          <a:off x="1851025" y="14800580"/>
          <a:ext cx="44164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F1928E8-99C0-4379-93DA-4AA75F4F45EA}"/>
            </a:ext>
          </a:extLst>
        </xdr:cNvPr>
        <xdr:cNvCxnSpPr/>
      </xdr:nvCxnSpPr>
      <xdr:spPr>
        <a:xfrm>
          <a:off x="1841500" y="15045055"/>
          <a:ext cx="44240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C502C04-C3E4-4060-BC2C-BF2F276C34C9}"/>
            </a:ext>
          </a:extLst>
        </xdr:cNvPr>
        <xdr:cNvCxnSpPr/>
      </xdr:nvCxnSpPr>
      <xdr:spPr>
        <a:xfrm>
          <a:off x="2270125" y="15638780"/>
          <a:ext cx="3736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DE8157A-9C53-42A4-9566-4B5E679EFB44}"/>
            </a:ext>
          </a:extLst>
        </xdr:cNvPr>
        <xdr:cNvCxnSpPr/>
      </xdr:nvCxnSpPr>
      <xdr:spPr>
        <a:xfrm>
          <a:off x="1511300" y="14770100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F2A7452-CC94-46D2-8BB9-6B79E57C4DCE}"/>
            </a:ext>
          </a:extLst>
        </xdr:cNvPr>
        <xdr:cNvCxnSpPr/>
      </xdr:nvCxnSpPr>
      <xdr:spPr>
        <a:xfrm>
          <a:off x="1718310" y="125069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9442A4CB-0A4A-412F-8202-5B3C187D6A1C}"/>
            </a:ext>
          </a:extLst>
        </xdr:cNvPr>
        <xdr:cNvCxnSpPr/>
      </xdr:nvCxnSpPr>
      <xdr:spPr>
        <a:xfrm flipH="1">
          <a:off x="2488511" y="12728161"/>
          <a:ext cx="11180" cy="23178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47C2A30-AC78-4A9F-A92F-191F0CBE8F43}"/>
            </a:ext>
          </a:extLst>
        </xdr:cNvPr>
        <xdr:cNvCxnSpPr/>
      </xdr:nvCxnSpPr>
      <xdr:spPr>
        <a:xfrm>
          <a:off x="1431290" y="12169140"/>
          <a:ext cx="0" cy="31164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40A6C46F-9F7A-4327-BAEC-F6B97378142C}"/>
            </a:ext>
          </a:extLst>
        </xdr:cNvPr>
        <xdr:cNvCxnSpPr/>
      </xdr:nvCxnSpPr>
      <xdr:spPr>
        <a:xfrm>
          <a:off x="1429965" y="12474493"/>
          <a:ext cx="0" cy="31496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D0AADDEC-6851-4885-A2CF-F282F54919F3}"/>
            </a:ext>
          </a:extLst>
        </xdr:cNvPr>
        <xdr:cNvCxnSpPr/>
      </xdr:nvCxnSpPr>
      <xdr:spPr>
        <a:xfrm>
          <a:off x="1817370" y="12722860"/>
          <a:ext cx="441960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8499C04-E863-4324-BB13-7599BA5E5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5491" y="7453192"/>
          <a:ext cx="6482457" cy="240149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F9E334B-8E02-4D72-866B-14F9034E5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1129" y="4533900"/>
          <a:ext cx="6494187" cy="483561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F9D52D7-5E47-4CB2-84F5-355C8C5BD2F1}"/>
            </a:ext>
          </a:extLst>
        </xdr:cNvPr>
        <xdr:cNvCxnSpPr/>
      </xdr:nvCxnSpPr>
      <xdr:spPr>
        <a:xfrm>
          <a:off x="774700" y="11976100"/>
          <a:ext cx="0" cy="343535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9DD1151-46C4-4CFD-8B56-DEABC5690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1683" y="8633010"/>
          <a:ext cx="5511581" cy="14333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0D54595-49F2-4A13-AA34-782DFAB4D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6848" y="10576876"/>
          <a:ext cx="5539209" cy="242025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E958731-0D8D-4B1D-91EC-7AEA4BFA8B8B}"/>
            </a:ext>
          </a:extLst>
        </xdr:cNvPr>
        <xdr:cNvSpPr/>
      </xdr:nvSpPr>
      <xdr:spPr>
        <a:xfrm>
          <a:off x="10740620" y="4862003"/>
          <a:ext cx="668405" cy="27122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22049A8-1209-4C6A-9BBE-F9FF90BCE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1460" y="1043213"/>
          <a:ext cx="4728692" cy="319463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74CF828C-E5CA-4669-BD74-594C79D49D0B}"/>
            </a:ext>
          </a:extLst>
        </xdr:cNvPr>
        <xdr:cNvCxnSpPr/>
      </xdr:nvCxnSpPr>
      <xdr:spPr>
        <a:xfrm flipH="1">
          <a:off x="4591602" y="12728161"/>
          <a:ext cx="6625" cy="208997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7B2A8E6-D06A-4644-B3DA-8928CA7A3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8520" y="125896"/>
          <a:ext cx="1077844" cy="34182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C723B0F-4044-48B4-9DDE-2E9A67836FC9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1EEA70B1-0B99-4995-B5FE-96D1E5DC4A75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E6B5CC1-93A8-43C5-8C59-67EF0547CF19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1D9EE3D7-743C-4FB1-A5FA-EFBE59BAE11E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479B13BC-E7FC-4F43-B22A-1BA559691AB5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B55F4FF2-5E77-4458-80DD-3AC072118404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F04FE398-28F1-4AFD-96B4-112C08C10F50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91E23C1A-6937-489A-AD68-8442C3C26EA7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9EB3F5B-B753-4EA8-A6CE-349929CD754C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2140BD9-EF49-463C-BE11-8BCFC03DE0B2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C5CC439-25E4-4CF9-9F9A-F52DC7A322FF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4D099EF-11E0-4162-ABD1-A133F4ED053B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905423E-16F6-4818-824F-BC92A19C53F3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45C389D-DBC0-40D5-BBAC-677569027300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229F8E5-8394-4485-A97D-9A8F6957844B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3FDC320-10EA-4653-90C3-057589C28C9B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A5B00123-58A3-467D-8765-F710B081238A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AA126067-4E34-4496-B921-20049342B7CC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7654473-5E63-4A09-AFFA-41F1407026DE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A6219AC-C866-43BE-A261-A3666003B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EFB9DF2-A386-4FF4-96DA-824B9EA93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EAE4882-76E2-4206-97EF-30FF904F438B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58B74F8-7DA3-4A19-9D15-435417B7B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1758155-C57A-4465-9E50-4083346D6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5957D31-B03B-406B-B688-65344650942A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9B52FB2-FCB8-44DB-B081-C6D44E70C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4DCCC299-15D3-475B-ABB6-4EA4470D0BEF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EA366DB-086B-4120-90AA-E2EE54C57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3D26352-D009-411F-B28C-B491DB2BBC62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D30D0040-8188-4262-8238-3093EAC3EA27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BB8A9641-08C2-4353-987B-466A6C53243D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22D6FD0B-683F-46DD-85FC-2F2F00FF8E0B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7407DE7C-0F67-441B-A727-5234AE763C0B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B1CAF19F-EFF8-4354-819A-A2C078A47AE8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229C59DE-501E-4287-BD52-F127968D9572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728F9B20-3DA6-40A1-B0BC-0FC9F4E62477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D5959C8-C9C8-45F9-B0CE-6D85D54B929F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F68C240-EB8E-4C7C-B913-3CD6D5DD852B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1EFD7A6-242A-40F4-ADBB-6110DF80CAAD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23732D4-6DB2-4CC3-BC3E-F87544E8B7B8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26DC106-870A-49AE-A1FA-8C42526FCC1C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8371B12-2BEA-48AA-B4A1-55B83651F928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A4A71514-3758-43B5-A53C-3B2B8EDE01D6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C4F5EDF-ECC4-4405-9E62-95B6B9C7FE18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5CE370E-BE17-452F-8D70-9FE1F0167CFA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42D08EAE-9F42-4675-8CCC-3716346C69EB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A5E3F88-AE9B-4F46-BFF0-A9C0842D8B20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0103E5C-B0CA-462F-87CC-92BED2435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87DC772-03AD-42D2-8D7A-3EEB49483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8889F67-F211-4167-ACC5-9F2232E25C5A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C316F40-3A94-420A-96B6-7EAB67393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238B222-8300-45E6-9B97-2C4DF5C70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01AC634-2678-4C7D-8DC1-BB9826D0E62B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989C314-C703-40E4-B009-9D3E3B5DC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B77A2249-8831-4865-80D8-74D48F4B8BA3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E84D35-64A0-48CF-B647-CF52DF54D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24BC339-3922-45AA-B3AE-3106A6FCE0E7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6947835E-9394-4DA9-821B-C0887CB3F125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3D4B23BF-DDC2-4BDB-87DE-868AB6C6E330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297A5E48-9867-468B-9492-E944D5697CA2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46E9B36E-93C3-48C1-944E-8A1FF2FCF8D5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2F4A13F9-0464-4CBA-B321-3D1638455AC6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2F0262D9-95A0-4070-9CA3-47A9DAED7987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5C8E031C-6C3A-4403-B86D-084040448D57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60B0FC8-4A95-4DC1-9AF5-7BEE99050540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3D446C3-2DAB-43FF-9D08-BCF2E0D0C68B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93267CD-D8BD-4E41-B7FF-F92CEE09826C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6024A11-E0BB-435F-BFB0-2C10B73382DC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DD31DD5-BFE2-4D87-A8E4-B3A6C34AC2C3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F922BD8-564A-45CE-8D1C-56910A326BF4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69DB40BA-AE1D-4A2C-89CF-E25F88E2FE53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9C92CCB-6A10-44ED-B354-A9251795A429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94FEDC8-EA67-48AF-B67E-D1761CBCB97F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B7780AAA-E95F-4F58-BB35-760D95365CA9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84BFE1E9-89D4-417F-9BA6-26B8E300CF43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13B6251-FCA0-46E8-B564-FCD38BE6C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BB3416A-A564-4C88-B36D-15B8E7195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C079987-9B0A-4A27-A498-E52790D0D11B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A662F1C-292E-4BC3-9ED7-592441C4D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2002B80-B50B-416D-ADF5-04C6451B9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646B1A1-6AFC-4693-B856-44BD7F6D3984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29AA239-551F-4FB6-A106-A45FC5C0C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57BF15E-9336-4E98-B985-CDF5E9001A89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B38EEFB-B3ED-48B5-9C0D-614D8D6B3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1BDCB132-4887-42CC-A2EB-C35ABC2DE17F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FFC6D026-D6DE-47A4-9622-C6CE10CCF52B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77DF9C8F-EBC4-4E6E-B3F9-11FB61B07C57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513A58E5-A9CD-485B-BBA1-08B08FAF009D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2FF86A0D-3672-469B-8FA3-10937C2B63D1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55FEA04A-4F17-4DB2-BDB8-40C2E3FEBA90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41513A1B-9D69-4C37-8C1E-BE9508F1F372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41071170-153E-4175-BF88-D234C46D71F4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B7D3689-CD2E-4C61-A539-F6B331AADC55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9618895-A5F0-4EB5-82FA-5A0DD535325D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FDD71E9-7430-4592-825F-16262FB8FFB3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DE28748-D4E3-4C32-B7C7-0C23E49B20E8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8EC58F37-7AFE-420E-AC6C-B8B18D278639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97A97ED-CB44-45DA-9B92-FD0977FC6875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292CE43-5998-4A76-BBE2-B91477FEABD5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3D65A6A-E0DF-4457-A518-C7267CDFA278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20A1370-0585-4825-ABA3-F0D681899C97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0F0FE24-C08B-4828-A8C4-B824E5D46609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94BC49D-031D-4BFF-953A-895095A06A15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E2B8094-D6E2-4912-95EC-BC7D11B32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F572E84-0191-4D7D-8B5B-C1E89982B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84AC42D5-589A-4060-A6A5-6C76758C32F2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B2AE9F8-6343-4C28-BDE2-0920CF7AE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10248BD-9D10-4F99-AD6E-B52FCF54A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C1BE4B7-567C-41AF-8BF9-0B0CB74A4570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87D44E7-5CE6-4E9D-AE8D-EE5BD018D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154A1BDE-9AD7-436B-AFCC-A871A632713D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5FDF9C8-9BF8-43C8-B9BD-6CB805F06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81C11EC-F944-4597-8DD8-B1CD3DC1CDD6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966564B4-46D9-4661-9DDB-0F7D7D349E62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7231246-4936-46F1-A481-B70FBAAA50D3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A4F2918E-D989-4B3B-8B9D-08164C2599EE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43435205-468D-4BBA-AE13-D89B85EEA9ED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0ECA8D4A-70F5-4EB9-8471-A423FC22CE79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1D017551-4E4D-46F2-8841-6EAC989FCB5B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5F463D18-EC1B-4C97-B751-4BEE940C4073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2FAEF7F-797A-4665-8FBC-9270D6A80B5F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6AE9400-AE82-40D6-A4FB-107300C0A487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0938716-204C-461A-9B54-8455DCE16DD3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72B633F-2396-4466-A4E4-3C6EB4E386B6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6C9545A-1A42-4FF0-8CAA-58CC83385C09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0F66F45-C8E3-412F-A5CC-F24E705D00C7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14B880F-BDA6-4B6C-9315-5DA58B298707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2CAA0E79-85F7-48FE-891E-1A10A908A207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D0A9A8EE-4440-4539-956C-4E82E959ACFF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4197398D-DEB6-4EDB-8571-93E63FF984B0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49860B5-31FC-4574-A59D-95DCCC84B924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11FD22D-35B2-41D3-AEB9-49780B4F9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59D4677-B6DB-4605-8E14-BA711D1A7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B2E16E9-10AB-4BB0-898C-779C04871A94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E8851C5-D5C9-4F59-8990-FD85482E6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9B80E33-E711-49AF-B31B-6116D316C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BB890E2-A5EE-45BE-80C2-D747C6DBD304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96BB8D3-F259-4D4C-8CA2-C1969BD9C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845F8088-CE79-4E9B-A034-8DA00DFEDA93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7A3617D-1EBE-4214-A0C9-BC3762B21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604807C-56C7-4412-9C37-744AE40156CD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2B107987-5D86-4FBC-B0D5-9EE9D8AF6EF5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27AFF96C-42C8-4D4C-B2A3-7C725586EF19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5D788093-DA36-42BC-9A45-42551D2DB083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E68A754A-725B-4D93-AA0D-69CBC7AC03AD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7BEA3330-0A74-4884-A01E-B258CFE4BD2E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E9E4E7CF-BDC9-470A-9EC1-464B854E6D35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EB39AC01-47F6-4BFB-ABB3-A8FB81F3D5B6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70C37C7-3681-4454-8B03-3E526D6AC279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62BC637-A751-4F4B-83FE-3C84DACC45E0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72E91C1-8D22-4E4A-8EB8-9481795076B1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06AE6F3-0E93-4607-AF01-363A5F6885E1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6AAC655-808E-45A3-A797-03C022237BDF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3C1FC4D-90C8-45EB-A80B-7F7EFBBE999E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56759DF-F5E3-459D-A26E-2B3C05161307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8272AD4-DAE3-47B6-B759-68ADD9755E5C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D7C40AE-9A80-4699-A90B-71B2A0C6C1A2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ABAEDFFC-8176-43DE-AB9D-2459C60C85E4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D7F5C162-A793-4F20-9FBA-8D56F0FE2338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17CB61F-08A5-4A4F-8B84-82C165477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EE2F8BA-1E67-4968-8930-94AE64C5F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7D2B540B-2BEB-42A2-8C35-741799F28074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8361831-A7E8-450E-A3DE-258381B6D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AA39245-CB5A-4F8A-9416-E41BBCB7D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18DD388-1755-4EC4-AE75-0F7B333064FC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FBC5277-E5D4-430C-80EF-F1C59C00D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8B3F72A6-9074-400E-8E4E-F05A209A4808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800AEFB-3D5B-4807-B801-1EE166D93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315F012-EA53-4E25-98D9-86B0D62FB941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F01F4BFF-8EB1-435A-9FA3-B9DF532A26C1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6FFA1FA2-D7EC-414C-BCB1-2537590D677E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EB06FDD-6906-48AD-90DD-3265985A443A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FEE86AD7-DF0D-4C33-9073-9E630A265953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1AE9275A-356E-4B10-B2CD-34284A93C3CF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BC3162CA-2655-4EA9-813E-670310EBA09C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A9CCD745-FF0B-4C22-974B-E5988EF55C07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5229067-46EC-4F45-AB5A-B9881FBC4E28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427FF7A-F907-4427-9E0C-B9A3769BA1D7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6BF956B-4854-4B39-8159-443EEDBFA87B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3F28BD9-6730-4A5B-BAAA-1C74B9EF1A8B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47E18A3-29E5-48FF-ACFB-76F6A8CEFA42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ED82FD4-F286-4725-97DB-60458691D9D2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5655EF2-16D3-476B-92AB-719304B8E2EF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E99248EA-E628-4F4C-B147-98D1C1327D6D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115AEEF5-30B0-42BD-BAAB-857AC55C5D9C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59CBF3D0-F793-47E5-9380-D51A3797E620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4B7BAD50-B909-44F7-929C-F608952D7143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801C04A-DA6C-4518-93BC-A8E43F9C7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DDCCBCD-53EB-40ED-9B78-2E8EA20C1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6A78DDB-1DA0-429E-B486-AAABD1D24DD4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4383BB-D16C-41A5-9D94-F5316C1F7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57C898B-AC33-400F-94CC-0044C9B05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314B9EDE-AFE3-4F70-9AC9-5F03E26F7FC1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DCD3914-A327-4137-8578-7961D3EA7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C9F547A5-69D7-4356-8633-085F7C83F411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B596EEA-0103-4FFD-A8AD-981AF056D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9E05871-3261-49F3-AB6D-DC979EE46870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356E9A24-2C2F-4436-AE8A-0C56DC98D60B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6DD5C504-2D88-4C52-B867-B6351B064B2D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5100873B-39EB-4290-8F78-5DBE05AB7622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8D086FDC-92D6-445F-A52E-6537036D4818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AF8126D4-C6F0-4D14-82C5-D6F4DD7A1D38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A0F7EDFB-ACE1-48E2-AE6F-F36479BE75B6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D1077212-1723-40BC-879F-58452CACB63E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1523CB3-836E-47B2-A6B7-7C32EF56DF67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E3E51BA-64BD-497E-AFB2-6B86951D8E5B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2D8CA15-E20B-4D57-96D0-4FA0C4288FB1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58BF15D-741C-4040-BC2E-16D3D818DC7C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01B62F9-84E7-4B16-B4CA-41F6167DEA2B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C4981BD-386D-4B2D-A018-EA08C235CFB4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F78AF70-F50B-4181-A4C8-4BD609CEBDEC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5EA3893-FE0F-4A55-99CF-AE1F953F2CF2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BE05D7BE-2F89-4F31-9EC3-82AFF2E357FF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FADE4AFF-ADC1-45BA-B073-78179C828C92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9AABDB8C-454F-4620-867F-CD9271EA9AE4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6D29775-8C8F-4968-9635-EC2958440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A328F67-0D2C-4EEC-B5E3-EBEDB7113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6FC0C0C-270F-4A5D-8C11-E945EE0A7870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BB3E608-8867-4179-9ED9-9742B1641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2F5D16E-60BF-4B7D-81F1-8E362D980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F72420A-9DDB-4C99-BA66-8839A80A28D1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1015747-47E7-43F7-9402-24B5C89B0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89619E0-C588-4585-9522-4058916B2A11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89D0AB8-2DC7-4119-B487-BCF44DE3E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77C96B5-19EB-437D-960C-B8284D184DEB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1A5B1F8B-D23D-4D4E-AFE3-8985ACDB7C5D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607E3C05-3E5B-4C05-9BB9-C55E488D5AF3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E7634B77-ECF2-4311-9CB4-367C7E0C6011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1E099588-060D-458F-97FC-37BD7F0D3AC9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860BD346-2638-48C2-8E6E-423D86CC8B3B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AF1CC76F-AC9F-4990-95F9-0C726C5AB6F6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F394B3C2-4088-451A-84FF-19AE1B4BDB6F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9A91B7A-A7E0-4A12-9FE5-8E9DB4DB0917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BAF6686-F4A3-47CF-ADC8-5E89E8D29639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7D4571D-61EF-4AE6-A161-3D1E08EAB929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D58A464-DC5F-4660-B49B-D2D26E613467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868ABE7-0DA1-4925-8C7C-A8ADED295B43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95A1C12-261D-4253-AE24-B7A572B3C752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AEB0B002-0404-44A6-8F37-FE2AB243B892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8A1B31E-D013-42CB-89E8-8ADA11438948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7DA0794-EA9F-49E5-A2EB-431A24D11C60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F0282F66-10BC-4DCE-95CB-4FDD31DFB8FB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DCBC2C3D-865F-413A-B090-5F5F81B23588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70DE05B-8417-4D65-B655-E023CDAEC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591DAB7-BC93-4DDA-8948-7949DF013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DD85932-35F6-4B41-86B7-32448F802215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5FAE1AD-ECBF-456E-BB05-C73777239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4244089-6809-41FE-BE9D-139ACC6F8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BD116F8-439B-4D10-8C39-20BE6BC43A0C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774D7A3-F76E-4CEE-A82F-26D5484E3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B3D6E73-F42B-456B-B3BA-B5B8876AC699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A2084C0-4B46-4083-86B6-8E087A162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15BFAC8D-41FE-4C4C-9C5F-9D4AF67222A3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45A47C96-4EED-4688-BD5E-D643590D4284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9AA3AAFA-B6DF-4C9B-823C-F4998AEACF77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70851320-09FF-42BA-B422-8E92DFECE9BC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EE3132C0-961B-4F20-BDEC-5E1E9B8168F4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3714EF75-C224-4DCE-BB46-BA906F5C8095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D2BF1704-1E1B-4B56-A38D-DDBEDBBCA4D3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9D95B38-B01A-4533-B95B-E6E8B35F7E8F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9935423-49E9-4C84-AFB7-780D911116B2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DFD269D-EC52-4116-A78A-6A67CFF49840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B1FB72E-2267-4B3B-BE7B-A682521F49B5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0C9A015-5EB1-4126-9EDC-6997459377C2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7B058AA-3408-4C80-85C6-B30E8780B064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F16F4BE-1FAB-43AC-A53A-3A901CD9B637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C4B0956-DDAD-413D-AE5C-5501EAC833CB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EF20BF2F-5363-4F33-A920-5B820EA49D46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7721AF6-A593-4593-87E0-A7409BA93D47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9AC3D46-2AB9-4357-9423-A5F4E74605AC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83A6171-7708-492F-8F20-EFC91A884BE2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7464250-BED5-411D-81BE-20862A66B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8B6DD06-F716-43F4-BDCE-1D2C71E9F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079ABCD-36E6-48F4-A18D-5F454D6AFC31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3B1FB0B-C71B-4AD0-A95E-736410187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40251D4-71E9-4949-845D-C5DE058EF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DD898CE-F137-46E3-9E92-CDAECB312270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7B121CD-72B5-4DE7-B230-760C0E1BF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F31F506F-1FB9-405A-8680-353A2B2FBB64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91551EE-4F6A-4230-A064-BCC2BF92E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6AD1CE7-9585-432E-8D30-DE44C96A1EF7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B758D9D0-B07A-4242-8C43-50FFD617A74F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57D48382-2C0D-495A-A0F8-1F968C1E3753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9ED14D16-8445-4A4D-8744-481B0891DBDE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71E750F4-34BB-4580-8E20-6A3F8C6E236F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3ED997E9-9580-4CC0-A3BB-26A351F227F3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97F2EACB-21FF-424B-8164-4144004BECC5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5894AF9E-B3B5-4BD4-9289-A94012706283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B41C623-D419-44A3-A2FB-48196A2254B3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AF3622C-C24A-4556-87B2-DA25A2D77594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B1F4148-C68E-46BC-9636-120F0B8B2284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F054960-4BD1-40D5-A2D2-24994AE44D3E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D2064244-77F2-42A6-ABBA-837599C2A8ED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A9641E8-045B-4A35-815C-143AD1EE5B4B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BD58083-78FB-4154-9717-8616E5E4EF42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95CB4811-CDFF-4DDB-B568-10DED3811FB5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E6732138-2E8A-4E3E-A500-4215F82EAF18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C02F112A-9B44-4C9B-831E-2B6EF8B1AAD0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D9D3326-808F-4E66-85AF-4D59E7D23195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2392C59-6234-499F-A0E6-48502364C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59BB297-DFD5-4DC7-BB69-785FED9D8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B6E1D2AF-1615-4353-BA75-CE9468A80C27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1BE781F-B39F-4F39-ABEE-2F70F67B6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12B4957-C19F-40C4-821F-2C1154AE6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1978594-6BE6-4964-BD00-6276C3A14745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691B477-E00E-49DD-9050-B4309E685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FBF20F65-8DF9-4ACC-8F9A-B7D29399A892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66FD050-934B-4D97-8C81-13B85370F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01A8598-9A61-4354-931A-695BA563AC27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EF817B46-E011-4657-8B68-3E31EE10DCBD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E3A00090-3FFD-4245-A900-D2E38A2A80FD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E4D12FA9-5DB4-4E28-977B-EE6376FAD29D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64515DB1-F9D4-4541-B30D-1542845485E8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6E997996-F555-4CF9-93F0-34C247DD3397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129A9CCB-DF22-4173-8722-81BBFE7FCA6E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CE1CCBEF-2C58-4CCB-8EE4-B5D2FC649494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C6E5861-E0DE-4BFE-AB4B-CF93B2E279C9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197EBE1-E902-4B49-8236-EDDE756FC433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CD8BEEF-093A-4BBC-A0F6-89E6493FF6F4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74FFCC2-ED88-4635-9D6D-720BE2B5923A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550F6CF-F0DF-4FDD-8674-7BAC73ADEE98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9989D722-C1A5-4F1B-AC03-8AE25E1FF981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9ED70E3-131A-4E28-925D-C36FB9E7C006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76F209E-2A76-4966-85B9-277CA0FB0978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F85444A-4484-4835-8115-1C2D459E86A3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17BB6AEB-321D-4FE7-BAC9-191DDE855F7A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F28E03B-CA1E-4488-AA72-D98C520A1553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9781210-4981-47F0-B781-EBB549AE2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137EA76-B3B1-4702-A172-9CEDBFF1D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DD488D3-9EB7-4022-859B-6A365DDD18F7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19CA722-1BBA-4D45-AA4F-09C98F714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4D121E6-0F91-457E-B17F-1D3EB418B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82E2A4A-0AF8-434E-A1C4-46636C481BC7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84FCB7E-E0F9-4E48-A87E-A91C26905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5D5E3D55-7810-4415-840D-01E1AC982D7C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21D3570-2D05-433B-A258-20972BF6E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E7CBDA7-7D3E-425C-B9F5-C331AE87FCF1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CC3F84E0-C207-4650-B8D9-93C864A74567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7C9ACB8D-FDCA-4AFC-9440-64F9EB671464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F72211C3-C595-4899-98E5-A140AD796936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53A6AC7E-B9DA-46DB-82FF-CCE7C7248466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F7ED66D8-FAEF-462B-8912-F151B68992D0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119D674F-DDD0-467D-AD3F-9CF8E4E90275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7864AFFD-CD71-4DF1-861E-29C5DC4B2AAC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B50C7EF-2E4C-4E5A-9B6F-3107697C1B58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7F422DF-6800-4543-820E-4197E3C5A761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7488E42-E761-4882-9F98-88B9B195B1E8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A5CDCC4-E205-459E-88D6-68470B046DBC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553D92A-39CB-4ED7-8BEA-26DA89136AC6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2B5BA94-3032-41AB-A924-07EDA7A0EBD8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EB02C71-2346-419B-BBEB-D585ED40FFC1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888926AD-C99D-4E87-A79C-546B112E069B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164D7ED-F3A3-4132-B7C4-0360C2393709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C0A637ED-6461-4CDD-A482-887EFAF87A65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474A4CE5-A50A-41B1-8403-2C112E622605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9389181-FFE8-4969-932B-28E8D1194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A5A2E70-9528-46AE-BCCA-68724BA80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8EE77A1D-5395-4A04-90A0-6A8CFEBBAD37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A8FB2D0-196B-425B-8402-5C66860BF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B756F27-119F-49C8-81CA-6FEC2138E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A906379-ACE7-4A69-BF4D-429A727ED541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AD547FD-16CC-45A3-9654-738D2E70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769EA10D-86A4-4660-BAB6-A0F087FC5776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56E9546-2E50-4B51-8F67-022522750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BD912B8-7E34-4987-934A-63EE4262A44F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3B8A3AAC-A635-4000-A922-4423AE14ABA4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50882831-2919-4AFC-9C65-0FC33FB8DBD9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71F92A28-6A19-4E3A-AD80-DED4196C5559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C3877A65-132A-4B0C-84A0-9BC947CCC9AA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088629E8-0027-48ED-9366-B3355E201CD8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65573A82-4886-413D-AEA4-0AFCDABC461B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D81F1502-D3F9-42B0-942D-BB2F7733AACA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8A60BBA-4F12-4F6C-99F0-B0F94FC66634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1EB2EF0-D583-41AE-AE80-81C740911148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25FC99C-270D-4FA3-893C-E962F657007E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B358394-9B35-4598-92E0-4EE2F832F252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F537E27-FFDE-439E-9A53-41EB8EF2920B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090BA24-7CDA-44B7-8B69-437FBE00B614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2CD4439-73EF-4F48-A4F4-F84603D1634D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FC98F35-E21F-42B8-B138-2DB0F934DE9C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1EF57F5-A1FA-4240-9053-6D38BE980D47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F63C831-0D40-4114-A2DF-009225281531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EF2306E-2130-4390-B7F8-9072E13D292A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FA11B05-70AE-46A3-8C10-308E66F77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55A05B0-F809-4A9B-B20B-5C5882A9D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8ADC22E8-09E8-46B6-AFA7-1DD020B9E7A6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01ABF69-7916-4B9A-B792-EB28DCC95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D091548-7A04-4DC8-8CF6-4C93F4D61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F17355C-88B1-450E-A3DF-F4311B5D58EA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9CABF67-FE22-4DA9-9B4D-D64310086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B89B28F8-1D30-455F-B622-9A3438AB0E1D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E6AF7C9-5D7A-481A-AB58-8FD1B0286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5CA0019-6E69-4010-9E33-6069B9898D86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1FABDA4C-4E13-4534-B22D-443A26872AB1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4EACE500-A5AF-42FB-AA34-13DF02B95ACD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36BCD664-A79C-4ECB-83FE-E740410CA322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6527BFE3-874A-4037-B51D-A320035798A5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1C059694-06D5-4875-8486-445ED363B532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9DCCE1AF-36D1-4742-9722-B8A0650C9C37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548C1E43-E6E7-44E1-A14D-1DEA48409B01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E82345F-5B9F-4DDC-8CE7-04415D18D2B6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74ED950-71DD-4034-8668-2A6FDC32F302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3E4D132-D4DE-428E-9777-1C131F740C06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1BD982E-D252-47A1-8BAD-5E6E130E1C46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B36657C-7ED1-4B4C-B5E2-C9DBDCAD0975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AC40E6A-84CB-477F-BCEB-4EE941AD3B33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AEBBD599-3D5E-4B77-91E1-90CA25C3CA74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A5D2126-45C1-4140-8FB2-F1D54F6FE43F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35B5FE4-5481-4696-AA88-59F730A4BA9A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540599DA-6B8B-42F5-97FA-FC5B6397DD72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13B81FD-7A5F-4A9D-96B5-7589BC2F0A19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F1282D4-37C1-46D0-BFDF-15FAC130B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9ADC50F-64FC-405C-AC6F-3FC1B0D2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BD87035F-123F-4D3F-9C83-8085D2A43101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41DA98E-83CB-4094-A898-38200A18A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1297E8D-C957-4D64-A2E3-5AC398E49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86CFB7E-B6E3-4B4E-BB77-D265EA550678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30366A7-C6F9-41A9-83A3-53827629D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121DE6A0-C93E-48CE-A1C0-A1AB8A4B6ACA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85D67B9-7FFC-4619-BD8A-2DC9553A4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55FAD72-D895-4B0E-A4DD-FE4B43140358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BCC24C05-F348-4331-9AD4-A79E4664C36F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471D81FA-0AA6-4E66-828B-1BB6D8B346A6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FD9C9B9A-2EBC-4EBB-8FFB-927B1D2C73B5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762BC1DC-1795-45F3-8C47-1222E853533A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7F50B84D-4189-4286-92A0-3F6196C934D6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A2F2BC9E-9EB6-445D-9619-A0027E87DECB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CF31A71-9047-4D21-99AD-8D3FD6BFA733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2A33F67-EAC2-484D-8026-81908250251C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D4C5540-E00D-49F9-AD66-A3CB9D46F538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5CD69E2-B663-4AC9-8DB0-2290A76AACBE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9CA0C93-98CA-4BCD-8E59-E277944AADB9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C1D0127-E9DB-4D38-A9E2-AE25D3311E17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901AD573-38FA-47D9-B064-14EA6812559E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2BA9525-3C97-43AE-8900-5902BD3C5035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4A7564C-38CA-405A-8A9E-B99A3C78899F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464E640-93EA-4BB1-AF2B-9B6BA1FEC3CA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4DC3BD72-A1CC-4220-A03B-6069F0FA714E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BE862D00-7A50-4DE0-AFE1-18A0B72106B4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AEBF254-64AE-41B9-B800-569B89358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701A5AF-D65F-4949-BEC1-513467ED3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7549A3D1-E7C8-4FA6-A299-31E47BCC2704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377722C-B847-4B9D-9101-E9C927941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90D84FB-48BB-4E20-90CB-B54B2460F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9A6E01F-50CE-48D4-A5D5-7E4D5C746FD9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0C8DD4C-3EB5-497D-BD0E-47D67C70E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3BD8B7B0-2F6D-46A8-829B-93AA927BFBEC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75BC455-6EF5-4192-94EA-83404C9C7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01E14BF-C595-401F-B7A1-1D1A1B23FC85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C2C9028-EF87-4B0D-872E-F03DBC1CD8A0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7989CA1F-5F75-4FD2-906B-43F14F642F7F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915BA1DA-D0E8-47A4-A1E4-DB72FB36B31F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4BE27226-4AF0-4775-B379-BC8FFACB0EBE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67F17889-44CB-4DCE-8619-3C350F024C1D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13715DD2-AAD5-4376-A621-A46C705DEC07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DC51A671-7F87-4491-B5F4-57E694059929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4534AD7-2A7D-46D0-B4D4-C1A3EFC966AA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1B972A3-DE30-464D-8B2E-C3B787F690E3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D17538A-DF44-41E1-BA13-F39DA007EC70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F09619E-89E5-4F8C-80D1-A00183861AE2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C196A33-BD23-4AC9-91C0-D9AD192A1396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E91A05A-6C5B-4A42-B63B-C134588ADF10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1D2D59A-AEAB-42DB-8447-E957968D016F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64CB81E-7155-4D03-8E6D-B50B601A1A2C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DCD57DB3-64E5-442A-80A7-DCDE01F31D24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4B55DC4E-89E9-4E29-AD9E-811F89E32AFC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AE25DAC-DCFC-4AA7-986E-30C88A73A8F7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5A23585-0768-491E-B46B-DE0307C2D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4592867-433E-4317-8E2D-DC3D23529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8875F381-024A-4FBE-84AB-73ED199FE4B4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1413214-8A8A-4C8E-904E-E506A221D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65B92E7-503B-4585-B9B0-0FB97F38A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E552034-1A28-40A4-9173-9DEB40A4CD84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1ACF183-91FE-4C0C-8CBB-C426CB82E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61BBA07-14A9-4A7A-A232-1907A5498095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EAB9798-525C-4C8A-8131-0E3EE0A18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F7FFBCE-56C8-4965-A954-474F378DDAB3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CA5E3F01-714F-4A71-9547-5E483472D38E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80706C78-DC70-486A-8A25-581C93997AAF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BE033C97-5378-4A7D-A30A-4EDF2D95F63D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8F401E28-C76C-4528-82EC-0B8EEE0CCD87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40E5C78D-79F2-44E4-ADDA-7BD98A6806F1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E2789484-9761-49B5-A601-6DFB6524D825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B3787D27-83B9-4F31-8582-5C91D17A8474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4741775-D34D-4342-8290-BA34C0B503F9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BBFDEFC-0A11-4629-BF24-893ADC24C2D9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6A2ABE3-11D8-4441-8A34-78516BAB3969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CA1B50C-56AB-48C3-87DD-65FD1C98ADC5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8CDA75AE-43B8-401B-9087-7FA18C942DFE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A34AC432-51AC-472D-8FAC-5FCE124A4D24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BE73FEB-FA35-4C7A-9DE5-F416716AA81E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9F39F263-2422-4810-85DC-3C75D06A4F5F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1FF2AE0-D84B-4983-BD80-3D20D2EE821A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D4227090-8BB0-4062-B3D5-2E89AD82BD4B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0FDF682-109B-42E6-AF0E-77E6091CE83F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3369ED2-0B14-4521-B808-B96BB85F9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B3205C2-816E-4495-A81B-476503A6B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F7F68A0-112F-4251-B542-D0FCBD145AAD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653CC76-52B1-4FC0-B157-F66FC44C8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BB3DC2F-0C66-4D06-8E48-F30890303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F24F9EA-D15E-48A0-8047-983BEDE6C126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6D66BC7-ECF3-44F0-B46A-AD40830F0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56BA9947-2818-47A6-A567-8E4F2C5D750A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8ADD554-FE5F-4743-ADD9-8CEEF8921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D051FC2-91F4-4D74-878D-48F5F758C06B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9E983AD1-3325-495C-8668-60480ED99CEE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172BE2CF-C8E3-4A5A-9A06-3BE0DBF716E2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3DEE7C35-89FE-4B54-8F57-121415A003CC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CB1E9EB0-B6DA-48A3-8B5E-09FD68F739DB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82C53EB8-7C38-405F-BAA2-B137212E8A5F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F2B15229-7FE3-4014-9FCF-FB5B5B2DBB4D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2F05A5E4-005A-4F85-9863-401A0B88AAFF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319E250-79B9-49B1-A2C2-4B3D09719169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08DBC23-3395-4E15-BB87-28B89CE23C05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9978E2F-4AE2-401D-A9F4-0264CD05C401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5FE47FB-B107-4575-AEA3-36B917834D19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29CD4B2-CDF0-4860-89DA-E87DA614B8C6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B2DBFCA-2D4A-42EC-9F93-032D5E8C929D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77C25A6-63CF-4B4F-9227-B5702300723E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F3D6B0F-53BD-478C-8278-070955A22021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DDE8DFA9-72B1-45CF-9806-089FDDE7124B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7AD10E1-E46D-4D9C-9890-4E3DF2B9D4F8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DAE4109-7B17-4DA5-8FF5-C4FF490FF1DB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7FE7E36-8A1A-4AD6-A1C5-DF15B96E3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9E2CAAB-3DC9-406C-9314-370615D26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93774081-925C-4FF6-914F-E303F8494865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4AAD07A-B462-4697-8D53-7D76C97D8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728F2BC-90D4-4154-BA72-F2E5A3C33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9FAE30C-7265-4D94-B5B0-1E3DD6849837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FA86D71-D866-4885-9974-31034C8D4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A1275D8D-48F3-4001-B416-15C2C26A3D92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7053E1A-02C4-4359-9317-80C6A3941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BA8423D-9E94-4014-A0FE-0C7CCAA4D787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1B1DCCDD-DA8F-4CDC-B302-5E83A9D8A4E2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98F6A5A8-8B5D-437E-8E20-91C66B7A5FAA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313B675F-0CC3-4782-9012-3C3ED28181E5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AB4408F8-5E04-4AC9-9E7E-17084F347657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90A66DB4-87D8-43AD-ACBB-70F7CFEF6DD2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CD88C091-DDC4-42CB-A5B1-78F72A3A732D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4C1F5B55-BC6D-40F3-8C6C-2C9DDCCE5DC6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9948E8-65A9-45E8-975D-BCA6C9A2D27F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C8DBF44-97D7-43A0-8F59-DC0C64DBEFEE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B8B38F5-6C6D-4681-A9B6-F7C90F642DE5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BF418EA-7FDE-4D17-85F6-35ACBBABB8E6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9F2EE21-208D-43D8-A513-069928477662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91587761-B130-4DBE-AFE4-FC2AB938D53B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AE88F85F-E7F4-4703-9C2F-89F332301DAD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1DBA8723-D4DA-4615-9B71-6F9315FDE5AE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E0EF4674-0F52-4297-91D1-4300E8F12572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10BD777-FA1E-4CE0-8FAC-25A40C57327A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47AA7B3-128D-49CE-BCEE-F6B157AA10C5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EE797F3-F45E-4281-9D20-AF019CE20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A08DB2C-8398-4C03-82AF-C89B76334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D4520759-F94F-44E0-8BBC-26D700BB4E98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FCF627C-B32D-4C52-BB49-5FB4DA007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45CC583-7153-4897-B939-12F504329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0E08C76-F4F8-44C0-8697-3F240717AF28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9B3F3E3-856E-4AF0-9494-480CACDB8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E6F2EBC4-9589-4FCC-841D-856254A08A9A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C1AC98F-DD93-4246-A037-49A1ED63B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11B7FB9-FB3F-4902-85BD-4B863E923A8B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95F7E165-5906-40B8-9DD9-204D8D092D36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60E16F2B-7FC8-468A-9CF6-02A6DB7AB4FD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715847CA-F7B3-4729-9327-8A0069C6A798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CB2C4ED1-1220-4E1E-969C-B84524AC60A7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F6ED0162-F467-4EA1-A033-1C53B254BF52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C6EEC8-B4AF-48E3-8926-CFE2064EE50B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80FD2CCD-9041-459A-BA5E-4374CCFF2720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5C4263F-544C-4841-A79B-5D179DC8744F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0FB15F0-CC18-497D-8D29-D908FFA23A5B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42FC57C-B1C1-434B-BFB1-C44D6E98DADD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85F65D1-9CC7-44A1-AAEB-523F71B9FC7B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F3363FC-0892-445E-890E-0D6707BA000F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8DEB4C1-EFDD-498B-A6A1-CB72749BDED4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6AA91A8-C5F7-4977-B640-CD5CA1C4C0C9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D409B73E-818B-4BFA-9579-EF38F2C65BB6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DF04591-CA15-4792-A6A8-5B64FD557509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5D175C0-659C-4297-8467-F493DA524597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2069850-D10D-4753-9311-F059DB268F98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74D3F6C-608D-47D3-880E-93D6B7577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BE16209-7226-49F3-8DC6-631A2D9EA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B6992B73-8E59-4640-B928-112CCB9B8832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2C765B8-C245-43AE-8B95-94D34F88A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4B7B55D-C2C0-4541-92F3-C711A1154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D5E944A-C03D-4739-8839-F64E7C2BF3D4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1B24EA6-41F1-4235-AED6-C67E0F66F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2546AD7A-BB1A-4B1D-897D-081502B85636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2B6E438-12F8-4A3E-9B98-11A265ACB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0158033-1740-4718-B1BB-815B108BA205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1516CA26-9483-48A5-ACC9-3EE2B2CFE7FB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222CE99E-95D2-4967-92B9-0060A5EAA5B8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44CB80D-D67D-4220-B06B-1F3CF9B142A3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37A6E695-B7C6-4622-8554-593B897C5A42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B3062082-A3EC-4732-8A61-889E2B3499B6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7CE12FC-318B-475D-8408-0CE22B232D35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882BF43A-B19C-4BA1-AD7B-E119CFD35D31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64950E0-6C3C-4ECB-BF0C-F0E2C7F99021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779E3B4-0B3B-4367-B54F-FAF88E2F3221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384D58E-FD52-4232-80C1-E6AAE273E9E6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3D85D60-76CB-42DD-B230-E58B0D88BECE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B4F5A00-1125-4F8D-B4CF-CB3F4FE0186E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A034EF79-4E32-4CB9-9D59-1AA4A826C92D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6BDBF144-C6FA-4E1D-B226-8DB053672AAD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84D72B8-B1F9-4381-8B80-5862F74BCF1F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858BBF2-4DC1-479B-986A-90716DB730C5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6A77649-0365-4483-8F75-3370EE1AA144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E367C75-4DBF-4EE4-9B7F-2FBB1D67EFCD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1010F08-1812-4795-BE63-FD46382E6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CE69B6A-5D6C-46D4-9B7A-AACCACD12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2A3806D-CE25-4096-BC8D-2A559DFF7FA1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DD5FEA8-4476-4784-860E-C7F2300D2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CCB0DDD-EEB9-460C-9C90-4CC12B9AA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A750D11-93EB-4CEE-8CA2-555DA8A23527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45063B1-A18F-49E0-BECA-7F1ECCC7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4A712C12-083B-4D11-9967-55946427CB8E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E362231-92EC-4E91-BD6B-29F559F43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58AAB74-EB84-4537-968A-F5A7AB9666A1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12159824-4B60-4264-ACE9-8FD46977AFDE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939F9EED-B65D-4972-B749-79E7145B09E0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D8203159-CCD3-4554-8E25-344583417CF0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218DF641-AD12-4E1E-A66D-31BCA3D2570A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AC83927C-DBFC-42EA-9AD2-7A874AE6B32B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3CF1D0D9-B207-4641-9E86-08E24EA86F10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C2A47971-6562-4A9C-8058-7E793E92B47B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A0E0492-136E-4EFC-A6D5-DF5EDF528D08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2BE607B-82B7-4533-B782-040C1300148B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C1294BE-AA6A-4266-AC7B-DFFE08F220F1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4C7A8D7-D503-4A49-B6EC-28BDD4543993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26ED9993-8D10-451F-A818-42D9FCFDA1BA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D300BF2-52FC-4BBB-846D-DC9DDA5BB654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A336292E-6D74-4408-B355-0B3B6CD91410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2B50B238-91D0-4F0C-B87F-BE299F713E26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4EFDBA4-5603-423B-AC79-0CD699A42A68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5686804-4914-41B6-833F-3AC5767B1862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87D38BA-C21D-4702-8561-861543A24D22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14A5265-175A-462D-A088-D3929C881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1C6CBA-B1AA-4659-90B7-9612F3C3D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D8040449-B6F6-42B6-8E2F-9C3F4CCB8D7C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940A995-3929-4C13-9C9E-1727E3EB6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9C16F06-FE16-4568-BFAC-6E05AC4D9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B3E8A85-750C-4F36-9B21-3D6771670217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1307025-3433-4926-941A-DC88D40DB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22CAB4F4-A29D-4C58-8589-1FEFCC23CF45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0ED41F5-2E57-469E-A74E-F159621B1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81BAA9DB-9AE6-434B-B851-CA90C2C71104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3F881ABC-E7BF-48BD-B0E3-FF2B022B45FB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B2256E24-631E-487B-ACE8-94D61F9E5994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4C17A2CE-85AD-4991-B615-7E5D6B1FAEE3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4A4686B4-DED0-45D8-AAC4-936F7AAC5A83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64420215-9FD0-46D5-8124-164641F95CCD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BE495E30-C3CA-4091-8C54-35762A316821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440A2E58-17D9-4631-B54D-E84CB2853A8C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214044A-D831-42D8-9753-1F4D3C8801E8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70C8DA9-6693-4AD9-BA20-63CC3B4EC0ED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EAED55F-DBD9-4535-A31B-678C3974C139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3CC9AE1-C4C9-4473-9F3B-69BAE9D2A7C9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4BEB124-1C05-4886-A837-94AEADDC6242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8675730-567B-4E9C-B29C-FA03496F71EF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EA6AD2-6D53-47E3-A079-764B4F848A43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9AD648A-C5D6-4957-AF04-B84EA5A56ABF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170DE236-A9ED-40BE-AB56-18C7F5A685BF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DCFE3817-982D-45C4-B9A7-3F67160C399D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4094A9B-52F7-4E1C-A832-2DFCF42DBB2F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F04DBB1-AF73-4526-B687-2DD82EF11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1BDB649-9AB0-4EF3-98AC-547F217EE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849DC09-9535-4C2A-BFEA-60D92A84BB83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9DDA767-B356-4E53-8A23-2F183FD64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75CE0D6-AB77-44DC-8507-F937A9D33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F61426B-0A6C-4DE4-BBB1-3FED6B6069B3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CCF3669-9128-4CFC-A0E4-CF29C5772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ECBAB47E-AD5F-4442-B1E5-22948EE710A3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A1C46F3-59DB-4BB6-93F1-CD3B2EEDF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7CF2497-FC16-41D7-AC86-03905B0FEF8B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135</xdr:row>
      <xdr:rowOff>0</xdr:rowOff>
    </xdr:from>
    <xdr:to>
      <xdr:col>3</xdr:col>
      <xdr:colOff>180975</xdr:colOff>
      <xdr:row>135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956E5CBC-6B87-48EB-8108-4F106095EB61}"/>
            </a:ext>
          </a:extLst>
        </xdr:cNvPr>
        <xdr:cNvSpPr txBox="1">
          <a:spLocks noChangeArrowheads="1"/>
        </xdr:cNvSpPr>
      </xdr:nvSpPr>
      <xdr:spPr bwMode="auto">
        <a:xfrm>
          <a:off x="1082040" y="1461516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5C0C66B6-6B57-4394-9224-6B4B1557FC1E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EA55D99D-BDF2-4D92-83F5-2263B128C967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50C5BE23-0DC3-4CA2-9F62-76B7FEC0BE9A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136</xdr:row>
      <xdr:rowOff>0</xdr:rowOff>
    </xdr:from>
    <xdr:to>
      <xdr:col>3</xdr:col>
      <xdr:colOff>180975</xdr:colOff>
      <xdr:row>136</xdr:row>
      <xdr:rowOff>0</xdr:rowOff>
    </xdr:to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A3AEA4B0-D410-4828-A212-61572098AD3D}"/>
            </a:ext>
          </a:extLst>
        </xdr:cNvPr>
        <xdr:cNvSpPr txBox="1">
          <a:spLocks noChangeArrowheads="1"/>
        </xdr:cNvSpPr>
      </xdr:nvSpPr>
      <xdr:spPr bwMode="auto">
        <a:xfrm>
          <a:off x="1082040" y="1474470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258F1550-A71C-4492-A498-6B7C38CC84E7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3</xdr:col>
      <xdr:colOff>152400</xdr:colOff>
      <xdr:row>144</xdr:row>
      <xdr:rowOff>0</xdr:rowOff>
    </xdr:from>
    <xdr:to>
      <xdr:col>3</xdr:col>
      <xdr:colOff>180975</xdr:colOff>
      <xdr:row>144</xdr:row>
      <xdr:rowOff>0</xdr:rowOff>
    </xdr:to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61780135-453D-493A-85CC-5F39BCC73A21}"/>
            </a:ext>
          </a:extLst>
        </xdr:cNvPr>
        <xdr:cNvSpPr txBox="1">
          <a:spLocks noChangeArrowheads="1"/>
        </xdr:cNvSpPr>
      </xdr:nvSpPr>
      <xdr:spPr bwMode="auto">
        <a:xfrm>
          <a:off x="1082040" y="15781020"/>
          <a:ext cx="28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0" anchor="ctr" upright="1"/>
        <a:lstStyle/>
        <a:p>
          <a:pPr algn="r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 ft</a:t>
          </a:r>
        </a:p>
      </xdr:txBody>
    </xdr:sp>
    <xdr:clientData/>
  </xdr:twoCellAnchor>
  <xdr:twoCellAnchor>
    <xdr:from>
      <xdr:col>8</xdr:col>
      <xdr:colOff>123825</xdr:colOff>
      <xdr:row>113</xdr:row>
      <xdr:rowOff>70485</xdr:rowOff>
    </xdr:from>
    <xdr:to>
      <xdr:col>23</xdr:col>
      <xdr:colOff>57150</xdr:colOff>
      <xdr:row>140</xdr:row>
      <xdr:rowOff>34303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F6A6762-9EBB-4EBC-BEE3-3A0BAEEEA0B4}"/>
            </a:ext>
          </a:extLst>
        </xdr:cNvPr>
        <xdr:cNvSpPr/>
      </xdr:nvSpPr>
      <xdr:spPr>
        <a:xfrm>
          <a:off x="2234565" y="11820525"/>
          <a:ext cx="3644265" cy="34766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6</xdr:col>
      <xdr:colOff>152400</xdr:colOff>
      <xdr:row>115</xdr:row>
      <xdr:rowOff>59055</xdr:rowOff>
    </xdr:from>
    <xdr:to>
      <xdr:col>24</xdr:col>
      <xdr:colOff>133350</xdr:colOff>
      <xdr:row>115</xdr:row>
      <xdr:rowOff>68578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8C1D7E1-D26F-4400-9BC9-44CBE8C7DF7B}"/>
            </a:ext>
          </a:extLst>
        </xdr:cNvPr>
        <xdr:cNvCxnSpPr/>
      </xdr:nvCxnSpPr>
      <xdr:spPr>
        <a:xfrm>
          <a:off x="1783080" y="12068175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135</xdr:row>
      <xdr:rowOff>68580</xdr:rowOff>
    </xdr:from>
    <xdr:to>
      <xdr:col>24</xdr:col>
      <xdr:colOff>171450</xdr:colOff>
      <xdr:row>135</xdr:row>
      <xdr:rowOff>78103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949A142-FAA4-4BC0-987D-5441AD70EEA7}"/>
            </a:ext>
          </a:extLst>
        </xdr:cNvPr>
        <xdr:cNvCxnSpPr/>
      </xdr:nvCxnSpPr>
      <xdr:spPr>
        <a:xfrm>
          <a:off x="1823085" y="14683740"/>
          <a:ext cx="4352925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137</xdr:row>
      <xdr:rowOff>59055</xdr:rowOff>
    </xdr:from>
    <xdr:to>
      <xdr:col>24</xdr:col>
      <xdr:colOff>169549</xdr:colOff>
      <xdr:row>137</xdr:row>
      <xdr:rowOff>68578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B49125F-36AD-40B3-97E0-FBF42E74F93C}"/>
            </a:ext>
          </a:extLst>
        </xdr:cNvPr>
        <xdr:cNvCxnSpPr/>
      </xdr:nvCxnSpPr>
      <xdr:spPr>
        <a:xfrm>
          <a:off x="1813560" y="14933295"/>
          <a:ext cx="4360549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142</xdr:row>
      <xdr:rowOff>11430</xdr:rowOff>
    </xdr:from>
    <xdr:to>
      <xdr:col>23</xdr:col>
      <xdr:colOff>95250</xdr:colOff>
      <xdr:row>142</xdr:row>
      <xdr:rowOff>11430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7CDC5D0-9E47-4A03-A470-18E73FC67129}"/>
            </a:ext>
          </a:extLst>
        </xdr:cNvPr>
        <xdr:cNvCxnSpPr/>
      </xdr:nvCxnSpPr>
      <xdr:spPr>
        <a:xfrm>
          <a:off x="2234565" y="15533370"/>
          <a:ext cx="368236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135</xdr:row>
      <xdr:rowOff>38100</xdr:rowOff>
    </xdr:from>
    <xdr:to>
      <xdr:col>5</xdr:col>
      <xdr:colOff>38100</xdr:colOff>
      <xdr:row>137</xdr:row>
      <xdr:rowOff>99060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1E603BB-E013-4DB1-98AA-51377210AAFF}"/>
            </a:ext>
          </a:extLst>
        </xdr:cNvPr>
        <xdr:cNvCxnSpPr/>
      </xdr:nvCxnSpPr>
      <xdr:spPr>
        <a:xfrm>
          <a:off x="1485900" y="14653260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117</xdr:row>
      <xdr:rowOff>99060</xdr:rowOff>
    </xdr:from>
    <xdr:to>
      <xdr:col>24</xdr:col>
      <xdr:colOff>41910</xdr:colOff>
      <xdr:row>117</xdr:row>
      <xdr:rowOff>108583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DEE7C8F-EC42-4499-9D6C-F1D2E31C7EDD}"/>
            </a:ext>
          </a:extLst>
        </xdr:cNvPr>
        <xdr:cNvCxnSpPr/>
      </xdr:nvCxnSpPr>
      <xdr:spPr>
        <a:xfrm>
          <a:off x="1691640" y="1236726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88211</xdr:colOff>
      <xdr:row>119</xdr:row>
      <xdr:rowOff>66261</xdr:rowOff>
    </xdr:from>
    <xdr:to>
      <xdr:col>9</xdr:col>
      <xdr:colOff>99391</xdr:colOff>
      <xdr:row>137</xdr:row>
      <xdr:rowOff>60049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F31DFC7-D24B-4E8C-BAF0-915C1AB02A94}"/>
            </a:ext>
          </a:extLst>
        </xdr:cNvPr>
        <xdr:cNvCxnSpPr/>
      </xdr:nvCxnSpPr>
      <xdr:spPr>
        <a:xfrm flipH="1">
          <a:off x="2450411" y="12593541"/>
          <a:ext cx="11180" cy="234074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115</xdr:row>
      <xdr:rowOff>15240</xdr:rowOff>
    </xdr:from>
    <xdr:to>
      <xdr:col>4</xdr:col>
      <xdr:colOff>205740</xdr:colOff>
      <xdr:row>117</xdr:row>
      <xdr:rowOff>72887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5D9F624-979F-44A6-9564-FD74A4080428}"/>
            </a:ext>
          </a:extLst>
        </xdr:cNvPr>
        <xdr:cNvCxnSpPr/>
      </xdr:nvCxnSpPr>
      <xdr:spPr>
        <a:xfrm>
          <a:off x="1409700" y="12024360"/>
          <a:ext cx="0" cy="316727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204415</xdr:colOff>
      <xdr:row>117</xdr:row>
      <xdr:rowOff>66593</xdr:rowOff>
    </xdr:from>
    <xdr:to>
      <xdr:col>4</xdr:col>
      <xdr:colOff>204415</xdr:colOff>
      <xdr:row>119</xdr:row>
      <xdr:rowOff>127553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635BBF0-0F0F-48A3-99AA-7B23571979C3}"/>
            </a:ext>
          </a:extLst>
        </xdr:cNvPr>
        <xdr:cNvCxnSpPr/>
      </xdr:nvCxnSpPr>
      <xdr:spPr>
        <a:xfrm>
          <a:off x="1408375" y="12334793"/>
          <a:ext cx="0" cy="32004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119</xdr:row>
      <xdr:rowOff>60960</xdr:rowOff>
    </xdr:from>
    <xdr:to>
      <xdr:col>24</xdr:col>
      <xdr:colOff>140970</xdr:colOff>
      <xdr:row>119</xdr:row>
      <xdr:rowOff>70483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B4E9AEF-BBDE-4D4D-BA98-2A98308D62B6}"/>
            </a:ext>
          </a:extLst>
        </xdr:cNvPr>
        <xdr:cNvCxnSpPr/>
      </xdr:nvCxnSpPr>
      <xdr:spPr>
        <a:xfrm>
          <a:off x="1790700" y="12588240"/>
          <a:ext cx="4354830" cy="9523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353591</xdr:colOff>
      <xdr:row>71</xdr:row>
      <xdr:rowOff>125292</xdr:rowOff>
    </xdr:from>
    <xdr:to>
      <xdr:col>47</xdr:col>
      <xdr:colOff>600348</xdr:colOff>
      <xdr:row>98</xdr:row>
      <xdr:rowOff>12190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50AAE80-7AF0-465F-BDBA-DCBF1374C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811" y="7379532"/>
          <a:ext cx="6388477" cy="2355778"/>
        </a:xfrm>
        <a:prstGeom prst="rect">
          <a:avLst/>
        </a:prstGeom>
      </xdr:spPr>
    </xdr:pic>
    <xdr:clientData/>
  </xdr:twoCellAnchor>
  <xdr:twoCellAnchor editAs="oneCell">
    <xdr:from>
      <xdr:col>31</xdr:col>
      <xdr:colOff>359229</xdr:colOff>
      <xdr:row>30</xdr:row>
      <xdr:rowOff>0</xdr:rowOff>
    </xdr:from>
    <xdr:to>
      <xdr:col>47</xdr:col>
      <xdr:colOff>617716</xdr:colOff>
      <xdr:row>94</xdr:row>
      <xdr:rowOff>85815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32940F3-8E66-41C5-BC12-45BE46708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449" y="4511040"/>
          <a:ext cx="6400207" cy="4749255"/>
        </a:xfrm>
        <a:prstGeom prst="rect">
          <a:avLst/>
        </a:prstGeom>
      </xdr:spPr>
    </xdr:pic>
    <xdr:clientData/>
  </xdr:twoCellAnchor>
  <xdr:twoCellAnchor>
    <xdr:from>
      <xdr:col>2</xdr:col>
      <xdr:colOff>495300</xdr:colOff>
      <xdr:row>113</xdr:row>
      <xdr:rowOff>76200</xdr:rowOff>
    </xdr:from>
    <xdr:to>
      <xdr:col>2</xdr:col>
      <xdr:colOff>495300</xdr:colOff>
      <xdr:row>140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1F410AC-A64D-425A-AE0E-CCD703A43B11}"/>
            </a:ext>
          </a:extLst>
        </xdr:cNvPr>
        <xdr:cNvCxnSpPr/>
      </xdr:nvCxnSpPr>
      <xdr:spPr>
        <a:xfrm>
          <a:off x="769620" y="11826240"/>
          <a:ext cx="0" cy="347472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359783</xdr:colOff>
      <xdr:row>89</xdr:row>
      <xdr:rowOff>47810</xdr:rowOff>
    </xdr:from>
    <xdr:to>
      <xdr:col>46</xdr:col>
      <xdr:colOff>270664</xdr:colOff>
      <xdr:row>99</xdr:row>
      <xdr:rowOff>84137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AB1E661-D133-4457-BDB5-A582765D4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5003" y="8536490"/>
          <a:ext cx="5427761" cy="1407927"/>
        </a:xfrm>
        <a:prstGeom prst="rect">
          <a:avLst/>
        </a:prstGeom>
      </xdr:spPr>
    </xdr:pic>
    <xdr:clientData/>
  </xdr:twoCellAnchor>
  <xdr:twoCellAnchor editAs="oneCell">
    <xdr:from>
      <xdr:col>31</xdr:col>
      <xdr:colOff>334948</xdr:colOff>
      <xdr:row>103</xdr:row>
      <xdr:rowOff>35876</xdr:rowOff>
    </xdr:from>
    <xdr:to>
      <xdr:col>46</xdr:col>
      <xdr:colOff>273457</xdr:colOff>
      <xdr:row>121</xdr:row>
      <xdr:rowOff>68529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4229868-7C3E-47D0-9687-C49812EA7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10168" y="10444796"/>
          <a:ext cx="5455389" cy="2417713"/>
        </a:xfrm>
        <a:prstGeom prst="rect">
          <a:avLst/>
        </a:prstGeom>
      </xdr:spPr>
    </xdr:pic>
    <xdr:clientData/>
  </xdr:twoCellAnchor>
  <xdr:twoCellAnchor>
    <xdr:from>
      <xdr:col>40</xdr:col>
      <xdr:colOff>174220</xdr:colOff>
      <xdr:row>32</xdr:row>
      <xdr:rowOff>48703</xdr:rowOff>
    </xdr:from>
    <xdr:to>
      <xdr:col>43</xdr:col>
      <xdr:colOff>290175</xdr:colOff>
      <xdr:row>72</xdr:row>
      <xdr:rowOff>106681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ED6434A-580A-4686-9E77-FF7CEA81C46C}"/>
            </a:ext>
          </a:extLst>
        </xdr:cNvPr>
        <xdr:cNvSpPr/>
      </xdr:nvSpPr>
      <xdr:spPr>
        <a:xfrm>
          <a:off x="10590760" y="4834063"/>
          <a:ext cx="664595" cy="2664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31</xdr:col>
      <xdr:colOff>389560</xdr:colOff>
      <xdr:row>5</xdr:row>
      <xdr:rowOff>141513</xdr:rowOff>
    </xdr:from>
    <xdr:to>
      <xdr:col>45</xdr:col>
      <xdr:colOff>152552</xdr:colOff>
      <xdr:row>27</xdr:row>
      <xdr:rowOff>123047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C888B6A-B12D-49C8-9805-056203966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4780" y="1071153"/>
          <a:ext cx="4655032" cy="3151454"/>
        </a:xfrm>
        <a:prstGeom prst="rect">
          <a:avLst/>
        </a:prstGeom>
      </xdr:spPr>
    </xdr:pic>
    <xdr:clientData/>
  </xdr:twoCellAnchor>
  <xdr:twoCellAnchor>
    <xdr:from>
      <xdr:col>16</xdr:col>
      <xdr:colOff>165652</xdr:colOff>
      <xdr:row>119</xdr:row>
      <xdr:rowOff>66261</xdr:rowOff>
    </xdr:from>
    <xdr:to>
      <xdr:col>16</xdr:col>
      <xdr:colOff>172277</xdr:colOff>
      <xdr:row>135</xdr:row>
      <xdr:rowOff>86139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F09A832B-73EC-40F1-A05B-3D6AD0E4913E}"/>
            </a:ext>
          </a:extLst>
        </xdr:cNvPr>
        <xdr:cNvCxnSpPr/>
      </xdr:nvCxnSpPr>
      <xdr:spPr>
        <a:xfrm flipH="1">
          <a:off x="4524292" y="12593541"/>
          <a:ext cx="6625" cy="21077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132520</xdr:colOff>
      <xdr:row>0</xdr:row>
      <xdr:rowOff>125896</xdr:rowOff>
    </xdr:from>
    <xdr:to>
      <xdr:col>29</xdr:col>
      <xdr:colOff>92764</xdr:colOff>
      <xdr:row>2</xdr:row>
      <xdr:rowOff>54975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67991D2-3733-472B-AF19-BF62DE244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7080" y="125896"/>
          <a:ext cx="1065144" cy="3634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SG\000_WORK\DATA%20EX%20ENK\M15004\CALCULATION\Utility%20Summary\61116%20-%20MLNG%20Tiga\Process\Computer.Analyses\Calculation\onshore\FLAREH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IS1\VOL1\083\07070\B\Datasheets\Pumps\Chill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SG\000_WORK\DATA%20EX%20ENK\M15004\CALCULATION\Utility%20Summary\603j\2ktablp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SG\000_WORK\DATA%20EX%20ENK\M15004\CALCULATION\Utility%20Summary\!Master\Hydraulics\2KTABLP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Calcs/!master/SEPARP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OCESS\Sumandak%20(Conceptual!!!)\Process\Calculation\4211097-PR-EC-018%20SIPROP%20Blowdown\Blowdown%20Summary%20Rev%20A%20(Attachment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SG\000_WORK\DATA%20EX%20ENK\M15004\CALCULATION\Utility%20Summary\!Master\de%20Vos\RESOURC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V3010tp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y%20Documents\Vasu's%20Folder\Office%20Works\Tools\LINESIZE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microsoft.com/office/2019/04/relationships/externalLinkLongPath" Target="file:///G:\HSG\000_WORK\DATA%20EX%20ENK\M15004\CALCULATION\Utility%20Summary\Berta's%20Documents\TELUK%20KABUNG\Calculation\UA%20&amp;%20IA%20Receiver%20Calculation\46000212\Datafiles\Process\Workdir\Calcs\011-020\011%20Heating%20Medium\011%20MLTTB%20Heating%20medium%20-%20rev%20A.xls?425C26CD" TargetMode="External"/><Relationship Id="rId1" Type="http://schemas.openxmlformats.org/officeDocument/2006/relationships/externalLinkPath" Target="file:///\\425C26CD\011%20MLTTB%20Heating%20medium%20-%20rev%20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gmsrv_bp"/>
      <sheetName val="FLAREHD-validation"/>
      <sheetName val="Chart1"/>
      <sheetName val="dP Estimation"/>
      <sheetName val="summary (validate)"/>
      <sheetName val="FLAREHD2"/>
      <sheetName val="sc_rv"/>
      <sheetName val="gms_rv#1"/>
      <sheetName val="gms_hdr"/>
      <sheetName val="gms_rv1"/>
      <sheetName val="summary"/>
      <sheetName val="gms_rv313(validate)"/>
      <sheetName val="filter_rv"/>
      <sheetName val="gms_rv23(validate)"/>
      <sheetName val="sc_rv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a"/>
      <sheetName val="A"/>
      <sheetName val="P1"/>
      <sheetName val="Calc"/>
      <sheetName val="BL (1)"/>
      <sheetName val="Sheet1"/>
      <sheetName val="Sheet2"/>
      <sheetName val="Sheet3"/>
      <sheetName val="Chilled"/>
      <sheetName val="PRICE-COMP"/>
      <sheetName val="Fuel Oil"/>
      <sheetName val="Settings"/>
      <sheetName val="Fuel_Oil"/>
      <sheetName val="name"/>
      <sheetName val="clg fin"/>
      <sheetName val="PC, G.Slab"/>
      <sheetName val="timber frame"/>
      <sheetName val="Rif_Col"/>
      <sheetName val="Wall Qty"/>
      <sheetName val="Col"/>
      <sheetName val="Flr, Rf Bm"/>
      <sheetName val="wall fin"/>
      <sheetName val="Notes"/>
      <sheetName val="API610 Process Data"/>
      <sheetName val=" MTO Precommissioning (issued)."/>
      <sheetName val="Analisa"/>
      <sheetName val="Upah"/>
      <sheetName val="MC"/>
      <sheetName val="General"/>
      <sheetName val="@"/>
      <sheetName val="Cable Schedule"/>
      <sheetName val="Base7"/>
      <sheetName val="Data"/>
      <sheetName val="Sheet5"/>
      <sheetName val="BSD (2)"/>
      <sheetName val="Summary Sheets"/>
      <sheetName val="DAF-2"/>
      <sheetName val="slab"/>
      <sheetName val="VLL BAFF SDLL"/>
      <sheetName val="음료실행"/>
      <sheetName val="plumbing"/>
      <sheetName val="1.2"/>
      <sheetName val="노임이"/>
      <sheetName val="UNIT 3"/>
      <sheetName val="REFFERENCE BPS"/>
      <sheetName val="HARGA MATERIAL"/>
      <sheetName val="Z"/>
      <sheetName val="Cash2"/>
      <sheetName val="Perhit.Alat"/>
      <sheetName val="F1.4"/>
      <sheetName val="Basic Price"/>
      <sheetName val="NP"/>
      <sheetName val="BILL"/>
      <sheetName val="351BQMCN"/>
      <sheetName val="RT13526 CPI"/>
      <sheetName val="Agregat Halus &amp; Kasar"/>
      <sheetName val="Personnel"/>
      <sheetName val="Daily"/>
      <sheetName val="CONS"/>
      <sheetName val="biaya penyambungan daya pln"/>
      <sheetName val="Unit Rate Consmable"/>
      <sheetName val="Unit Rate Peralatan"/>
      <sheetName val="Unit rate tenaga kerja"/>
      <sheetName val="H.Satuan"/>
      <sheetName val="ESCON"/>
      <sheetName val="dftr harga"/>
      <sheetName val="prhit tulangan"/>
      <sheetName val="vol pek"/>
      <sheetName val="BQ1 List"/>
      <sheetName val="Tabel"/>
      <sheetName val="PercenDiv"/>
      <sheetName val="Rev"/>
      <sheetName val="Extra"/>
      <sheetName val="LinerWt"/>
      <sheetName val="WITH LVMCC FROM SDMIEC"/>
      <sheetName val="Cost_BD_Steel"/>
      <sheetName val="SCH_GG &amp; SAS"/>
      <sheetName val="DAFTAR ISI"/>
      <sheetName val="Fuel_Oil1"/>
      <sheetName val="clg_fin"/>
      <sheetName val="PC,_G_Slab"/>
      <sheetName val="timber_frame"/>
      <sheetName val="Wall_Qty"/>
      <sheetName val="Flr,_Rf_Bm"/>
      <sheetName val="wall_fin"/>
      <sheetName val="Cable_Schedule"/>
      <sheetName val="Rate Analysis"/>
      <sheetName val="SEX"/>
      <sheetName val="SUMMARY"/>
      <sheetName val="실행철강하도"/>
      <sheetName val="BQMP"/>
      <sheetName val="jpr"/>
      <sheetName val="B - Norelec"/>
      <sheetName val="koef"/>
      <sheetName val="SAT-DAS"/>
      <sheetName val="Rincian"/>
      <sheetName val="D7"/>
      <sheetName val="DESIGN"/>
      <sheetName val="갑지"/>
      <sheetName val="Bill rekap"/>
      <sheetName val="All"/>
      <sheetName val="Data Base"/>
      <sheetName val="BAHAN"/>
      <sheetName val="003"/>
      <sheetName val="V-1-1002bid"/>
      <sheetName val="월별"/>
      <sheetName val="Reff Haraga"/>
      <sheetName val="Harga Pasar"/>
      <sheetName val="Rinc Sewa A2B"/>
      <sheetName val="REKAP ABI"/>
      <sheetName val="srt penawaran"/>
      <sheetName val="011C101"/>
      <sheetName val="rincian2"/>
      <sheetName val="REKAP"/>
      <sheetName val="SUB"/>
      <sheetName val="BQ List"/>
      <sheetName val="PaintBreak"/>
      <sheetName val="INSSUBCON"/>
      <sheetName val="#REF"/>
      <sheetName val="DIV.1"/>
      <sheetName val="Material"/>
      <sheetName val="rumus"/>
      <sheetName val="IPL_SCHEDULE"/>
      <sheetName val="BSD_(2)"/>
      <sheetName val="API610_Process_Data"/>
      <sheetName val="_MTO_Precommissioning_(issued)_"/>
      <sheetName val="BQ1_List"/>
      <sheetName val="Summary_Sheets"/>
      <sheetName val="WITH_LVMCC_FROM_SDMIEC"/>
      <sheetName val="BL_(1)"/>
      <sheetName val="SCH_GG_&amp;_SAS"/>
      <sheetName val="DAFTAR_ISI"/>
      <sheetName val="DDL"/>
      <sheetName val="RFP003D"/>
      <sheetName val="BILAL2"/>
      <sheetName val="BELITUNG"/>
      <sheetName val="BoQ (Detailed)"/>
      <sheetName val="Ref. Material MP"/>
      <sheetName val="Ref. Jasa"/>
      <sheetName val="Unit Price Analysis"/>
      <sheetName val="DAVIT"/>
      <sheetName val="Load List2"/>
      <sheetName val="4-Basic Price"/>
      <sheetName val="5-ALAT(1)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AN PL_ROOF_CRING_WGD"/>
      <sheetName val="Plate Mat'l"/>
      <sheetName val="SHELL_BOTTOM"/>
      <sheetName val="Analisa HSP"/>
      <sheetName val="BASE-PL1(H-shape)(OLD)"/>
      <sheetName val="FAI-4 (UB)"/>
      <sheetName val="112-885"/>
      <sheetName val="Anl.+"/>
      <sheetName val="Pematang GS Upgrade"/>
      <sheetName val="ANX3A11"/>
      <sheetName val="MDR - WMO"/>
      <sheetName val="Qall of Cooler"/>
      <sheetName val="Annual-Plan-1998-A-US$-Rupiah-F"/>
      <sheetName val="MM Price"/>
      <sheetName val="CTR-CORP"/>
      <sheetName val="inter"/>
      <sheetName val="5.0 Equip Price"/>
      <sheetName val="5.0 Consum Price"/>
      <sheetName val="Gaji-Bag"/>
      <sheetName val="analt"/>
      <sheetName val="LT-061"/>
      <sheetName val="HB "/>
      <sheetName val="BM"/>
      <sheetName val="harga "/>
      <sheetName val="12CGOU"/>
      <sheetName val="Upah Bahan SNI"/>
      <sheetName val="Daf 1"/>
      <sheetName val="FINISHING"/>
      <sheetName val="BID"/>
      <sheetName val="Harga Satuan"/>
      <sheetName val="유림골조"/>
      <sheetName val="harga"/>
      <sheetName val="bobot"/>
      <sheetName val="AHS"/>
      <sheetName val="Terbilang"/>
      <sheetName val="BoQ CE (2)"/>
      <sheetName val="RAP"/>
      <sheetName val="Total Load List"/>
      <sheetName val="615E101AB(CASE85F)"/>
      <sheetName val="struktur"/>
      <sheetName val="FIND THE PART"/>
      <sheetName val="CABLE TYPE"/>
      <sheetName val="주관사업"/>
      <sheetName val="요약배부"/>
      <sheetName val="05. Tulangan Fondasi"/>
      <sheetName val="03. Beban Rencana"/>
      <sheetName val="06. Bundwall"/>
      <sheetName val="04. Desain Fondasi"/>
      <sheetName val="02. Outline Fondasi"/>
      <sheetName val="06. Bundwall (old)"/>
      <sheetName val="01. Umum"/>
      <sheetName val="CABLE_TYPE"/>
      <sheetName val="harsat"/>
      <sheetName val="BoQ_Int"/>
      <sheetName val="RAB"/>
      <sheetName val="RAB_ALT (2)"/>
      <sheetName val="Appendices"/>
      <sheetName val="ABK.04.AWALR+CO+TAB.RUPS"/>
      <sheetName val="Data Input"/>
      <sheetName val="Cost Analysis"/>
      <sheetName val="Price Allison Parts 2011"/>
      <sheetName val="Well Plan 1"/>
      <sheetName val="rms listr."/>
      <sheetName val="REP"/>
      <sheetName val="Strc MAT'L"/>
      <sheetName val="Cover"/>
      <sheetName val="Rekap(Usul)"/>
      <sheetName val="BQ-E20-02(R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 ID"/>
      <sheetName val="2ktablp1"/>
      <sheetName val="SILICATE"/>
    </sheetNames>
    <definedNames>
      <definedName name="CV_Help_Button"/>
      <definedName name="Roughness_Help_Butto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 ID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ARP1"/>
      <sheetName val="SEPARP1.XLS"/>
      <sheetName val="Pipe ID"/>
      <sheetName val="Sheet1"/>
      <sheetName val="Sheet2"/>
      <sheetName val="Sheet3"/>
      <sheetName val="Units"/>
      <sheetName val="UnitTable"/>
      <sheetName val="FIRE"/>
      <sheetName val="Page 1"/>
      <sheetName val="51-PSV8008L"/>
      <sheetName val="GEN"/>
      <sheetName val="Coupling"/>
      <sheetName val="Pages 1-5"/>
      <sheetName val="CABLE DATA"/>
      <sheetName val="Pipe_ID"/>
      <sheetName val="Settings"/>
      <sheetName val="FORM C-1"/>
      <sheetName val="National"/>
      <sheetName val="BOQ"/>
      <sheetName val="prog-C1"/>
      <sheetName val="geo-C1"/>
      <sheetName val="geo-C2"/>
      <sheetName val="615-E-001"/>
      <sheetName val="Menu"/>
      <sheetName val="Instructions"/>
      <sheetName val="Information"/>
      <sheetName val="Hor-3P-With Boot"/>
      <sheetName val="Hor-3P-Weir-No Boot"/>
      <sheetName val="Hor-3P-Standpipe"/>
      <sheetName val="Hor-2P"/>
      <sheetName val="Ver-2P"/>
      <sheetName val="MENUMACRO"/>
      <sheetName val="HMB Normal"/>
      <sheetName val="Reloc &amp; Living Cost"/>
      <sheetName val="RXDATA"/>
      <sheetName val=" ratings"/>
      <sheetName val="HRG BHN"/>
      <sheetName val="PP-8000AB"/>
      <sheetName val="TOEC"/>
      <sheetName val="database-emp"/>
      <sheetName val="Labor"/>
      <sheetName val="NAME"/>
      <sheetName val="Look-Up"/>
      <sheetName val="Ind.MP Sch."/>
      <sheetName val="INVESTASI"/>
      <sheetName val="Kurs Dolar"/>
      <sheetName val="DATE"/>
      <sheetName val="notifier"/>
      <sheetName val="RE-BAR"/>
      <sheetName val="WORK-VOL"/>
      <sheetName val="KUANTITY"/>
      <sheetName val="RAB"/>
      <sheetName val="UPAH"/>
      <sheetName val="Agregat Halus &amp; Kasar"/>
      <sheetName val="HARGA MATERIAL"/>
      <sheetName val="Consumable"/>
      <sheetName val="Equipment"/>
      <sheetName val="Ref"/>
      <sheetName val="Lookups"/>
      <sheetName val="Pipe_ID1"/>
      <sheetName val="Page_1"/>
      <sheetName val="Pages_1-5"/>
      <sheetName val="CABLE_DATA"/>
      <sheetName val="HMB_Normal"/>
      <sheetName val="Hor-3P-With_Boot"/>
      <sheetName val="Hor-3P-Weir-No_Boot"/>
      <sheetName val="Reloc_&amp;_Living_Cost"/>
      <sheetName val="FORM_C-1"/>
      <sheetName val="_ratings"/>
      <sheetName val="HRG_BHN"/>
      <sheetName val="Ind_MP_Sch_"/>
      <sheetName val="renc mgn"/>
      <sheetName val="grafik"/>
      <sheetName val="pro ra op"/>
      <sheetName val="Adm histogram"/>
      <sheetName val="MATRIX"/>
      <sheetName val="Step"/>
      <sheetName val="PropSum"/>
      <sheetName val="V-1-1002bid"/>
      <sheetName val="EST"/>
      <sheetName val="Lokasi"/>
      <sheetName val="extern"/>
      <sheetName val="ﾄﾞﾊﾞｲFUEL GAS追見"/>
      <sheetName val="START"/>
      <sheetName val="REKAP1"/>
      <sheetName val="AssumptionValue"/>
      <sheetName val="REKAP"/>
      <sheetName val="EXIST"/>
      <sheetName val="Data (2)"/>
      <sheetName val="Data"/>
      <sheetName val="Rekap Direct Cost"/>
      <sheetName val="OH-10BLN"/>
      <sheetName val="Std Units"/>
      <sheetName val="PRE"/>
      <sheetName val="PipTable"/>
      <sheetName val="main summary"/>
      <sheetName val="Markup"/>
      <sheetName val="Basic"/>
      <sheetName val="Div.2"/>
      <sheetName val="Caratula"/>
      <sheetName val="harga"/>
      <sheetName val="bobot"/>
      <sheetName val="LV Cable"/>
      <sheetName val="Quary1"/>
      <sheetName val="Rekapitulasi"/>
      <sheetName val="hrg-dsr"/>
      <sheetName val="dasar"/>
      <sheetName val="NEW-PANEL"/>
      <sheetName val="Resume"/>
      <sheetName val="Client Aje"/>
      <sheetName val="02. Outline Struktur"/>
      <sheetName val="INPUT DATA"/>
      <sheetName val="RKP-BOQ"/>
      <sheetName val="Valve"/>
      <sheetName val="Ex-Rate"/>
      <sheetName val="Cooling Water"/>
      <sheetName val="COVER"/>
      <sheetName val="indeks"/>
      <sheetName val="CBR"/>
      <sheetName val="Step-by-step"/>
      <sheetName val="Systemic_Calcs"/>
      <sheetName val="Constanta"/>
      <sheetName val="Config"/>
      <sheetName val="Sheet1 (2)"/>
      <sheetName val="Schedule検討"/>
      <sheetName val="TEFC (MOTOR)"/>
      <sheetName val="Hor-3P-With_Boot1"/>
      <sheetName val="Hor-3P-Weir-No_Boot1"/>
      <sheetName val="Adm_histogram"/>
      <sheetName val="SEPARP1_XLS"/>
      <sheetName val="renc_mgn"/>
      <sheetName val="pro_ra_op"/>
      <sheetName val="Cooling_Water"/>
      <sheetName val="Agregat_Halus_&amp;_Kasar"/>
      <sheetName val="Process Data"/>
      <sheetName val="Report Gen"/>
      <sheetName val="PB(B)"/>
      <sheetName val="#REF"/>
      <sheetName val="BILL"/>
      <sheetName val="Kali"/>
      <sheetName val="COST ESTIMATE"/>
      <sheetName val="REPORT"/>
      <sheetName val="Eval Twr"/>
      <sheetName val="urain teknis"/>
      <sheetName val="analisa (2)"/>
      <sheetName val="RekBq"/>
      <sheetName val="BAHAN"/>
      <sheetName val="Analisa K"/>
      <sheetName val="ANLISA K (2)"/>
      <sheetName val="Harga S Dasar"/>
      <sheetName val="Mall"/>
      <sheetName val="NP"/>
      <sheetName val="ISBL-CIV"/>
      <sheetName val="P3"/>
      <sheetName val="Resources % distribution"/>
      <sheetName val="Komponen Upah"/>
      <sheetName val="H.Satuan"/>
      <sheetName val="PSV"/>
      <sheetName val="Data Cable"/>
      <sheetName val="Data_Cable"/>
      <sheetName val="Kurs Dollar"/>
      <sheetName val="OE"/>
      <sheetName val="PRICE LIST"/>
      <sheetName val="M5"/>
      <sheetName val="Data Penerimaan USD"/>
      <sheetName val="DIV.1"/>
      <sheetName val="Rinc Sewa A2B versi kenaikan"/>
      <sheetName val="ANALISA OK !"/>
      <sheetName val="SHELL_BOTTOM"/>
      <sheetName val="HARGA SAT"/>
      <sheetName val="Rinci H Borong"/>
    </sheetNames>
    <definedNames>
      <definedName name="Macro20"/>
      <definedName name="MAINMENU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Summary"/>
      <sheetName val="Inventory Calc"/>
      <sheetName val="Cold Summary"/>
      <sheetName val="BDV Sumary"/>
      <sheetName val="HE Calc"/>
      <sheetName val="2303V101F"/>
      <sheetName val="2303V101A"/>
      <sheetName val="2303V102F"/>
      <sheetName val="2303V102A"/>
      <sheetName val="2301V102F"/>
      <sheetName val="2301V102A"/>
      <sheetName val="2301V104F"/>
      <sheetName val="2301V104A"/>
      <sheetName val="2301V103F"/>
      <sheetName val="2301V103A"/>
      <sheetName val="2304V102F"/>
      <sheetName val="2304V102A"/>
      <sheetName val="2304V103F"/>
      <sheetName val="2304V103A"/>
      <sheetName val="2306V102F"/>
      <sheetName val="2306V102A"/>
      <sheetName val="2304V101F"/>
      <sheetName val="2304V101A"/>
      <sheetName val="2304V101BOOT"/>
      <sheetName val="SECT.A"/>
      <sheetName val="SECT.B"/>
      <sheetName val="Sect. C"/>
      <sheetName val="SECT.D"/>
      <sheetName val="SECT.E"/>
      <sheetName val="SECT.F"/>
      <sheetName val="SECT.H"/>
      <sheetName val="SECT.J"/>
      <sheetName val="SECT.L"/>
      <sheetName val="SECT.M"/>
      <sheetName val="10&quot; hor"/>
      <sheetName val="18&quot; hor"/>
      <sheetName val="2&quot;-E4"/>
      <sheetName val="prod line"/>
      <sheetName val="test line"/>
      <sheetName val="Contactor"/>
      <sheetName val="gas ex"/>
      <sheetName val="Pig Receiver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-Log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V-125"/>
      <sheetName val="dummy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e Sizing"/>
      <sheetName val="Equv.Length"/>
      <sheetName val="Reco_PrDrp"/>
      <sheetName val="Module2"/>
      <sheetName val="Roughness"/>
      <sheetName val="Module1"/>
      <sheetName val="Reco_Velo"/>
      <sheetName val="Pipe ID"/>
      <sheetName val="Rekapitul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Exhaust recovery (UOP)"/>
      <sheetName val="CO2 duty (UOP)"/>
      <sheetName val="WHRU duty (UOP)"/>
      <sheetName val="Electrical heater (UOP)"/>
      <sheetName val="Exhaust recovery (Cynara)"/>
      <sheetName val="CO2 duty (Cynara)"/>
      <sheetName val="WHRU duty (Cynara)"/>
      <sheetName val="V-5600"/>
      <sheetName val="P-5610 "/>
      <sheetName val="Line sizing"/>
      <sheetName val="Pipe sizes"/>
      <sheetName val="HARGA_SA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2155-7B99-4C9D-B725-80D5BED27009}">
  <sheetPr>
    <tabColor rgb="FF92D050"/>
  </sheetPr>
  <dimension ref="A1:AX381"/>
  <sheetViews>
    <sheetView view="pageBreakPreview" topLeftCell="A16" zoomScaleNormal="100" zoomScaleSheetLayoutView="10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50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6"/>
      <c r="AE5" s="17"/>
      <c r="AF5" s="16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194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21"/>
      <c r="AB6" s="21" t="s">
        <v>3</v>
      </c>
      <c r="AD6" s="20"/>
      <c r="AE6" s="22"/>
      <c r="AF6" s="20"/>
      <c r="AG6" s="20"/>
      <c r="AH6" s="23"/>
      <c r="AI6" s="20">
        <f>PI()*H34</f>
        <v>76.626586413708637</v>
      </c>
      <c r="AJ6" s="24">
        <f>AI6/6</f>
        <v>12.771097735618106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199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21"/>
      <c r="AB7" s="2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21"/>
      <c r="AB8" s="2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5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5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5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5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5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AE27" s="51"/>
    </row>
    <row r="28" spans="1:39" ht="11.25" customHeight="1" x14ac:dyDescent="0.2">
      <c r="A28" s="61"/>
      <c r="B28" s="15" t="s">
        <v>196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62"/>
      <c r="T28" s="63"/>
      <c r="U28" s="16"/>
      <c r="V28" s="21"/>
      <c r="W28" s="21"/>
      <c r="AE28" s="51"/>
    </row>
    <row r="29" spans="1:39" ht="11.25" customHeight="1" x14ac:dyDescent="0.2">
      <c r="A29" s="61"/>
      <c r="B29" s="64"/>
      <c r="C29" s="15"/>
      <c r="D29" s="21"/>
      <c r="E29" s="21"/>
      <c r="F29" s="21"/>
      <c r="G29" s="21"/>
      <c r="H29" s="21"/>
      <c r="T29" s="15"/>
      <c r="U29" s="65"/>
      <c r="V29" s="21"/>
      <c r="Y29" s="21"/>
      <c r="Z29" s="66"/>
      <c r="AA29" s="21"/>
      <c r="AB29" s="21"/>
      <c r="AC29" s="2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68"/>
      <c r="T30" s="63"/>
      <c r="U30" s="16"/>
      <c r="V30" s="2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21"/>
      <c r="D31" s="21"/>
      <c r="E31" s="21"/>
      <c r="G31" s="7" t="s">
        <v>3</v>
      </c>
      <c r="H31" s="219">
        <f>Sheet1!B20</f>
        <v>4899</v>
      </c>
      <c r="I31" s="219"/>
      <c r="J31" s="219"/>
      <c r="K31" s="21" t="s">
        <v>35</v>
      </c>
      <c r="M31" s="21"/>
      <c r="N31" s="21"/>
      <c r="O31" s="21"/>
      <c r="P31" s="21"/>
      <c r="Q31" s="21"/>
      <c r="R31" s="21" t="s">
        <v>36</v>
      </c>
      <c r="S31" s="70"/>
      <c r="T31" s="15"/>
      <c r="U31" s="71"/>
      <c r="V31" s="21"/>
      <c r="Z31" s="72"/>
      <c r="AA31" s="21"/>
      <c r="AB31" s="2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21"/>
      <c r="D32" s="21"/>
      <c r="E32" s="21"/>
      <c r="G32" s="7" t="s">
        <v>3</v>
      </c>
      <c r="H32" s="230">
        <v>1.82</v>
      </c>
      <c r="I32" s="230"/>
      <c r="J32" s="230"/>
      <c r="K32" s="21" t="s">
        <v>38</v>
      </c>
      <c r="M32" s="21"/>
      <c r="N32" s="21"/>
      <c r="O32" s="21"/>
      <c r="P32" s="21"/>
      <c r="Q32" s="21"/>
      <c r="R32" s="21" t="s">
        <v>39</v>
      </c>
      <c r="S32" s="68"/>
      <c r="T32" s="63"/>
      <c r="U32" s="71"/>
      <c r="V32" s="21"/>
      <c r="W32" s="21" t="s">
        <v>3</v>
      </c>
      <c r="X32" s="230">
        <v>500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21"/>
      <c r="E33" s="21"/>
      <c r="G33" s="7" t="s">
        <v>3</v>
      </c>
      <c r="H33" s="237">
        <f>L33*6/PI()</f>
        <v>36.287327024952141</v>
      </c>
      <c r="I33" s="237"/>
      <c r="J33" s="237"/>
      <c r="K33" s="21" t="s">
        <v>38</v>
      </c>
      <c r="L33" s="238">
        <v>19</v>
      </c>
      <c r="M33" s="238"/>
      <c r="N33" s="7" t="s">
        <v>42</v>
      </c>
      <c r="Q33" s="21"/>
      <c r="R33" s="21"/>
      <c r="S33" s="68"/>
      <c r="T33" s="63"/>
      <c r="U33" s="71"/>
      <c r="V33" s="21"/>
      <c r="W33" s="21"/>
      <c r="X33" s="74"/>
      <c r="Y33" s="74"/>
      <c r="Z33" s="74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21"/>
      <c r="D34" s="21"/>
      <c r="E34" s="21"/>
      <c r="G34" s="7" t="s">
        <v>3</v>
      </c>
      <c r="H34" s="230">
        <v>24.390999999999998</v>
      </c>
      <c r="I34" s="230"/>
      <c r="J34" s="230"/>
      <c r="K34" s="21" t="s">
        <v>38</v>
      </c>
      <c r="M34" s="78"/>
      <c r="R34" s="7" t="s">
        <v>44</v>
      </c>
      <c r="T34" s="15"/>
      <c r="U34" s="79"/>
      <c r="V34" s="21"/>
      <c r="W34" s="7" t="s">
        <v>3</v>
      </c>
      <c r="X34" s="230">
        <v>300</v>
      </c>
      <c r="Y34" s="230"/>
      <c r="Z34" s="230"/>
      <c r="AA34" s="21" t="s">
        <v>40</v>
      </c>
      <c r="AB34" s="2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21"/>
      <c r="D35" s="21"/>
      <c r="E35" s="21"/>
      <c r="G35" s="7" t="s">
        <v>3</v>
      </c>
      <c r="H35" s="230">
        <v>6</v>
      </c>
      <c r="I35" s="230"/>
      <c r="J35" s="230"/>
      <c r="K35" s="21" t="s">
        <v>46</v>
      </c>
      <c r="R35" s="7" t="s">
        <v>47</v>
      </c>
      <c r="T35" s="15"/>
      <c r="U35" s="79"/>
      <c r="V35" s="21"/>
      <c r="W35" s="7" t="s">
        <v>3</v>
      </c>
      <c r="X35" s="230">
        <v>15</v>
      </c>
      <c r="Y35" s="230"/>
      <c r="Z35" s="230"/>
      <c r="AA35" s="21" t="s">
        <v>48</v>
      </c>
      <c r="AB35" s="2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21"/>
      <c r="D36" s="21"/>
      <c r="E36" s="21"/>
      <c r="G36" s="7" t="s">
        <v>3</v>
      </c>
      <c r="H36" s="231">
        <f>H32*H35</f>
        <v>10.92</v>
      </c>
      <c r="I36" s="231"/>
      <c r="J36" s="231"/>
      <c r="K36" s="21" t="s">
        <v>38</v>
      </c>
      <c r="R36" s="7" t="s">
        <v>51</v>
      </c>
      <c r="T36" s="15"/>
      <c r="U36" s="71"/>
      <c r="V36" s="21"/>
      <c r="W36" s="7" t="s">
        <v>3</v>
      </c>
      <c r="X36" s="230">
        <v>30</v>
      </c>
      <c r="Y36" s="230"/>
      <c r="Z36" s="230"/>
      <c r="AA36" s="21" t="s">
        <v>48</v>
      </c>
      <c r="AB36" s="2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21"/>
      <c r="D37" s="21"/>
      <c r="E37" s="21"/>
      <c r="H37" s="21"/>
      <c r="I37" s="21"/>
      <c r="J37" s="21"/>
      <c r="K37" s="21"/>
      <c r="R37" s="7" t="s">
        <v>47</v>
      </c>
      <c r="T37" s="15"/>
      <c r="U37" s="71"/>
      <c r="V37" s="21"/>
      <c r="W37" s="7" t="s">
        <v>3</v>
      </c>
      <c r="X37" s="230">
        <v>15</v>
      </c>
      <c r="Y37" s="230"/>
      <c r="Z37" s="230"/>
      <c r="AA37" s="21" t="s">
        <v>48</v>
      </c>
      <c r="AB37" s="2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21"/>
      <c r="D38" s="21"/>
      <c r="E38" s="21"/>
      <c r="H38" s="21"/>
      <c r="I38" s="21"/>
      <c r="J38" s="21"/>
      <c r="K38" s="21"/>
      <c r="T38" s="15"/>
      <c r="U38" s="71"/>
      <c r="V38" s="21"/>
      <c r="X38" s="74"/>
      <c r="Y38" s="74"/>
      <c r="Z38" s="74"/>
      <c r="AA38" s="21"/>
      <c r="AB38" s="2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21"/>
      <c r="D39" s="21"/>
      <c r="E39" s="21"/>
      <c r="H39" s="21"/>
      <c r="I39" s="21"/>
      <c r="J39" s="21"/>
      <c r="K39" s="21"/>
      <c r="L39" s="7" t="s">
        <v>3</v>
      </c>
      <c r="M39" s="81">
        <f>U39+U68+U74</f>
        <v>11205</v>
      </c>
      <c r="N39" s="7" t="s">
        <v>55</v>
      </c>
      <c r="O39" s="82" t="s">
        <v>56</v>
      </c>
      <c r="T39" s="15"/>
      <c r="U39" s="232">
        <f>Sheet1!C20</f>
        <v>10400</v>
      </c>
      <c r="V39" s="232"/>
      <c r="W39" s="232"/>
      <c r="X39" s="74" t="s">
        <v>55</v>
      </c>
      <c r="Y39" s="74"/>
      <c r="Z39" s="74"/>
      <c r="AA39" s="21"/>
      <c r="AB39" s="2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21"/>
      <c r="D40" s="21"/>
      <c r="E40" s="21"/>
      <c r="H40" s="21"/>
      <c r="I40" s="21"/>
      <c r="J40" s="21"/>
      <c r="K40" s="21"/>
      <c r="L40" s="7" t="s">
        <v>3</v>
      </c>
      <c r="M40" s="83">
        <f>U40/1000</f>
        <v>258</v>
      </c>
      <c r="N40" s="7" t="s">
        <v>58</v>
      </c>
      <c r="O40" s="82" t="s">
        <v>59</v>
      </c>
      <c r="T40" s="15"/>
      <c r="U40" s="233">
        <f>Sheet1!M20</f>
        <v>258000</v>
      </c>
      <c r="V40" s="233"/>
      <c r="W40" s="233"/>
      <c r="X40" s="74" t="s">
        <v>60</v>
      </c>
      <c r="Y40" s="74"/>
      <c r="Z40" s="74"/>
      <c r="AA40" s="21"/>
      <c r="AB40" s="2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21"/>
      <c r="D41" s="21"/>
      <c r="E41" s="21"/>
      <c r="H41" s="21"/>
      <c r="I41" s="21"/>
      <c r="J41" s="21"/>
      <c r="K41" s="21"/>
      <c r="M41" s="74">
        <f>Sheet1!E20</f>
        <v>460</v>
      </c>
      <c r="N41" s="7" t="s">
        <v>55</v>
      </c>
      <c r="O41" s="82" t="s">
        <v>56</v>
      </c>
      <c r="T41" s="15"/>
      <c r="U41" s="71"/>
      <c r="V41" s="21"/>
      <c r="X41" s="74"/>
      <c r="Y41" s="74"/>
      <c r="Z41" s="74"/>
      <c r="AA41" s="21"/>
      <c r="AB41" s="2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21"/>
      <c r="D43" s="21"/>
      <c r="E43" s="21"/>
      <c r="H43" s="21"/>
      <c r="I43" s="21"/>
      <c r="J43" s="21"/>
      <c r="K43" s="21"/>
      <c r="T43" s="15"/>
      <c r="U43" s="71"/>
      <c r="V43" s="21"/>
      <c r="X43" s="74"/>
      <c r="Y43" s="74"/>
      <c r="Z43" s="74"/>
      <c r="AA43" s="21"/>
      <c r="AB43" s="2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21"/>
      <c r="D44" s="21"/>
      <c r="E44" s="21"/>
      <c r="H44" s="21"/>
      <c r="I44" s="21"/>
      <c r="J44" s="21"/>
      <c r="K44" s="21"/>
      <c r="T44" s="15"/>
      <c r="U44" s="71"/>
      <c r="V44" s="21"/>
      <c r="X44" s="74"/>
      <c r="Y44" s="74"/>
      <c r="Z44" s="74"/>
      <c r="AA44" s="21"/>
      <c r="AB44" s="2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21"/>
      <c r="D45" s="21"/>
      <c r="E45" s="21"/>
      <c r="H45" s="21"/>
      <c r="I45" s="21"/>
      <c r="J45" s="21"/>
      <c r="K45" s="21"/>
      <c r="T45" s="15"/>
      <c r="U45" s="71"/>
      <c r="V45" s="21"/>
      <c r="X45" s="74"/>
      <c r="Y45" s="74"/>
      <c r="Z45" s="74"/>
      <c r="AA45" s="21"/>
      <c r="AB45" s="2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21"/>
      <c r="D46" s="21"/>
      <c r="E46" s="21"/>
      <c r="H46" s="21"/>
      <c r="I46" s="21"/>
      <c r="J46" s="21"/>
      <c r="K46" s="21"/>
      <c r="T46" s="15"/>
      <c r="U46" s="71"/>
      <c r="V46" s="21"/>
      <c r="X46" s="74"/>
      <c r="Y46" s="74"/>
      <c r="Z46" s="74"/>
      <c r="AA46" s="21"/>
      <c r="AB46" s="2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21"/>
      <c r="D47" s="21"/>
      <c r="E47" s="21"/>
      <c r="H47" s="21"/>
      <c r="I47" s="21"/>
      <c r="J47" s="21"/>
      <c r="K47" s="21"/>
      <c r="T47" s="15"/>
      <c r="U47" s="71"/>
      <c r="V47" s="21"/>
      <c r="X47" s="74"/>
      <c r="Y47" s="74"/>
      <c r="Z47" s="74"/>
      <c r="AA47" s="21"/>
      <c r="AB47" s="2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21"/>
      <c r="D48" s="21"/>
      <c r="E48" s="21"/>
      <c r="H48" s="21"/>
      <c r="I48" s="21"/>
      <c r="J48" s="21"/>
      <c r="K48" s="93"/>
      <c r="R48" s="94"/>
      <c r="T48" s="7"/>
      <c r="U48" s="7"/>
      <c r="W48" s="15"/>
      <c r="X48" s="71"/>
      <c r="Y48" s="21"/>
      <c r="AA48" s="74"/>
      <c r="AB48" s="2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21"/>
      <c r="D49" s="21"/>
      <c r="E49" s="21"/>
      <c r="H49" s="21"/>
      <c r="I49" s="21"/>
      <c r="J49" s="21"/>
      <c r="K49" s="93"/>
      <c r="L49" s="95"/>
      <c r="M49" s="95"/>
      <c r="N49" s="95"/>
      <c r="O49" s="95"/>
      <c r="P49" s="95"/>
      <c r="Q49" s="95"/>
      <c r="R49" s="94"/>
      <c r="S49" s="95"/>
      <c r="T49" s="96"/>
      <c r="U49" s="71"/>
      <c r="V49" s="79"/>
      <c r="W49" s="95"/>
      <c r="X49" s="97"/>
      <c r="Y49" s="74"/>
      <c r="Z49" s="74"/>
      <c r="AA49" s="21"/>
      <c r="AB49" s="2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21"/>
      <c r="D50" s="21"/>
      <c r="E50" s="21"/>
      <c r="H50" s="21"/>
      <c r="I50" s="21"/>
      <c r="J50" s="21"/>
      <c r="K50" s="98"/>
      <c r="R50" s="94"/>
      <c r="T50" s="15"/>
      <c r="U50" s="99"/>
      <c r="V50" s="21"/>
      <c r="X50" s="74"/>
      <c r="Y50" s="74"/>
      <c r="Z50" s="74"/>
      <c r="AA50" s="21"/>
      <c r="AB50" s="2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21"/>
      <c r="D51" s="21"/>
      <c r="E51" s="21"/>
      <c r="H51" s="21"/>
      <c r="I51" s="21"/>
      <c r="J51" s="21"/>
      <c r="K51" s="93"/>
      <c r="R51" s="94"/>
      <c r="T51" s="15"/>
      <c r="U51" s="71"/>
      <c r="V51" s="21"/>
      <c r="X51" s="74"/>
      <c r="Y51" s="74"/>
      <c r="Z51" s="74"/>
      <c r="AA51" s="21"/>
      <c r="AB51" s="2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21"/>
      <c r="D52" s="21"/>
      <c r="E52" s="21"/>
      <c r="H52" s="21"/>
      <c r="I52" s="21"/>
      <c r="J52" s="21"/>
      <c r="K52" s="93"/>
      <c r="L52" s="95"/>
      <c r="R52" s="94"/>
      <c r="T52" s="15"/>
      <c r="U52" s="71"/>
      <c r="V52" s="21"/>
      <c r="X52" s="74"/>
      <c r="Y52" s="74"/>
      <c r="Z52" s="74"/>
      <c r="AA52" s="21"/>
      <c r="AB52" s="2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21"/>
      <c r="D53" s="21"/>
      <c r="E53" s="21"/>
      <c r="H53" s="21"/>
      <c r="I53" s="21"/>
      <c r="J53" s="21"/>
      <c r="K53" s="21"/>
      <c r="T53" s="15"/>
      <c r="U53" s="71"/>
      <c r="V53" s="21"/>
      <c r="X53" s="74"/>
      <c r="Y53" s="74"/>
      <c r="Z53" s="74"/>
      <c r="AA53" s="21"/>
      <c r="AB53" s="2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21"/>
      <c r="D54" s="21"/>
      <c r="E54" s="21"/>
      <c r="H54" s="21"/>
      <c r="I54" s="21"/>
      <c r="J54" s="21"/>
      <c r="K54" s="21"/>
      <c r="T54" s="15"/>
      <c r="U54" s="71"/>
      <c r="V54" s="21"/>
      <c r="X54" s="74"/>
      <c r="Y54" s="74"/>
      <c r="Z54" s="74"/>
      <c r="AA54" s="21"/>
      <c r="AB54" s="2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21"/>
      <c r="D55" s="21"/>
      <c r="E55" s="21"/>
      <c r="H55" s="21"/>
      <c r="I55" s="21"/>
      <c r="J55" s="21"/>
      <c r="K55" s="21"/>
      <c r="R55" s="100"/>
      <c r="T55" s="15"/>
      <c r="U55" s="71"/>
      <c r="V55" s="21"/>
      <c r="X55" s="74"/>
      <c r="Y55" s="74"/>
      <c r="Z55" s="74"/>
      <c r="AA55" s="21"/>
      <c r="AB55" s="2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21"/>
      <c r="D56" s="21"/>
      <c r="E56" s="21"/>
      <c r="H56" s="21"/>
      <c r="I56" s="21"/>
      <c r="J56" s="21"/>
      <c r="K56" s="21"/>
      <c r="T56" s="15"/>
      <c r="U56" s="71"/>
      <c r="V56" s="21"/>
      <c r="X56" s="74"/>
      <c r="Y56" s="74"/>
      <c r="Z56" s="74"/>
      <c r="AA56" s="21"/>
      <c r="AB56" s="2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21"/>
      <c r="D57" s="21"/>
      <c r="E57" s="21"/>
      <c r="H57" s="21"/>
      <c r="I57" s="21"/>
      <c r="J57" s="21"/>
      <c r="K57" s="21"/>
      <c r="T57" s="15"/>
      <c r="U57" s="71"/>
      <c r="V57" s="21"/>
      <c r="X57" s="74"/>
      <c r="Y57" s="74"/>
      <c r="Z57" s="74"/>
      <c r="AA57" s="21"/>
      <c r="AB57" s="2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21"/>
      <c r="D58" s="21"/>
      <c r="E58" s="21"/>
      <c r="H58" s="21"/>
      <c r="I58" s="21"/>
      <c r="J58" s="21"/>
      <c r="K58" s="21"/>
      <c r="T58" s="15"/>
      <c r="U58" s="71"/>
      <c r="V58" s="21"/>
      <c r="X58" s="74"/>
      <c r="Y58" s="74"/>
      <c r="Z58" s="74"/>
      <c r="AA58" s="21"/>
      <c r="AB58" s="2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21"/>
      <c r="D59" s="21"/>
      <c r="E59" s="21"/>
      <c r="H59" s="21"/>
      <c r="I59" s="21"/>
      <c r="J59" s="21"/>
      <c r="K59" s="21"/>
      <c r="T59" s="15"/>
      <c r="U59" s="71"/>
      <c r="V59" s="21"/>
      <c r="X59" s="74"/>
      <c r="Y59" s="74"/>
      <c r="Z59" s="74"/>
      <c r="AA59" s="21"/>
      <c r="AB59" s="2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21"/>
      <c r="D60" s="21"/>
      <c r="E60" s="21"/>
      <c r="H60" s="21"/>
      <c r="I60" s="21"/>
      <c r="J60" s="21"/>
      <c r="K60" s="21"/>
      <c r="T60" s="15"/>
      <c r="U60" s="71"/>
      <c r="V60" s="21"/>
      <c r="X60" s="74"/>
      <c r="Y60" s="74"/>
      <c r="Z60" s="74"/>
      <c r="AA60" s="21"/>
      <c r="AB60" s="2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21"/>
      <c r="D61" s="21"/>
      <c r="E61" s="21"/>
      <c r="H61" s="21"/>
      <c r="I61" s="21"/>
      <c r="J61" s="21"/>
      <c r="K61" s="21"/>
      <c r="T61" s="15"/>
      <c r="U61" s="71"/>
      <c r="V61" s="21"/>
      <c r="X61" s="74"/>
      <c r="Y61" s="74"/>
      <c r="Z61" s="74"/>
      <c r="AA61" s="21"/>
      <c r="AB61" s="2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21"/>
      <c r="D62" s="21"/>
      <c r="E62" s="21"/>
      <c r="H62" s="21"/>
      <c r="I62" s="21"/>
      <c r="J62" s="21"/>
      <c r="K62" s="21"/>
      <c r="T62" s="15"/>
      <c r="U62" s="71"/>
      <c r="V62" s="21"/>
      <c r="X62" s="74"/>
      <c r="Y62" s="74"/>
      <c r="Z62" s="74"/>
      <c r="AA62" s="21"/>
      <c r="AB62" s="2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21"/>
      <c r="D63" s="21"/>
      <c r="E63" s="21"/>
      <c r="H63" s="21"/>
      <c r="I63" s="21"/>
      <c r="J63" s="21"/>
      <c r="K63" s="21"/>
      <c r="T63" s="15"/>
      <c r="U63" s="71"/>
      <c r="V63" s="21"/>
      <c r="X63" s="74"/>
      <c r="Y63" s="74"/>
      <c r="Z63" s="74"/>
      <c r="AA63" s="21"/>
      <c r="AB63" s="2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21"/>
      <c r="D64" s="21"/>
      <c r="E64" s="21"/>
      <c r="H64" s="21"/>
      <c r="I64" s="21"/>
      <c r="J64" s="21"/>
      <c r="K64" s="21"/>
      <c r="T64" s="15"/>
      <c r="U64" s="71"/>
      <c r="V64" s="21"/>
      <c r="X64" s="74"/>
      <c r="Y64" s="74"/>
      <c r="Z64" s="74"/>
      <c r="AA64" s="21"/>
      <c r="AB64" s="2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21"/>
      <c r="D65" s="21"/>
      <c r="E65" s="21"/>
      <c r="H65" s="21"/>
      <c r="I65" s="21"/>
      <c r="J65" s="7" t="s">
        <v>3</v>
      </c>
      <c r="K65" s="234">
        <f>PI()*H34^2/4</f>
        <v>467.24976730419178</v>
      </c>
      <c r="L65" s="234"/>
      <c r="M65" s="7" t="s">
        <v>62</v>
      </c>
      <c r="T65" s="15"/>
      <c r="U65" s="71"/>
      <c r="V65" s="21"/>
      <c r="X65" s="74"/>
      <c r="Y65" s="74"/>
      <c r="Z65" s="74"/>
      <c r="AA65" s="21"/>
      <c r="AB65" s="21"/>
      <c r="AD65" s="80"/>
      <c r="AE65" s="51"/>
      <c r="AI65" s="64"/>
      <c r="AJ65" s="75"/>
      <c r="AK65" s="75"/>
      <c r="AL65" s="75"/>
      <c r="AM65" s="75"/>
      <c r="AX65" s="7">
        <f>PI()*H34^2*0.25*AX64/1000</f>
        <v>146.53887202194062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250</v>
      </c>
      <c r="L67" s="226"/>
      <c r="M67" s="95" t="s">
        <v>64</v>
      </c>
      <c r="T67" s="15"/>
      <c r="U67" s="71"/>
      <c r="V67" s="21"/>
      <c r="X67" s="74"/>
      <c r="Y67" s="74"/>
      <c r="Z67" s="74"/>
      <c r="AA67" s="21"/>
      <c r="AB67" s="2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535.0457453245632</v>
      </c>
      <c r="L68" s="226"/>
      <c r="M68" s="95" t="s">
        <v>55</v>
      </c>
      <c r="R68" s="7" t="s">
        <v>66</v>
      </c>
      <c r="T68" s="7" t="s">
        <v>3</v>
      </c>
      <c r="U68" s="219">
        <v>536</v>
      </c>
      <c r="V68" s="219"/>
      <c r="W68" s="7" t="s">
        <v>55</v>
      </c>
      <c r="X68" s="15"/>
      <c r="Y68" s="74"/>
      <c r="Z68" s="74" t="s">
        <v>67</v>
      </c>
      <c r="AA68" s="21"/>
      <c r="AB68" s="2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02"/>
      <c r="L69" s="102"/>
      <c r="M69" s="95"/>
      <c r="T69" s="7" t="s">
        <v>3</v>
      </c>
      <c r="U69" s="221">
        <f>U68/1000*K65/X32*60</f>
        <v>30.053505033005617</v>
      </c>
      <c r="V69" s="221"/>
      <c r="W69" s="7" t="s">
        <v>48</v>
      </c>
      <c r="X69" s="15"/>
      <c r="Y69" s="74"/>
      <c r="Z69" s="21" t="s">
        <v>67</v>
      </c>
      <c r="AA69" s="21"/>
      <c r="AB69" s="2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536</v>
      </c>
      <c r="L70" s="226"/>
      <c r="M70" s="95" t="s">
        <v>55</v>
      </c>
      <c r="T70" s="15"/>
      <c r="U70" s="71"/>
      <c r="V70" s="21"/>
      <c r="X70" s="74"/>
      <c r="Y70" s="74"/>
      <c r="Z70" s="74"/>
      <c r="AA70" s="21"/>
      <c r="AB70" s="2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10669</v>
      </c>
      <c r="L71" s="220"/>
      <c r="M71" s="106" t="s">
        <v>55</v>
      </c>
      <c r="T71" s="15"/>
      <c r="U71" s="71"/>
      <c r="V71" s="21"/>
      <c r="X71" s="74"/>
      <c r="Y71" s="74"/>
      <c r="Z71" s="74"/>
      <c r="AA71" s="21"/>
      <c r="AB71" s="2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21"/>
      <c r="D72" s="21"/>
      <c r="E72" s="21"/>
      <c r="H72" s="21"/>
      <c r="I72" s="21"/>
      <c r="J72" s="21"/>
      <c r="K72" s="21"/>
      <c r="T72" s="15"/>
      <c r="U72" s="71"/>
      <c r="V72" s="21"/>
      <c r="X72" s="74"/>
      <c r="Y72" s="74"/>
      <c r="Z72" s="74"/>
      <c r="AA72" s="21"/>
      <c r="AB72" s="2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125</v>
      </c>
      <c r="L73" s="226"/>
      <c r="M73" s="95" t="s">
        <v>64</v>
      </c>
      <c r="T73" s="15"/>
      <c r="U73" s="71"/>
      <c r="V73" s="21"/>
      <c r="X73" s="74"/>
      <c r="Y73" s="74"/>
      <c r="Z73" s="74"/>
      <c r="AA73" s="21"/>
      <c r="AB73" s="2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267.5228726622816</v>
      </c>
      <c r="L74" s="226"/>
      <c r="M74" s="95" t="s">
        <v>55</v>
      </c>
      <c r="R74" s="7" t="s">
        <v>66</v>
      </c>
      <c r="T74" s="7" t="s">
        <v>3</v>
      </c>
      <c r="U74" s="219">
        <v>269</v>
      </c>
      <c r="V74" s="219"/>
      <c r="W74" s="7" t="s">
        <v>55</v>
      </c>
      <c r="X74" s="15"/>
      <c r="Y74" s="74"/>
      <c r="Z74" s="74" t="s">
        <v>72</v>
      </c>
      <c r="AA74" s="21"/>
      <c r="AB74" s="2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02"/>
      <c r="L75" s="102"/>
      <c r="M75" s="95"/>
      <c r="T75" s="7"/>
      <c r="U75" s="221">
        <f>U74/1000*K65/X32*60</f>
        <v>15.082822488579312</v>
      </c>
      <c r="V75" s="221"/>
      <c r="W75" s="7" t="s">
        <v>48</v>
      </c>
      <c r="X75" s="15"/>
      <c r="Y75" s="74"/>
      <c r="Z75" s="21" t="s">
        <v>72</v>
      </c>
      <c r="AA75" s="21"/>
      <c r="AB75" s="2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805</v>
      </c>
      <c r="L76" s="226"/>
      <c r="M76" s="95" t="s">
        <v>55</v>
      </c>
      <c r="T76" s="7"/>
      <c r="U76" s="69"/>
      <c r="V76" s="69"/>
      <c r="X76" s="15"/>
      <c r="Y76" s="74"/>
      <c r="Z76" s="74"/>
      <c r="AA76" s="21"/>
      <c r="AB76" s="2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10400</v>
      </c>
      <c r="L77" s="220"/>
      <c r="M77" s="106" t="s">
        <v>55</v>
      </c>
      <c r="T77" s="7"/>
      <c r="U77" s="229"/>
      <c r="V77" s="229"/>
      <c r="X77" s="15"/>
      <c r="Y77" s="74"/>
      <c r="Z77" s="21"/>
      <c r="AA77" s="21"/>
      <c r="AB77" s="2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21"/>
      <c r="E79" s="21"/>
      <c r="F79" s="21"/>
      <c r="G79" s="21"/>
      <c r="H79" s="21"/>
      <c r="I79" s="21"/>
      <c r="J79" s="7" t="s">
        <v>3</v>
      </c>
      <c r="K79" s="219">
        <v>16</v>
      </c>
      <c r="L79" s="219"/>
      <c r="M79" s="7" t="s">
        <v>76</v>
      </c>
      <c r="N79" s="16"/>
      <c r="O79" s="15"/>
      <c r="P79" s="108"/>
      <c r="Q79" s="16"/>
      <c r="R79" s="21"/>
      <c r="T79" s="7" t="s">
        <v>3</v>
      </c>
      <c r="U79" s="228">
        <f>K79*25.4</f>
        <v>406.4</v>
      </c>
      <c r="V79" s="228"/>
      <c r="W79" s="7" t="s">
        <v>55</v>
      </c>
      <c r="Y79" s="74"/>
      <c r="Z79" s="74"/>
      <c r="AA79" s="21"/>
      <c r="AB79" s="2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1.0706995101473962</v>
      </c>
      <c r="V80" s="227"/>
      <c r="W80" s="7" t="s">
        <v>79</v>
      </c>
      <c r="Y80" s="74"/>
      <c r="Z80" s="74"/>
      <c r="AA80" s="21"/>
      <c r="AB80" s="2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21"/>
      <c r="D81" s="21"/>
      <c r="E81" s="21"/>
      <c r="H81" s="21"/>
      <c r="I81" s="21"/>
      <c r="J81" s="21"/>
      <c r="K81" s="21"/>
      <c r="T81" s="15"/>
      <c r="U81" s="71"/>
      <c r="V81" s="21"/>
      <c r="X81" s="74"/>
      <c r="Y81" s="74"/>
      <c r="Z81" s="74"/>
      <c r="AA81" s="21"/>
      <c r="AB81" s="2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21"/>
      <c r="E82" s="21"/>
      <c r="F82" s="21"/>
      <c r="G82" s="21"/>
      <c r="H82" s="21"/>
      <c r="I82" s="2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21"/>
      <c r="Y82" s="74"/>
      <c r="Z82" s="74"/>
      <c r="AA82" s="21"/>
      <c r="AB82" s="2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21"/>
      <c r="Y83" s="74"/>
      <c r="Z83" s="74"/>
      <c r="AA83" s="21"/>
      <c r="AB83" s="2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21"/>
      <c r="D84" s="21"/>
      <c r="E84" s="21"/>
      <c r="H84" s="21"/>
      <c r="I84" s="21"/>
      <c r="J84" s="21"/>
      <c r="K84" s="21"/>
      <c r="T84" s="15"/>
      <c r="U84" s="71"/>
      <c r="V84" s="21"/>
      <c r="X84" s="74"/>
      <c r="Y84" s="74"/>
      <c r="Z84" s="74"/>
      <c r="AA84" s="21"/>
      <c r="AB84" s="2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21"/>
      <c r="X85" s="74"/>
      <c r="Y85" s="74"/>
      <c r="Z85" s="74"/>
      <c r="AA85" s="21"/>
      <c r="AB85" s="2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21"/>
      <c r="X86" s="74"/>
      <c r="Y86" s="74"/>
      <c r="Z86" s="74"/>
      <c r="AA86" s="21"/>
      <c r="AB86" s="2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21"/>
      <c r="X87" s="74"/>
      <c r="Y87" s="74"/>
      <c r="Z87" s="74"/>
      <c r="AA87" s="21"/>
      <c r="AB87" s="2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460</v>
      </c>
      <c r="L88" s="225"/>
      <c r="M88" s="106" t="s">
        <v>55</v>
      </c>
      <c r="T88" s="15"/>
      <c r="U88" s="71"/>
      <c r="V88" s="21"/>
      <c r="X88" s="74"/>
      <c r="Y88" s="74"/>
      <c r="Z88" s="74"/>
      <c r="AA88" s="21"/>
      <c r="AB88" s="2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21"/>
      <c r="D89" s="21"/>
      <c r="E89" s="21"/>
      <c r="H89" s="21"/>
      <c r="I89" s="21"/>
      <c r="J89" s="21"/>
      <c r="K89" s="21"/>
      <c r="T89" s="15"/>
      <c r="U89" s="71"/>
      <c r="V89" s="21"/>
      <c r="X89" s="74"/>
      <c r="Y89" s="74"/>
      <c r="Z89" s="74"/>
      <c r="AA89" s="21"/>
      <c r="AB89" s="2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21"/>
      <c r="X90" s="74"/>
      <c r="Y90" s="74"/>
      <c r="Z90" s="74"/>
      <c r="AA90" s="21"/>
      <c r="AB90" s="2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160.51372359736897</v>
      </c>
      <c r="L91" s="226"/>
      <c r="M91" s="95" t="s">
        <v>55</v>
      </c>
      <c r="R91" s="7" t="s">
        <v>66</v>
      </c>
      <c r="T91" s="7" t="s">
        <v>3</v>
      </c>
      <c r="U91" s="219">
        <v>161</v>
      </c>
      <c r="V91" s="219"/>
      <c r="W91" s="7" t="s">
        <v>55</v>
      </c>
      <c r="X91" s="15"/>
      <c r="Y91" s="74"/>
      <c r="Z91" s="74" t="s">
        <v>91</v>
      </c>
      <c r="AA91" s="21"/>
      <c r="AB91" s="2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621</v>
      </c>
      <c r="L92" s="220"/>
      <c r="M92" s="106" t="s">
        <v>55</v>
      </c>
      <c r="T92" s="7"/>
      <c r="U92" s="221">
        <f>U91/1000*K65/X34*60</f>
        <v>15.045442507194975</v>
      </c>
      <c r="V92" s="221"/>
      <c r="W92" s="7" t="s">
        <v>48</v>
      </c>
      <c r="X92" s="15"/>
      <c r="Y92" s="74"/>
      <c r="Z92" s="21" t="s">
        <v>91</v>
      </c>
      <c r="AA92" s="21"/>
      <c r="AB92" s="2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02"/>
      <c r="L93" s="102"/>
      <c r="M93" s="95"/>
      <c r="T93" s="7"/>
      <c r="U93" s="107"/>
      <c r="V93" s="107"/>
      <c r="X93" s="15"/>
      <c r="Y93" s="74"/>
      <c r="Z93" s="21"/>
      <c r="AA93" s="21"/>
      <c r="AB93" s="2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02"/>
      <c r="L94" s="102"/>
      <c r="M94" s="95"/>
      <c r="T94" s="7"/>
      <c r="U94" s="107"/>
      <c r="V94" s="107"/>
      <c r="X94" s="15"/>
      <c r="Y94" s="74"/>
      <c r="Z94" s="21"/>
      <c r="AA94" s="21"/>
      <c r="AB94" s="2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02"/>
      <c r="L95" s="102"/>
      <c r="M95" s="95"/>
      <c r="T95" s="7"/>
      <c r="U95" s="107"/>
      <c r="V95" s="107"/>
      <c r="X95" s="15"/>
      <c r="Y95" s="74"/>
      <c r="Z95" s="21"/>
      <c r="AA95" s="21"/>
      <c r="AB95" s="2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02"/>
      <c r="L96" s="102"/>
      <c r="M96" s="95"/>
      <c r="T96" s="7"/>
      <c r="U96" s="107"/>
      <c r="V96" s="107"/>
      <c r="X96" s="15"/>
      <c r="Y96" s="74"/>
      <c r="Z96" s="21"/>
      <c r="AA96" s="21"/>
      <c r="AB96" s="2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02"/>
      <c r="L97" s="102"/>
      <c r="M97" s="95"/>
      <c r="T97" s="7"/>
      <c r="U97" s="107"/>
      <c r="V97" s="107"/>
      <c r="X97" s="15"/>
      <c r="Y97" s="74"/>
      <c r="Z97" s="21"/>
      <c r="AA97" s="21"/>
      <c r="AB97" s="2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02"/>
      <c r="L98" s="102"/>
      <c r="M98" s="95"/>
      <c r="T98" s="7"/>
      <c r="U98" s="107"/>
      <c r="V98" s="107"/>
      <c r="X98" s="15"/>
      <c r="Y98" s="74"/>
      <c r="Z98" s="21"/>
      <c r="AA98" s="21"/>
      <c r="AB98" s="2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21"/>
      <c r="E99" s="21"/>
      <c r="F99" s="21"/>
      <c r="G99" s="21"/>
      <c r="H99" s="21"/>
      <c r="I99" s="21"/>
      <c r="J99" s="15"/>
      <c r="K99" s="16"/>
      <c r="L99" s="21"/>
      <c r="M99" s="110"/>
      <c r="N99" s="16"/>
      <c r="T99" s="15"/>
      <c r="U99" s="222"/>
      <c r="V99" s="222"/>
      <c r="X99" s="111"/>
      <c r="Y99" s="111"/>
      <c r="Z99" s="21"/>
      <c r="AA99" s="21"/>
      <c r="AB99" s="21"/>
      <c r="AC99" s="21"/>
      <c r="AD99" s="21"/>
      <c r="AE99" s="22"/>
      <c r="AR99" s="112"/>
    </row>
    <row r="100" spans="1:44" ht="11.25" customHeight="1" thickBot="1" x14ac:dyDescent="0.25">
      <c r="A100" s="61"/>
      <c r="C100" s="15"/>
      <c r="D100" s="21"/>
      <c r="E100" s="21"/>
      <c r="F100" s="21"/>
      <c r="G100" s="21"/>
      <c r="H100" s="21"/>
      <c r="N100" s="49"/>
      <c r="O100" s="21"/>
      <c r="P100" s="21"/>
      <c r="Q100" s="21"/>
      <c r="R100" s="21"/>
      <c r="S100" s="21"/>
      <c r="T100" s="15"/>
      <c r="U100" s="113"/>
      <c r="V100" s="15"/>
      <c r="W100" s="21"/>
      <c r="X100" s="21"/>
      <c r="Y100" s="111"/>
      <c r="Z100" s="21"/>
      <c r="AA100" s="21"/>
      <c r="AB100" s="21"/>
      <c r="AC100" s="21"/>
      <c r="AD100" s="2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5235.5336426434687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21"/>
      <c r="D102" s="21"/>
      <c r="E102" s="21"/>
      <c r="H102" s="21" t="s">
        <v>3</v>
      </c>
      <c r="I102" s="21"/>
      <c r="J102" s="215">
        <f>PI()*$H$34^2/4*L106/1000</f>
        <v>4985.0877673684217</v>
      </c>
      <c r="K102" s="215"/>
      <c r="L102" s="7" t="s">
        <v>35</v>
      </c>
      <c r="N102" s="7" t="s">
        <v>96</v>
      </c>
      <c r="O102" s="21"/>
      <c r="P102" s="21"/>
      <c r="Q102" s="21"/>
      <c r="R102" s="21"/>
      <c r="S102" s="21"/>
      <c r="T102" s="15"/>
      <c r="U102" s="16"/>
      <c r="V102" s="15"/>
      <c r="W102" s="21"/>
      <c r="X102" s="21"/>
      <c r="Y102" s="21"/>
      <c r="Z102" s="21"/>
      <c r="AA102" s="21"/>
      <c r="AB102" s="21"/>
      <c r="AC102" s="21"/>
      <c r="AD102" s="22"/>
      <c r="AE102" s="22"/>
    </row>
    <row r="103" spans="1:44" ht="11.25" customHeight="1" x14ac:dyDescent="0.2">
      <c r="A103" s="61"/>
      <c r="B103" s="119" t="s">
        <v>97</v>
      </c>
      <c r="C103" s="21"/>
      <c r="D103" s="21"/>
      <c r="E103" s="21"/>
      <c r="H103" s="21" t="s">
        <v>3</v>
      </c>
      <c r="I103" s="21"/>
      <c r="J103" s="215">
        <f>PI()*$H$34^2/4*(L107-L108)/1000</f>
        <v>4569.2354744676913</v>
      </c>
      <c r="K103" s="215"/>
      <c r="L103" s="7" t="s">
        <v>35</v>
      </c>
      <c r="N103" s="7" t="s">
        <v>98</v>
      </c>
      <c r="O103" s="21"/>
      <c r="P103" s="21"/>
      <c r="Q103" s="21"/>
      <c r="R103" s="21"/>
      <c r="S103" s="21"/>
      <c r="T103" s="15"/>
      <c r="U103" s="16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R103" s="109"/>
    </row>
    <row r="104" spans="1:44" ht="11.25" customHeight="1" x14ac:dyDescent="0.2">
      <c r="A104" s="61"/>
      <c r="B104" s="119" t="s">
        <v>99</v>
      </c>
      <c r="C104" s="21"/>
      <c r="D104" s="21"/>
      <c r="E104" s="21"/>
      <c r="H104" s="21" t="s">
        <v>3</v>
      </c>
      <c r="I104" s="21"/>
      <c r="J104" s="216">
        <f>PI()*$H$34^2/4*(L107-L109)/1000</f>
        <v>4644.4626870036664</v>
      </c>
      <c r="K104" s="216"/>
      <c r="L104" s="7" t="s">
        <v>35</v>
      </c>
      <c r="N104" s="7" t="s">
        <v>98</v>
      </c>
      <c r="O104" s="21"/>
      <c r="P104" s="21"/>
      <c r="Q104" s="21"/>
      <c r="R104" s="21"/>
      <c r="S104" s="21"/>
      <c r="T104" s="15"/>
      <c r="U104" s="16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R104" s="109"/>
    </row>
    <row r="105" spans="1:44" ht="11.25" customHeight="1" x14ac:dyDescent="0.2">
      <c r="A105" s="61"/>
      <c r="B105" s="119" t="s">
        <v>100</v>
      </c>
      <c r="C105" s="21"/>
      <c r="D105" s="21"/>
      <c r="E105" s="21"/>
      <c r="H105" s="21" t="s">
        <v>3</v>
      </c>
      <c r="I105" s="21"/>
      <c r="J105" s="215">
        <f>PI()*$H$34^2/4*L109/1000</f>
        <v>214.93489295992822</v>
      </c>
      <c r="K105" s="215"/>
      <c r="L105" s="7" t="s">
        <v>35</v>
      </c>
      <c r="N105" s="7" t="s">
        <v>101</v>
      </c>
      <c r="O105" s="21"/>
      <c r="P105" s="21"/>
      <c r="Q105" s="21"/>
      <c r="R105" s="21"/>
      <c r="S105" s="21"/>
      <c r="T105" s="15"/>
      <c r="U105" s="16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</row>
    <row r="106" spans="1:44" ht="11.25" customHeight="1" x14ac:dyDescent="0.2">
      <c r="A106" s="61"/>
      <c r="B106" s="119"/>
      <c r="E106" s="21" t="s">
        <v>102</v>
      </c>
      <c r="F106" s="21"/>
      <c r="G106" s="21"/>
      <c r="J106" s="21" t="s">
        <v>3</v>
      </c>
      <c r="K106" s="21"/>
      <c r="L106" s="217">
        <f>K71</f>
        <v>10669</v>
      </c>
      <c r="M106" s="202"/>
      <c r="N106" s="7" t="s">
        <v>55</v>
      </c>
      <c r="O106" s="21"/>
      <c r="P106" s="21"/>
      <c r="Q106" s="21"/>
      <c r="R106" s="21"/>
      <c r="S106" s="21"/>
      <c r="T106" s="15"/>
      <c r="U106" s="16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21" t="s">
        <v>3</v>
      </c>
      <c r="L107" s="217">
        <f>K77</f>
        <v>10400</v>
      </c>
      <c r="M107" s="202"/>
      <c r="N107" s="7" t="s">
        <v>55</v>
      </c>
      <c r="O107" s="21"/>
      <c r="P107" s="21"/>
      <c r="Q107" s="21"/>
      <c r="R107" s="21"/>
      <c r="S107" s="202" t="s">
        <v>104</v>
      </c>
      <c r="T107" s="202"/>
      <c r="U107" s="16"/>
      <c r="AD107" s="51"/>
      <c r="AE107" s="51"/>
      <c r="AH107" s="122"/>
    </row>
    <row r="108" spans="1:44" ht="11.25" customHeight="1" x14ac:dyDescent="0.2">
      <c r="A108" s="61"/>
      <c r="B108" s="119"/>
      <c r="E108" s="21" t="s">
        <v>105</v>
      </c>
      <c r="F108" s="21"/>
      <c r="G108" s="21"/>
      <c r="J108" s="21" t="s">
        <v>3</v>
      </c>
      <c r="K108" s="21"/>
      <c r="L108" s="217">
        <f>K92</f>
        <v>621</v>
      </c>
      <c r="M108" s="202"/>
      <c r="N108" s="7" t="s">
        <v>55</v>
      </c>
      <c r="T108" s="15"/>
      <c r="U108" s="71"/>
      <c r="V108" s="21"/>
      <c r="Y108" s="21"/>
      <c r="Z108" s="21"/>
      <c r="AA108" s="21"/>
      <c r="AB108" s="2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460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AE110" s="51"/>
    </row>
    <row r="111" spans="1:44" x14ac:dyDescent="0.2">
      <c r="A111" s="61"/>
      <c r="B111" s="1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62"/>
      <c r="T111" s="63"/>
      <c r="U111" s="16"/>
      <c r="V111" s="21"/>
      <c r="W111" s="21"/>
      <c r="AE111" s="51"/>
    </row>
    <row r="112" spans="1:44" x14ac:dyDescent="0.2">
      <c r="A112" s="61"/>
      <c r="B112" s="1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62"/>
      <c r="T112" s="63"/>
      <c r="U112" s="16"/>
      <c r="AE112" s="51"/>
    </row>
    <row r="113" spans="1:32" x14ac:dyDescent="0.2">
      <c r="A113" s="60"/>
      <c r="B113" s="1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AE113" s="51"/>
    </row>
    <row r="114" spans="1:32" x14ac:dyDescent="0.2">
      <c r="A114" s="61"/>
      <c r="B114" s="64"/>
      <c r="C114" s="15"/>
      <c r="D114" s="21"/>
      <c r="E114" s="21"/>
      <c r="F114" s="21"/>
      <c r="G114" s="21"/>
      <c r="H114" s="21"/>
      <c r="T114" s="15"/>
      <c r="U114" s="16"/>
      <c r="V114" s="21"/>
      <c r="Y114" s="129"/>
      <c r="Z114" s="21"/>
      <c r="AA114" s="62"/>
      <c r="AB114" s="62"/>
      <c r="AC114" s="62"/>
      <c r="AD114" s="21"/>
      <c r="AE114" s="51"/>
    </row>
    <row r="115" spans="1:32" x14ac:dyDescent="0.2">
      <c r="A115" s="61"/>
      <c r="B115" s="64"/>
      <c r="C115" s="15"/>
      <c r="D115" s="21"/>
      <c r="E115" s="21"/>
      <c r="F115" s="21"/>
      <c r="G115" s="21"/>
      <c r="H115" s="21"/>
      <c r="T115" s="15"/>
      <c r="U115" s="16"/>
      <c r="V115" s="21"/>
      <c r="Y115" s="16"/>
      <c r="Z115" s="21"/>
      <c r="AA115" s="62"/>
      <c r="AB115" s="62"/>
      <c r="AC115" s="62"/>
      <c r="AD115" s="21"/>
      <c r="AE115" s="51"/>
    </row>
    <row r="116" spans="1:32" x14ac:dyDescent="0.2">
      <c r="A116" s="61"/>
      <c r="B116" s="64"/>
      <c r="C116" s="21"/>
      <c r="D116" s="21"/>
      <c r="E116" s="21"/>
      <c r="F116" s="7" t="s">
        <v>107</v>
      </c>
      <c r="H116" s="21"/>
      <c r="T116" s="15"/>
      <c r="U116" s="16"/>
      <c r="V116" s="21"/>
      <c r="Y116" s="21"/>
      <c r="Z116" s="207">
        <f>M39</f>
        <v>11205</v>
      </c>
      <c r="AA116" s="207"/>
      <c r="AB116" s="21" t="s">
        <v>55</v>
      </c>
      <c r="AC116" s="21"/>
      <c r="AE116" s="51"/>
      <c r="AF116" s="130"/>
    </row>
    <row r="117" spans="1:32" x14ac:dyDescent="0.2">
      <c r="A117" s="61"/>
      <c r="B117" s="7"/>
      <c r="C117" s="21"/>
      <c r="D117" s="131">
        <f>U69</f>
        <v>30.053505033005617</v>
      </c>
      <c r="E117" s="21" t="s">
        <v>108</v>
      </c>
      <c r="H117" s="21"/>
      <c r="T117" s="15"/>
      <c r="U117" s="21"/>
      <c r="V117" s="21"/>
      <c r="Y117" s="21"/>
      <c r="AC117" s="21"/>
      <c r="AE117" s="51"/>
    </row>
    <row r="118" spans="1:32" x14ac:dyDescent="0.2">
      <c r="A118" s="61"/>
      <c r="B118" s="7"/>
      <c r="C118" s="21"/>
      <c r="D118" s="21"/>
      <c r="F118" s="214" t="s">
        <v>102</v>
      </c>
      <c r="G118" s="214"/>
      <c r="H118" s="21"/>
      <c r="T118" s="15"/>
      <c r="U118" s="21"/>
      <c r="V118" s="21"/>
      <c r="Y118" s="129"/>
      <c r="Z118" s="207">
        <f>L106</f>
        <v>10669</v>
      </c>
      <c r="AA118" s="207"/>
      <c r="AB118" s="21" t="s">
        <v>55</v>
      </c>
      <c r="AC118" s="21"/>
      <c r="AE118" s="51"/>
      <c r="AF118" s="130"/>
    </row>
    <row r="119" spans="1:32" x14ac:dyDescent="0.2">
      <c r="A119" s="61"/>
      <c r="B119" s="7"/>
      <c r="C119" s="21"/>
      <c r="D119" s="131">
        <f>U75</f>
        <v>15.082822488579312</v>
      </c>
      <c r="E119" s="21" t="s">
        <v>108</v>
      </c>
      <c r="G119" s="21"/>
      <c r="H119" s="21"/>
      <c r="T119" s="15"/>
      <c r="U119" s="21"/>
      <c r="V119" s="21"/>
      <c r="Y119" s="21"/>
      <c r="Z119" s="66"/>
      <c r="AA119" s="21"/>
      <c r="AB119" s="21"/>
      <c r="AC119" s="21"/>
      <c r="AE119" s="51"/>
    </row>
    <row r="120" spans="1:32" x14ac:dyDescent="0.2">
      <c r="A120" s="61"/>
      <c r="B120" s="64"/>
      <c r="C120" s="15"/>
      <c r="D120" s="21"/>
      <c r="E120" s="21"/>
      <c r="F120" s="214" t="s">
        <v>103</v>
      </c>
      <c r="G120" s="214"/>
      <c r="H120" s="21"/>
      <c r="T120" s="15"/>
      <c r="U120" s="21"/>
      <c r="V120" s="21"/>
      <c r="Y120" s="129"/>
      <c r="Z120" s="207">
        <f>L107</f>
        <v>10400</v>
      </c>
      <c r="AA120" s="207"/>
      <c r="AB120" s="21" t="s">
        <v>55</v>
      </c>
      <c r="AC120" s="21"/>
      <c r="AE120" s="51"/>
      <c r="AF120" s="130"/>
    </row>
    <row r="121" spans="1:32" ht="10.95" customHeight="1" x14ac:dyDescent="0.2">
      <c r="A121" s="61"/>
      <c r="B121" s="64"/>
      <c r="C121" s="15"/>
      <c r="D121" s="21"/>
      <c r="E121" s="21"/>
      <c r="F121" s="21"/>
      <c r="G121" s="21"/>
      <c r="H121" s="21"/>
      <c r="T121" s="15"/>
      <c r="U121" s="65"/>
      <c r="V121" s="21"/>
      <c r="Y121" s="21"/>
      <c r="AC121" s="21"/>
      <c r="AE121" s="51"/>
    </row>
    <row r="122" spans="1:32" ht="10.199999999999999" customHeight="1" x14ac:dyDescent="0.2">
      <c r="A122" s="60"/>
      <c r="B122" s="1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68"/>
      <c r="T122" s="63"/>
      <c r="U122" s="16"/>
      <c r="V122" s="21"/>
      <c r="AE122" s="51"/>
    </row>
    <row r="123" spans="1:32" ht="10.95" customHeight="1" x14ac:dyDescent="0.2">
      <c r="A123" s="60"/>
      <c r="B123" s="1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68"/>
      <c r="T123" s="63"/>
      <c r="U123" s="16"/>
      <c r="V123" s="21"/>
      <c r="W123" s="132"/>
      <c r="AA123" s="130"/>
      <c r="AE123" s="51"/>
    </row>
    <row r="124" spans="1:32" x14ac:dyDescent="0.2">
      <c r="A124" s="61"/>
      <c r="B124" s="64"/>
      <c r="C124" s="21"/>
      <c r="D124" s="21"/>
      <c r="E124" s="21"/>
      <c r="F124" s="206"/>
      <c r="G124" s="206"/>
      <c r="H124" s="21"/>
      <c r="I124" s="21"/>
      <c r="J124" s="21"/>
      <c r="K124" s="21"/>
      <c r="M124" s="21"/>
      <c r="N124" s="21"/>
      <c r="O124" s="21"/>
      <c r="P124" s="21"/>
      <c r="Q124" s="21"/>
      <c r="R124" s="21"/>
      <c r="S124" s="70"/>
      <c r="T124" s="15"/>
      <c r="U124" s="111"/>
      <c r="V124" s="21"/>
      <c r="Z124" s="72"/>
      <c r="AA124" s="21"/>
      <c r="AB124" s="21"/>
      <c r="AE124" s="51"/>
    </row>
    <row r="125" spans="1:32" x14ac:dyDescent="0.2">
      <c r="A125" s="61"/>
      <c r="B125" s="15"/>
      <c r="C125" s="21"/>
      <c r="D125" s="21" t="s">
        <v>109</v>
      </c>
      <c r="E125" s="21"/>
      <c r="H125" s="21"/>
      <c r="I125" s="21"/>
      <c r="J125" s="21"/>
      <c r="K125" s="133" t="s">
        <v>99</v>
      </c>
      <c r="L125" s="82"/>
      <c r="M125" s="133"/>
      <c r="N125" s="133"/>
      <c r="O125" s="133"/>
      <c r="P125" s="21"/>
      <c r="Q125" s="21"/>
      <c r="R125" s="133" t="s">
        <v>97</v>
      </c>
      <c r="S125" s="68"/>
      <c r="T125" s="63"/>
      <c r="U125" s="62"/>
      <c r="V125" s="21"/>
      <c r="W125" s="21"/>
      <c r="X125" s="21"/>
      <c r="Y125" s="21"/>
      <c r="Z125" s="207"/>
      <c r="AA125" s="207"/>
      <c r="AB125" s="21"/>
      <c r="AE125" s="51"/>
    </row>
    <row r="126" spans="1:32" x14ac:dyDescent="0.2">
      <c r="A126" s="61"/>
      <c r="C126" s="208">
        <f>H36*1000</f>
        <v>10920</v>
      </c>
      <c r="D126" s="208"/>
      <c r="E126" s="21" t="s">
        <v>55</v>
      </c>
      <c r="J126" s="21"/>
      <c r="K126" s="134">
        <f>J104</f>
        <v>4644.4626870036664</v>
      </c>
      <c r="L126" s="135" t="s">
        <v>58</v>
      </c>
      <c r="M126" s="209"/>
      <c r="N126" s="209"/>
      <c r="O126" s="82"/>
      <c r="R126" s="136">
        <f>J103</f>
        <v>4569.2354744676913</v>
      </c>
      <c r="S126" s="82" t="s">
        <v>58</v>
      </c>
      <c r="T126" s="15"/>
      <c r="U126" s="21"/>
      <c r="V126" s="21"/>
      <c r="Y126" s="21"/>
      <c r="Z126" s="21"/>
      <c r="AA126" s="21"/>
      <c r="AB126" s="21"/>
      <c r="AD126" s="80"/>
      <c r="AE126" s="51"/>
    </row>
    <row r="127" spans="1:32" x14ac:dyDescent="0.2">
      <c r="A127" s="61"/>
      <c r="C127" s="21"/>
      <c r="D127" s="21"/>
      <c r="E127" s="21"/>
      <c r="I127" s="21"/>
      <c r="J127" s="16"/>
      <c r="K127" s="21"/>
      <c r="T127" s="15"/>
      <c r="U127" s="21"/>
      <c r="V127" s="21"/>
      <c r="Y127" s="21"/>
      <c r="Z127" s="21"/>
      <c r="AA127" s="21"/>
      <c r="AB127" s="21"/>
      <c r="AD127" s="80"/>
      <c r="AE127" s="51"/>
    </row>
    <row r="128" spans="1:32" x14ac:dyDescent="0.2">
      <c r="A128" s="61"/>
      <c r="C128" s="21"/>
      <c r="D128" s="21"/>
      <c r="E128" s="21"/>
      <c r="I128" s="21"/>
      <c r="J128" s="16"/>
      <c r="K128" s="21"/>
      <c r="T128" s="15"/>
      <c r="U128" s="111"/>
      <c r="V128" s="21"/>
      <c r="Y128" s="21"/>
      <c r="Z128" s="21"/>
      <c r="AA128" s="21"/>
      <c r="AB128" s="21"/>
      <c r="AD128" s="80"/>
      <c r="AE128" s="51"/>
    </row>
    <row r="129" spans="1:31" x14ac:dyDescent="0.2">
      <c r="A129" s="61"/>
      <c r="D129" s="21"/>
      <c r="E129" s="21"/>
      <c r="I129" s="21"/>
      <c r="J129" s="16"/>
      <c r="K129" s="21"/>
      <c r="T129" s="15"/>
      <c r="U129" s="111"/>
      <c r="V129" s="21"/>
      <c r="Y129" s="21"/>
      <c r="Z129" s="21"/>
      <c r="AA129" s="21"/>
      <c r="AB129" s="21"/>
      <c r="AD129" s="80"/>
      <c r="AE129" s="51"/>
    </row>
    <row r="130" spans="1:31" x14ac:dyDescent="0.2">
      <c r="A130" s="61"/>
      <c r="C130" s="21"/>
      <c r="D130" s="21"/>
      <c r="E130" s="21"/>
      <c r="H130" s="21"/>
      <c r="I130" s="21"/>
      <c r="J130" s="16"/>
      <c r="K130" s="21"/>
      <c r="T130" s="15"/>
      <c r="U130" s="21"/>
      <c r="V130" s="21"/>
      <c r="AC130" s="21"/>
      <c r="AD130" s="21"/>
      <c r="AE130" s="51"/>
    </row>
    <row r="131" spans="1:31" x14ac:dyDescent="0.2">
      <c r="A131" s="61"/>
      <c r="C131" s="21"/>
      <c r="D131" s="21"/>
      <c r="E131" s="21"/>
      <c r="H131" s="21"/>
      <c r="I131" s="21"/>
      <c r="J131" s="16"/>
      <c r="K131" s="21"/>
      <c r="T131" s="15"/>
      <c r="U131" s="21"/>
      <c r="V131" s="21"/>
      <c r="AC131" s="21"/>
      <c r="AD131" s="21"/>
      <c r="AE131" s="51"/>
    </row>
    <row r="132" spans="1:31" x14ac:dyDescent="0.2">
      <c r="A132" s="61"/>
      <c r="C132" s="21"/>
      <c r="D132" s="21"/>
      <c r="E132" s="21"/>
      <c r="H132" s="21"/>
      <c r="I132" s="21"/>
      <c r="J132" s="16"/>
      <c r="K132" s="21"/>
      <c r="T132" s="15"/>
      <c r="U132" s="21"/>
      <c r="V132" s="21"/>
      <c r="AC132" s="21"/>
      <c r="AD132" s="21"/>
      <c r="AE132" s="51"/>
    </row>
    <row r="133" spans="1:31" x14ac:dyDescent="0.2">
      <c r="A133" s="61"/>
      <c r="C133" s="21"/>
      <c r="D133" s="21"/>
      <c r="E133" s="21"/>
      <c r="H133" s="21"/>
      <c r="I133" s="21"/>
      <c r="J133" s="16"/>
      <c r="K133" s="21"/>
      <c r="T133" s="15"/>
      <c r="U133" s="111"/>
      <c r="V133" s="21"/>
      <c r="AC133" s="21"/>
      <c r="AD133" s="21"/>
      <c r="AE133" s="51"/>
    </row>
    <row r="134" spans="1:31" x14ac:dyDescent="0.2">
      <c r="A134" s="61"/>
      <c r="C134" s="21"/>
      <c r="D134" s="21"/>
      <c r="E134" s="21"/>
      <c r="H134" s="21"/>
      <c r="I134" s="21"/>
      <c r="J134" s="16"/>
      <c r="K134" s="21"/>
      <c r="T134" s="15"/>
      <c r="U134" s="21"/>
      <c r="V134" s="21"/>
      <c r="AC134" s="21"/>
      <c r="AD134" s="21"/>
      <c r="AE134" s="51"/>
    </row>
    <row r="135" spans="1:31" x14ac:dyDescent="0.2">
      <c r="A135" s="61"/>
      <c r="B135" s="15"/>
      <c r="C135" s="21"/>
      <c r="D135" s="21"/>
      <c r="E135" s="21"/>
      <c r="H135" s="21"/>
      <c r="I135" s="21"/>
      <c r="J135" s="16"/>
      <c r="K135" s="21"/>
      <c r="T135" s="15"/>
      <c r="U135" s="111"/>
      <c r="V135" s="21"/>
      <c r="Y135" s="137"/>
      <c r="AC135" s="21"/>
      <c r="AD135" s="21"/>
      <c r="AE135" s="51"/>
    </row>
    <row r="136" spans="1:31" x14ac:dyDescent="0.2">
      <c r="A136" s="61"/>
      <c r="B136" s="15"/>
      <c r="C136" s="21"/>
      <c r="D136" s="21"/>
      <c r="E136" s="21"/>
      <c r="F136" s="206" t="s">
        <v>105</v>
      </c>
      <c r="G136" s="206"/>
      <c r="H136" s="21"/>
      <c r="I136" s="21"/>
      <c r="J136" s="16"/>
      <c r="K136" s="21"/>
      <c r="T136" s="15"/>
      <c r="U136" s="138"/>
      <c r="V136" s="21"/>
      <c r="Y136" s="139"/>
      <c r="Z136" s="210">
        <f>L108</f>
        <v>621</v>
      </c>
      <c r="AA136" s="206"/>
      <c r="AB136" s="7" t="s">
        <v>55</v>
      </c>
      <c r="AC136" s="21"/>
      <c r="AD136" s="21"/>
      <c r="AE136" s="51"/>
    </row>
    <row r="137" spans="1:31" x14ac:dyDescent="0.2">
      <c r="A137" s="61"/>
      <c r="B137" s="15"/>
      <c r="C137" s="21"/>
      <c r="D137" s="131">
        <f>U92</f>
        <v>15.045442507194975</v>
      </c>
      <c r="E137" s="21" t="s">
        <v>108</v>
      </c>
      <c r="H137" s="21"/>
      <c r="I137" s="21"/>
      <c r="J137" s="16"/>
      <c r="K137" s="21"/>
      <c r="T137" s="15"/>
      <c r="U137" s="62"/>
      <c r="V137" s="21"/>
      <c r="AC137" s="21"/>
      <c r="AD137" s="21"/>
      <c r="AE137" s="51"/>
    </row>
    <row r="138" spans="1:31" x14ac:dyDescent="0.2">
      <c r="A138" s="61"/>
      <c r="B138" s="15"/>
      <c r="C138" s="21"/>
      <c r="D138" s="21"/>
      <c r="E138" s="21"/>
      <c r="F138" s="206" t="s">
        <v>106</v>
      </c>
      <c r="G138" s="206"/>
      <c r="H138" s="21"/>
      <c r="I138" s="21"/>
      <c r="J138" s="16"/>
      <c r="K138" s="21"/>
      <c r="T138" s="15"/>
      <c r="U138" s="137"/>
      <c r="V138" s="21"/>
      <c r="Z138" s="211">
        <f>L109</f>
        <v>460</v>
      </c>
      <c r="AA138" s="206"/>
      <c r="AB138" s="7" t="s">
        <v>55</v>
      </c>
      <c r="AC138" s="21"/>
      <c r="AD138" s="21"/>
      <c r="AE138" s="140"/>
    </row>
    <row r="139" spans="1:31" x14ac:dyDescent="0.2">
      <c r="A139" s="61"/>
      <c r="C139" s="21"/>
      <c r="D139" s="21"/>
      <c r="E139" s="21"/>
      <c r="I139" s="21"/>
      <c r="J139" s="16"/>
      <c r="K139" s="21"/>
      <c r="T139" s="15"/>
      <c r="U139" s="62"/>
      <c r="V139" s="21"/>
      <c r="Y139" s="137"/>
      <c r="Z139" s="21"/>
      <c r="AC139" s="21"/>
      <c r="AD139" s="21"/>
      <c r="AE139" s="51"/>
    </row>
    <row r="140" spans="1:31" x14ac:dyDescent="0.2">
      <c r="A140" s="61"/>
      <c r="C140" s="21"/>
      <c r="D140" s="21"/>
      <c r="E140" s="21"/>
      <c r="I140" s="21"/>
      <c r="J140" s="16"/>
      <c r="K140" s="21"/>
      <c r="T140" s="15"/>
      <c r="U140" s="62"/>
      <c r="V140" s="21"/>
      <c r="Y140" s="137"/>
      <c r="Z140" s="21"/>
      <c r="AC140" s="21"/>
      <c r="AD140" s="21"/>
      <c r="AE140" s="141"/>
    </row>
    <row r="141" spans="1:31" x14ac:dyDescent="0.2">
      <c r="A141" s="61"/>
      <c r="C141" s="21"/>
      <c r="D141" s="21"/>
      <c r="E141" s="21"/>
      <c r="I141" s="21"/>
      <c r="J141" s="16"/>
      <c r="K141" s="21"/>
      <c r="T141" s="15"/>
      <c r="U141" s="62"/>
      <c r="V141" s="21"/>
      <c r="Y141" s="137"/>
      <c r="Z141" s="21"/>
      <c r="AC141" s="21"/>
      <c r="AD141" s="21"/>
      <c r="AE141" s="142"/>
    </row>
    <row r="142" spans="1:31" x14ac:dyDescent="0.2">
      <c r="A142" s="61"/>
      <c r="C142" s="21"/>
      <c r="D142" s="21"/>
      <c r="E142" s="21"/>
      <c r="I142" s="21"/>
      <c r="J142" s="16"/>
      <c r="K142" s="21"/>
      <c r="T142" s="15"/>
      <c r="U142" s="137"/>
      <c r="V142" s="21"/>
      <c r="Y142" s="137"/>
      <c r="Z142" s="21"/>
      <c r="AC142" s="21"/>
      <c r="AD142" s="21"/>
      <c r="AE142" s="51"/>
    </row>
    <row r="143" spans="1:31" x14ac:dyDescent="0.2">
      <c r="A143" s="61"/>
      <c r="C143" s="21"/>
      <c r="D143" s="21"/>
      <c r="E143" s="21"/>
      <c r="I143" s="21"/>
      <c r="J143" s="16"/>
      <c r="K143" s="21"/>
      <c r="T143" s="15"/>
      <c r="U143" s="21"/>
      <c r="V143" s="21"/>
      <c r="Y143" s="137"/>
      <c r="Z143" s="21"/>
      <c r="AC143" s="21"/>
      <c r="AD143" s="21"/>
      <c r="AE143" s="51"/>
    </row>
    <row r="144" spans="1:31" x14ac:dyDescent="0.2">
      <c r="A144" s="61"/>
      <c r="C144" s="21"/>
      <c r="D144" s="21"/>
      <c r="E144" s="21"/>
      <c r="H144" s="21"/>
      <c r="I144" s="21"/>
      <c r="J144" s="113"/>
      <c r="K144" s="21"/>
      <c r="M144" s="137"/>
      <c r="O144" s="113" t="s">
        <v>110</v>
      </c>
      <c r="P144" s="212">
        <f>H34*1000</f>
        <v>24391</v>
      </c>
      <c r="Q144" s="213"/>
      <c r="R144" s="21" t="s">
        <v>55</v>
      </c>
      <c r="T144" s="143"/>
      <c r="U144" s="62"/>
      <c r="V144" s="21"/>
      <c r="AE144" s="51"/>
    </row>
    <row r="145" spans="1:31" x14ac:dyDescent="0.2">
      <c r="A145" s="61"/>
      <c r="C145" s="21"/>
      <c r="D145" s="21"/>
      <c r="E145" s="21"/>
      <c r="H145" s="21"/>
      <c r="I145" s="21"/>
      <c r="J145" s="113"/>
      <c r="K145" s="21"/>
      <c r="M145" s="137"/>
      <c r="O145" s="21"/>
      <c r="P145" s="21"/>
      <c r="Q145" s="21"/>
      <c r="R145" s="21"/>
      <c r="T145" s="143"/>
      <c r="U145" s="137"/>
      <c r="V145" s="2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21"/>
      <c r="E147" s="21"/>
      <c r="F147" s="21"/>
      <c r="G147" s="21"/>
      <c r="H147" s="21"/>
      <c r="I147" s="21"/>
      <c r="J147" s="15"/>
      <c r="K147" s="16"/>
      <c r="L147" s="21"/>
      <c r="M147" s="110"/>
      <c r="N147" s="16"/>
      <c r="O147" s="16"/>
      <c r="P147" s="16"/>
      <c r="Q147" s="16"/>
      <c r="R147" s="21"/>
      <c r="U147" s="151"/>
      <c r="V147" s="152"/>
      <c r="Z147" s="21"/>
      <c r="AA147" s="82"/>
      <c r="AB147" s="82"/>
      <c r="AD147" s="21"/>
      <c r="AE147" s="22"/>
    </row>
    <row r="148" spans="1:31" ht="10.8" thickBot="1" x14ac:dyDescent="0.25">
      <c r="A148" s="61"/>
      <c r="C148" s="15"/>
      <c r="D148" s="21"/>
      <c r="E148" s="21"/>
      <c r="F148" s="21"/>
      <c r="G148" s="21"/>
      <c r="H148" s="21"/>
      <c r="N148" s="49"/>
      <c r="T148" s="15"/>
      <c r="U148" s="153"/>
      <c r="V148" s="21"/>
      <c r="W148" s="21"/>
      <c r="X148" s="2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00"/>
      <c r="AB149" s="100"/>
      <c r="AC149" s="100"/>
      <c r="AD149" s="100"/>
      <c r="AE149" s="22"/>
    </row>
    <row r="150" spans="1:31" x14ac:dyDescent="0.2">
      <c r="A150" s="61"/>
      <c r="B150" s="119"/>
      <c r="C150" s="21"/>
      <c r="D150" s="21"/>
      <c r="E150" s="21"/>
      <c r="F150" s="21"/>
      <c r="G150" s="21"/>
      <c r="H150" s="2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20"/>
      <c r="V150" s="15"/>
      <c r="W150" s="113"/>
      <c r="X150" s="21"/>
      <c r="Y150" s="137"/>
      <c r="Z150" s="159"/>
      <c r="AE150" s="22"/>
    </row>
    <row r="151" spans="1:31" ht="10.8" thickBot="1" x14ac:dyDescent="0.25">
      <c r="A151" s="61"/>
      <c r="B151" s="119"/>
      <c r="C151" s="21"/>
      <c r="D151" s="21"/>
      <c r="E151" s="21"/>
      <c r="F151" s="21"/>
      <c r="G151" s="21"/>
      <c r="H151" s="2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467.24976730419178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21"/>
      <c r="H152" s="21"/>
      <c r="I152" s="2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21" t="s">
        <v>116</v>
      </c>
      <c r="Z152" s="165"/>
      <c r="AE152" s="22"/>
    </row>
    <row r="153" spans="1:31" x14ac:dyDescent="0.2">
      <c r="A153" s="61"/>
      <c r="B153" s="52"/>
      <c r="C153" s="166"/>
      <c r="D153" s="21"/>
      <c r="E153" s="21"/>
      <c r="F153" s="21"/>
      <c r="G153" s="2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1915.7240459471861</v>
      </c>
      <c r="W153" s="202"/>
      <c r="X153" s="202"/>
      <c r="Y153" s="21" t="s">
        <v>118</v>
      </c>
      <c r="Z153" s="51"/>
      <c r="AA153" s="100"/>
      <c r="AB153" s="100"/>
      <c r="AC153" s="100"/>
      <c r="AD153" s="100"/>
      <c r="AE153" s="22"/>
    </row>
    <row r="154" spans="1:31" x14ac:dyDescent="0.2">
      <c r="A154" s="61"/>
      <c r="B154" s="169"/>
      <c r="C154" s="21"/>
      <c r="D154" s="21"/>
      <c r="E154" s="21"/>
      <c r="F154" s="21"/>
      <c r="G154" s="21"/>
      <c r="H154" s="170"/>
      <c r="I154" s="21"/>
      <c r="J154" s="21"/>
      <c r="K154" s="21"/>
      <c r="L154" s="21"/>
      <c r="M154" s="21"/>
      <c r="N154" s="21"/>
      <c r="O154" s="21"/>
      <c r="P154" s="21"/>
      <c r="Q154" s="22"/>
      <c r="R154" s="21"/>
      <c r="S154" s="61"/>
      <c r="T154" s="15"/>
      <c r="U154" s="113"/>
      <c r="V154" s="202">
        <f>V153*60/1000</f>
        <v>114.94344275683116</v>
      </c>
      <c r="W154" s="202"/>
      <c r="X154" s="202"/>
      <c r="Y154" s="21" t="s">
        <v>119</v>
      </c>
      <c r="Z154" s="22"/>
      <c r="AA154" s="21"/>
      <c r="AB154" s="21"/>
      <c r="AC154" s="21"/>
      <c r="AD154" s="21"/>
      <c r="AE154" s="22"/>
    </row>
    <row r="155" spans="1:31" x14ac:dyDescent="0.2">
      <c r="A155" s="61"/>
      <c r="B155" s="119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2"/>
      <c r="R155" s="21"/>
      <c r="S155" s="61"/>
      <c r="U155" s="16"/>
      <c r="V155" s="202"/>
      <c r="W155" s="202"/>
      <c r="X155" s="202"/>
      <c r="Y155" s="21"/>
      <c r="Z155" s="22"/>
      <c r="AA155" s="21"/>
      <c r="AB155" s="21"/>
      <c r="AC155" s="21"/>
      <c r="AD155" s="21"/>
      <c r="AE155" s="22"/>
    </row>
    <row r="156" spans="1:31" x14ac:dyDescent="0.2">
      <c r="A156" s="61" t="s">
        <v>104</v>
      </c>
      <c r="B156" s="119"/>
      <c r="C156" s="21"/>
      <c r="D156" s="21"/>
      <c r="E156" s="74"/>
      <c r="F156" s="21"/>
      <c r="G156" s="202"/>
      <c r="H156" s="202"/>
      <c r="I156" s="21"/>
      <c r="J156" s="21"/>
      <c r="K156" s="21"/>
      <c r="L156" s="21"/>
      <c r="M156" s="21"/>
      <c r="N156" s="113"/>
      <c r="O156" s="21"/>
      <c r="P156" s="21"/>
      <c r="Q156" s="22"/>
      <c r="R156" s="21"/>
      <c r="S156" s="61"/>
      <c r="U156" s="16" t="s">
        <v>120</v>
      </c>
      <c r="V156" s="21"/>
      <c r="W156" s="21"/>
      <c r="X156" s="21" t="s">
        <v>117</v>
      </c>
      <c r="Y156" s="21" t="s">
        <v>121</v>
      </c>
      <c r="Z156" s="22"/>
      <c r="AA156" s="21"/>
      <c r="AB156" s="21"/>
      <c r="AC156" s="21"/>
      <c r="AD156" s="21"/>
      <c r="AE156" s="22"/>
    </row>
    <row r="157" spans="1:31" x14ac:dyDescent="0.2">
      <c r="A157" s="61"/>
      <c r="B157" s="119"/>
      <c r="C157" s="21"/>
      <c r="D157" s="21"/>
      <c r="E157" s="74"/>
      <c r="F157" s="21"/>
      <c r="G157" s="202"/>
      <c r="H157" s="202"/>
      <c r="I157" s="21"/>
      <c r="J157" s="21"/>
      <c r="K157" s="21"/>
      <c r="L157" s="21"/>
      <c r="M157" s="21"/>
      <c r="N157" s="113"/>
      <c r="O157" s="21"/>
      <c r="P157" s="21"/>
      <c r="Q157" s="22"/>
      <c r="R157" s="2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6</v>
      </c>
      <c r="Z157" s="22"/>
      <c r="AA157" s="21"/>
      <c r="AB157" s="21"/>
      <c r="AC157" s="21"/>
      <c r="AD157" s="21"/>
      <c r="AE157" s="22"/>
    </row>
    <row r="158" spans="1:31" x14ac:dyDescent="0.2">
      <c r="A158" s="61"/>
      <c r="B158" s="119"/>
      <c r="C158" s="21"/>
      <c r="D158" s="21"/>
      <c r="E158" s="74"/>
      <c r="F158" s="21"/>
      <c r="G158" s="202"/>
      <c r="H158" s="202"/>
      <c r="I158" s="21"/>
      <c r="J158" s="21"/>
      <c r="K158" s="21"/>
      <c r="L158" s="21"/>
      <c r="M158" s="21"/>
      <c r="N158" s="113"/>
      <c r="O158" s="21"/>
      <c r="P158" s="21"/>
      <c r="Q158" s="22"/>
      <c r="R158" s="2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3</v>
      </c>
      <c r="Z158" s="22"/>
      <c r="AA158" s="21"/>
      <c r="AB158" s="21"/>
      <c r="AC158" s="21"/>
      <c r="AD158" s="21"/>
      <c r="AE158" s="22"/>
    </row>
    <row r="159" spans="1:31" x14ac:dyDescent="0.2">
      <c r="A159" s="61"/>
      <c r="B159" s="119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/>
      <c r="R159" s="2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2</v>
      </c>
      <c r="Z159" s="22"/>
      <c r="AA159" s="21"/>
      <c r="AB159" s="21"/>
      <c r="AC159" s="21"/>
      <c r="AD159" s="21"/>
      <c r="AE159" s="22"/>
    </row>
    <row r="160" spans="1:31" x14ac:dyDescent="0.2">
      <c r="A160" s="61"/>
      <c r="B160" s="119"/>
      <c r="C160" s="21"/>
      <c r="D160" s="21"/>
      <c r="E160" s="21"/>
      <c r="F160" s="21"/>
      <c r="G160" s="21"/>
      <c r="H160" s="74"/>
      <c r="I160" s="21"/>
      <c r="J160" s="21"/>
      <c r="K160" s="21"/>
      <c r="L160" s="21"/>
      <c r="M160" s="21"/>
      <c r="N160" s="202"/>
      <c r="O160" s="202"/>
      <c r="P160" s="21"/>
      <c r="Q160" s="22"/>
      <c r="R160" s="2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21"/>
      <c r="AB160" s="21"/>
      <c r="AC160" s="21"/>
      <c r="AD160" s="21"/>
      <c r="AE160" s="22"/>
    </row>
    <row r="161" spans="1:31" ht="10.8" thickBot="1" x14ac:dyDescent="0.25">
      <c r="A161" s="61"/>
      <c r="B161" s="119"/>
      <c r="C161" s="21"/>
      <c r="D161" s="21"/>
      <c r="E161" s="21"/>
      <c r="F161" s="21"/>
      <c r="G161" s="21"/>
      <c r="H161" s="74"/>
      <c r="I161" s="21"/>
      <c r="J161" s="21"/>
      <c r="K161" s="21"/>
      <c r="L161" s="21"/>
      <c r="M161" s="21"/>
      <c r="N161" s="202"/>
      <c r="O161" s="202"/>
      <c r="P161" s="21"/>
      <c r="Q161" s="22"/>
      <c r="R161" s="21"/>
      <c r="S161" s="144"/>
      <c r="T161" s="126"/>
      <c r="U161" s="127"/>
      <c r="V161" s="37"/>
      <c r="W161" s="37"/>
      <c r="X161" s="37"/>
      <c r="Y161" s="37"/>
      <c r="Z161" s="128"/>
      <c r="AA161" s="21"/>
      <c r="AB161" s="21"/>
      <c r="AC161" s="21"/>
      <c r="AD161" s="21"/>
      <c r="AE161" s="22"/>
    </row>
    <row r="162" spans="1:31" x14ac:dyDescent="0.2">
      <c r="A162" s="61"/>
      <c r="B162" s="119"/>
      <c r="C162" s="21"/>
      <c r="D162" s="21"/>
      <c r="E162" s="21"/>
      <c r="F162" s="21"/>
      <c r="G162" s="21"/>
      <c r="H162" s="74"/>
      <c r="I162" s="21"/>
      <c r="J162" s="21"/>
      <c r="K162" s="21"/>
      <c r="L162" s="21"/>
      <c r="M162" s="21"/>
      <c r="N162" s="202"/>
      <c r="O162" s="202"/>
      <c r="P162" s="21"/>
      <c r="Q162" s="22"/>
      <c r="R162" s="21"/>
      <c r="S162" s="21"/>
      <c r="T162" s="15"/>
      <c r="U162" s="16"/>
      <c r="V162" s="21"/>
      <c r="W162" s="21"/>
      <c r="X162" s="21"/>
      <c r="Y162" s="21"/>
      <c r="Z162" s="21"/>
      <c r="AA162" s="21"/>
      <c r="AB162" s="21"/>
      <c r="AC162" s="21"/>
      <c r="AD162" s="21"/>
      <c r="AE162" s="22"/>
    </row>
    <row r="163" spans="1:31" x14ac:dyDescent="0.2">
      <c r="A163" s="61"/>
      <c r="B163" s="119"/>
      <c r="C163" s="21"/>
      <c r="D163" s="21"/>
      <c r="E163" s="21"/>
      <c r="F163" s="21"/>
      <c r="G163" s="21"/>
      <c r="H163" s="74"/>
      <c r="I163" s="21"/>
      <c r="J163" s="21"/>
      <c r="K163" s="21"/>
      <c r="L163" s="21"/>
      <c r="M163" s="21"/>
      <c r="N163" s="202"/>
      <c r="O163" s="202"/>
      <c r="P163" s="21"/>
      <c r="Q163" s="22"/>
      <c r="R163" s="21"/>
      <c r="S163" s="21"/>
      <c r="T163" s="15"/>
      <c r="U163" s="16"/>
      <c r="V163" s="21"/>
      <c r="W163" s="21"/>
      <c r="X163" s="21"/>
      <c r="Y163" s="21"/>
      <c r="Z163" s="21"/>
      <c r="AA163" s="21"/>
      <c r="AB163" s="21"/>
      <c r="AC163" s="21"/>
      <c r="AD163" s="2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21"/>
      <c r="S164" s="21"/>
      <c r="T164" s="15"/>
      <c r="U164" s="16"/>
      <c r="V164" s="21"/>
      <c r="W164" s="21"/>
      <c r="X164" s="21"/>
      <c r="Y164" s="21"/>
      <c r="Z164" s="21"/>
      <c r="AA164" s="21"/>
      <c r="AB164" s="21"/>
      <c r="AC164" s="21"/>
      <c r="AD164" s="21"/>
      <c r="AE164" s="51"/>
    </row>
    <row r="165" spans="1:31" x14ac:dyDescent="0.2">
      <c r="A165" s="61"/>
      <c r="B165" s="1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15"/>
      <c r="U165" s="16"/>
      <c r="V165" s="21"/>
      <c r="W165" s="21"/>
      <c r="X165" s="21"/>
      <c r="Y165" s="21"/>
      <c r="Z165" s="21"/>
      <c r="AA165" s="21"/>
      <c r="AB165" s="21"/>
      <c r="AC165" s="21"/>
      <c r="AD165" s="21"/>
      <c r="AE165" s="51"/>
    </row>
    <row r="166" spans="1:31" x14ac:dyDescent="0.2">
      <c r="A166" s="61"/>
      <c r="B166" s="1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15"/>
      <c r="U166" s="16"/>
      <c r="V166" s="21"/>
      <c r="W166" s="21"/>
      <c r="X166" s="21"/>
      <c r="Y166" s="21"/>
      <c r="Z166" s="21"/>
      <c r="AA166" s="21"/>
      <c r="AB166" s="21"/>
      <c r="AC166" s="21"/>
      <c r="AD166" s="2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21"/>
      <c r="B168" s="1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15"/>
      <c r="U168" s="16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1" x14ac:dyDescent="0.2">
      <c r="A169" s="21"/>
      <c r="B169" s="1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15"/>
      <c r="U169" s="16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1" x14ac:dyDescent="0.2">
      <c r="A170" s="21"/>
      <c r="B170" s="1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15"/>
      <c r="U170" s="16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1" x14ac:dyDescent="0.2">
      <c r="A171" s="21"/>
      <c r="B171" s="1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15"/>
      <c r="U171" s="16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1" x14ac:dyDescent="0.2">
      <c r="A172" s="21"/>
      <c r="B172" s="1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15"/>
      <c r="U172" s="16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1" x14ac:dyDescent="0.2">
      <c r="A173" s="21"/>
      <c r="B173" s="1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15"/>
      <c r="U173" s="16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1" x14ac:dyDescent="0.2">
      <c r="A174" s="21"/>
      <c r="B174" s="1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15"/>
      <c r="U174" s="16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1" x14ac:dyDescent="0.2">
      <c r="A175" s="21"/>
      <c r="B175" s="1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15"/>
      <c r="U175" s="16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1" x14ac:dyDescent="0.2">
      <c r="A176" s="21"/>
      <c r="B176" s="1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15"/>
      <c r="U176" s="16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x14ac:dyDescent="0.2">
      <c r="A177" s="21"/>
      <c r="B177" s="1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15"/>
      <c r="U177" s="16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x14ac:dyDescent="0.2">
      <c r="A178" s="21"/>
      <c r="B178" s="1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15"/>
      <c r="U178" s="16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x14ac:dyDescent="0.2">
      <c r="A179" s="21"/>
      <c r="B179" s="1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15"/>
      <c r="U179" s="16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x14ac:dyDescent="0.2">
      <c r="A180" s="21"/>
      <c r="B180" s="1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15"/>
      <c r="U180" s="16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x14ac:dyDescent="0.2">
      <c r="A181" s="21"/>
      <c r="B181" s="1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15"/>
      <c r="U181" s="16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x14ac:dyDescent="0.2">
      <c r="A182" s="21"/>
      <c r="B182" s="1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15"/>
      <c r="U182" s="16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x14ac:dyDescent="0.2">
      <c r="A183" s="21"/>
      <c r="B183" s="1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15"/>
      <c r="U183" s="16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x14ac:dyDescent="0.2">
      <c r="A184" s="21"/>
      <c r="B184" s="1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15"/>
      <c r="U184" s="16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x14ac:dyDescent="0.2">
      <c r="A185" s="21"/>
      <c r="B185" s="1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15"/>
      <c r="U185" s="16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x14ac:dyDescent="0.2">
      <c r="A186" s="21"/>
      <c r="B186" s="1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15"/>
      <c r="U186" s="16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x14ac:dyDescent="0.2">
      <c r="A187" s="21"/>
      <c r="B187" s="1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15"/>
      <c r="U187" s="16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x14ac:dyDescent="0.2">
      <c r="A188" s="21"/>
      <c r="B188" s="1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15"/>
      <c r="U188" s="16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x14ac:dyDescent="0.2">
      <c r="A189" s="21"/>
      <c r="B189" s="1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15"/>
      <c r="U189" s="16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x14ac:dyDescent="0.2">
      <c r="A190" s="21"/>
      <c r="B190" s="1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15"/>
      <c r="U190" s="16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x14ac:dyDescent="0.2">
      <c r="A191" s="21"/>
      <c r="B191" s="1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15"/>
      <c r="U191" s="16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x14ac:dyDescent="0.2">
      <c r="A192" s="21"/>
      <c r="B192" s="1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15"/>
      <c r="U192" s="16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x14ac:dyDescent="0.2">
      <c r="A193" s="21"/>
      <c r="B193" s="1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15"/>
      <c r="U193" s="16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x14ac:dyDescent="0.2">
      <c r="A194" s="21"/>
      <c r="B194" s="1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15"/>
      <c r="U194" s="16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x14ac:dyDescent="0.2">
      <c r="A195" s="21"/>
      <c r="B195" s="1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15"/>
      <c r="U195" s="16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x14ac:dyDescent="0.2">
      <c r="A196" s="21"/>
      <c r="B196" s="1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15"/>
      <c r="U196" s="16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x14ac:dyDescent="0.2">
      <c r="A197" s="21"/>
      <c r="B197" s="1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15"/>
      <c r="U197" s="16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x14ac:dyDescent="0.2">
      <c r="A198" s="21"/>
      <c r="B198" s="1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15"/>
      <c r="U198" s="16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x14ac:dyDescent="0.2">
      <c r="A199" s="21"/>
      <c r="B199" s="1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15"/>
      <c r="U199" s="16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x14ac:dyDescent="0.2">
      <c r="A200" s="21"/>
      <c r="B200" s="1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15"/>
      <c r="U200" s="16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x14ac:dyDescent="0.2">
      <c r="A201" s="21"/>
      <c r="B201" s="1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15"/>
      <c r="U201" s="16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x14ac:dyDescent="0.2">
      <c r="A202" s="21"/>
      <c r="B202" s="1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15"/>
      <c r="U202" s="16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x14ac:dyDescent="0.2">
      <c r="A203" s="21"/>
      <c r="B203" s="1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15"/>
      <c r="U203" s="16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x14ac:dyDescent="0.2">
      <c r="A204" s="21"/>
      <c r="B204" s="1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15"/>
      <c r="U204" s="16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x14ac:dyDescent="0.2">
      <c r="A205" s="21"/>
      <c r="B205" s="1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15"/>
      <c r="U205" s="16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x14ac:dyDescent="0.2">
      <c r="A206" s="21"/>
      <c r="B206" s="1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15"/>
      <c r="U206" s="16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x14ac:dyDescent="0.2">
      <c r="A207" s="21"/>
      <c r="B207" s="1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15"/>
      <c r="U207" s="16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x14ac:dyDescent="0.2">
      <c r="A208" s="21"/>
      <c r="B208" s="1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15"/>
      <c r="U208" s="16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x14ac:dyDescent="0.2">
      <c r="A209" s="21"/>
      <c r="B209" s="1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15"/>
      <c r="U209" s="16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x14ac:dyDescent="0.2">
      <c r="A210" s="21"/>
      <c r="B210" s="1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15"/>
      <c r="U210" s="16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x14ac:dyDescent="0.2">
      <c r="A211" s="21"/>
      <c r="B211" s="1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15"/>
      <c r="U211" s="16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x14ac:dyDescent="0.2">
      <c r="A212" s="21"/>
      <c r="B212" s="1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15"/>
      <c r="U212" s="16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x14ac:dyDescent="0.2">
      <c r="A213" s="21"/>
      <c r="B213" s="1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15"/>
      <c r="U213" s="16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x14ac:dyDescent="0.2">
      <c r="A214" s="21"/>
      <c r="B214" s="1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15"/>
      <c r="U214" s="16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x14ac:dyDescent="0.2">
      <c r="A215" s="21"/>
      <c r="B215" s="1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15"/>
      <c r="U215" s="16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x14ac:dyDescent="0.2">
      <c r="A216" s="21"/>
      <c r="B216" s="1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15"/>
      <c r="U216" s="16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x14ac:dyDescent="0.2">
      <c r="A217" s="21"/>
      <c r="B217" s="1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15"/>
      <c r="U217" s="16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x14ac:dyDescent="0.2">
      <c r="A218" s="21"/>
      <c r="B218" s="1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15"/>
      <c r="U218" s="16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x14ac:dyDescent="0.2">
      <c r="A219" s="21"/>
      <c r="B219" s="1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15"/>
      <c r="U219" s="16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x14ac:dyDescent="0.2">
      <c r="A220" s="21"/>
      <c r="B220" s="1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15"/>
      <c r="U220" s="16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x14ac:dyDescent="0.2">
      <c r="A221" s="21"/>
      <c r="B221" s="1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15"/>
      <c r="U221" s="16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x14ac:dyDescent="0.2">
      <c r="A222" s="21"/>
      <c r="B222" s="1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15"/>
      <c r="U222" s="16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x14ac:dyDescent="0.2">
      <c r="A223" s="21"/>
      <c r="B223" s="1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15"/>
      <c r="U223" s="16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x14ac:dyDescent="0.2">
      <c r="A224" s="21"/>
      <c r="B224" s="1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15"/>
      <c r="U224" s="16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x14ac:dyDescent="0.2">
      <c r="A225" s="21"/>
      <c r="B225" s="1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15"/>
      <c r="U225" s="16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x14ac:dyDescent="0.2">
      <c r="A226" s="21"/>
      <c r="B226" s="1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15"/>
      <c r="U226" s="16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x14ac:dyDescent="0.2">
      <c r="A227" s="21"/>
      <c r="B227" s="1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15"/>
      <c r="U227" s="16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x14ac:dyDescent="0.2">
      <c r="A228" s="21"/>
      <c r="B228" s="1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15"/>
      <c r="U228" s="16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x14ac:dyDescent="0.2">
      <c r="A229" s="21"/>
      <c r="B229" s="1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15"/>
      <c r="U229" s="16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x14ac:dyDescent="0.2">
      <c r="A230" s="21"/>
      <c r="B230" s="1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15"/>
      <c r="U230" s="16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x14ac:dyDescent="0.2">
      <c r="A231" s="21"/>
      <c r="B231" s="1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15"/>
      <c r="U231" s="16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x14ac:dyDescent="0.2">
      <c r="A232" s="21"/>
      <c r="B232" s="1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15"/>
      <c r="U232" s="16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x14ac:dyDescent="0.2">
      <c r="A233" s="21"/>
      <c r="B233" s="1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15"/>
      <c r="U233" s="16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x14ac:dyDescent="0.2">
      <c r="A234" s="21"/>
      <c r="B234" s="1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15"/>
      <c r="U234" s="16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x14ac:dyDescent="0.2">
      <c r="A235" s="21"/>
      <c r="B235" s="1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15"/>
      <c r="U235" s="16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x14ac:dyDescent="0.2">
      <c r="A236" s="21"/>
      <c r="B236" s="1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15"/>
      <c r="U236" s="16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x14ac:dyDescent="0.2">
      <c r="A237" s="21"/>
      <c r="B237" s="1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15"/>
      <c r="U237" s="16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x14ac:dyDescent="0.2">
      <c r="A238" s="21"/>
      <c r="B238" s="1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15"/>
      <c r="U238" s="16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x14ac:dyDescent="0.2">
      <c r="A239" s="21"/>
      <c r="B239" s="1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15"/>
      <c r="U239" s="16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x14ac:dyDescent="0.2">
      <c r="A240" s="21"/>
      <c r="B240" s="1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15"/>
      <c r="U240" s="16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x14ac:dyDescent="0.2">
      <c r="A241" s="21"/>
      <c r="B241" s="1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15"/>
      <c r="U241" s="16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x14ac:dyDescent="0.2">
      <c r="A242" s="21"/>
      <c r="B242" s="1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15"/>
      <c r="U242" s="16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x14ac:dyDescent="0.2">
      <c r="A243" s="21"/>
      <c r="B243" s="1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15"/>
      <c r="U243" s="16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x14ac:dyDescent="0.2">
      <c r="A244" s="21"/>
      <c r="B244" s="1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15"/>
      <c r="U244" s="16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x14ac:dyDescent="0.2">
      <c r="A245" s="21"/>
      <c r="B245" s="1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15"/>
      <c r="U245" s="16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x14ac:dyDescent="0.2">
      <c r="A246" s="21"/>
      <c r="B246" s="1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15"/>
      <c r="U246" s="16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x14ac:dyDescent="0.2">
      <c r="A247" s="21"/>
      <c r="B247" s="1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15"/>
      <c r="U247" s="16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x14ac:dyDescent="0.2">
      <c r="A248" s="21"/>
      <c r="B248" s="1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15"/>
      <c r="U248" s="16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x14ac:dyDescent="0.2">
      <c r="A249" s="21"/>
      <c r="B249" s="1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15"/>
      <c r="U249" s="16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x14ac:dyDescent="0.2">
      <c r="A250" s="21"/>
      <c r="B250" s="1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15"/>
      <c r="U250" s="16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x14ac:dyDescent="0.2">
      <c r="A251" s="21"/>
      <c r="B251" s="1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15"/>
      <c r="U251" s="16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x14ac:dyDescent="0.2">
      <c r="A252" s="21"/>
      <c r="B252" s="1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15"/>
      <c r="U252" s="16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x14ac:dyDescent="0.2">
      <c r="A253" s="21"/>
      <c r="B253" s="1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15"/>
      <c r="U253" s="16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x14ac:dyDescent="0.2">
      <c r="A254" s="21"/>
      <c r="B254" s="1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15"/>
      <c r="U254" s="16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x14ac:dyDescent="0.2">
      <c r="A255" s="21"/>
      <c r="B255" s="1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15"/>
      <c r="U255" s="16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x14ac:dyDescent="0.2">
      <c r="A256" s="21"/>
      <c r="B256" s="1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15"/>
      <c r="U256" s="16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x14ac:dyDescent="0.2">
      <c r="A257" s="21"/>
      <c r="B257" s="1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15"/>
      <c r="U257" s="16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x14ac:dyDescent="0.2">
      <c r="A258" s="21"/>
      <c r="B258" s="1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15"/>
      <c r="U258" s="16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x14ac:dyDescent="0.2">
      <c r="A259" s="21"/>
      <c r="B259" s="1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15"/>
      <c r="U259" s="16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x14ac:dyDescent="0.2">
      <c r="A260" s="21"/>
      <c r="B260" s="1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15"/>
      <c r="U260" s="16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x14ac:dyDescent="0.2">
      <c r="A261" s="21"/>
      <c r="B261" s="1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15"/>
      <c r="U261" s="16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x14ac:dyDescent="0.2">
      <c r="A262" s="21"/>
      <c r="B262" s="1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15"/>
      <c r="U262" s="16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x14ac:dyDescent="0.2">
      <c r="A263" s="21"/>
      <c r="B263" s="1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15"/>
      <c r="U263" s="16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x14ac:dyDescent="0.2">
      <c r="A264" s="21"/>
      <c r="B264" s="1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15"/>
      <c r="U264" s="16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x14ac:dyDescent="0.2">
      <c r="A265" s="21"/>
      <c r="B265" s="1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15"/>
      <c r="U265" s="16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x14ac:dyDescent="0.2">
      <c r="A266" s="21"/>
      <c r="B266" s="1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15"/>
      <c r="U266" s="16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x14ac:dyDescent="0.2">
      <c r="A267" s="21"/>
      <c r="B267" s="1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15"/>
      <c r="U267" s="16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x14ac:dyDescent="0.2">
      <c r="A268" s="21"/>
      <c r="B268" s="1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15"/>
      <c r="U268" s="16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x14ac:dyDescent="0.2">
      <c r="A269" s="21"/>
      <c r="B269" s="1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15"/>
      <c r="U269" s="16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x14ac:dyDescent="0.2">
      <c r="A270" s="21"/>
      <c r="B270" s="1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15"/>
      <c r="U270" s="16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x14ac:dyDescent="0.2">
      <c r="A271" s="21"/>
      <c r="B271" s="1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15"/>
      <c r="U271" s="16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x14ac:dyDescent="0.2">
      <c r="A272" s="21"/>
      <c r="B272" s="1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15"/>
      <c r="U272" s="16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x14ac:dyDescent="0.2">
      <c r="A273" s="21"/>
      <c r="B273" s="1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15"/>
      <c r="U273" s="16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x14ac:dyDescent="0.2">
      <c r="A274" s="21"/>
      <c r="B274" s="1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15"/>
      <c r="U274" s="16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x14ac:dyDescent="0.2">
      <c r="A275" s="21"/>
      <c r="B275" s="1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15"/>
      <c r="U275" s="16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x14ac:dyDescent="0.2">
      <c r="A276" s="21"/>
      <c r="B276" s="1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15"/>
      <c r="U276" s="16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x14ac:dyDescent="0.2">
      <c r="A277" s="21"/>
      <c r="B277" s="1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15"/>
      <c r="U277" s="16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x14ac:dyDescent="0.2">
      <c r="A278" s="21"/>
      <c r="B278" s="1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15"/>
      <c r="U278" s="16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x14ac:dyDescent="0.2">
      <c r="A279" s="21"/>
      <c r="B279" s="1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15"/>
      <c r="U279" s="16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x14ac:dyDescent="0.2">
      <c r="A280" s="21"/>
      <c r="B280" s="1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15"/>
      <c r="U280" s="16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x14ac:dyDescent="0.2">
      <c r="A281" s="21"/>
      <c r="B281" s="1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15"/>
      <c r="U281" s="16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x14ac:dyDescent="0.2">
      <c r="A282" s="21"/>
      <c r="B282" s="1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15"/>
      <c r="U282" s="16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x14ac:dyDescent="0.2">
      <c r="A283" s="21"/>
      <c r="B283" s="1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15"/>
      <c r="U283" s="16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x14ac:dyDescent="0.2">
      <c r="A284" s="21"/>
      <c r="B284" s="1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15"/>
      <c r="U284" s="16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x14ac:dyDescent="0.2">
      <c r="A285" s="21"/>
      <c r="B285" s="1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15"/>
      <c r="U285" s="16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x14ac:dyDescent="0.2">
      <c r="A286" s="21"/>
      <c r="B286" s="1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15"/>
      <c r="U286" s="16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x14ac:dyDescent="0.2">
      <c r="A287" s="21"/>
      <c r="B287" s="1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15"/>
      <c r="U287" s="16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x14ac:dyDescent="0.2">
      <c r="A288" s="21"/>
      <c r="B288" s="1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15"/>
      <c r="U288" s="16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x14ac:dyDescent="0.2">
      <c r="A289" s="21"/>
      <c r="B289" s="1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15"/>
      <c r="U289" s="16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x14ac:dyDescent="0.2">
      <c r="A290" s="21"/>
      <c r="B290" s="1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15"/>
      <c r="U290" s="16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x14ac:dyDescent="0.2">
      <c r="A291" s="21"/>
      <c r="B291" s="1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15"/>
      <c r="U291" s="16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x14ac:dyDescent="0.2">
      <c r="A292" s="21"/>
      <c r="B292" s="1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15"/>
      <c r="U292" s="16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x14ac:dyDescent="0.2">
      <c r="A293" s="21"/>
      <c r="B293" s="1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15"/>
      <c r="U293" s="16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x14ac:dyDescent="0.2">
      <c r="A294" s="21"/>
      <c r="B294" s="1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15"/>
      <c r="U294" s="16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x14ac:dyDescent="0.2">
      <c r="A295" s="21"/>
      <c r="B295" s="1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15"/>
      <c r="U295" s="16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x14ac:dyDescent="0.2">
      <c r="A296" s="21"/>
      <c r="B296" s="1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15"/>
      <c r="U296" s="16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x14ac:dyDescent="0.2">
      <c r="A297" s="21"/>
      <c r="B297" s="1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15"/>
      <c r="U297" s="16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x14ac:dyDescent="0.2">
      <c r="A298" s="21"/>
      <c r="B298" s="1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15"/>
      <c r="U298" s="16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x14ac:dyDescent="0.2">
      <c r="A299" s="21"/>
      <c r="B299" s="1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15"/>
      <c r="U299" s="16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x14ac:dyDescent="0.2">
      <c r="A300" s="21"/>
      <c r="B300" s="1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15"/>
      <c r="U300" s="16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x14ac:dyDescent="0.2">
      <c r="A301" s="21"/>
      <c r="B301" s="1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15"/>
      <c r="U301" s="16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x14ac:dyDescent="0.2">
      <c r="A302" s="21"/>
      <c r="B302" s="1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15"/>
      <c r="U302" s="16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x14ac:dyDescent="0.2">
      <c r="A303" s="21"/>
      <c r="B303" s="1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15"/>
      <c r="U303" s="16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x14ac:dyDescent="0.2">
      <c r="A304" s="21"/>
      <c r="B304" s="1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15"/>
      <c r="U304" s="16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x14ac:dyDescent="0.2">
      <c r="A305" s="21"/>
      <c r="B305" s="1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15"/>
      <c r="U305" s="16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x14ac:dyDescent="0.2">
      <c r="A306" s="21"/>
      <c r="B306" s="1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15"/>
      <c r="U306" s="16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x14ac:dyDescent="0.2">
      <c r="A307" s="21"/>
      <c r="B307" s="1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15"/>
      <c r="U307" s="16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x14ac:dyDescent="0.2">
      <c r="A308" s="21"/>
      <c r="B308" s="1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15"/>
      <c r="U308" s="16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x14ac:dyDescent="0.2">
      <c r="A309" s="21"/>
      <c r="B309" s="1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15"/>
      <c r="U309" s="16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x14ac:dyDescent="0.2">
      <c r="A310" s="21"/>
      <c r="B310" s="1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15"/>
      <c r="U310" s="16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x14ac:dyDescent="0.2">
      <c r="A311" s="21"/>
      <c r="B311" s="1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15"/>
      <c r="U311" s="16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x14ac:dyDescent="0.2">
      <c r="A312" s="21"/>
      <c r="B312" s="1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15"/>
      <c r="U312" s="16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x14ac:dyDescent="0.2">
      <c r="A313" s="21"/>
      <c r="B313" s="1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15"/>
      <c r="U313" s="16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x14ac:dyDescent="0.2">
      <c r="A314" s="21"/>
      <c r="B314" s="1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15"/>
      <c r="U314" s="16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x14ac:dyDescent="0.2">
      <c r="A315" s="21"/>
      <c r="B315" s="1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15"/>
      <c r="U315" s="16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x14ac:dyDescent="0.2">
      <c r="A316" s="21"/>
      <c r="B316" s="1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15"/>
      <c r="U316" s="16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x14ac:dyDescent="0.2">
      <c r="A317" s="21"/>
      <c r="B317" s="1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15"/>
      <c r="U317" s="16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x14ac:dyDescent="0.2">
      <c r="A318" s="21"/>
      <c r="B318" s="1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15"/>
      <c r="U318" s="16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x14ac:dyDescent="0.2">
      <c r="A319" s="21"/>
      <c r="B319" s="1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15"/>
      <c r="U319" s="16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x14ac:dyDescent="0.2">
      <c r="A320" s="21"/>
      <c r="B320" s="1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15"/>
      <c r="U320" s="16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x14ac:dyDescent="0.2">
      <c r="A321" s="21"/>
      <c r="B321" s="1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15"/>
      <c r="U321" s="16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x14ac:dyDescent="0.2">
      <c r="A322" s="21"/>
      <c r="B322" s="1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15"/>
      <c r="U322" s="16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x14ac:dyDescent="0.2">
      <c r="A323" s="21"/>
      <c r="B323" s="1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15"/>
      <c r="U323" s="16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x14ac:dyDescent="0.2">
      <c r="A324" s="21"/>
      <c r="B324" s="1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15"/>
      <c r="U324" s="16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x14ac:dyDescent="0.2">
      <c r="A325" s="21"/>
      <c r="B325" s="1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15"/>
      <c r="U325" s="16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x14ac:dyDescent="0.2">
      <c r="A326" s="21"/>
      <c r="B326" s="1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15"/>
      <c r="U326" s="16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x14ac:dyDescent="0.2">
      <c r="A327" s="21"/>
      <c r="B327" s="1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15"/>
      <c r="U327" s="16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x14ac:dyDescent="0.2">
      <c r="A328" s="21"/>
      <c r="B328" s="1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15"/>
      <c r="U328" s="16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x14ac:dyDescent="0.2">
      <c r="A329" s="21"/>
      <c r="B329" s="1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15"/>
      <c r="U329" s="16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x14ac:dyDescent="0.2">
      <c r="A330" s="21"/>
      <c r="B330" s="1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15"/>
      <c r="U330" s="16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x14ac:dyDescent="0.2">
      <c r="A331" s="21"/>
      <c r="B331" s="1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15"/>
      <c r="U331" s="16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x14ac:dyDescent="0.2">
      <c r="A332" s="21"/>
      <c r="B332" s="1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15"/>
      <c r="U332" s="16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x14ac:dyDescent="0.2">
      <c r="A333" s="21"/>
      <c r="B333" s="1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15"/>
      <c r="U333" s="16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x14ac:dyDescent="0.2">
      <c r="A334" s="21"/>
      <c r="B334" s="1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15"/>
      <c r="U334" s="16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x14ac:dyDescent="0.2">
      <c r="A335" s="21"/>
      <c r="B335" s="1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15"/>
      <c r="U335" s="16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x14ac:dyDescent="0.2">
      <c r="A336" s="21"/>
      <c r="B336" s="1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15"/>
      <c r="U336" s="16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x14ac:dyDescent="0.2">
      <c r="A337" s="21"/>
      <c r="B337" s="1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15"/>
      <c r="U337" s="16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x14ac:dyDescent="0.2">
      <c r="A338" s="21"/>
      <c r="B338" s="1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15"/>
      <c r="U338" s="16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x14ac:dyDescent="0.2">
      <c r="A339" s="21"/>
      <c r="B339" s="1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15"/>
      <c r="U339" s="16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x14ac:dyDescent="0.2">
      <c r="A340" s="21"/>
      <c r="B340" s="1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15"/>
      <c r="U340" s="16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x14ac:dyDescent="0.2">
      <c r="A341" s="21"/>
      <c r="B341" s="1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15"/>
      <c r="U341" s="16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x14ac:dyDescent="0.2">
      <c r="A342" s="21"/>
      <c r="B342" s="1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15"/>
      <c r="U342" s="16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x14ac:dyDescent="0.2">
      <c r="A343" s="21"/>
      <c r="B343" s="1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15"/>
      <c r="U343" s="16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x14ac:dyDescent="0.2">
      <c r="A344" s="21"/>
      <c r="B344" s="1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15"/>
      <c r="U344" s="16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x14ac:dyDescent="0.2">
      <c r="A345" s="21"/>
      <c r="B345" s="1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15"/>
      <c r="U345" s="16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x14ac:dyDescent="0.2">
      <c r="A346" s="21"/>
      <c r="B346" s="1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15"/>
      <c r="U346" s="16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x14ac:dyDescent="0.2">
      <c r="A347" s="21"/>
      <c r="B347" s="1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15"/>
      <c r="U347" s="16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x14ac:dyDescent="0.2">
      <c r="A348" s="21"/>
      <c r="B348" s="1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15"/>
      <c r="U348" s="16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x14ac:dyDescent="0.2">
      <c r="A349" s="21"/>
      <c r="B349" s="1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15"/>
      <c r="U349" s="16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x14ac:dyDescent="0.2">
      <c r="A350" s="21"/>
      <c r="B350" s="1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15"/>
      <c r="U350" s="16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x14ac:dyDescent="0.2">
      <c r="A351" s="21"/>
      <c r="B351" s="1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15"/>
      <c r="U351" s="16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x14ac:dyDescent="0.2">
      <c r="A352" s="21"/>
      <c r="B352" s="1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15"/>
      <c r="U352" s="16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x14ac:dyDescent="0.2">
      <c r="A353" s="21"/>
      <c r="B353" s="1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15"/>
      <c r="U353" s="16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x14ac:dyDescent="0.2">
      <c r="A354" s="21"/>
      <c r="B354" s="1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15"/>
      <c r="U354" s="16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x14ac:dyDescent="0.2">
      <c r="A355" s="21"/>
      <c r="B355" s="1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15"/>
      <c r="U355" s="16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x14ac:dyDescent="0.2">
      <c r="A356" s="21"/>
      <c r="B356" s="1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15"/>
      <c r="U356" s="16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x14ac:dyDescent="0.2">
      <c r="A357" s="21"/>
      <c r="B357" s="1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15"/>
      <c r="U357" s="16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x14ac:dyDescent="0.2">
      <c r="A358" s="21"/>
      <c r="B358" s="1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15"/>
      <c r="U358" s="16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x14ac:dyDescent="0.2">
      <c r="A359" s="21"/>
      <c r="B359" s="1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15"/>
      <c r="U359" s="16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x14ac:dyDescent="0.2">
      <c r="A360" s="21"/>
      <c r="B360" s="1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15"/>
      <c r="U360" s="16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x14ac:dyDescent="0.2">
      <c r="A361" s="21"/>
      <c r="B361" s="1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15"/>
      <c r="U361" s="16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x14ac:dyDescent="0.2">
      <c r="A362" s="21"/>
      <c r="B362" s="1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15"/>
      <c r="U362" s="16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x14ac:dyDescent="0.2">
      <c r="A363" s="21"/>
      <c r="B363" s="1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15"/>
      <c r="U363" s="16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x14ac:dyDescent="0.2">
      <c r="A364" s="21"/>
      <c r="B364" s="1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15"/>
      <c r="U364" s="16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x14ac:dyDescent="0.2">
      <c r="A365" s="21"/>
      <c r="B365" s="1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15"/>
      <c r="U365" s="16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x14ac:dyDescent="0.2">
      <c r="A366" s="21"/>
      <c r="B366" s="1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15"/>
      <c r="U366" s="16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x14ac:dyDescent="0.2">
      <c r="A367" s="21"/>
      <c r="B367" s="1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15"/>
      <c r="U367" s="16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x14ac:dyDescent="0.2">
      <c r="A368" s="21"/>
      <c r="B368" s="1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15"/>
      <c r="U368" s="16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x14ac:dyDescent="0.2">
      <c r="A369" s="21"/>
      <c r="B369" s="1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15"/>
      <c r="U369" s="16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x14ac:dyDescent="0.2">
      <c r="A370" s="21"/>
      <c r="B370" s="1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15"/>
      <c r="U370" s="16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x14ac:dyDescent="0.2">
      <c r="A371" s="21"/>
      <c r="B371" s="1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15"/>
      <c r="U371" s="16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x14ac:dyDescent="0.2">
      <c r="A372" s="21"/>
      <c r="B372" s="1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15"/>
      <c r="U372" s="16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x14ac:dyDescent="0.2">
      <c r="A373" s="21"/>
      <c r="B373" s="1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15"/>
      <c r="U373" s="16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x14ac:dyDescent="0.2">
      <c r="A374" s="21"/>
      <c r="B374" s="1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15"/>
      <c r="U374" s="16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x14ac:dyDescent="0.2">
      <c r="A375" s="21"/>
      <c r="B375" s="1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15"/>
      <c r="U375" s="16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x14ac:dyDescent="0.2">
      <c r="A376" s="21"/>
      <c r="B376" s="1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15"/>
      <c r="U376" s="16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x14ac:dyDescent="0.2">
      <c r="A377" s="21"/>
      <c r="B377" s="1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15"/>
      <c r="U377" s="16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x14ac:dyDescent="0.2">
      <c r="A378" s="21"/>
      <c r="B378" s="1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15"/>
      <c r="U378" s="16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x14ac:dyDescent="0.2">
      <c r="A379" s="21"/>
      <c r="B379" s="1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15"/>
      <c r="U379" s="16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x14ac:dyDescent="0.2">
      <c r="B380" s="1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15"/>
      <c r="U380" s="16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x14ac:dyDescent="0.2">
      <c r="V381" s="2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319" priority="11" stopIfTrue="1" operator="lessThan">
      <formula>$H$31</formula>
    </cfRule>
    <cfRule type="cellIs" dxfId="318" priority="12" stopIfTrue="1" operator="greaterThan">
      <formula>$H$31</formula>
    </cfRule>
  </conditionalFormatting>
  <conditionalFormatting sqref="U69:V69">
    <cfRule type="cellIs" dxfId="317" priority="1" stopIfTrue="1" operator="lessThan">
      <formula>$X$36</formula>
    </cfRule>
    <cfRule type="cellIs" dxfId="316" priority="2" stopIfTrue="1" operator="greaterThan">
      <formula>$X$36</formula>
    </cfRule>
  </conditionalFormatting>
  <conditionalFormatting sqref="U75:V75">
    <cfRule type="cellIs" dxfId="315" priority="5" stopIfTrue="1" operator="lessThan">
      <formula>$X$35</formula>
    </cfRule>
    <cfRule type="cellIs" dxfId="314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313" priority="3" stopIfTrue="1" operator="lessThan">
      <formula>$X$37</formula>
    </cfRule>
    <cfRule type="cellIs" dxfId="312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1312-B3AE-4177-89F4-1A1E7A516C87}">
  <sheetPr>
    <tabColor rgb="FF92D050"/>
  </sheetPr>
  <dimension ref="A1:AX381"/>
  <sheetViews>
    <sheetView view="pageBreakPreview" topLeftCell="A10" zoomScaleNormal="100" zoomScaleSheetLayoutView="10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50" customWidth="1"/>
    <col min="22" max="22" width="2.6640625" style="7" customWidth="1"/>
    <col min="23" max="23" width="4.33203125" style="7" customWidth="1"/>
    <col min="24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6"/>
      <c r="AE5" s="17"/>
      <c r="AF5" s="16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6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21"/>
      <c r="AB6" s="21" t="s">
        <v>3</v>
      </c>
      <c r="AD6" s="20"/>
      <c r="AE6" s="22"/>
      <c r="AF6" s="20"/>
      <c r="AG6" s="20"/>
      <c r="AH6" s="23"/>
      <c r="AI6" s="20">
        <f>PI()*H34</f>
        <v>38.157784370501631</v>
      </c>
      <c r="AJ6" s="24">
        <f>AI6/6</f>
        <v>6.3596307284169384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125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21"/>
      <c r="AB7" s="2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21"/>
      <c r="AB8" s="2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5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5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5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5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5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AE27" s="51"/>
    </row>
    <row r="28" spans="1:39" ht="11.25" customHeight="1" x14ac:dyDescent="0.2">
      <c r="A28" s="61"/>
      <c r="B28" s="15" t="s">
        <v>196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62"/>
      <c r="T28" s="63"/>
      <c r="U28" s="16"/>
      <c r="V28" s="21"/>
      <c r="W28" s="21"/>
      <c r="AE28" s="51"/>
    </row>
    <row r="29" spans="1:39" ht="11.25" customHeight="1" x14ac:dyDescent="0.2">
      <c r="A29" s="61"/>
      <c r="B29" s="64"/>
      <c r="C29" s="15"/>
      <c r="D29" s="21"/>
      <c r="E29" s="21"/>
      <c r="F29" s="21"/>
      <c r="G29" s="21"/>
      <c r="H29" s="21"/>
      <c r="T29" s="15"/>
      <c r="U29" s="65"/>
      <c r="V29" s="21"/>
      <c r="Y29" s="21"/>
      <c r="Z29" s="66"/>
      <c r="AA29" s="21"/>
      <c r="AB29" s="21"/>
      <c r="AC29" s="2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68"/>
      <c r="T30" s="63"/>
      <c r="U30" s="16"/>
      <c r="V30" s="2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21"/>
      <c r="D31" s="21"/>
      <c r="E31" s="21"/>
      <c r="G31" s="7" t="s">
        <v>3</v>
      </c>
      <c r="H31" s="219">
        <f>Sheet1!B21</f>
        <v>1053</v>
      </c>
      <c r="I31" s="219"/>
      <c r="J31" s="219"/>
      <c r="K31" s="21" t="s">
        <v>35</v>
      </c>
      <c r="M31" s="21"/>
      <c r="N31" s="21"/>
      <c r="O31" s="21"/>
      <c r="P31" s="21"/>
      <c r="Q31" s="21"/>
      <c r="R31" s="21" t="s">
        <v>36</v>
      </c>
      <c r="S31" s="70"/>
      <c r="T31" s="15"/>
      <c r="U31" s="71"/>
      <c r="V31" s="21"/>
      <c r="Z31" s="72"/>
      <c r="AA31" s="21"/>
      <c r="AB31" s="2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21"/>
      <c r="D32" s="21"/>
      <c r="E32" s="21"/>
      <c r="G32" s="7" t="s">
        <v>3</v>
      </c>
      <c r="H32" s="230">
        <v>1.82</v>
      </c>
      <c r="I32" s="230"/>
      <c r="J32" s="230"/>
      <c r="K32" s="21" t="s">
        <v>38</v>
      </c>
      <c r="M32" s="21"/>
      <c r="N32" s="21"/>
      <c r="O32" s="21"/>
      <c r="P32" s="21"/>
      <c r="Q32" s="21"/>
      <c r="R32" s="21" t="s">
        <v>39</v>
      </c>
      <c r="S32" s="68"/>
      <c r="T32" s="63"/>
      <c r="U32" s="71"/>
      <c r="V32" s="21"/>
      <c r="W32" s="21" t="s">
        <v>3</v>
      </c>
      <c r="X32" s="230">
        <v>500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21"/>
      <c r="E33" s="21"/>
      <c r="G33" s="7" t="s">
        <v>3</v>
      </c>
      <c r="H33" s="237">
        <f>L33*6/PI()</f>
        <v>36.287327024952141</v>
      </c>
      <c r="I33" s="237"/>
      <c r="J33" s="237"/>
      <c r="K33" s="21" t="s">
        <v>38</v>
      </c>
      <c r="L33" s="238">
        <v>19</v>
      </c>
      <c r="M33" s="238"/>
      <c r="N33" s="7" t="s">
        <v>42</v>
      </c>
      <c r="Q33" s="21"/>
      <c r="R33" s="21"/>
      <c r="S33" s="68"/>
      <c r="T33" s="63"/>
      <c r="U33" s="71"/>
      <c r="V33" s="21"/>
      <c r="W33" s="21"/>
      <c r="X33" s="74"/>
      <c r="Y33" s="74"/>
      <c r="Z33" s="74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21"/>
      <c r="D34" s="21"/>
      <c r="E34" s="21"/>
      <c r="G34" s="7" t="s">
        <v>3</v>
      </c>
      <c r="H34" s="248">
        <v>12.146000000000001</v>
      </c>
      <c r="I34" s="248"/>
      <c r="J34" s="248"/>
      <c r="K34" s="21" t="s">
        <v>38</v>
      </c>
      <c r="M34" s="78"/>
      <c r="R34" s="7" t="s">
        <v>44</v>
      </c>
      <c r="T34" s="15"/>
      <c r="U34" s="79"/>
      <c r="V34" s="21"/>
      <c r="W34" s="7" t="s">
        <v>3</v>
      </c>
      <c r="X34" s="230">
        <v>300</v>
      </c>
      <c r="Y34" s="230"/>
      <c r="Z34" s="230"/>
      <c r="AA34" s="21" t="s">
        <v>40</v>
      </c>
      <c r="AB34" s="2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21"/>
      <c r="D35" s="21"/>
      <c r="E35" s="21"/>
      <c r="G35" s="7" t="s">
        <v>3</v>
      </c>
      <c r="H35" s="230">
        <v>6</v>
      </c>
      <c r="I35" s="230"/>
      <c r="J35" s="230"/>
      <c r="K35" s="21" t="s">
        <v>46</v>
      </c>
      <c r="R35" s="7" t="s">
        <v>47</v>
      </c>
      <c r="T35" s="15"/>
      <c r="U35" s="79"/>
      <c r="V35" s="21"/>
      <c r="W35" s="7" t="s">
        <v>3</v>
      </c>
      <c r="X35" s="230">
        <v>15</v>
      </c>
      <c r="Y35" s="230"/>
      <c r="Z35" s="230"/>
      <c r="AA35" s="21" t="s">
        <v>48</v>
      </c>
      <c r="AB35" s="2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21"/>
      <c r="D36" s="21"/>
      <c r="E36" s="21"/>
      <c r="G36" s="7" t="s">
        <v>3</v>
      </c>
      <c r="H36" s="231">
        <f>H32*H35</f>
        <v>10.92</v>
      </c>
      <c r="I36" s="231"/>
      <c r="J36" s="231"/>
      <c r="K36" s="21" t="s">
        <v>38</v>
      </c>
      <c r="R36" s="7" t="s">
        <v>51</v>
      </c>
      <c r="T36" s="15"/>
      <c r="U36" s="71"/>
      <c r="V36" s="21"/>
      <c r="W36" s="7" t="s">
        <v>3</v>
      </c>
      <c r="X36" s="230">
        <v>30</v>
      </c>
      <c r="Y36" s="230"/>
      <c r="Z36" s="230"/>
      <c r="AA36" s="21" t="s">
        <v>48</v>
      </c>
      <c r="AB36" s="2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21"/>
      <c r="D37" s="21"/>
      <c r="E37" s="21"/>
      <c r="H37" s="21"/>
      <c r="I37" s="21"/>
      <c r="J37" s="21"/>
      <c r="K37" s="21"/>
      <c r="R37" s="7" t="s">
        <v>47</v>
      </c>
      <c r="T37" s="15"/>
      <c r="U37" s="71"/>
      <c r="V37" s="21"/>
      <c r="W37" s="7" t="s">
        <v>3</v>
      </c>
      <c r="X37" s="230">
        <v>15</v>
      </c>
      <c r="Y37" s="230"/>
      <c r="Z37" s="230"/>
      <c r="AA37" s="21" t="s">
        <v>48</v>
      </c>
      <c r="AB37" s="2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21"/>
      <c r="D38" s="21"/>
      <c r="E38" s="21"/>
      <c r="H38" s="21"/>
      <c r="I38" s="21"/>
      <c r="J38" s="21"/>
      <c r="K38" s="21"/>
      <c r="T38" s="15"/>
      <c r="U38" s="71"/>
      <c r="V38" s="21"/>
      <c r="X38" s="74"/>
      <c r="Y38" s="74"/>
      <c r="Z38" s="74"/>
      <c r="AA38" s="21"/>
      <c r="AB38" s="2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21"/>
      <c r="D39" s="21"/>
      <c r="E39" s="21"/>
      <c r="H39" s="21"/>
      <c r="I39" s="21"/>
      <c r="J39" s="21"/>
      <c r="K39" s="21"/>
      <c r="L39" s="7" t="s">
        <v>3</v>
      </c>
      <c r="M39" s="81">
        <f>U39+U68+U74</f>
        <v>12250</v>
      </c>
      <c r="N39" s="7" t="s">
        <v>55</v>
      </c>
      <c r="O39" s="82" t="s">
        <v>56</v>
      </c>
      <c r="T39" s="15"/>
      <c r="U39" s="232">
        <f>Sheet1!C21</f>
        <v>9000</v>
      </c>
      <c r="V39" s="232"/>
      <c r="W39" s="232"/>
      <c r="X39" s="74" t="s">
        <v>55</v>
      </c>
      <c r="Y39" s="74"/>
      <c r="Z39" s="74"/>
      <c r="AA39" s="21"/>
      <c r="AB39" s="2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21"/>
      <c r="D40" s="21"/>
      <c r="E40" s="21"/>
      <c r="H40" s="21"/>
      <c r="I40" s="21"/>
      <c r="J40" s="21"/>
      <c r="K40" s="21"/>
      <c r="L40" s="7" t="s">
        <v>3</v>
      </c>
      <c r="M40" s="83">
        <f>U40/1000</f>
        <v>31</v>
      </c>
      <c r="N40" s="7" t="s">
        <v>58</v>
      </c>
      <c r="O40" s="82" t="s">
        <v>59</v>
      </c>
      <c r="T40" s="15"/>
      <c r="U40" s="233">
        <f>Sheet1!M21</f>
        <v>31000</v>
      </c>
      <c r="V40" s="233"/>
      <c r="W40" s="233"/>
      <c r="X40" s="74" t="s">
        <v>60</v>
      </c>
      <c r="Y40" s="74"/>
      <c r="Z40" s="74"/>
      <c r="AA40" s="21"/>
      <c r="AB40" s="2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21"/>
      <c r="D41" s="21"/>
      <c r="E41" s="21"/>
      <c r="H41" s="21"/>
      <c r="I41" s="21"/>
      <c r="J41" s="21"/>
      <c r="K41" s="21"/>
      <c r="M41" s="74">
        <f>Sheet1!E21</f>
        <v>200</v>
      </c>
      <c r="N41" s="7" t="s">
        <v>55</v>
      </c>
      <c r="O41" s="82" t="s">
        <v>56</v>
      </c>
      <c r="T41" s="15"/>
      <c r="U41" s="71"/>
      <c r="V41" s="21"/>
      <c r="X41" s="74"/>
      <c r="Y41" s="74"/>
      <c r="Z41" s="74"/>
      <c r="AA41" s="21"/>
      <c r="AB41" s="2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21"/>
      <c r="D43" s="21"/>
      <c r="E43" s="21"/>
      <c r="H43" s="21"/>
      <c r="I43" s="21"/>
      <c r="J43" s="21"/>
      <c r="K43" s="21"/>
      <c r="T43" s="15"/>
      <c r="U43" s="71"/>
      <c r="V43" s="21"/>
      <c r="X43" s="74"/>
      <c r="Y43" s="74"/>
      <c r="Z43" s="74"/>
      <c r="AA43" s="21"/>
      <c r="AB43" s="2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21"/>
      <c r="D44" s="21"/>
      <c r="E44" s="21"/>
      <c r="H44" s="21"/>
      <c r="I44" s="21"/>
      <c r="J44" s="21"/>
      <c r="K44" s="21"/>
      <c r="T44" s="15"/>
      <c r="U44" s="71"/>
      <c r="V44" s="21"/>
      <c r="X44" s="74"/>
      <c r="Y44" s="74"/>
      <c r="Z44" s="74"/>
      <c r="AA44" s="21"/>
      <c r="AB44" s="2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21"/>
      <c r="D45" s="21"/>
      <c r="E45" s="21"/>
      <c r="H45" s="21"/>
      <c r="I45" s="21"/>
      <c r="J45" s="21"/>
      <c r="K45" s="21"/>
      <c r="T45" s="15"/>
      <c r="U45" s="71"/>
      <c r="V45" s="21"/>
      <c r="X45" s="74"/>
      <c r="Y45" s="74"/>
      <c r="Z45" s="74"/>
      <c r="AA45" s="21"/>
      <c r="AB45" s="2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21"/>
      <c r="D46" s="21"/>
      <c r="E46" s="21"/>
      <c r="H46" s="21"/>
      <c r="I46" s="21"/>
      <c r="J46" s="21"/>
      <c r="K46" s="21"/>
      <c r="T46" s="15"/>
      <c r="U46" s="71"/>
      <c r="V46" s="21"/>
      <c r="X46" s="74"/>
      <c r="Y46" s="74"/>
      <c r="Z46" s="74"/>
      <c r="AA46" s="21"/>
      <c r="AB46" s="2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21"/>
      <c r="D47" s="21"/>
      <c r="E47" s="21"/>
      <c r="H47" s="21"/>
      <c r="I47" s="21"/>
      <c r="J47" s="21"/>
      <c r="K47" s="21"/>
      <c r="T47" s="15"/>
      <c r="U47" s="71"/>
      <c r="V47" s="21"/>
      <c r="X47" s="74"/>
      <c r="Y47" s="74"/>
      <c r="Z47" s="74"/>
      <c r="AA47" s="21"/>
      <c r="AB47" s="2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21"/>
      <c r="D48" s="21"/>
      <c r="E48" s="21"/>
      <c r="H48" s="21"/>
      <c r="I48" s="21"/>
      <c r="J48" s="21"/>
      <c r="K48" s="93"/>
      <c r="R48" s="94"/>
      <c r="T48" s="7"/>
      <c r="U48" s="7"/>
      <c r="W48" s="15"/>
      <c r="X48" s="71"/>
      <c r="Y48" s="21"/>
      <c r="AA48" s="74"/>
      <c r="AB48" s="2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21"/>
      <c r="D49" s="21"/>
      <c r="E49" s="21"/>
      <c r="H49" s="21"/>
      <c r="I49" s="21"/>
      <c r="J49" s="21"/>
      <c r="K49" s="93"/>
      <c r="L49" s="95"/>
      <c r="M49" s="95"/>
      <c r="N49" s="95"/>
      <c r="O49" s="95"/>
      <c r="P49" s="95"/>
      <c r="Q49" s="95"/>
      <c r="R49" s="94"/>
      <c r="S49" s="95"/>
      <c r="T49" s="96"/>
      <c r="U49" s="71"/>
      <c r="V49" s="79"/>
      <c r="W49" s="95"/>
      <c r="X49" s="97"/>
      <c r="Y49" s="74"/>
      <c r="Z49" s="74"/>
      <c r="AA49" s="21"/>
      <c r="AB49" s="2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21"/>
      <c r="D50" s="21"/>
      <c r="E50" s="21"/>
      <c r="H50" s="21"/>
      <c r="I50" s="21"/>
      <c r="J50" s="21"/>
      <c r="K50" s="98"/>
      <c r="R50" s="94"/>
      <c r="T50" s="15"/>
      <c r="U50" s="99"/>
      <c r="V50" s="21"/>
      <c r="X50" s="74"/>
      <c r="Y50" s="74"/>
      <c r="Z50" s="74"/>
      <c r="AA50" s="21"/>
      <c r="AB50" s="2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21"/>
      <c r="D51" s="21"/>
      <c r="E51" s="21"/>
      <c r="H51" s="21"/>
      <c r="I51" s="21"/>
      <c r="J51" s="21"/>
      <c r="K51" s="93"/>
      <c r="R51" s="94"/>
      <c r="T51" s="15"/>
      <c r="U51" s="71"/>
      <c r="V51" s="21"/>
      <c r="X51" s="74"/>
      <c r="Y51" s="74"/>
      <c r="Z51" s="74"/>
      <c r="AA51" s="21"/>
      <c r="AB51" s="2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21"/>
      <c r="D52" s="21"/>
      <c r="E52" s="21"/>
      <c r="H52" s="21"/>
      <c r="I52" s="21"/>
      <c r="J52" s="21"/>
      <c r="K52" s="93"/>
      <c r="L52" s="95"/>
      <c r="R52" s="94"/>
      <c r="T52" s="15"/>
      <c r="U52" s="71"/>
      <c r="V52" s="21"/>
      <c r="X52" s="74"/>
      <c r="Y52" s="74"/>
      <c r="Z52" s="74"/>
      <c r="AA52" s="21"/>
      <c r="AB52" s="2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21"/>
      <c r="D53" s="21"/>
      <c r="E53" s="21"/>
      <c r="H53" s="21"/>
      <c r="I53" s="21"/>
      <c r="J53" s="21"/>
      <c r="K53" s="21"/>
      <c r="T53" s="15"/>
      <c r="U53" s="71"/>
      <c r="V53" s="21"/>
      <c r="X53" s="74"/>
      <c r="Y53" s="74"/>
      <c r="Z53" s="74"/>
      <c r="AA53" s="21"/>
      <c r="AB53" s="2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21"/>
      <c r="D54" s="21"/>
      <c r="E54" s="21"/>
      <c r="H54" s="21"/>
      <c r="I54" s="21"/>
      <c r="J54" s="21"/>
      <c r="K54" s="21"/>
      <c r="T54" s="15"/>
      <c r="U54" s="71"/>
      <c r="V54" s="21"/>
      <c r="X54" s="74"/>
      <c r="Y54" s="74"/>
      <c r="Z54" s="74"/>
      <c r="AA54" s="21"/>
      <c r="AB54" s="2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21"/>
      <c r="D55" s="21"/>
      <c r="E55" s="21"/>
      <c r="H55" s="21"/>
      <c r="I55" s="21"/>
      <c r="J55" s="21"/>
      <c r="K55" s="21"/>
      <c r="R55" s="100"/>
      <c r="T55" s="15"/>
      <c r="U55" s="71"/>
      <c r="V55" s="21"/>
      <c r="X55" s="74"/>
      <c r="Y55" s="74"/>
      <c r="Z55" s="74"/>
      <c r="AA55" s="21"/>
      <c r="AB55" s="2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21"/>
      <c r="D56" s="21"/>
      <c r="E56" s="21"/>
      <c r="H56" s="21"/>
      <c r="I56" s="21"/>
      <c r="J56" s="21"/>
      <c r="K56" s="21"/>
      <c r="T56" s="15"/>
      <c r="U56" s="71"/>
      <c r="V56" s="21"/>
      <c r="X56" s="74"/>
      <c r="Y56" s="74"/>
      <c r="Z56" s="74"/>
      <c r="AA56" s="21"/>
      <c r="AB56" s="2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21"/>
      <c r="D57" s="21"/>
      <c r="E57" s="21"/>
      <c r="H57" s="21"/>
      <c r="I57" s="21"/>
      <c r="J57" s="21"/>
      <c r="K57" s="21"/>
      <c r="T57" s="15"/>
      <c r="U57" s="71"/>
      <c r="V57" s="21"/>
      <c r="X57" s="74"/>
      <c r="Y57" s="74"/>
      <c r="Z57" s="74"/>
      <c r="AA57" s="21"/>
      <c r="AB57" s="2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21"/>
      <c r="D58" s="21"/>
      <c r="E58" s="21"/>
      <c r="H58" s="21"/>
      <c r="I58" s="21"/>
      <c r="J58" s="21"/>
      <c r="K58" s="21"/>
      <c r="T58" s="15"/>
      <c r="U58" s="71"/>
      <c r="V58" s="21"/>
      <c r="X58" s="74"/>
      <c r="Y58" s="74"/>
      <c r="Z58" s="74"/>
      <c r="AA58" s="21"/>
      <c r="AB58" s="2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21"/>
      <c r="D59" s="21"/>
      <c r="E59" s="21"/>
      <c r="H59" s="21"/>
      <c r="I59" s="21"/>
      <c r="J59" s="21"/>
      <c r="K59" s="21"/>
      <c r="T59" s="15"/>
      <c r="U59" s="71"/>
      <c r="V59" s="21"/>
      <c r="X59" s="74"/>
      <c r="Y59" s="74"/>
      <c r="Z59" s="74"/>
      <c r="AA59" s="21"/>
      <c r="AB59" s="2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21"/>
      <c r="D60" s="21"/>
      <c r="E60" s="21"/>
      <c r="H60" s="21"/>
      <c r="I60" s="21"/>
      <c r="J60" s="21"/>
      <c r="K60" s="21"/>
      <c r="T60" s="15"/>
      <c r="U60" s="71"/>
      <c r="V60" s="21"/>
      <c r="X60" s="74"/>
      <c r="Y60" s="74"/>
      <c r="Z60" s="74"/>
      <c r="AA60" s="21"/>
      <c r="AB60" s="2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21"/>
      <c r="D61" s="21"/>
      <c r="E61" s="21"/>
      <c r="H61" s="21"/>
      <c r="I61" s="21"/>
      <c r="J61" s="21"/>
      <c r="K61" s="21"/>
      <c r="T61" s="15"/>
      <c r="U61" s="71"/>
      <c r="V61" s="21"/>
      <c r="X61" s="74"/>
      <c r="Y61" s="74"/>
      <c r="Z61" s="74"/>
      <c r="AA61" s="21"/>
      <c r="AB61" s="2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21"/>
      <c r="D62" s="21"/>
      <c r="E62" s="21"/>
      <c r="H62" s="21"/>
      <c r="I62" s="21"/>
      <c r="J62" s="21"/>
      <c r="K62" s="21"/>
      <c r="T62" s="15"/>
      <c r="U62" s="71"/>
      <c r="V62" s="21"/>
      <c r="X62" s="74"/>
      <c r="Y62" s="74"/>
      <c r="Z62" s="74"/>
      <c r="AA62" s="21"/>
      <c r="AB62" s="2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21"/>
      <c r="D63" s="21"/>
      <c r="E63" s="21"/>
      <c r="H63" s="21"/>
      <c r="I63" s="21"/>
      <c r="J63" s="21"/>
      <c r="K63" s="21"/>
      <c r="T63" s="15"/>
      <c r="U63" s="71"/>
      <c r="V63" s="21"/>
      <c r="X63" s="74"/>
      <c r="Y63" s="74"/>
      <c r="Z63" s="74"/>
      <c r="AA63" s="21"/>
      <c r="AB63" s="2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21"/>
      <c r="D64" s="21"/>
      <c r="E64" s="21"/>
      <c r="H64" s="21"/>
      <c r="I64" s="21"/>
      <c r="J64" s="21"/>
      <c r="K64" s="21"/>
      <c r="T64" s="15"/>
      <c r="U64" s="71"/>
      <c r="V64" s="21"/>
      <c r="X64" s="74"/>
      <c r="Y64" s="74"/>
      <c r="Z64" s="74"/>
      <c r="AA64" s="21"/>
      <c r="AB64" s="2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21"/>
      <c r="D65" s="21"/>
      <c r="E65" s="21"/>
      <c r="H65" s="21"/>
      <c r="I65" s="21"/>
      <c r="J65" s="7" t="s">
        <v>3</v>
      </c>
      <c r="K65" s="234">
        <f>PI()*H34^2/4</f>
        <v>115.86611224102822</v>
      </c>
      <c r="L65" s="234"/>
      <c r="M65" s="7" t="s">
        <v>62</v>
      </c>
      <c r="T65" s="15"/>
      <c r="U65" s="71"/>
      <c r="V65" s="21"/>
      <c r="X65" s="74"/>
      <c r="Y65" s="74"/>
      <c r="Z65" s="74"/>
      <c r="AA65" s="21"/>
      <c r="AB65" s="21"/>
      <c r="AD65" s="80"/>
      <c r="AE65" s="51"/>
      <c r="AI65" s="64"/>
      <c r="AJ65" s="75"/>
      <c r="AK65" s="75"/>
      <c r="AL65" s="75"/>
      <c r="AM65" s="75"/>
      <c r="AX65" s="7">
        <f>PI()*H34^2*0.25*AX64/1000</f>
        <v>36.33793012103127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250</v>
      </c>
      <c r="L67" s="226"/>
      <c r="M67" s="95" t="s">
        <v>64</v>
      </c>
      <c r="T67" s="15"/>
      <c r="U67" s="71"/>
      <c r="V67" s="21"/>
      <c r="X67" s="74"/>
      <c r="Y67" s="74"/>
      <c r="Z67" s="74"/>
      <c r="AA67" s="21"/>
      <c r="AB67" s="2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2157.6627985924165</v>
      </c>
      <c r="L68" s="226"/>
      <c r="M68" s="95" t="s">
        <v>55</v>
      </c>
      <c r="R68" s="7" t="s">
        <v>66</v>
      </c>
      <c r="T68" s="7" t="s">
        <v>3</v>
      </c>
      <c r="U68" s="219">
        <v>2170</v>
      </c>
      <c r="V68" s="219"/>
      <c r="W68" s="7" t="s">
        <v>55</v>
      </c>
      <c r="X68" s="15"/>
      <c r="Y68" s="74"/>
      <c r="Z68" s="74" t="s">
        <v>67</v>
      </c>
      <c r="AA68" s="21"/>
      <c r="AB68" s="2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02"/>
      <c r="L69" s="102"/>
      <c r="M69" s="95"/>
      <c r="T69" s="7" t="s">
        <v>3</v>
      </c>
      <c r="U69" s="221">
        <f>U68/1000*K65/X32*60</f>
        <v>30.171535627563742</v>
      </c>
      <c r="V69" s="221"/>
      <c r="W69" s="7" t="s">
        <v>48</v>
      </c>
      <c r="X69" s="15"/>
      <c r="Y69" s="74"/>
      <c r="Z69" s="21" t="s">
        <v>67</v>
      </c>
      <c r="AA69" s="21"/>
      <c r="AB69" s="2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2170</v>
      </c>
      <c r="L70" s="226"/>
      <c r="M70" s="95" t="s">
        <v>55</v>
      </c>
      <c r="T70" s="15"/>
      <c r="U70" s="71"/>
      <c r="V70" s="21"/>
      <c r="X70" s="74"/>
      <c r="Y70" s="74"/>
      <c r="Z70" s="74"/>
      <c r="AA70" s="21"/>
      <c r="AB70" s="2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10080</v>
      </c>
      <c r="L71" s="220"/>
      <c r="M71" s="106" t="s">
        <v>55</v>
      </c>
      <c r="T71" s="15"/>
      <c r="U71" s="71"/>
      <c r="V71" s="21"/>
      <c r="X71" s="74"/>
      <c r="Y71" s="74"/>
      <c r="Z71" s="74"/>
      <c r="AA71" s="21"/>
      <c r="AB71" s="2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21"/>
      <c r="D72" s="21"/>
      <c r="E72" s="21"/>
      <c r="H72" s="21"/>
      <c r="I72" s="21"/>
      <c r="J72" s="21"/>
      <c r="K72" s="21"/>
      <c r="T72" s="15"/>
      <c r="U72" s="71"/>
      <c r="V72" s="21"/>
      <c r="X72" s="74"/>
      <c r="Y72" s="74"/>
      <c r="Z72" s="74"/>
      <c r="AA72" s="21"/>
      <c r="AB72" s="2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125</v>
      </c>
      <c r="L73" s="226"/>
      <c r="M73" s="95" t="s">
        <v>64</v>
      </c>
      <c r="T73" s="15"/>
      <c r="U73" s="71"/>
      <c r="V73" s="21"/>
      <c r="X73" s="74"/>
      <c r="Y73" s="74"/>
      <c r="Z73" s="74"/>
      <c r="AA73" s="21"/>
      <c r="AB73" s="2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1078.8313992962082</v>
      </c>
      <c r="L74" s="226"/>
      <c r="M74" s="95" t="s">
        <v>55</v>
      </c>
      <c r="R74" s="7" t="s">
        <v>66</v>
      </c>
      <c r="T74" s="7" t="s">
        <v>3</v>
      </c>
      <c r="U74" s="219">
        <v>1080</v>
      </c>
      <c r="V74" s="219"/>
      <c r="W74" s="7" t="s">
        <v>55</v>
      </c>
      <c r="X74" s="15"/>
      <c r="Y74" s="74"/>
      <c r="Z74" s="74" t="s">
        <v>72</v>
      </c>
      <c r="AA74" s="21"/>
      <c r="AB74" s="2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02"/>
      <c r="L75" s="102"/>
      <c r="M75" s="95"/>
      <c r="T75" s="7"/>
      <c r="U75" s="221">
        <f>U74/1000*K65/X32*60</f>
        <v>15.016248146437256</v>
      </c>
      <c r="V75" s="221"/>
      <c r="W75" s="7" t="s">
        <v>48</v>
      </c>
      <c r="X75" s="15"/>
      <c r="Y75" s="74"/>
      <c r="Z75" s="21" t="s">
        <v>72</v>
      </c>
      <c r="AA75" s="21"/>
      <c r="AB75" s="2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3250</v>
      </c>
      <c r="L76" s="226"/>
      <c r="M76" s="95" t="s">
        <v>55</v>
      </c>
      <c r="T76" s="7"/>
      <c r="U76" s="69"/>
      <c r="V76" s="69"/>
      <c r="X76" s="15"/>
      <c r="Y76" s="74"/>
      <c r="Z76" s="74"/>
      <c r="AA76" s="21"/>
      <c r="AB76" s="2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9000</v>
      </c>
      <c r="L77" s="220"/>
      <c r="M77" s="106" t="s">
        <v>55</v>
      </c>
      <c r="T77" s="7"/>
      <c r="U77" s="229"/>
      <c r="V77" s="229"/>
      <c r="X77" s="15"/>
      <c r="Y77" s="74"/>
      <c r="Z77" s="21"/>
      <c r="AA77" s="21"/>
      <c r="AB77" s="2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21"/>
      <c r="E79" s="21"/>
      <c r="F79" s="21"/>
      <c r="G79" s="21"/>
      <c r="H79" s="21"/>
      <c r="I79" s="21"/>
      <c r="J79" s="7" t="s">
        <v>3</v>
      </c>
      <c r="K79" s="219">
        <v>16</v>
      </c>
      <c r="L79" s="219"/>
      <c r="M79" s="7" t="s">
        <v>76</v>
      </c>
      <c r="N79" s="16"/>
      <c r="O79" s="15"/>
      <c r="P79" s="108"/>
      <c r="Q79" s="16"/>
      <c r="R79" s="21"/>
      <c r="T79" s="7" t="s">
        <v>3</v>
      </c>
      <c r="U79" s="228">
        <f>K79*25.4</f>
        <v>406.4</v>
      </c>
      <c r="V79" s="228"/>
      <c r="W79" s="7" t="s">
        <v>55</v>
      </c>
      <c r="Y79" s="74"/>
      <c r="Z79" s="74"/>
      <c r="AA79" s="21"/>
      <c r="AB79" s="2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1.0706995101473962</v>
      </c>
      <c r="V80" s="227"/>
      <c r="W80" s="7" t="s">
        <v>79</v>
      </c>
      <c r="Y80" s="74"/>
      <c r="Z80" s="74"/>
      <c r="AA80" s="21"/>
      <c r="AB80" s="2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21"/>
      <c r="D81" s="21"/>
      <c r="E81" s="21"/>
      <c r="H81" s="21"/>
      <c r="I81" s="21"/>
      <c r="J81" s="21"/>
      <c r="K81" s="21"/>
      <c r="T81" s="15"/>
      <c r="U81" s="71"/>
      <c r="V81" s="21"/>
      <c r="X81" s="74"/>
      <c r="Y81" s="74"/>
      <c r="Z81" s="74"/>
      <c r="AA81" s="21"/>
      <c r="AB81" s="2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21"/>
      <c r="E82" s="21"/>
      <c r="F82" s="21"/>
      <c r="G82" s="21"/>
      <c r="H82" s="21"/>
      <c r="I82" s="2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21"/>
      <c r="Y82" s="74"/>
      <c r="Z82" s="74"/>
      <c r="AA82" s="21"/>
      <c r="AB82" s="2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21"/>
      <c r="Y83" s="74"/>
      <c r="Z83" s="74"/>
      <c r="AA83" s="21"/>
      <c r="AB83" s="2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21"/>
      <c r="D84" s="21"/>
      <c r="E84" s="21"/>
      <c r="H84" s="21"/>
      <c r="I84" s="21"/>
      <c r="J84" s="21"/>
      <c r="K84" s="21"/>
      <c r="T84" s="15"/>
      <c r="U84" s="71"/>
      <c r="V84" s="21"/>
      <c r="X84" s="74"/>
      <c r="Y84" s="74"/>
      <c r="Z84" s="74"/>
      <c r="AA84" s="21"/>
      <c r="AB84" s="2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21"/>
      <c r="X85" s="74"/>
      <c r="Y85" s="74"/>
      <c r="Z85" s="74"/>
      <c r="AA85" s="21"/>
      <c r="AB85" s="2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21"/>
      <c r="X86" s="74"/>
      <c r="Y86" s="74"/>
      <c r="Z86" s="74"/>
      <c r="AA86" s="21"/>
      <c r="AB86" s="2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21"/>
      <c r="X87" s="74"/>
      <c r="Y87" s="74"/>
      <c r="Z87" s="74"/>
      <c r="AA87" s="21"/>
      <c r="AB87" s="2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200</v>
      </c>
      <c r="L88" s="225"/>
      <c r="M88" s="106" t="s">
        <v>55</v>
      </c>
      <c r="T88" s="15"/>
      <c r="U88" s="71"/>
      <c r="V88" s="21"/>
      <c r="X88" s="74"/>
      <c r="Y88" s="74"/>
      <c r="Z88" s="74"/>
      <c r="AA88" s="21"/>
      <c r="AB88" s="2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21"/>
      <c r="D89" s="21"/>
      <c r="E89" s="21"/>
      <c r="H89" s="21"/>
      <c r="I89" s="21"/>
      <c r="J89" s="21"/>
      <c r="K89" s="21"/>
      <c r="T89" s="15"/>
      <c r="U89" s="71"/>
      <c r="V89" s="21"/>
      <c r="X89" s="74"/>
      <c r="Y89" s="74"/>
      <c r="Z89" s="74"/>
      <c r="AA89" s="21"/>
      <c r="AB89" s="2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21"/>
      <c r="X90" s="74"/>
      <c r="Y90" s="74"/>
      <c r="Z90" s="74"/>
      <c r="AA90" s="21"/>
      <c r="AB90" s="2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647.29883957772495</v>
      </c>
      <c r="L91" s="226"/>
      <c r="M91" s="95" t="s">
        <v>55</v>
      </c>
      <c r="R91" s="7" t="s">
        <v>66</v>
      </c>
      <c r="T91" s="7" t="s">
        <v>3</v>
      </c>
      <c r="U91" s="219">
        <v>650</v>
      </c>
      <c r="V91" s="219"/>
      <c r="W91" s="7" t="s">
        <v>55</v>
      </c>
      <c r="X91" s="15"/>
      <c r="Y91" s="74"/>
      <c r="Z91" s="74" t="s">
        <v>91</v>
      </c>
      <c r="AA91" s="21"/>
      <c r="AB91" s="2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850</v>
      </c>
      <c r="L92" s="220"/>
      <c r="M92" s="106" t="s">
        <v>55</v>
      </c>
      <c r="T92" s="7"/>
      <c r="U92" s="221">
        <f>U91/1000*K65/X34*60</f>
        <v>15.062594591333669</v>
      </c>
      <c r="V92" s="221"/>
      <c r="W92" s="7" t="s">
        <v>48</v>
      </c>
      <c r="X92" s="15"/>
      <c r="Y92" s="74"/>
      <c r="Z92" s="21" t="s">
        <v>91</v>
      </c>
      <c r="AA92" s="21"/>
      <c r="AB92" s="2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02"/>
      <c r="L93" s="102"/>
      <c r="M93" s="95"/>
      <c r="T93" s="7"/>
      <c r="U93" s="107"/>
      <c r="V93" s="107"/>
      <c r="X93" s="15"/>
      <c r="Y93" s="74"/>
      <c r="Z93" s="21"/>
      <c r="AA93" s="21"/>
      <c r="AB93" s="2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02"/>
      <c r="L94" s="102"/>
      <c r="M94" s="95"/>
      <c r="T94" s="7"/>
      <c r="U94" s="107"/>
      <c r="V94" s="107"/>
      <c r="X94" s="15"/>
      <c r="Y94" s="74"/>
      <c r="Z94" s="21"/>
      <c r="AA94" s="21"/>
      <c r="AB94" s="2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02"/>
      <c r="L95" s="102"/>
      <c r="M95" s="95"/>
      <c r="T95" s="7"/>
      <c r="U95" s="107"/>
      <c r="V95" s="107"/>
      <c r="X95" s="15"/>
      <c r="Y95" s="74"/>
      <c r="Z95" s="21"/>
      <c r="AA95" s="21"/>
      <c r="AB95" s="2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02"/>
      <c r="L96" s="102"/>
      <c r="M96" s="95"/>
      <c r="T96" s="7"/>
      <c r="U96" s="107"/>
      <c r="V96" s="107"/>
      <c r="X96" s="15"/>
      <c r="Y96" s="74"/>
      <c r="Z96" s="21"/>
      <c r="AA96" s="21"/>
      <c r="AB96" s="2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02"/>
      <c r="L97" s="102"/>
      <c r="M97" s="95"/>
      <c r="T97" s="7"/>
      <c r="U97" s="107"/>
      <c r="V97" s="107"/>
      <c r="X97" s="15"/>
      <c r="Y97" s="74"/>
      <c r="Z97" s="21"/>
      <c r="AA97" s="21"/>
      <c r="AB97" s="2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02"/>
      <c r="L98" s="102"/>
      <c r="M98" s="95"/>
      <c r="T98" s="7"/>
      <c r="U98" s="107"/>
      <c r="V98" s="107"/>
      <c r="X98" s="15"/>
      <c r="Y98" s="74"/>
      <c r="Z98" s="21"/>
      <c r="AA98" s="21"/>
      <c r="AB98" s="2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21"/>
      <c r="E99" s="21"/>
      <c r="F99" s="21"/>
      <c r="G99" s="21"/>
      <c r="H99" s="21"/>
      <c r="I99" s="21"/>
      <c r="J99" s="15"/>
      <c r="K99" s="16"/>
      <c r="L99" s="21"/>
      <c r="M99" s="110"/>
      <c r="N99" s="16"/>
      <c r="T99" s="15"/>
      <c r="U99" s="222"/>
      <c r="V99" s="222"/>
      <c r="X99" s="111"/>
      <c r="Y99" s="111"/>
      <c r="Z99" s="21"/>
      <c r="AA99" s="21"/>
      <c r="AB99" s="21"/>
      <c r="AC99" s="21"/>
      <c r="AD99" s="21"/>
      <c r="AE99" s="22"/>
      <c r="AR99" s="112"/>
    </row>
    <row r="100" spans="1:44" ht="11.25" customHeight="1" thickBot="1" x14ac:dyDescent="0.25">
      <c r="A100" s="61"/>
      <c r="C100" s="15"/>
      <c r="D100" s="21"/>
      <c r="E100" s="21"/>
      <c r="F100" s="21"/>
      <c r="G100" s="21"/>
      <c r="H100" s="21"/>
      <c r="N100" s="49"/>
      <c r="O100" s="21"/>
      <c r="P100" s="21"/>
      <c r="Q100" s="21"/>
      <c r="R100" s="21"/>
      <c r="S100" s="21"/>
      <c r="T100" s="15"/>
      <c r="U100" s="113"/>
      <c r="V100" s="15"/>
      <c r="W100" s="21"/>
      <c r="X100" s="21"/>
      <c r="Y100" s="111"/>
      <c r="Z100" s="21"/>
      <c r="AA100" s="21"/>
      <c r="AB100" s="21"/>
      <c r="AC100" s="21"/>
      <c r="AD100" s="2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1419.3598749525956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21"/>
      <c r="D102" s="21"/>
      <c r="E102" s="21"/>
      <c r="H102" s="21" t="s">
        <v>3</v>
      </c>
      <c r="I102" s="21"/>
      <c r="J102" s="215">
        <f>PI()*$H$34^2/4*L106/1000</f>
        <v>1167.9304113895644</v>
      </c>
      <c r="K102" s="215"/>
      <c r="L102" s="7" t="s">
        <v>35</v>
      </c>
      <c r="N102" s="7" t="s">
        <v>96</v>
      </c>
      <c r="O102" s="21"/>
      <c r="P102" s="21"/>
      <c r="Q102" s="21"/>
      <c r="R102" s="21"/>
      <c r="S102" s="21"/>
      <c r="T102" s="15"/>
      <c r="U102" s="16"/>
      <c r="V102" s="15"/>
      <c r="W102" s="21"/>
      <c r="X102" s="21"/>
      <c r="Y102" s="21"/>
      <c r="Z102" s="21"/>
      <c r="AA102" s="21"/>
      <c r="AB102" s="21"/>
      <c r="AC102" s="21"/>
      <c r="AD102" s="22"/>
      <c r="AE102" s="22"/>
    </row>
    <row r="103" spans="1:44" ht="11.25" customHeight="1" x14ac:dyDescent="0.2">
      <c r="A103" s="61"/>
      <c r="B103" s="119" t="s">
        <v>97</v>
      </c>
      <c r="C103" s="21"/>
      <c r="D103" s="21"/>
      <c r="E103" s="21"/>
      <c r="H103" s="21" t="s">
        <v>3</v>
      </c>
      <c r="I103" s="21"/>
      <c r="J103" s="215">
        <f>PI()*$H$34^2/4*(L107-L108)/1000</f>
        <v>944.30881476438003</v>
      </c>
      <c r="K103" s="215"/>
      <c r="L103" s="7" t="s">
        <v>35</v>
      </c>
      <c r="N103" s="7" t="s">
        <v>98</v>
      </c>
      <c r="O103" s="21"/>
      <c r="P103" s="21"/>
      <c r="Q103" s="21"/>
      <c r="R103" s="21"/>
      <c r="S103" s="21"/>
      <c r="T103" s="15"/>
      <c r="U103" s="16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R103" s="109"/>
    </row>
    <row r="104" spans="1:44" ht="11.25" customHeight="1" x14ac:dyDescent="0.2">
      <c r="A104" s="61"/>
      <c r="B104" s="119" t="s">
        <v>99</v>
      </c>
      <c r="C104" s="21"/>
      <c r="D104" s="21"/>
      <c r="E104" s="21"/>
      <c r="H104" s="21" t="s">
        <v>3</v>
      </c>
      <c r="I104" s="21"/>
      <c r="J104" s="216">
        <f>PI()*$H$34^2/4*(L107-L109)/1000</f>
        <v>1019.6217877210483</v>
      </c>
      <c r="K104" s="216"/>
      <c r="L104" s="7" t="s">
        <v>35</v>
      </c>
      <c r="N104" s="7" t="s">
        <v>98</v>
      </c>
      <c r="O104" s="21"/>
      <c r="P104" s="21"/>
      <c r="Q104" s="21"/>
      <c r="R104" s="21"/>
      <c r="S104" s="21"/>
      <c r="T104" s="15"/>
      <c r="U104" s="16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R104" s="109"/>
    </row>
    <row r="105" spans="1:44" ht="11.25" customHeight="1" x14ac:dyDescent="0.2">
      <c r="A105" s="61"/>
      <c r="B105" s="119" t="s">
        <v>100</v>
      </c>
      <c r="C105" s="21"/>
      <c r="D105" s="21"/>
      <c r="E105" s="21"/>
      <c r="H105" s="21" t="s">
        <v>3</v>
      </c>
      <c r="I105" s="21"/>
      <c r="J105" s="215">
        <f>PI()*$H$34^2/4*L109/1000</f>
        <v>23.173222448205646</v>
      </c>
      <c r="K105" s="215"/>
      <c r="L105" s="7" t="s">
        <v>35</v>
      </c>
      <c r="N105" s="7" t="s">
        <v>101</v>
      </c>
      <c r="O105" s="21"/>
      <c r="P105" s="21"/>
      <c r="Q105" s="21"/>
      <c r="R105" s="21"/>
      <c r="S105" s="21"/>
      <c r="T105" s="15"/>
      <c r="U105" s="16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</row>
    <row r="106" spans="1:44" ht="11.25" customHeight="1" x14ac:dyDescent="0.2">
      <c r="A106" s="61"/>
      <c r="B106" s="119"/>
      <c r="E106" s="21" t="s">
        <v>102</v>
      </c>
      <c r="F106" s="21"/>
      <c r="G106" s="21"/>
      <c r="J106" s="21" t="s">
        <v>3</v>
      </c>
      <c r="K106" s="21"/>
      <c r="L106" s="217">
        <f>K71</f>
        <v>10080</v>
      </c>
      <c r="M106" s="202"/>
      <c r="N106" s="7" t="s">
        <v>55</v>
      </c>
      <c r="O106" s="21"/>
      <c r="P106" s="21"/>
      <c r="Q106" s="21"/>
      <c r="R106" s="21"/>
      <c r="S106" s="21"/>
      <c r="T106" s="15"/>
      <c r="U106" s="16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21" t="s">
        <v>3</v>
      </c>
      <c r="L107" s="217">
        <f>K77</f>
        <v>9000</v>
      </c>
      <c r="M107" s="202"/>
      <c r="N107" s="7" t="s">
        <v>55</v>
      </c>
      <c r="O107" s="21"/>
      <c r="P107" s="21"/>
      <c r="Q107" s="21"/>
      <c r="R107" s="21"/>
      <c r="S107" s="202" t="s">
        <v>104</v>
      </c>
      <c r="T107" s="202"/>
      <c r="U107" s="16"/>
      <c r="AD107" s="51"/>
      <c r="AE107" s="51"/>
      <c r="AH107" s="122"/>
    </row>
    <row r="108" spans="1:44" ht="11.25" customHeight="1" x14ac:dyDescent="0.2">
      <c r="A108" s="61"/>
      <c r="B108" s="119"/>
      <c r="E108" s="21" t="s">
        <v>105</v>
      </c>
      <c r="F108" s="21"/>
      <c r="G108" s="21"/>
      <c r="J108" s="21" t="s">
        <v>3</v>
      </c>
      <c r="K108" s="21"/>
      <c r="L108" s="217">
        <f>K92</f>
        <v>850</v>
      </c>
      <c r="M108" s="202"/>
      <c r="N108" s="7" t="s">
        <v>55</v>
      </c>
      <c r="T108" s="15"/>
      <c r="U108" s="71"/>
      <c r="V108" s="21"/>
      <c r="Y108" s="21"/>
      <c r="Z108" s="21"/>
      <c r="AA108" s="21"/>
      <c r="AB108" s="2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200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AE110" s="51"/>
    </row>
    <row r="111" spans="1:44" x14ac:dyDescent="0.2">
      <c r="A111" s="61"/>
      <c r="B111" s="1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62"/>
      <c r="T111" s="63"/>
      <c r="U111" s="16"/>
      <c r="V111" s="21"/>
      <c r="W111" s="21"/>
      <c r="AE111" s="51"/>
    </row>
    <row r="112" spans="1:44" x14ac:dyDescent="0.2">
      <c r="A112" s="61"/>
      <c r="B112" s="1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62"/>
      <c r="T112" s="63"/>
      <c r="U112" s="16"/>
      <c r="AE112" s="51"/>
    </row>
    <row r="113" spans="1:32" x14ac:dyDescent="0.2">
      <c r="A113" s="60"/>
      <c r="B113" s="1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AE113" s="51"/>
    </row>
    <row r="114" spans="1:32" x14ac:dyDescent="0.2">
      <c r="A114" s="61"/>
      <c r="B114" s="64"/>
      <c r="C114" s="15"/>
      <c r="D114" s="21"/>
      <c r="E114" s="21"/>
      <c r="F114" s="21"/>
      <c r="G114" s="21"/>
      <c r="H114" s="21"/>
      <c r="T114" s="15"/>
      <c r="U114" s="16"/>
      <c r="V114" s="21"/>
      <c r="Y114" s="129"/>
      <c r="Z114" s="21"/>
      <c r="AA114" s="62"/>
      <c r="AB114" s="62"/>
      <c r="AC114" s="62"/>
      <c r="AD114" s="21"/>
      <c r="AE114" s="51"/>
    </row>
    <row r="115" spans="1:32" x14ac:dyDescent="0.2">
      <c r="A115" s="61"/>
      <c r="B115" s="64"/>
      <c r="C115" s="15"/>
      <c r="D115" s="21"/>
      <c r="E115" s="21"/>
      <c r="F115" s="21"/>
      <c r="G115" s="21"/>
      <c r="H115" s="21"/>
      <c r="T115" s="15"/>
      <c r="U115" s="16"/>
      <c r="V115" s="21"/>
      <c r="Y115" s="16"/>
      <c r="Z115" s="21"/>
      <c r="AA115" s="62"/>
      <c r="AB115" s="62"/>
      <c r="AC115" s="62"/>
      <c r="AD115" s="21"/>
      <c r="AE115" s="51"/>
    </row>
    <row r="116" spans="1:32" x14ac:dyDescent="0.2">
      <c r="A116" s="61"/>
      <c r="B116" s="64"/>
      <c r="C116" s="21"/>
      <c r="D116" s="21"/>
      <c r="E116" s="21"/>
      <c r="F116" s="7" t="s">
        <v>107</v>
      </c>
      <c r="H116" s="21"/>
      <c r="T116" s="15"/>
      <c r="U116" s="16"/>
      <c r="V116" s="21"/>
      <c r="Y116" s="21"/>
      <c r="Z116" s="207">
        <f>M39</f>
        <v>12250</v>
      </c>
      <c r="AA116" s="207"/>
      <c r="AB116" s="21" t="s">
        <v>55</v>
      </c>
      <c r="AC116" s="21"/>
      <c r="AE116" s="51"/>
      <c r="AF116" s="130"/>
    </row>
    <row r="117" spans="1:32" x14ac:dyDescent="0.2">
      <c r="A117" s="61"/>
      <c r="B117" s="7"/>
      <c r="C117" s="21"/>
      <c r="D117" s="131">
        <f>U69</f>
        <v>30.171535627563742</v>
      </c>
      <c r="E117" s="21" t="s">
        <v>108</v>
      </c>
      <c r="H117" s="21"/>
      <c r="T117" s="15"/>
      <c r="U117" s="21"/>
      <c r="V117" s="21"/>
      <c r="Y117" s="21"/>
      <c r="AC117" s="21"/>
      <c r="AE117" s="51"/>
    </row>
    <row r="118" spans="1:32" x14ac:dyDescent="0.2">
      <c r="A118" s="61"/>
      <c r="B118" s="7"/>
      <c r="C118" s="21"/>
      <c r="D118" s="21"/>
      <c r="F118" s="214" t="s">
        <v>102</v>
      </c>
      <c r="G118" s="214"/>
      <c r="H118" s="21"/>
      <c r="T118" s="15"/>
      <c r="U118" s="21"/>
      <c r="V118" s="21"/>
      <c r="Y118" s="129"/>
      <c r="Z118" s="207">
        <f>L106</f>
        <v>10080</v>
      </c>
      <c r="AA118" s="207"/>
      <c r="AB118" s="21" t="s">
        <v>55</v>
      </c>
      <c r="AC118" s="21"/>
      <c r="AE118" s="51"/>
      <c r="AF118" s="130"/>
    </row>
    <row r="119" spans="1:32" x14ac:dyDescent="0.2">
      <c r="A119" s="61"/>
      <c r="B119" s="7"/>
      <c r="C119" s="21"/>
      <c r="D119" s="131">
        <f>U75</f>
        <v>15.016248146437256</v>
      </c>
      <c r="E119" s="21" t="s">
        <v>108</v>
      </c>
      <c r="G119" s="21"/>
      <c r="H119" s="21"/>
      <c r="T119" s="15"/>
      <c r="U119" s="21"/>
      <c r="V119" s="21"/>
      <c r="Y119" s="21"/>
      <c r="Z119" s="66"/>
      <c r="AA119" s="21"/>
      <c r="AB119" s="21"/>
      <c r="AC119" s="21"/>
      <c r="AE119" s="51"/>
    </row>
    <row r="120" spans="1:32" x14ac:dyDescent="0.2">
      <c r="A120" s="61"/>
      <c r="B120" s="64"/>
      <c r="C120" s="15"/>
      <c r="D120" s="21"/>
      <c r="E120" s="21"/>
      <c r="F120" s="214" t="s">
        <v>103</v>
      </c>
      <c r="G120" s="214"/>
      <c r="H120" s="21"/>
      <c r="T120" s="15"/>
      <c r="U120" s="21"/>
      <c r="V120" s="21"/>
      <c r="Y120" s="129"/>
      <c r="Z120" s="207">
        <f>L107</f>
        <v>9000</v>
      </c>
      <c r="AA120" s="207"/>
      <c r="AB120" s="21" t="s">
        <v>55</v>
      </c>
      <c r="AC120" s="21"/>
      <c r="AE120" s="51"/>
      <c r="AF120" s="130"/>
    </row>
    <row r="121" spans="1:32" ht="10.95" customHeight="1" x14ac:dyDescent="0.2">
      <c r="A121" s="61"/>
      <c r="B121" s="64"/>
      <c r="C121" s="15"/>
      <c r="D121" s="21"/>
      <c r="E121" s="21"/>
      <c r="F121" s="21"/>
      <c r="G121" s="21"/>
      <c r="H121" s="21"/>
      <c r="T121" s="15"/>
      <c r="U121" s="65"/>
      <c r="V121" s="21"/>
      <c r="Y121" s="21"/>
      <c r="AC121" s="21"/>
      <c r="AE121" s="51"/>
    </row>
    <row r="122" spans="1:32" ht="10.199999999999999" customHeight="1" x14ac:dyDescent="0.2">
      <c r="A122" s="60"/>
      <c r="B122" s="1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68"/>
      <c r="T122" s="63"/>
      <c r="U122" s="16"/>
      <c r="V122" s="21"/>
      <c r="AE122" s="51"/>
    </row>
    <row r="123" spans="1:32" ht="10.95" customHeight="1" x14ac:dyDescent="0.2">
      <c r="A123" s="60"/>
      <c r="B123" s="1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68"/>
      <c r="T123" s="63"/>
      <c r="U123" s="16"/>
      <c r="V123" s="21"/>
      <c r="W123" s="132"/>
      <c r="AA123" s="130"/>
      <c r="AE123" s="51"/>
    </row>
    <row r="124" spans="1:32" x14ac:dyDescent="0.2">
      <c r="A124" s="61"/>
      <c r="B124" s="64"/>
      <c r="C124" s="21"/>
      <c r="D124" s="21"/>
      <c r="E124" s="21"/>
      <c r="F124" s="206"/>
      <c r="G124" s="206"/>
      <c r="H124" s="21"/>
      <c r="I124" s="21"/>
      <c r="J124" s="21"/>
      <c r="K124" s="21"/>
      <c r="M124" s="21"/>
      <c r="N124" s="21"/>
      <c r="O124" s="21"/>
      <c r="P124" s="21"/>
      <c r="Q124" s="21"/>
      <c r="R124" s="21"/>
      <c r="S124" s="70"/>
      <c r="T124" s="15"/>
      <c r="U124" s="111"/>
      <c r="V124" s="21"/>
      <c r="Z124" s="72"/>
      <c r="AA124" s="21"/>
      <c r="AB124" s="21"/>
      <c r="AE124" s="51"/>
    </row>
    <row r="125" spans="1:32" x14ac:dyDescent="0.2">
      <c r="A125" s="61"/>
      <c r="B125" s="15"/>
      <c r="C125" s="21"/>
      <c r="D125" s="21" t="s">
        <v>109</v>
      </c>
      <c r="E125" s="21"/>
      <c r="H125" s="21"/>
      <c r="I125" s="21"/>
      <c r="J125" s="21"/>
      <c r="K125" s="133" t="s">
        <v>99</v>
      </c>
      <c r="L125" s="82"/>
      <c r="M125" s="133"/>
      <c r="N125" s="133"/>
      <c r="O125" s="133"/>
      <c r="P125" s="21"/>
      <c r="Q125" s="21"/>
      <c r="R125" s="133" t="s">
        <v>97</v>
      </c>
      <c r="S125" s="68"/>
      <c r="T125" s="63"/>
      <c r="U125" s="62"/>
      <c r="V125" s="21"/>
      <c r="W125" s="21"/>
      <c r="X125" s="21"/>
      <c r="Y125" s="21"/>
      <c r="Z125" s="207"/>
      <c r="AA125" s="207"/>
      <c r="AB125" s="21"/>
      <c r="AE125" s="51"/>
    </row>
    <row r="126" spans="1:32" x14ac:dyDescent="0.2">
      <c r="A126" s="61"/>
      <c r="C126" s="208">
        <f>H36*1000</f>
        <v>10920</v>
      </c>
      <c r="D126" s="208"/>
      <c r="E126" s="21" t="s">
        <v>55</v>
      </c>
      <c r="J126" s="21"/>
      <c r="K126" s="134">
        <f>J104</f>
        <v>1019.6217877210483</v>
      </c>
      <c r="L126" s="135" t="s">
        <v>58</v>
      </c>
      <c r="M126" s="209"/>
      <c r="N126" s="209"/>
      <c r="O126" s="82"/>
      <c r="R126" s="136">
        <f>J103</f>
        <v>944.30881476438003</v>
      </c>
      <c r="S126" s="82" t="s">
        <v>58</v>
      </c>
      <c r="T126" s="15"/>
      <c r="U126" s="21"/>
      <c r="V126" s="21"/>
      <c r="Y126" s="21"/>
      <c r="Z126" s="21"/>
      <c r="AA126" s="21"/>
      <c r="AB126" s="21"/>
      <c r="AD126" s="80"/>
      <c r="AE126" s="51"/>
    </row>
    <row r="127" spans="1:32" x14ac:dyDescent="0.2">
      <c r="A127" s="61"/>
      <c r="C127" s="21"/>
      <c r="D127" s="21"/>
      <c r="E127" s="21"/>
      <c r="I127" s="21"/>
      <c r="J127" s="16"/>
      <c r="K127" s="21"/>
      <c r="T127" s="15"/>
      <c r="U127" s="21"/>
      <c r="V127" s="21"/>
      <c r="Y127" s="21"/>
      <c r="Z127" s="21"/>
      <c r="AA127" s="21"/>
      <c r="AB127" s="21"/>
      <c r="AD127" s="80"/>
      <c r="AE127" s="51"/>
    </row>
    <row r="128" spans="1:32" x14ac:dyDescent="0.2">
      <c r="A128" s="61"/>
      <c r="C128" s="21"/>
      <c r="D128" s="21"/>
      <c r="E128" s="21"/>
      <c r="I128" s="21"/>
      <c r="J128" s="16"/>
      <c r="K128" s="21"/>
      <c r="T128" s="15"/>
      <c r="U128" s="111"/>
      <c r="V128" s="21"/>
      <c r="Y128" s="21"/>
      <c r="Z128" s="21"/>
      <c r="AA128" s="21"/>
      <c r="AB128" s="21"/>
      <c r="AD128" s="80"/>
      <c r="AE128" s="51"/>
    </row>
    <row r="129" spans="1:31" x14ac:dyDescent="0.2">
      <c r="A129" s="61"/>
      <c r="D129" s="21"/>
      <c r="E129" s="21"/>
      <c r="I129" s="21"/>
      <c r="J129" s="16"/>
      <c r="K129" s="21"/>
      <c r="T129" s="15"/>
      <c r="U129" s="111"/>
      <c r="V129" s="21"/>
      <c r="Y129" s="21"/>
      <c r="Z129" s="21"/>
      <c r="AA129" s="21"/>
      <c r="AB129" s="21"/>
      <c r="AD129" s="80"/>
      <c r="AE129" s="51"/>
    </row>
    <row r="130" spans="1:31" x14ac:dyDescent="0.2">
      <c r="A130" s="61"/>
      <c r="C130" s="21"/>
      <c r="D130" s="21"/>
      <c r="E130" s="21"/>
      <c r="H130" s="21"/>
      <c r="I130" s="21"/>
      <c r="J130" s="16"/>
      <c r="K130" s="21"/>
      <c r="T130" s="15"/>
      <c r="U130" s="21"/>
      <c r="V130" s="21"/>
      <c r="AC130" s="21"/>
      <c r="AD130" s="21"/>
      <c r="AE130" s="51"/>
    </row>
    <row r="131" spans="1:31" x14ac:dyDescent="0.2">
      <c r="A131" s="61"/>
      <c r="C131" s="21"/>
      <c r="D131" s="21"/>
      <c r="E131" s="21"/>
      <c r="H131" s="21"/>
      <c r="I131" s="21"/>
      <c r="J131" s="16"/>
      <c r="K131" s="21"/>
      <c r="T131" s="15"/>
      <c r="U131" s="21"/>
      <c r="V131" s="21"/>
      <c r="AC131" s="21"/>
      <c r="AD131" s="21"/>
      <c r="AE131" s="51"/>
    </row>
    <row r="132" spans="1:31" x14ac:dyDescent="0.2">
      <c r="A132" s="61"/>
      <c r="C132" s="21"/>
      <c r="D132" s="21"/>
      <c r="E132" s="21"/>
      <c r="H132" s="21"/>
      <c r="I132" s="21"/>
      <c r="J132" s="16"/>
      <c r="K132" s="21"/>
      <c r="T132" s="15"/>
      <c r="U132" s="21"/>
      <c r="V132" s="21"/>
      <c r="AC132" s="21"/>
      <c r="AD132" s="21"/>
      <c r="AE132" s="51"/>
    </row>
    <row r="133" spans="1:31" x14ac:dyDescent="0.2">
      <c r="A133" s="61"/>
      <c r="C133" s="21"/>
      <c r="D133" s="21"/>
      <c r="E133" s="21"/>
      <c r="H133" s="21"/>
      <c r="I133" s="21"/>
      <c r="J133" s="16"/>
      <c r="K133" s="21"/>
      <c r="T133" s="15"/>
      <c r="U133" s="111"/>
      <c r="V133" s="21"/>
      <c r="AC133" s="21"/>
      <c r="AD133" s="21"/>
      <c r="AE133" s="51"/>
    </row>
    <row r="134" spans="1:31" x14ac:dyDescent="0.2">
      <c r="A134" s="61"/>
      <c r="C134" s="21"/>
      <c r="D134" s="21"/>
      <c r="E134" s="21"/>
      <c r="H134" s="21"/>
      <c r="I134" s="21"/>
      <c r="J134" s="16"/>
      <c r="K134" s="21"/>
      <c r="T134" s="15"/>
      <c r="U134" s="21"/>
      <c r="V134" s="21"/>
      <c r="AC134" s="21"/>
      <c r="AD134" s="21"/>
      <c r="AE134" s="51"/>
    </row>
    <row r="135" spans="1:31" x14ac:dyDescent="0.2">
      <c r="A135" s="61"/>
      <c r="B135" s="15"/>
      <c r="C135" s="21"/>
      <c r="D135" s="21"/>
      <c r="E135" s="21"/>
      <c r="H135" s="21"/>
      <c r="I135" s="21"/>
      <c r="J135" s="16"/>
      <c r="K135" s="21"/>
      <c r="T135" s="15"/>
      <c r="U135" s="111"/>
      <c r="V135" s="21"/>
      <c r="Y135" s="137"/>
      <c r="AC135" s="21"/>
      <c r="AD135" s="21"/>
      <c r="AE135" s="51"/>
    </row>
    <row r="136" spans="1:31" x14ac:dyDescent="0.2">
      <c r="A136" s="61"/>
      <c r="B136" s="15"/>
      <c r="C136" s="21"/>
      <c r="D136" s="21"/>
      <c r="E136" s="21"/>
      <c r="F136" s="206" t="s">
        <v>105</v>
      </c>
      <c r="G136" s="206"/>
      <c r="H136" s="21"/>
      <c r="I136" s="21"/>
      <c r="J136" s="16"/>
      <c r="K136" s="21"/>
      <c r="T136" s="15"/>
      <c r="U136" s="138"/>
      <c r="V136" s="21"/>
      <c r="Y136" s="139"/>
      <c r="Z136" s="210">
        <f>L108</f>
        <v>850</v>
      </c>
      <c r="AA136" s="206"/>
      <c r="AB136" s="7" t="s">
        <v>55</v>
      </c>
      <c r="AC136" s="21"/>
      <c r="AD136" s="21"/>
      <c r="AE136" s="51"/>
    </row>
    <row r="137" spans="1:31" x14ac:dyDescent="0.2">
      <c r="A137" s="61"/>
      <c r="B137" s="15"/>
      <c r="C137" s="21"/>
      <c r="D137" s="131">
        <f>U92</f>
        <v>15.062594591333669</v>
      </c>
      <c r="E137" s="21" t="s">
        <v>108</v>
      </c>
      <c r="H137" s="21"/>
      <c r="I137" s="21"/>
      <c r="J137" s="16"/>
      <c r="K137" s="21"/>
      <c r="T137" s="15"/>
      <c r="U137" s="62"/>
      <c r="V137" s="21"/>
      <c r="AC137" s="21"/>
      <c r="AD137" s="21"/>
      <c r="AE137" s="51"/>
    </row>
    <row r="138" spans="1:31" x14ac:dyDescent="0.2">
      <c r="A138" s="61"/>
      <c r="B138" s="15"/>
      <c r="C138" s="21"/>
      <c r="D138" s="21"/>
      <c r="E138" s="21"/>
      <c r="F138" s="206" t="s">
        <v>106</v>
      </c>
      <c r="G138" s="206"/>
      <c r="H138" s="21"/>
      <c r="I138" s="21"/>
      <c r="J138" s="16"/>
      <c r="K138" s="21"/>
      <c r="T138" s="15"/>
      <c r="U138" s="137"/>
      <c r="V138" s="21"/>
      <c r="Z138" s="211">
        <f>L109</f>
        <v>200</v>
      </c>
      <c r="AA138" s="206"/>
      <c r="AB138" s="7" t="s">
        <v>55</v>
      </c>
      <c r="AC138" s="21"/>
      <c r="AD138" s="21"/>
      <c r="AE138" s="140"/>
    </row>
    <row r="139" spans="1:31" x14ac:dyDescent="0.2">
      <c r="A139" s="61"/>
      <c r="C139" s="21"/>
      <c r="D139" s="21"/>
      <c r="E139" s="21"/>
      <c r="I139" s="21"/>
      <c r="J139" s="16"/>
      <c r="K139" s="21"/>
      <c r="T139" s="15"/>
      <c r="U139" s="62"/>
      <c r="V139" s="21"/>
      <c r="Y139" s="137"/>
      <c r="Z139" s="21"/>
      <c r="AC139" s="21"/>
      <c r="AD139" s="21"/>
      <c r="AE139" s="51"/>
    </row>
    <row r="140" spans="1:31" x14ac:dyDescent="0.2">
      <c r="A140" s="61"/>
      <c r="C140" s="21"/>
      <c r="D140" s="21"/>
      <c r="E140" s="21"/>
      <c r="I140" s="21"/>
      <c r="J140" s="16"/>
      <c r="K140" s="21"/>
      <c r="T140" s="15"/>
      <c r="U140" s="62"/>
      <c r="V140" s="21"/>
      <c r="Y140" s="137"/>
      <c r="Z140" s="21"/>
      <c r="AC140" s="21"/>
      <c r="AD140" s="21"/>
      <c r="AE140" s="141"/>
    </row>
    <row r="141" spans="1:31" x14ac:dyDescent="0.2">
      <c r="A141" s="61"/>
      <c r="C141" s="21"/>
      <c r="D141" s="21"/>
      <c r="E141" s="21"/>
      <c r="I141" s="21"/>
      <c r="J141" s="16"/>
      <c r="K141" s="21"/>
      <c r="T141" s="15"/>
      <c r="U141" s="62"/>
      <c r="V141" s="21"/>
      <c r="Y141" s="137"/>
      <c r="Z141" s="21"/>
      <c r="AC141" s="21"/>
      <c r="AD141" s="21"/>
      <c r="AE141" s="142"/>
    </row>
    <row r="142" spans="1:31" x14ac:dyDescent="0.2">
      <c r="A142" s="61"/>
      <c r="C142" s="21"/>
      <c r="D142" s="21"/>
      <c r="E142" s="21"/>
      <c r="I142" s="21"/>
      <c r="J142" s="16"/>
      <c r="K142" s="21"/>
      <c r="T142" s="15"/>
      <c r="U142" s="137"/>
      <c r="V142" s="21"/>
      <c r="Y142" s="137"/>
      <c r="Z142" s="21"/>
      <c r="AC142" s="21"/>
      <c r="AD142" s="21"/>
      <c r="AE142" s="51"/>
    </row>
    <row r="143" spans="1:31" x14ac:dyDescent="0.2">
      <c r="A143" s="61"/>
      <c r="C143" s="21"/>
      <c r="D143" s="21"/>
      <c r="E143" s="21"/>
      <c r="I143" s="21"/>
      <c r="J143" s="16"/>
      <c r="K143" s="21"/>
      <c r="T143" s="15"/>
      <c r="U143" s="21"/>
      <c r="V143" s="21"/>
      <c r="Y143" s="137"/>
      <c r="Z143" s="21"/>
      <c r="AC143" s="21"/>
      <c r="AD143" s="21"/>
      <c r="AE143" s="51"/>
    </row>
    <row r="144" spans="1:31" x14ac:dyDescent="0.2">
      <c r="A144" s="61"/>
      <c r="C144" s="21"/>
      <c r="D144" s="21"/>
      <c r="E144" s="21"/>
      <c r="H144" s="21"/>
      <c r="I144" s="21"/>
      <c r="J144" s="113"/>
      <c r="K144" s="21"/>
      <c r="M144" s="137"/>
      <c r="O144" s="113" t="s">
        <v>110</v>
      </c>
      <c r="P144" s="212">
        <f>H34*1000</f>
        <v>12146</v>
      </c>
      <c r="Q144" s="213"/>
      <c r="R144" s="21" t="s">
        <v>55</v>
      </c>
      <c r="T144" s="143"/>
      <c r="U144" s="62"/>
      <c r="V144" s="21"/>
      <c r="AE144" s="51"/>
    </row>
    <row r="145" spans="1:31" x14ac:dyDescent="0.2">
      <c r="A145" s="61"/>
      <c r="C145" s="21"/>
      <c r="D145" s="21"/>
      <c r="E145" s="21"/>
      <c r="H145" s="21"/>
      <c r="I145" s="21"/>
      <c r="J145" s="113"/>
      <c r="K145" s="21"/>
      <c r="M145" s="137"/>
      <c r="O145" s="21"/>
      <c r="P145" s="21"/>
      <c r="Q145" s="21"/>
      <c r="R145" s="21"/>
      <c r="T145" s="143"/>
      <c r="U145" s="137"/>
      <c r="V145" s="2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21"/>
      <c r="E147" s="21"/>
      <c r="F147" s="21"/>
      <c r="G147" s="21"/>
      <c r="H147" s="21"/>
      <c r="I147" s="21"/>
      <c r="J147" s="15"/>
      <c r="K147" s="16"/>
      <c r="L147" s="21"/>
      <c r="M147" s="110"/>
      <c r="N147" s="16"/>
      <c r="O147" s="16"/>
      <c r="P147" s="16"/>
      <c r="Q147" s="16"/>
      <c r="R147" s="21"/>
      <c r="U147" s="151"/>
      <c r="V147" s="152"/>
      <c r="Z147" s="21"/>
      <c r="AA147" s="82"/>
      <c r="AB147" s="82"/>
      <c r="AD147" s="21"/>
      <c r="AE147" s="22"/>
    </row>
    <row r="148" spans="1:31" ht="10.8" thickBot="1" x14ac:dyDescent="0.25">
      <c r="A148" s="61"/>
      <c r="C148" s="15"/>
      <c r="D148" s="21"/>
      <c r="E148" s="21"/>
      <c r="F148" s="21"/>
      <c r="G148" s="21"/>
      <c r="H148" s="21"/>
      <c r="N148" s="49"/>
      <c r="T148" s="15"/>
      <c r="U148" s="153"/>
      <c r="V148" s="21"/>
      <c r="W148" s="21"/>
      <c r="X148" s="2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00"/>
      <c r="AB149" s="100"/>
      <c r="AC149" s="100"/>
      <c r="AD149" s="100"/>
      <c r="AE149" s="22"/>
    </row>
    <row r="150" spans="1:31" x14ac:dyDescent="0.2">
      <c r="A150" s="61"/>
      <c r="B150" s="119"/>
      <c r="C150" s="21"/>
      <c r="D150" s="21"/>
      <c r="E150" s="21"/>
      <c r="F150" s="21"/>
      <c r="G150" s="21"/>
      <c r="H150" s="2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20"/>
      <c r="V150" s="15"/>
      <c r="W150" s="113"/>
      <c r="X150" s="21"/>
      <c r="Y150" s="137"/>
      <c r="Z150" s="159"/>
      <c r="AE150" s="22"/>
    </row>
    <row r="151" spans="1:31" ht="10.8" thickBot="1" x14ac:dyDescent="0.25">
      <c r="A151" s="61"/>
      <c r="B151" s="119"/>
      <c r="C151" s="21"/>
      <c r="D151" s="21"/>
      <c r="E151" s="21"/>
      <c r="F151" s="21"/>
      <c r="G151" s="21"/>
      <c r="H151" s="2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115.86611224102822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21"/>
      <c r="H152" s="21"/>
      <c r="I152" s="2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21" t="s">
        <v>116</v>
      </c>
      <c r="Z152" s="165"/>
      <c r="AE152" s="22"/>
    </row>
    <row r="153" spans="1:31" x14ac:dyDescent="0.2">
      <c r="A153" s="61"/>
      <c r="B153" s="52"/>
      <c r="C153" s="166"/>
      <c r="D153" s="21"/>
      <c r="E153" s="21"/>
      <c r="F153" s="21"/>
      <c r="G153" s="2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475.05106018821567</v>
      </c>
      <c r="W153" s="202"/>
      <c r="X153" s="202"/>
      <c r="Y153" s="21" t="s">
        <v>118</v>
      </c>
      <c r="Z153" s="51"/>
      <c r="AA153" s="100"/>
      <c r="AB153" s="100"/>
      <c r="AC153" s="100"/>
      <c r="AD153" s="100"/>
      <c r="AE153" s="22"/>
    </row>
    <row r="154" spans="1:31" x14ac:dyDescent="0.2">
      <c r="A154" s="61"/>
      <c r="B154" s="169"/>
      <c r="C154" s="21"/>
      <c r="D154" s="21"/>
      <c r="E154" s="21"/>
      <c r="F154" s="21"/>
      <c r="G154" s="21"/>
      <c r="H154" s="170"/>
      <c r="I154" s="21"/>
      <c r="J154" s="21"/>
      <c r="K154" s="21"/>
      <c r="L154" s="21"/>
      <c r="M154" s="21"/>
      <c r="N154" s="21"/>
      <c r="O154" s="21"/>
      <c r="P154" s="21"/>
      <c r="Q154" s="22"/>
      <c r="R154" s="21"/>
      <c r="S154" s="61"/>
      <c r="T154" s="15"/>
      <c r="U154" s="113"/>
      <c r="V154" s="202">
        <f>V153*60/1000</f>
        <v>28.503063611292937</v>
      </c>
      <c r="W154" s="202"/>
      <c r="X154" s="202"/>
      <c r="Y154" s="21" t="s">
        <v>119</v>
      </c>
      <c r="Z154" s="22"/>
      <c r="AA154" s="21"/>
      <c r="AB154" s="21"/>
      <c r="AC154" s="21"/>
      <c r="AD154" s="21"/>
      <c r="AE154" s="22"/>
    </row>
    <row r="155" spans="1:31" x14ac:dyDescent="0.2">
      <c r="A155" s="61"/>
      <c r="B155" s="119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2"/>
      <c r="R155" s="21"/>
      <c r="S155" s="61"/>
      <c r="U155" s="16"/>
      <c r="V155" s="202"/>
      <c r="W155" s="202"/>
      <c r="X155" s="202"/>
      <c r="Y155" s="21"/>
      <c r="Z155" s="22"/>
      <c r="AA155" s="21"/>
      <c r="AB155" s="21"/>
      <c r="AC155" s="21"/>
      <c r="AD155" s="21"/>
      <c r="AE155" s="22"/>
    </row>
    <row r="156" spans="1:31" x14ac:dyDescent="0.2">
      <c r="A156" s="61" t="s">
        <v>104</v>
      </c>
      <c r="B156" s="119"/>
      <c r="C156" s="21"/>
      <c r="D156" s="21"/>
      <c r="E156" s="74"/>
      <c r="F156" s="21"/>
      <c r="G156" s="202"/>
      <c r="H156" s="202"/>
      <c r="I156" s="21"/>
      <c r="J156" s="21"/>
      <c r="K156" s="21"/>
      <c r="L156" s="21"/>
      <c r="M156" s="21"/>
      <c r="N156" s="113"/>
      <c r="O156" s="21"/>
      <c r="P156" s="21"/>
      <c r="Q156" s="22"/>
      <c r="R156" s="21"/>
      <c r="S156" s="61"/>
      <c r="U156" s="16" t="s">
        <v>120</v>
      </c>
      <c r="V156" s="21"/>
      <c r="W156" s="21"/>
      <c r="X156" s="21" t="s">
        <v>117</v>
      </c>
      <c r="Y156" s="21" t="s">
        <v>121</v>
      </c>
      <c r="Z156" s="22"/>
      <c r="AA156" s="21"/>
      <c r="AB156" s="21"/>
      <c r="AC156" s="21"/>
      <c r="AD156" s="21"/>
      <c r="AE156" s="22"/>
    </row>
    <row r="157" spans="1:31" x14ac:dyDescent="0.2">
      <c r="A157" s="61"/>
      <c r="B157" s="119"/>
      <c r="C157" s="21"/>
      <c r="D157" s="21"/>
      <c r="E157" s="74"/>
      <c r="F157" s="21"/>
      <c r="G157" s="202"/>
      <c r="H157" s="202"/>
      <c r="I157" s="21"/>
      <c r="J157" s="21"/>
      <c r="K157" s="21"/>
      <c r="L157" s="21"/>
      <c r="M157" s="21"/>
      <c r="N157" s="113"/>
      <c r="O157" s="21"/>
      <c r="P157" s="21"/>
      <c r="Q157" s="22"/>
      <c r="R157" s="2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2</v>
      </c>
      <c r="Z157" s="22"/>
      <c r="AA157" s="21"/>
      <c r="AB157" s="21"/>
      <c r="AC157" s="21"/>
      <c r="AD157" s="21"/>
      <c r="AE157" s="22"/>
    </row>
    <row r="158" spans="1:31" x14ac:dyDescent="0.2">
      <c r="A158" s="61"/>
      <c r="B158" s="119"/>
      <c r="C158" s="21"/>
      <c r="D158" s="21"/>
      <c r="E158" s="74"/>
      <c r="F158" s="21"/>
      <c r="G158" s="202"/>
      <c r="H158" s="202"/>
      <c r="I158" s="21"/>
      <c r="J158" s="21"/>
      <c r="K158" s="21"/>
      <c r="L158" s="21"/>
      <c r="M158" s="21"/>
      <c r="N158" s="113"/>
      <c r="O158" s="21"/>
      <c r="P158" s="21"/>
      <c r="Q158" s="22"/>
      <c r="R158" s="2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1</v>
      </c>
      <c r="Z158" s="22"/>
      <c r="AA158" s="21"/>
      <c r="AB158" s="21"/>
      <c r="AC158" s="21"/>
      <c r="AD158" s="21"/>
      <c r="AE158" s="22"/>
    </row>
    <row r="159" spans="1:31" x14ac:dyDescent="0.2">
      <c r="A159" s="61"/>
      <c r="B159" s="119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/>
      <c r="R159" s="2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1</v>
      </c>
      <c r="Z159" s="22"/>
      <c r="AA159" s="21"/>
      <c r="AB159" s="21"/>
      <c r="AC159" s="21"/>
      <c r="AD159" s="21"/>
      <c r="AE159" s="22"/>
    </row>
    <row r="160" spans="1:31" x14ac:dyDescent="0.2">
      <c r="A160" s="61"/>
      <c r="B160" s="119"/>
      <c r="C160" s="21"/>
      <c r="D160" s="21"/>
      <c r="E160" s="21"/>
      <c r="F160" s="21"/>
      <c r="G160" s="21"/>
      <c r="H160" s="74"/>
      <c r="I160" s="21"/>
      <c r="J160" s="21"/>
      <c r="K160" s="21"/>
      <c r="L160" s="21"/>
      <c r="M160" s="21"/>
      <c r="N160" s="202"/>
      <c r="O160" s="202"/>
      <c r="P160" s="21"/>
      <c r="Q160" s="22"/>
      <c r="R160" s="2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21"/>
      <c r="AB160" s="21"/>
      <c r="AC160" s="21"/>
      <c r="AD160" s="21"/>
      <c r="AE160" s="22"/>
    </row>
    <row r="161" spans="1:31" ht="10.8" thickBot="1" x14ac:dyDescent="0.25">
      <c r="A161" s="61"/>
      <c r="B161" s="119"/>
      <c r="C161" s="21"/>
      <c r="D161" s="21"/>
      <c r="E161" s="21"/>
      <c r="F161" s="21"/>
      <c r="G161" s="21"/>
      <c r="H161" s="74"/>
      <c r="I161" s="21"/>
      <c r="J161" s="21"/>
      <c r="K161" s="21"/>
      <c r="L161" s="21"/>
      <c r="M161" s="21"/>
      <c r="N161" s="202"/>
      <c r="O161" s="202"/>
      <c r="P161" s="21"/>
      <c r="Q161" s="22"/>
      <c r="R161" s="21"/>
      <c r="S161" s="144"/>
      <c r="T161" s="126"/>
      <c r="U161" s="127"/>
      <c r="V161" s="37"/>
      <c r="W161" s="37"/>
      <c r="X161" s="37"/>
      <c r="Y161" s="37"/>
      <c r="Z161" s="128"/>
      <c r="AA161" s="21"/>
      <c r="AB161" s="21"/>
      <c r="AC161" s="21"/>
      <c r="AD161" s="21"/>
      <c r="AE161" s="22"/>
    </row>
    <row r="162" spans="1:31" x14ac:dyDescent="0.2">
      <c r="A162" s="61"/>
      <c r="B162" s="119"/>
      <c r="C162" s="21"/>
      <c r="D162" s="21"/>
      <c r="E162" s="21"/>
      <c r="F162" s="21"/>
      <c r="G162" s="21"/>
      <c r="H162" s="74"/>
      <c r="I162" s="21"/>
      <c r="J162" s="21"/>
      <c r="K162" s="21"/>
      <c r="L162" s="21"/>
      <c r="M162" s="21"/>
      <c r="N162" s="202"/>
      <c r="O162" s="202"/>
      <c r="P162" s="21"/>
      <c r="Q162" s="22"/>
      <c r="R162" s="21"/>
      <c r="S162" s="21"/>
      <c r="T162" s="15"/>
      <c r="U162" s="16"/>
      <c r="V162" s="21"/>
      <c r="W162" s="21"/>
      <c r="X162" s="21"/>
      <c r="Y162" s="21"/>
      <c r="Z162" s="21"/>
      <c r="AA162" s="21"/>
      <c r="AB162" s="21"/>
      <c r="AC162" s="21"/>
      <c r="AD162" s="21"/>
      <c r="AE162" s="22"/>
    </row>
    <row r="163" spans="1:31" x14ac:dyDescent="0.2">
      <c r="A163" s="61"/>
      <c r="B163" s="119"/>
      <c r="C163" s="21"/>
      <c r="D163" s="21"/>
      <c r="E163" s="21"/>
      <c r="F163" s="21"/>
      <c r="G163" s="21"/>
      <c r="H163" s="74"/>
      <c r="I163" s="21"/>
      <c r="J163" s="21"/>
      <c r="K163" s="21"/>
      <c r="L163" s="21"/>
      <c r="M163" s="21"/>
      <c r="N163" s="202"/>
      <c r="O163" s="202"/>
      <c r="P163" s="21"/>
      <c r="Q163" s="22"/>
      <c r="R163" s="21"/>
      <c r="S163" s="21"/>
      <c r="T163" s="15"/>
      <c r="U163" s="16"/>
      <c r="V163" s="21"/>
      <c r="W163" s="21"/>
      <c r="X163" s="21"/>
      <c r="Y163" s="21"/>
      <c r="Z163" s="21"/>
      <c r="AA163" s="21"/>
      <c r="AB163" s="21"/>
      <c r="AC163" s="21"/>
      <c r="AD163" s="2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21"/>
      <c r="S164" s="21"/>
      <c r="T164" s="15"/>
      <c r="U164" s="16"/>
      <c r="V164" s="21"/>
      <c r="W164" s="21"/>
      <c r="X164" s="21"/>
      <c r="Y164" s="21"/>
      <c r="Z164" s="21"/>
      <c r="AA164" s="21"/>
      <c r="AB164" s="21"/>
      <c r="AC164" s="21"/>
      <c r="AD164" s="21"/>
      <c r="AE164" s="51"/>
    </row>
    <row r="165" spans="1:31" x14ac:dyDescent="0.2">
      <c r="A165" s="61"/>
      <c r="B165" s="1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15"/>
      <c r="U165" s="16"/>
      <c r="V165" s="21"/>
      <c r="W165" s="21"/>
      <c r="X165" s="21"/>
      <c r="Y165" s="21"/>
      <c r="Z165" s="21"/>
      <c r="AA165" s="21"/>
      <c r="AB165" s="21"/>
      <c r="AC165" s="21"/>
      <c r="AD165" s="21"/>
      <c r="AE165" s="51"/>
    </row>
    <row r="166" spans="1:31" x14ac:dyDescent="0.2">
      <c r="A166" s="61"/>
      <c r="B166" s="1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15"/>
      <c r="U166" s="16"/>
      <c r="V166" s="21"/>
      <c r="W166" s="21"/>
      <c r="X166" s="21"/>
      <c r="Y166" s="21"/>
      <c r="Z166" s="21"/>
      <c r="AA166" s="21"/>
      <c r="AB166" s="21"/>
      <c r="AC166" s="21"/>
      <c r="AD166" s="2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21"/>
      <c r="B168" s="1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15"/>
      <c r="U168" s="16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1" x14ac:dyDescent="0.2">
      <c r="A169" s="21"/>
      <c r="B169" s="1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15"/>
      <c r="U169" s="16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1" x14ac:dyDescent="0.2">
      <c r="A170" s="21"/>
      <c r="B170" s="1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15"/>
      <c r="U170" s="16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1" x14ac:dyDescent="0.2">
      <c r="A171" s="21"/>
      <c r="B171" s="1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15"/>
      <c r="U171" s="16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1" x14ac:dyDescent="0.2">
      <c r="A172" s="21"/>
      <c r="B172" s="1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15"/>
      <c r="U172" s="16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1" x14ac:dyDescent="0.2">
      <c r="A173" s="21"/>
      <c r="B173" s="1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15"/>
      <c r="U173" s="16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1" x14ac:dyDescent="0.2">
      <c r="A174" s="21"/>
      <c r="B174" s="1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15"/>
      <c r="U174" s="16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1" x14ac:dyDescent="0.2">
      <c r="A175" s="21"/>
      <c r="B175" s="1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15"/>
      <c r="U175" s="16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1" x14ac:dyDescent="0.2">
      <c r="A176" s="21"/>
      <c r="B176" s="1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15"/>
      <c r="U176" s="16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x14ac:dyDescent="0.2">
      <c r="A177" s="21"/>
      <c r="B177" s="1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15"/>
      <c r="U177" s="16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x14ac:dyDescent="0.2">
      <c r="A178" s="21"/>
      <c r="B178" s="1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15"/>
      <c r="U178" s="16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x14ac:dyDescent="0.2">
      <c r="A179" s="21"/>
      <c r="B179" s="1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15"/>
      <c r="U179" s="16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x14ac:dyDescent="0.2">
      <c r="A180" s="21"/>
      <c r="B180" s="1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15"/>
      <c r="U180" s="16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x14ac:dyDescent="0.2">
      <c r="A181" s="21"/>
      <c r="B181" s="1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15"/>
      <c r="U181" s="16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x14ac:dyDescent="0.2">
      <c r="A182" s="21"/>
      <c r="B182" s="1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15"/>
      <c r="U182" s="16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x14ac:dyDescent="0.2">
      <c r="A183" s="21"/>
      <c r="B183" s="1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15"/>
      <c r="U183" s="16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x14ac:dyDescent="0.2">
      <c r="A184" s="21"/>
      <c r="B184" s="1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15"/>
      <c r="U184" s="16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x14ac:dyDescent="0.2">
      <c r="A185" s="21"/>
      <c r="B185" s="1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15"/>
      <c r="U185" s="16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x14ac:dyDescent="0.2">
      <c r="A186" s="21"/>
      <c r="B186" s="1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15"/>
      <c r="U186" s="16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x14ac:dyDescent="0.2">
      <c r="A187" s="21"/>
      <c r="B187" s="1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15"/>
      <c r="U187" s="16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x14ac:dyDescent="0.2">
      <c r="A188" s="21"/>
      <c r="B188" s="1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15"/>
      <c r="U188" s="16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x14ac:dyDescent="0.2">
      <c r="A189" s="21"/>
      <c r="B189" s="1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15"/>
      <c r="U189" s="16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x14ac:dyDescent="0.2">
      <c r="A190" s="21"/>
      <c r="B190" s="1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15"/>
      <c r="U190" s="16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x14ac:dyDescent="0.2">
      <c r="A191" s="21"/>
      <c r="B191" s="1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15"/>
      <c r="U191" s="16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x14ac:dyDescent="0.2">
      <c r="A192" s="21"/>
      <c r="B192" s="1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15"/>
      <c r="U192" s="16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x14ac:dyDescent="0.2">
      <c r="A193" s="21"/>
      <c r="B193" s="1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15"/>
      <c r="U193" s="16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x14ac:dyDescent="0.2">
      <c r="A194" s="21"/>
      <c r="B194" s="1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15"/>
      <c r="U194" s="16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x14ac:dyDescent="0.2">
      <c r="A195" s="21"/>
      <c r="B195" s="1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15"/>
      <c r="U195" s="16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x14ac:dyDescent="0.2">
      <c r="A196" s="21"/>
      <c r="B196" s="1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15"/>
      <c r="U196" s="16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x14ac:dyDescent="0.2">
      <c r="A197" s="21"/>
      <c r="B197" s="1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15"/>
      <c r="U197" s="16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x14ac:dyDescent="0.2">
      <c r="A198" s="21"/>
      <c r="B198" s="1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15"/>
      <c r="U198" s="16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x14ac:dyDescent="0.2">
      <c r="A199" s="21"/>
      <c r="B199" s="1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15"/>
      <c r="U199" s="16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x14ac:dyDescent="0.2">
      <c r="A200" s="21"/>
      <c r="B200" s="1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15"/>
      <c r="U200" s="16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x14ac:dyDescent="0.2">
      <c r="A201" s="21"/>
      <c r="B201" s="1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15"/>
      <c r="U201" s="16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x14ac:dyDescent="0.2">
      <c r="A202" s="21"/>
      <c r="B202" s="1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15"/>
      <c r="U202" s="16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x14ac:dyDescent="0.2">
      <c r="A203" s="21"/>
      <c r="B203" s="1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15"/>
      <c r="U203" s="16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x14ac:dyDescent="0.2">
      <c r="A204" s="21"/>
      <c r="B204" s="1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15"/>
      <c r="U204" s="16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x14ac:dyDescent="0.2">
      <c r="A205" s="21"/>
      <c r="B205" s="1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15"/>
      <c r="U205" s="16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x14ac:dyDescent="0.2">
      <c r="A206" s="21"/>
      <c r="B206" s="1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15"/>
      <c r="U206" s="16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x14ac:dyDescent="0.2">
      <c r="A207" s="21"/>
      <c r="B207" s="1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15"/>
      <c r="U207" s="16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x14ac:dyDescent="0.2">
      <c r="A208" s="21"/>
      <c r="B208" s="1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15"/>
      <c r="U208" s="16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x14ac:dyDescent="0.2">
      <c r="A209" s="21"/>
      <c r="B209" s="1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15"/>
      <c r="U209" s="16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x14ac:dyDescent="0.2">
      <c r="A210" s="21"/>
      <c r="B210" s="1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15"/>
      <c r="U210" s="16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x14ac:dyDescent="0.2">
      <c r="A211" s="21"/>
      <c r="B211" s="1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15"/>
      <c r="U211" s="16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x14ac:dyDescent="0.2">
      <c r="A212" s="21"/>
      <c r="B212" s="1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15"/>
      <c r="U212" s="16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x14ac:dyDescent="0.2">
      <c r="A213" s="21"/>
      <c r="B213" s="1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15"/>
      <c r="U213" s="16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x14ac:dyDescent="0.2">
      <c r="A214" s="21"/>
      <c r="B214" s="1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15"/>
      <c r="U214" s="16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x14ac:dyDescent="0.2">
      <c r="A215" s="21"/>
      <c r="B215" s="1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15"/>
      <c r="U215" s="16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x14ac:dyDescent="0.2">
      <c r="A216" s="21"/>
      <c r="B216" s="1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15"/>
      <c r="U216" s="16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x14ac:dyDescent="0.2">
      <c r="A217" s="21"/>
      <c r="B217" s="1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15"/>
      <c r="U217" s="16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x14ac:dyDescent="0.2">
      <c r="A218" s="21"/>
      <c r="B218" s="1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15"/>
      <c r="U218" s="16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x14ac:dyDescent="0.2">
      <c r="A219" s="21"/>
      <c r="B219" s="1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15"/>
      <c r="U219" s="16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x14ac:dyDescent="0.2">
      <c r="A220" s="21"/>
      <c r="B220" s="1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15"/>
      <c r="U220" s="16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x14ac:dyDescent="0.2">
      <c r="A221" s="21"/>
      <c r="B221" s="1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15"/>
      <c r="U221" s="16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x14ac:dyDescent="0.2">
      <c r="A222" s="21"/>
      <c r="B222" s="1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15"/>
      <c r="U222" s="16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x14ac:dyDescent="0.2">
      <c r="A223" s="21"/>
      <c r="B223" s="1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15"/>
      <c r="U223" s="16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x14ac:dyDescent="0.2">
      <c r="A224" s="21"/>
      <c r="B224" s="1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15"/>
      <c r="U224" s="16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x14ac:dyDescent="0.2">
      <c r="A225" s="21"/>
      <c r="B225" s="1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15"/>
      <c r="U225" s="16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x14ac:dyDescent="0.2">
      <c r="A226" s="21"/>
      <c r="B226" s="1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15"/>
      <c r="U226" s="16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x14ac:dyDescent="0.2">
      <c r="A227" s="21"/>
      <c r="B227" s="1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15"/>
      <c r="U227" s="16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x14ac:dyDescent="0.2">
      <c r="A228" s="21"/>
      <c r="B228" s="1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15"/>
      <c r="U228" s="16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x14ac:dyDescent="0.2">
      <c r="A229" s="21"/>
      <c r="B229" s="1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15"/>
      <c r="U229" s="16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x14ac:dyDescent="0.2">
      <c r="A230" s="21"/>
      <c r="B230" s="1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15"/>
      <c r="U230" s="16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x14ac:dyDescent="0.2">
      <c r="A231" s="21"/>
      <c r="B231" s="1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15"/>
      <c r="U231" s="16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x14ac:dyDescent="0.2">
      <c r="A232" s="21"/>
      <c r="B232" s="1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15"/>
      <c r="U232" s="16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x14ac:dyDescent="0.2">
      <c r="A233" s="21"/>
      <c r="B233" s="1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15"/>
      <c r="U233" s="16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x14ac:dyDescent="0.2">
      <c r="A234" s="21"/>
      <c r="B234" s="1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15"/>
      <c r="U234" s="16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x14ac:dyDescent="0.2">
      <c r="A235" s="21"/>
      <c r="B235" s="1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15"/>
      <c r="U235" s="16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x14ac:dyDescent="0.2">
      <c r="A236" s="21"/>
      <c r="B236" s="1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15"/>
      <c r="U236" s="16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x14ac:dyDescent="0.2">
      <c r="A237" s="21"/>
      <c r="B237" s="1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15"/>
      <c r="U237" s="16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x14ac:dyDescent="0.2">
      <c r="A238" s="21"/>
      <c r="B238" s="1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15"/>
      <c r="U238" s="16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x14ac:dyDescent="0.2">
      <c r="A239" s="21"/>
      <c r="B239" s="1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15"/>
      <c r="U239" s="16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x14ac:dyDescent="0.2">
      <c r="A240" s="21"/>
      <c r="B240" s="1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15"/>
      <c r="U240" s="16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x14ac:dyDescent="0.2">
      <c r="A241" s="21"/>
      <c r="B241" s="1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15"/>
      <c r="U241" s="16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x14ac:dyDescent="0.2">
      <c r="A242" s="21"/>
      <c r="B242" s="1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15"/>
      <c r="U242" s="16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x14ac:dyDescent="0.2">
      <c r="A243" s="21"/>
      <c r="B243" s="1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15"/>
      <c r="U243" s="16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x14ac:dyDescent="0.2">
      <c r="A244" s="21"/>
      <c r="B244" s="1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15"/>
      <c r="U244" s="16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x14ac:dyDescent="0.2">
      <c r="A245" s="21"/>
      <c r="B245" s="1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15"/>
      <c r="U245" s="16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x14ac:dyDescent="0.2">
      <c r="A246" s="21"/>
      <c r="B246" s="1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15"/>
      <c r="U246" s="16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x14ac:dyDescent="0.2">
      <c r="A247" s="21"/>
      <c r="B247" s="1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15"/>
      <c r="U247" s="16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x14ac:dyDescent="0.2">
      <c r="A248" s="21"/>
      <c r="B248" s="1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15"/>
      <c r="U248" s="16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x14ac:dyDescent="0.2">
      <c r="A249" s="21"/>
      <c r="B249" s="1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15"/>
      <c r="U249" s="16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x14ac:dyDescent="0.2">
      <c r="A250" s="21"/>
      <c r="B250" s="1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15"/>
      <c r="U250" s="16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x14ac:dyDescent="0.2">
      <c r="A251" s="21"/>
      <c r="B251" s="1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15"/>
      <c r="U251" s="16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x14ac:dyDescent="0.2">
      <c r="A252" s="21"/>
      <c r="B252" s="1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15"/>
      <c r="U252" s="16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x14ac:dyDescent="0.2">
      <c r="A253" s="21"/>
      <c r="B253" s="1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15"/>
      <c r="U253" s="16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x14ac:dyDescent="0.2">
      <c r="A254" s="21"/>
      <c r="B254" s="1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15"/>
      <c r="U254" s="16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x14ac:dyDescent="0.2">
      <c r="A255" s="21"/>
      <c r="B255" s="1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15"/>
      <c r="U255" s="16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x14ac:dyDescent="0.2">
      <c r="A256" s="21"/>
      <c r="B256" s="1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15"/>
      <c r="U256" s="16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x14ac:dyDescent="0.2">
      <c r="A257" s="21"/>
      <c r="B257" s="1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15"/>
      <c r="U257" s="16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x14ac:dyDescent="0.2">
      <c r="A258" s="21"/>
      <c r="B258" s="1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15"/>
      <c r="U258" s="16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x14ac:dyDescent="0.2">
      <c r="A259" s="21"/>
      <c r="B259" s="1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15"/>
      <c r="U259" s="16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x14ac:dyDescent="0.2">
      <c r="A260" s="21"/>
      <c r="B260" s="1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15"/>
      <c r="U260" s="16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x14ac:dyDescent="0.2">
      <c r="A261" s="21"/>
      <c r="B261" s="1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15"/>
      <c r="U261" s="16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x14ac:dyDescent="0.2">
      <c r="A262" s="21"/>
      <c r="B262" s="1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15"/>
      <c r="U262" s="16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x14ac:dyDescent="0.2">
      <c r="A263" s="21"/>
      <c r="B263" s="1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15"/>
      <c r="U263" s="16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x14ac:dyDescent="0.2">
      <c r="A264" s="21"/>
      <c r="B264" s="1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15"/>
      <c r="U264" s="16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x14ac:dyDescent="0.2">
      <c r="A265" s="21"/>
      <c r="B265" s="1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15"/>
      <c r="U265" s="16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x14ac:dyDescent="0.2">
      <c r="A266" s="21"/>
      <c r="B266" s="1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15"/>
      <c r="U266" s="16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x14ac:dyDescent="0.2">
      <c r="A267" s="21"/>
      <c r="B267" s="1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15"/>
      <c r="U267" s="16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x14ac:dyDescent="0.2">
      <c r="A268" s="21"/>
      <c r="B268" s="1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15"/>
      <c r="U268" s="16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x14ac:dyDescent="0.2">
      <c r="A269" s="21"/>
      <c r="B269" s="1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15"/>
      <c r="U269" s="16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x14ac:dyDescent="0.2">
      <c r="A270" s="21"/>
      <c r="B270" s="1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15"/>
      <c r="U270" s="16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x14ac:dyDescent="0.2">
      <c r="A271" s="21"/>
      <c r="B271" s="1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15"/>
      <c r="U271" s="16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x14ac:dyDescent="0.2">
      <c r="A272" s="21"/>
      <c r="B272" s="1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15"/>
      <c r="U272" s="16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x14ac:dyDescent="0.2">
      <c r="A273" s="21"/>
      <c r="B273" s="1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15"/>
      <c r="U273" s="16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x14ac:dyDescent="0.2">
      <c r="A274" s="21"/>
      <c r="B274" s="1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15"/>
      <c r="U274" s="16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x14ac:dyDescent="0.2">
      <c r="A275" s="21"/>
      <c r="B275" s="1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15"/>
      <c r="U275" s="16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x14ac:dyDescent="0.2">
      <c r="A276" s="21"/>
      <c r="B276" s="1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15"/>
      <c r="U276" s="16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x14ac:dyDescent="0.2">
      <c r="A277" s="21"/>
      <c r="B277" s="1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15"/>
      <c r="U277" s="16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x14ac:dyDescent="0.2">
      <c r="A278" s="21"/>
      <c r="B278" s="1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15"/>
      <c r="U278" s="16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x14ac:dyDescent="0.2">
      <c r="A279" s="21"/>
      <c r="B279" s="1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15"/>
      <c r="U279" s="16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x14ac:dyDescent="0.2">
      <c r="A280" s="21"/>
      <c r="B280" s="1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15"/>
      <c r="U280" s="16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x14ac:dyDescent="0.2">
      <c r="A281" s="21"/>
      <c r="B281" s="1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15"/>
      <c r="U281" s="16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x14ac:dyDescent="0.2">
      <c r="A282" s="21"/>
      <c r="B282" s="1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15"/>
      <c r="U282" s="16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x14ac:dyDescent="0.2">
      <c r="A283" s="21"/>
      <c r="B283" s="1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15"/>
      <c r="U283" s="16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x14ac:dyDescent="0.2">
      <c r="A284" s="21"/>
      <c r="B284" s="1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15"/>
      <c r="U284" s="16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x14ac:dyDescent="0.2">
      <c r="A285" s="21"/>
      <c r="B285" s="1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15"/>
      <c r="U285" s="16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x14ac:dyDescent="0.2">
      <c r="A286" s="21"/>
      <c r="B286" s="1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15"/>
      <c r="U286" s="16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x14ac:dyDescent="0.2">
      <c r="A287" s="21"/>
      <c r="B287" s="1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15"/>
      <c r="U287" s="16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x14ac:dyDescent="0.2">
      <c r="A288" s="21"/>
      <c r="B288" s="1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15"/>
      <c r="U288" s="16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x14ac:dyDescent="0.2">
      <c r="A289" s="21"/>
      <c r="B289" s="1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15"/>
      <c r="U289" s="16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x14ac:dyDescent="0.2">
      <c r="A290" s="21"/>
      <c r="B290" s="1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15"/>
      <c r="U290" s="16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x14ac:dyDescent="0.2">
      <c r="A291" s="21"/>
      <c r="B291" s="1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15"/>
      <c r="U291" s="16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x14ac:dyDescent="0.2">
      <c r="A292" s="21"/>
      <c r="B292" s="1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15"/>
      <c r="U292" s="16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x14ac:dyDescent="0.2">
      <c r="A293" s="21"/>
      <c r="B293" s="1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15"/>
      <c r="U293" s="16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x14ac:dyDescent="0.2">
      <c r="A294" s="21"/>
      <c r="B294" s="1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15"/>
      <c r="U294" s="16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x14ac:dyDescent="0.2">
      <c r="A295" s="21"/>
      <c r="B295" s="1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15"/>
      <c r="U295" s="16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x14ac:dyDescent="0.2">
      <c r="A296" s="21"/>
      <c r="B296" s="1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15"/>
      <c r="U296" s="16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x14ac:dyDescent="0.2">
      <c r="A297" s="21"/>
      <c r="B297" s="1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15"/>
      <c r="U297" s="16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x14ac:dyDescent="0.2">
      <c r="A298" s="21"/>
      <c r="B298" s="1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15"/>
      <c r="U298" s="16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x14ac:dyDescent="0.2">
      <c r="A299" s="21"/>
      <c r="B299" s="1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15"/>
      <c r="U299" s="16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x14ac:dyDescent="0.2">
      <c r="A300" s="21"/>
      <c r="B300" s="1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15"/>
      <c r="U300" s="16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x14ac:dyDescent="0.2">
      <c r="A301" s="21"/>
      <c r="B301" s="1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15"/>
      <c r="U301" s="16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x14ac:dyDescent="0.2">
      <c r="A302" s="21"/>
      <c r="B302" s="1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15"/>
      <c r="U302" s="16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x14ac:dyDescent="0.2">
      <c r="A303" s="21"/>
      <c r="B303" s="1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15"/>
      <c r="U303" s="16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x14ac:dyDescent="0.2">
      <c r="A304" s="21"/>
      <c r="B304" s="1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15"/>
      <c r="U304" s="16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x14ac:dyDescent="0.2">
      <c r="A305" s="21"/>
      <c r="B305" s="1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15"/>
      <c r="U305" s="16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x14ac:dyDescent="0.2">
      <c r="A306" s="21"/>
      <c r="B306" s="1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15"/>
      <c r="U306" s="16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x14ac:dyDescent="0.2">
      <c r="A307" s="21"/>
      <c r="B307" s="1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15"/>
      <c r="U307" s="16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x14ac:dyDescent="0.2">
      <c r="A308" s="21"/>
      <c r="B308" s="1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15"/>
      <c r="U308" s="16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x14ac:dyDescent="0.2">
      <c r="A309" s="21"/>
      <c r="B309" s="1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15"/>
      <c r="U309" s="16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x14ac:dyDescent="0.2">
      <c r="A310" s="21"/>
      <c r="B310" s="1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15"/>
      <c r="U310" s="16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x14ac:dyDescent="0.2">
      <c r="A311" s="21"/>
      <c r="B311" s="1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15"/>
      <c r="U311" s="16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x14ac:dyDescent="0.2">
      <c r="A312" s="21"/>
      <c r="B312" s="1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15"/>
      <c r="U312" s="16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x14ac:dyDescent="0.2">
      <c r="A313" s="21"/>
      <c r="B313" s="1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15"/>
      <c r="U313" s="16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x14ac:dyDescent="0.2">
      <c r="A314" s="21"/>
      <c r="B314" s="1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15"/>
      <c r="U314" s="16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x14ac:dyDescent="0.2">
      <c r="A315" s="21"/>
      <c r="B315" s="1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15"/>
      <c r="U315" s="16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x14ac:dyDescent="0.2">
      <c r="A316" s="21"/>
      <c r="B316" s="1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15"/>
      <c r="U316" s="16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x14ac:dyDescent="0.2">
      <c r="A317" s="21"/>
      <c r="B317" s="1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15"/>
      <c r="U317" s="16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x14ac:dyDescent="0.2">
      <c r="A318" s="21"/>
      <c r="B318" s="1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15"/>
      <c r="U318" s="16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x14ac:dyDescent="0.2">
      <c r="A319" s="21"/>
      <c r="B319" s="1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15"/>
      <c r="U319" s="16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x14ac:dyDescent="0.2">
      <c r="A320" s="21"/>
      <c r="B320" s="1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15"/>
      <c r="U320" s="16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x14ac:dyDescent="0.2">
      <c r="A321" s="21"/>
      <c r="B321" s="1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15"/>
      <c r="U321" s="16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x14ac:dyDescent="0.2">
      <c r="A322" s="21"/>
      <c r="B322" s="1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15"/>
      <c r="U322" s="16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x14ac:dyDescent="0.2">
      <c r="A323" s="21"/>
      <c r="B323" s="1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15"/>
      <c r="U323" s="16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x14ac:dyDescent="0.2">
      <c r="A324" s="21"/>
      <c r="B324" s="1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15"/>
      <c r="U324" s="16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x14ac:dyDescent="0.2">
      <c r="A325" s="21"/>
      <c r="B325" s="1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15"/>
      <c r="U325" s="16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x14ac:dyDescent="0.2">
      <c r="A326" s="21"/>
      <c r="B326" s="1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15"/>
      <c r="U326" s="16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x14ac:dyDescent="0.2">
      <c r="A327" s="21"/>
      <c r="B327" s="1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15"/>
      <c r="U327" s="16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x14ac:dyDescent="0.2">
      <c r="A328" s="21"/>
      <c r="B328" s="1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15"/>
      <c r="U328" s="16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x14ac:dyDescent="0.2">
      <c r="A329" s="21"/>
      <c r="B329" s="1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15"/>
      <c r="U329" s="16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x14ac:dyDescent="0.2">
      <c r="A330" s="21"/>
      <c r="B330" s="1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15"/>
      <c r="U330" s="16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x14ac:dyDescent="0.2">
      <c r="A331" s="21"/>
      <c r="B331" s="1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15"/>
      <c r="U331" s="16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x14ac:dyDescent="0.2">
      <c r="A332" s="21"/>
      <c r="B332" s="1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15"/>
      <c r="U332" s="16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x14ac:dyDescent="0.2">
      <c r="A333" s="21"/>
      <c r="B333" s="1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15"/>
      <c r="U333" s="16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x14ac:dyDescent="0.2">
      <c r="A334" s="21"/>
      <c r="B334" s="1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15"/>
      <c r="U334" s="16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x14ac:dyDescent="0.2">
      <c r="A335" s="21"/>
      <c r="B335" s="1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15"/>
      <c r="U335" s="16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x14ac:dyDescent="0.2">
      <c r="A336" s="21"/>
      <c r="B336" s="1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15"/>
      <c r="U336" s="16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x14ac:dyDescent="0.2">
      <c r="A337" s="21"/>
      <c r="B337" s="1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15"/>
      <c r="U337" s="16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x14ac:dyDescent="0.2">
      <c r="A338" s="21"/>
      <c r="B338" s="1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15"/>
      <c r="U338" s="16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x14ac:dyDescent="0.2">
      <c r="A339" s="21"/>
      <c r="B339" s="1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15"/>
      <c r="U339" s="16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x14ac:dyDescent="0.2">
      <c r="A340" s="21"/>
      <c r="B340" s="1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15"/>
      <c r="U340" s="16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x14ac:dyDescent="0.2">
      <c r="A341" s="21"/>
      <c r="B341" s="1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15"/>
      <c r="U341" s="16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x14ac:dyDescent="0.2">
      <c r="A342" s="21"/>
      <c r="B342" s="1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15"/>
      <c r="U342" s="16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x14ac:dyDescent="0.2">
      <c r="A343" s="21"/>
      <c r="B343" s="1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15"/>
      <c r="U343" s="16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x14ac:dyDescent="0.2">
      <c r="A344" s="21"/>
      <c r="B344" s="1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15"/>
      <c r="U344" s="16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x14ac:dyDescent="0.2">
      <c r="A345" s="21"/>
      <c r="B345" s="1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15"/>
      <c r="U345" s="16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x14ac:dyDescent="0.2">
      <c r="A346" s="21"/>
      <c r="B346" s="1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15"/>
      <c r="U346" s="16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x14ac:dyDescent="0.2">
      <c r="A347" s="21"/>
      <c r="B347" s="1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15"/>
      <c r="U347" s="16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x14ac:dyDescent="0.2">
      <c r="A348" s="21"/>
      <c r="B348" s="1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15"/>
      <c r="U348" s="16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x14ac:dyDescent="0.2">
      <c r="A349" s="21"/>
      <c r="B349" s="1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15"/>
      <c r="U349" s="16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x14ac:dyDescent="0.2">
      <c r="A350" s="21"/>
      <c r="B350" s="1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15"/>
      <c r="U350" s="16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x14ac:dyDescent="0.2">
      <c r="A351" s="21"/>
      <c r="B351" s="1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15"/>
      <c r="U351" s="16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x14ac:dyDescent="0.2">
      <c r="A352" s="21"/>
      <c r="B352" s="1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15"/>
      <c r="U352" s="16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x14ac:dyDescent="0.2">
      <c r="A353" s="21"/>
      <c r="B353" s="1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15"/>
      <c r="U353" s="16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x14ac:dyDescent="0.2">
      <c r="A354" s="21"/>
      <c r="B354" s="1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15"/>
      <c r="U354" s="16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x14ac:dyDescent="0.2">
      <c r="A355" s="21"/>
      <c r="B355" s="1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15"/>
      <c r="U355" s="16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x14ac:dyDescent="0.2">
      <c r="A356" s="21"/>
      <c r="B356" s="1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15"/>
      <c r="U356" s="16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x14ac:dyDescent="0.2">
      <c r="A357" s="21"/>
      <c r="B357" s="1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15"/>
      <c r="U357" s="16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x14ac:dyDescent="0.2">
      <c r="A358" s="21"/>
      <c r="B358" s="1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15"/>
      <c r="U358" s="16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x14ac:dyDescent="0.2">
      <c r="A359" s="21"/>
      <c r="B359" s="1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15"/>
      <c r="U359" s="16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x14ac:dyDescent="0.2">
      <c r="A360" s="21"/>
      <c r="B360" s="1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15"/>
      <c r="U360" s="16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x14ac:dyDescent="0.2">
      <c r="A361" s="21"/>
      <c r="B361" s="1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15"/>
      <c r="U361" s="16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x14ac:dyDescent="0.2">
      <c r="A362" s="21"/>
      <c r="B362" s="1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15"/>
      <c r="U362" s="16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x14ac:dyDescent="0.2">
      <c r="A363" s="21"/>
      <c r="B363" s="1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15"/>
      <c r="U363" s="16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x14ac:dyDescent="0.2">
      <c r="A364" s="21"/>
      <c r="B364" s="1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15"/>
      <c r="U364" s="16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x14ac:dyDescent="0.2">
      <c r="A365" s="21"/>
      <c r="B365" s="1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15"/>
      <c r="U365" s="16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x14ac:dyDescent="0.2">
      <c r="A366" s="21"/>
      <c r="B366" s="1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15"/>
      <c r="U366" s="16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x14ac:dyDescent="0.2">
      <c r="A367" s="21"/>
      <c r="B367" s="1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15"/>
      <c r="U367" s="16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x14ac:dyDescent="0.2">
      <c r="A368" s="21"/>
      <c r="B368" s="1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15"/>
      <c r="U368" s="16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x14ac:dyDescent="0.2">
      <c r="A369" s="21"/>
      <c r="B369" s="1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15"/>
      <c r="U369" s="16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x14ac:dyDescent="0.2">
      <c r="A370" s="21"/>
      <c r="B370" s="1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15"/>
      <c r="U370" s="16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x14ac:dyDescent="0.2">
      <c r="A371" s="21"/>
      <c r="B371" s="1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15"/>
      <c r="U371" s="16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x14ac:dyDescent="0.2">
      <c r="A372" s="21"/>
      <c r="B372" s="1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15"/>
      <c r="U372" s="16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x14ac:dyDescent="0.2">
      <c r="A373" s="21"/>
      <c r="B373" s="1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15"/>
      <c r="U373" s="16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x14ac:dyDescent="0.2">
      <c r="A374" s="21"/>
      <c r="B374" s="1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15"/>
      <c r="U374" s="16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x14ac:dyDescent="0.2">
      <c r="A375" s="21"/>
      <c r="B375" s="1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15"/>
      <c r="U375" s="16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x14ac:dyDescent="0.2">
      <c r="A376" s="21"/>
      <c r="B376" s="1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15"/>
      <c r="U376" s="16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x14ac:dyDescent="0.2">
      <c r="A377" s="21"/>
      <c r="B377" s="1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15"/>
      <c r="U377" s="16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x14ac:dyDescent="0.2">
      <c r="A378" s="21"/>
      <c r="B378" s="1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15"/>
      <c r="U378" s="16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x14ac:dyDescent="0.2">
      <c r="A379" s="21"/>
      <c r="B379" s="1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15"/>
      <c r="U379" s="16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x14ac:dyDescent="0.2">
      <c r="B380" s="1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15"/>
      <c r="U380" s="16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x14ac:dyDescent="0.2">
      <c r="V381" s="2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311" priority="11" stopIfTrue="1" operator="lessThan">
      <formula>$H$31</formula>
    </cfRule>
    <cfRule type="cellIs" dxfId="310" priority="12" stopIfTrue="1" operator="greaterThan">
      <formula>$H$31</formula>
    </cfRule>
  </conditionalFormatting>
  <conditionalFormatting sqref="U69:V69">
    <cfRule type="cellIs" dxfId="309" priority="1" stopIfTrue="1" operator="lessThan">
      <formula>$X$36</formula>
    </cfRule>
    <cfRule type="cellIs" dxfId="308" priority="2" stopIfTrue="1" operator="greaterThan">
      <formula>$X$36</formula>
    </cfRule>
  </conditionalFormatting>
  <conditionalFormatting sqref="U75:V75">
    <cfRule type="cellIs" dxfId="307" priority="5" stopIfTrue="1" operator="lessThan">
      <formula>$X$35</formula>
    </cfRule>
    <cfRule type="cellIs" dxfId="306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305" priority="3" stopIfTrue="1" operator="lessThan">
      <formula>$X$37</formula>
    </cfRule>
    <cfRule type="cellIs" dxfId="304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89" orientation="portrait" r:id="rId1"/>
  <headerFooter alignWithMargins="0"/>
  <rowBreaks count="1" manualBreakCount="1">
    <brk id="105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6A32-647F-4613-BB93-4730E4F31A8F}">
  <sheetPr>
    <tabColor rgb="FF92D050"/>
  </sheetPr>
  <dimension ref="A1:AX381"/>
  <sheetViews>
    <sheetView view="pageBreakPreview" zoomScale="75" zoomScaleNormal="100" zoomScaleSheetLayoutView="115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50" customWidth="1"/>
    <col min="22" max="22" width="2.6640625" style="7" customWidth="1"/>
    <col min="23" max="23" width="4.5546875" style="7" customWidth="1"/>
    <col min="24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197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6"/>
      <c r="AE5" s="17"/>
      <c r="AF5" s="16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122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21"/>
      <c r="AB6" s="21" t="s">
        <v>3</v>
      </c>
      <c r="AD6" s="20"/>
      <c r="AE6" s="22"/>
      <c r="AF6" s="20"/>
      <c r="AG6" s="20"/>
      <c r="AH6" s="23"/>
      <c r="AI6" s="20">
        <f>PI()*H34</f>
        <v>38.157784370501631</v>
      </c>
      <c r="AJ6" s="24">
        <f>AI6/6</f>
        <v>6.3596307284169384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125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21"/>
      <c r="AB7" s="2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21"/>
      <c r="AB8" s="2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5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5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5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5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5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AE27" s="51"/>
    </row>
    <row r="28" spans="1:39" ht="11.25" customHeight="1" x14ac:dyDescent="0.2">
      <c r="A28" s="61"/>
      <c r="B28" s="15" t="s">
        <v>196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62"/>
      <c r="T28" s="63"/>
      <c r="U28" s="16"/>
      <c r="V28" s="21"/>
      <c r="W28" s="21"/>
      <c r="AE28" s="51"/>
    </row>
    <row r="29" spans="1:39" ht="11.25" customHeight="1" x14ac:dyDescent="0.2">
      <c r="A29" s="61"/>
      <c r="B29" s="64"/>
      <c r="C29" s="15"/>
      <c r="D29" s="21"/>
      <c r="E29" s="21"/>
      <c r="F29" s="21"/>
      <c r="G29" s="21"/>
      <c r="H29" s="21"/>
      <c r="T29" s="15"/>
      <c r="U29" s="65"/>
      <c r="V29" s="21"/>
      <c r="Y29" s="21"/>
      <c r="Z29" s="66"/>
      <c r="AA29" s="21"/>
      <c r="AB29" s="21"/>
      <c r="AC29" s="2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68"/>
      <c r="T30" s="63"/>
      <c r="U30" s="16"/>
      <c r="V30" s="2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21"/>
      <c r="D31" s="21"/>
      <c r="E31" s="21"/>
      <c r="G31" s="7" t="s">
        <v>3</v>
      </c>
      <c r="H31" s="219">
        <f>Sheet1!B22</f>
        <v>1756</v>
      </c>
      <c r="I31" s="219"/>
      <c r="J31" s="219"/>
      <c r="K31" s="21" t="s">
        <v>35</v>
      </c>
      <c r="M31" s="21"/>
      <c r="N31" s="21"/>
      <c r="O31" s="21"/>
      <c r="P31" s="21"/>
      <c r="Q31" s="21"/>
      <c r="R31" s="21" t="s">
        <v>36</v>
      </c>
      <c r="S31" s="70"/>
      <c r="T31" s="15"/>
      <c r="U31" s="71"/>
      <c r="V31" s="21"/>
      <c r="Z31" s="72"/>
      <c r="AA31" s="21"/>
      <c r="AB31" s="2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21"/>
      <c r="D32" s="21"/>
      <c r="E32" s="21"/>
      <c r="G32" s="7" t="s">
        <v>3</v>
      </c>
      <c r="H32" s="230">
        <v>1.82</v>
      </c>
      <c r="I32" s="230"/>
      <c r="J32" s="230"/>
      <c r="K32" s="21" t="s">
        <v>38</v>
      </c>
      <c r="M32" s="21"/>
      <c r="N32" s="21"/>
      <c r="O32" s="21"/>
      <c r="P32" s="21"/>
      <c r="Q32" s="21"/>
      <c r="R32" s="21" t="s">
        <v>39</v>
      </c>
      <c r="S32" s="68"/>
      <c r="T32" s="63"/>
      <c r="U32" s="71"/>
      <c r="V32" s="21"/>
      <c r="W32" s="21" t="s">
        <v>3</v>
      </c>
      <c r="X32" s="230">
        <v>500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21"/>
      <c r="E33" s="21"/>
      <c r="G33" s="7" t="s">
        <v>3</v>
      </c>
      <c r="H33" s="237">
        <f>L33*6/PI()</f>
        <v>36.287327024952141</v>
      </c>
      <c r="I33" s="237"/>
      <c r="J33" s="237"/>
      <c r="K33" s="21" t="s">
        <v>38</v>
      </c>
      <c r="L33" s="238">
        <v>19</v>
      </c>
      <c r="M33" s="238"/>
      <c r="N33" s="7" t="s">
        <v>42</v>
      </c>
      <c r="Q33" s="21"/>
      <c r="R33" s="21"/>
      <c r="S33" s="68"/>
      <c r="T33" s="63"/>
      <c r="U33" s="71"/>
      <c r="V33" s="21"/>
      <c r="W33" s="21"/>
      <c r="X33" s="74"/>
      <c r="Y33" s="74"/>
      <c r="Z33" s="74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21"/>
      <c r="D34" s="21"/>
      <c r="E34" s="21"/>
      <c r="G34" s="7" t="s">
        <v>3</v>
      </c>
      <c r="H34" s="230">
        <v>12.146000000000001</v>
      </c>
      <c r="I34" s="230"/>
      <c r="J34" s="230"/>
      <c r="K34" s="21" t="s">
        <v>38</v>
      </c>
      <c r="M34" s="78"/>
      <c r="R34" s="7" t="s">
        <v>44</v>
      </c>
      <c r="T34" s="15"/>
      <c r="U34" s="79"/>
      <c r="V34" s="21"/>
      <c r="W34" s="7" t="s">
        <v>3</v>
      </c>
      <c r="X34" s="230">
        <v>250</v>
      </c>
      <c r="Y34" s="230"/>
      <c r="Z34" s="230"/>
      <c r="AA34" s="21" t="s">
        <v>40</v>
      </c>
      <c r="AB34" s="2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21"/>
      <c r="D35" s="21"/>
      <c r="E35" s="21"/>
      <c r="G35" s="7" t="s">
        <v>3</v>
      </c>
      <c r="H35" s="230">
        <v>6</v>
      </c>
      <c r="I35" s="230"/>
      <c r="J35" s="230"/>
      <c r="K35" s="21" t="s">
        <v>46</v>
      </c>
      <c r="R35" s="7" t="s">
        <v>47</v>
      </c>
      <c r="T35" s="15"/>
      <c r="U35" s="79"/>
      <c r="V35" s="21"/>
      <c r="W35" s="7" t="s">
        <v>3</v>
      </c>
      <c r="X35" s="230">
        <v>15</v>
      </c>
      <c r="Y35" s="230"/>
      <c r="Z35" s="230"/>
      <c r="AA35" s="21" t="s">
        <v>48</v>
      </c>
      <c r="AB35" s="2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21"/>
      <c r="D36" s="21"/>
      <c r="E36" s="21"/>
      <c r="G36" s="7" t="s">
        <v>3</v>
      </c>
      <c r="H36" s="231">
        <f>H32*H35</f>
        <v>10.92</v>
      </c>
      <c r="I36" s="231"/>
      <c r="J36" s="231"/>
      <c r="K36" s="21" t="s">
        <v>38</v>
      </c>
      <c r="R36" s="7" t="s">
        <v>51</v>
      </c>
      <c r="T36" s="15"/>
      <c r="U36" s="71"/>
      <c r="V36" s="21"/>
      <c r="W36" s="7" t="s">
        <v>3</v>
      </c>
      <c r="X36" s="230">
        <v>30</v>
      </c>
      <c r="Y36" s="230"/>
      <c r="Z36" s="230"/>
      <c r="AA36" s="21" t="s">
        <v>48</v>
      </c>
      <c r="AB36" s="2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21"/>
      <c r="D37" s="21"/>
      <c r="E37" s="21"/>
      <c r="H37" s="21"/>
      <c r="I37" s="21"/>
      <c r="J37" s="21"/>
      <c r="K37" s="21"/>
      <c r="R37" s="7" t="s">
        <v>47</v>
      </c>
      <c r="T37" s="15"/>
      <c r="U37" s="71"/>
      <c r="V37" s="21"/>
      <c r="W37" s="7" t="s">
        <v>3</v>
      </c>
      <c r="X37" s="230">
        <v>15</v>
      </c>
      <c r="Y37" s="230"/>
      <c r="Z37" s="230"/>
      <c r="AA37" s="21" t="s">
        <v>48</v>
      </c>
      <c r="AB37" s="2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21"/>
      <c r="D38" s="21"/>
      <c r="E38" s="21"/>
      <c r="H38" s="21"/>
      <c r="I38" s="21"/>
      <c r="J38" s="21"/>
      <c r="K38" s="21"/>
      <c r="T38" s="15"/>
      <c r="U38" s="71"/>
      <c r="V38" s="21"/>
      <c r="X38" s="74"/>
      <c r="Y38" s="74"/>
      <c r="Z38" s="74"/>
      <c r="AA38" s="21"/>
      <c r="AB38" s="2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21"/>
      <c r="D39" s="21"/>
      <c r="E39" s="21"/>
      <c r="H39" s="21"/>
      <c r="I39" s="21"/>
      <c r="J39" s="21"/>
      <c r="K39" s="21"/>
      <c r="L39" s="7" t="s">
        <v>3</v>
      </c>
      <c r="M39" s="81">
        <f>U39+U68+U74</f>
        <v>13176</v>
      </c>
      <c r="N39" s="7" t="s">
        <v>55</v>
      </c>
      <c r="O39" s="82" t="s">
        <v>56</v>
      </c>
      <c r="T39" s="15"/>
      <c r="U39" s="232">
        <f>Sheet1!C22</f>
        <v>9936</v>
      </c>
      <c r="V39" s="232"/>
      <c r="W39" s="232"/>
      <c r="X39" s="74" t="s">
        <v>55</v>
      </c>
      <c r="Y39" s="74"/>
      <c r="Z39" s="74"/>
      <c r="AA39" s="21"/>
      <c r="AB39" s="2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21"/>
      <c r="D40" s="21"/>
      <c r="E40" s="21"/>
      <c r="H40" s="21"/>
      <c r="I40" s="21"/>
      <c r="J40" s="21"/>
      <c r="K40" s="21"/>
      <c r="L40" s="7" t="s">
        <v>3</v>
      </c>
      <c r="M40" s="83">
        <f>U40/1000</f>
        <v>112</v>
      </c>
      <c r="N40" s="7" t="s">
        <v>58</v>
      </c>
      <c r="O40" s="82" t="s">
        <v>59</v>
      </c>
      <c r="T40" s="15"/>
      <c r="U40" s="233">
        <f>Sheet1!M22</f>
        <v>112000</v>
      </c>
      <c r="V40" s="233"/>
      <c r="W40" s="233"/>
      <c r="X40" s="74" t="s">
        <v>60</v>
      </c>
      <c r="Y40" s="74"/>
      <c r="Z40" s="74"/>
      <c r="AA40" s="21"/>
      <c r="AB40" s="2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21"/>
      <c r="D41" s="21"/>
      <c r="E41" s="21"/>
      <c r="H41" s="21"/>
      <c r="I41" s="21"/>
      <c r="J41" s="21"/>
      <c r="K41" s="21"/>
      <c r="M41" s="74">
        <f>Sheet1!E22</f>
        <v>620</v>
      </c>
      <c r="N41" s="7" t="s">
        <v>55</v>
      </c>
      <c r="O41" s="82" t="s">
        <v>56</v>
      </c>
      <c r="T41" s="15"/>
      <c r="U41" s="71"/>
      <c r="V41" s="21"/>
      <c r="X41" s="74"/>
      <c r="Y41" s="74"/>
      <c r="Z41" s="74"/>
      <c r="AA41" s="21"/>
      <c r="AB41" s="2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21"/>
      <c r="D43" s="21"/>
      <c r="E43" s="21"/>
      <c r="H43" s="21"/>
      <c r="I43" s="21"/>
      <c r="J43" s="21"/>
      <c r="K43" s="21"/>
      <c r="T43" s="15"/>
      <c r="U43" s="71"/>
      <c r="V43" s="21"/>
      <c r="X43" s="74"/>
      <c r="Y43" s="74"/>
      <c r="Z43" s="74"/>
      <c r="AA43" s="21"/>
      <c r="AB43" s="2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21"/>
      <c r="D44" s="21"/>
      <c r="E44" s="21"/>
      <c r="H44" s="21"/>
      <c r="I44" s="21"/>
      <c r="J44" s="21"/>
      <c r="K44" s="21"/>
      <c r="T44" s="15"/>
      <c r="U44" s="71"/>
      <c r="V44" s="21"/>
      <c r="X44" s="74"/>
      <c r="Y44" s="74"/>
      <c r="Z44" s="74"/>
      <c r="AA44" s="21"/>
      <c r="AB44" s="2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21"/>
      <c r="D45" s="21"/>
      <c r="E45" s="21"/>
      <c r="H45" s="21"/>
      <c r="I45" s="21"/>
      <c r="J45" s="21"/>
      <c r="K45" s="21"/>
      <c r="T45" s="15"/>
      <c r="U45" s="71"/>
      <c r="V45" s="21"/>
      <c r="X45" s="74"/>
      <c r="Y45" s="74"/>
      <c r="Z45" s="74"/>
      <c r="AA45" s="21"/>
      <c r="AB45" s="2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21"/>
      <c r="D46" s="21"/>
      <c r="E46" s="21"/>
      <c r="H46" s="21"/>
      <c r="I46" s="21"/>
      <c r="J46" s="21"/>
      <c r="K46" s="21"/>
      <c r="T46" s="15"/>
      <c r="U46" s="71"/>
      <c r="V46" s="21"/>
      <c r="X46" s="74"/>
      <c r="Y46" s="74"/>
      <c r="Z46" s="74"/>
      <c r="AA46" s="21"/>
      <c r="AB46" s="2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21"/>
      <c r="D47" s="21"/>
      <c r="E47" s="21"/>
      <c r="H47" s="21"/>
      <c r="I47" s="21"/>
      <c r="J47" s="21"/>
      <c r="K47" s="21"/>
      <c r="T47" s="15"/>
      <c r="U47" s="71"/>
      <c r="V47" s="21"/>
      <c r="X47" s="74"/>
      <c r="Y47" s="74"/>
      <c r="Z47" s="74"/>
      <c r="AA47" s="21"/>
      <c r="AB47" s="2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21"/>
      <c r="D48" s="21"/>
      <c r="E48" s="21"/>
      <c r="H48" s="21"/>
      <c r="I48" s="21"/>
      <c r="J48" s="21"/>
      <c r="K48" s="93"/>
      <c r="R48" s="94"/>
      <c r="T48" s="7"/>
      <c r="U48" s="7"/>
      <c r="W48" s="15"/>
      <c r="X48" s="71"/>
      <c r="Y48" s="21"/>
      <c r="AA48" s="74"/>
      <c r="AB48" s="2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21"/>
      <c r="D49" s="21"/>
      <c r="E49" s="21"/>
      <c r="H49" s="21"/>
      <c r="I49" s="21"/>
      <c r="J49" s="21"/>
      <c r="K49" s="93"/>
      <c r="L49" s="95"/>
      <c r="M49" s="95"/>
      <c r="N49" s="95"/>
      <c r="O49" s="95"/>
      <c r="P49" s="95"/>
      <c r="Q49" s="95"/>
      <c r="R49" s="94"/>
      <c r="S49" s="95"/>
      <c r="T49" s="96"/>
      <c r="U49" s="71"/>
      <c r="V49" s="79"/>
      <c r="W49" s="95"/>
      <c r="X49" s="97"/>
      <c r="Y49" s="74"/>
      <c r="Z49" s="74"/>
      <c r="AA49" s="21"/>
      <c r="AB49" s="2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21"/>
      <c r="D50" s="21"/>
      <c r="E50" s="21"/>
      <c r="H50" s="21"/>
      <c r="I50" s="21"/>
      <c r="J50" s="21"/>
      <c r="K50" s="98"/>
      <c r="R50" s="94"/>
      <c r="T50" s="15"/>
      <c r="U50" s="99"/>
      <c r="V50" s="21"/>
      <c r="X50" s="74"/>
      <c r="Y50" s="74"/>
      <c r="Z50" s="74"/>
      <c r="AA50" s="21"/>
      <c r="AB50" s="2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21"/>
      <c r="D51" s="21"/>
      <c r="E51" s="21"/>
      <c r="H51" s="21"/>
      <c r="I51" s="21"/>
      <c r="J51" s="21"/>
      <c r="K51" s="93"/>
      <c r="R51" s="94"/>
      <c r="T51" s="15"/>
      <c r="U51" s="71"/>
      <c r="V51" s="21"/>
      <c r="X51" s="74"/>
      <c r="Y51" s="74"/>
      <c r="Z51" s="74"/>
      <c r="AA51" s="21"/>
      <c r="AB51" s="2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21"/>
      <c r="D52" s="21"/>
      <c r="E52" s="21"/>
      <c r="H52" s="21"/>
      <c r="I52" s="21"/>
      <c r="J52" s="21"/>
      <c r="K52" s="93"/>
      <c r="L52" s="95"/>
      <c r="R52" s="94"/>
      <c r="T52" s="15"/>
      <c r="U52" s="71"/>
      <c r="V52" s="21"/>
      <c r="X52" s="74"/>
      <c r="Y52" s="74"/>
      <c r="Z52" s="74"/>
      <c r="AA52" s="21"/>
      <c r="AB52" s="2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21"/>
      <c r="D53" s="21"/>
      <c r="E53" s="21"/>
      <c r="H53" s="21"/>
      <c r="I53" s="21"/>
      <c r="J53" s="21"/>
      <c r="K53" s="21"/>
      <c r="T53" s="15"/>
      <c r="U53" s="71"/>
      <c r="V53" s="21"/>
      <c r="X53" s="74"/>
      <c r="Y53" s="74"/>
      <c r="Z53" s="74"/>
      <c r="AA53" s="21"/>
      <c r="AB53" s="2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21"/>
      <c r="D54" s="21"/>
      <c r="E54" s="21"/>
      <c r="H54" s="21"/>
      <c r="I54" s="21"/>
      <c r="J54" s="21"/>
      <c r="K54" s="21"/>
      <c r="T54" s="15"/>
      <c r="U54" s="71"/>
      <c r="V54" s="21"/>
      <c r="X54" s="74"/>
      <c r="Y54" s="74"/>
      <c r="Z54" s="74"/>
      <c r="AA54" s="21"/>
      <c r="AB54" s="2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21"/>
      <c r="D55" s="21"/>
      <c r="E55" s="21"/>
      <c r="H55" s="21"/>
      <c r="I55" s="21"/>
      <c r="J55" s="21"/>
      <c r="K55" s="21"/>
      <c r="R55" s="100"/>
      <c r="T55" s="15"/>
      <c r="U55" s="71"/>
      <c r="V55" s="21"/>
      <c r="X55" s="74"/>
      <c r="Y55" s="74"/>
      <c r="Z55" s="74"/>
      <c r="AA55" s="21"/>
      <c r="AB55" s="2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21"/>
      <c r="D56" s="21"/>
      <c r="E56" s="21"/>
      <c r="H56" s="21"/>
      <c r="I56" s="21"/>
      <c r="J56" s="21"/>
      <c r="K56" s="21"/>
      <c r="T56" s="15"/>
      <c r="U56" s="71"/>
      <c r="V56" s="21"/>
      <c r="X56" s="74"/>
      <c r="Y56" s="74"/>
      <c r="Z56" s="74"/>
      <c r="AA56" s="21"/>
      <c r="AB56" s="2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21"/>
      <c r="D57" s="21"/>
      <c r="E57" s="21"/>
      <c r="H57" s="21"/>
      <c r="I57" s="21"/>
      <c r="J57" s="21"/>
      <c r="K57" s="21"/>
      <c r="T57" s="15"/>
      <c r="U57" s="71"/>
      <c r="V57" s="21"/>
      <c r="X57" s="74"/>
      <c r="Y57" s="74"/>
      <c r="Z57" s="74"/>
      <c r="AA57" s="21"/>
      <c r="AB57" s="2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21"/>
      <c r="D58" s="21"/>
      <c r="E58" s="21"/>
      <c r="H58" s="21"/>
      <c r="I58" s="21"/>
      <c r="J58" s="21"/>
      <c r="K58" s="21"/>
      <c r="T58" s="15"/>
      <c r="U58" s="71"/>
      <c r="V58" s="21"/>
      <c r="X58" s="74"/>
      <c r="Y58" s="74"/>
      <c r="Z58" s="74"/>
      <c r="AA58" s="21"/>
      <c r="AB58" s="2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21"/>
      <c r="D59" s="21"/>
      <c r="E59" s="21"/>
      <c r="H59" s="21"/>
      <c r="I59" s="21"/>
      <c r="J59" s="21"/>
      <c r="K59" s="21"/>
      <c r="T59" s="15"/>
      <c r="U59" s="71"/>
      <c r="V59" s="21"/>
      <c r="X59" s="74"/>
      <c r="Y59" s="74"/>
      <c r="Z59" s="74"/>
      <c r="AA59" s="21"/>
      <c r="AB59" s="2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21"/>
      <c r="D60" s="21"/>
      <c r="E60" s="21"/>
      <c r="H60" s="21"/>
      <c r="I60" s="21"/>
      <c r="J60" s="21"/>
      <c r="K60" s="21"/>
      <c r="T60" s="15"/>
      <c r="U60" s="71"/>
      <c r="V60" s="21"/>
      <c r="X60" s="74"/>
      <c r="Y60" s="74"/>
      <c r="Z60" s="74"/>
      <c r="AA60" s="21"/>
      <c r="AB60" s="2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21"/>
      <c r="D61" s="21"/>
      <c r="E61" s="21"/>
      <c r="H61" s="21"/>
      <c r="I61" s="21"/>
      <c r="J61" s="21"/>
      <c r="K61" s="21"/>
      <c r="T61" s="15"/>
      <c r="U61" s="71"/>
      <c r="V61" s="21"/>
      <c r="X61" s="74"/>
      <c r="Y61" s="74"/>
      <c r="Z61" s="74"/>
      <c r="AA61" s="21"/>
      <c r="AB61" s="2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21"/>
      <c r="D62" s="21"/>
      <c r="E62" s="21"/>
      <c r="H62" s="21"/>
      <c r="I62" s="21"/>
      <c r="J62" s="21"/>
      <c r="K62" s="21"/>
      <c r="T62" s="15"/>
      <c r="U62" s="71"/>
      <c r="V62" s="21"/>
      <c r="X62" s="74"/>
      <c r="Y62" s="74"/>
      <c r="Z62" s="74"/>
      <c r="AA62" s="21"/>
      <c r="AB62" s="2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21"/>
      <c r="D63" s="21"/>
      <c r="E63" s="21"/>
      <c r="H63" s="21"/>
      <c r="I63" s="21"/>
      <c r="J63" s="21"/>
      <c r="K63" s="21"/>
      <c r="T63" s="15"/>
      <c r="U63" s="71"/>
      <c r="V63" s="21"/>
      <c r="X63" s="74"/>
      <c r="Y63" s="74"/>
      <c r="Z63" s="74"/>
      <c r="AA63" s="21"/>
      <c r="AB63" s="2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21"/>
      <c r="D64" s="21"/>
      <c r="E64" s="21"/>
      <c r="H64" s="21"/>
      <c r="I64" s="21"/>
      <c r="J64" s="21"/>
      <c r="K64" s="21"/>
      <c r="T64" s="15"/>
      <c r="U64" s="71"/>
      <c r="V64" s="21"/>
      <c r="X64" s="74"/>
      <c r="Y64" s="74"/>
      <c r="Z64" s="74"/>
      <c r="AA64" s="21"/>
      <c r="AB64" s="2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21"/>
      <c r="D65" s="21"/>
      <c r="E65" s="21"/>
      <c r="H65" s="21"/>
      <c r="I65" s="21"/>
      <c r="J65" s="7" t="s">
        <v>3</v>
      </c>
      <c r="K65" s="234">
        <f>PI()*H34^2/4</f>
        <v>115.86611224102822</v>
      </c>
      <c r="L65" s="234"/>
      <c r="M65" s="7" t="s">
        <v>62</v>
      </c>
      <c r="T65" s="15"/>
      <c r="U65" s="71"/>
      <c r="V65" s="21"/>
      <c r="X65" s="74"/>
      <c r="Y65" s="74"/>
      <c r="Z65" s="74"/>
      <c r="AA65" s="21"/>
      <c r="AB65" s="21"/>
      <c r="AD65" s="80"/>
      <c r="AE65" s="51"/>
      <c r="AI65" s="64"/>
      <c r="AJ65" s="75"/>
      <c r="AK65" s="75"/>
      <c r="AL65" s="75"/>
      <c r="AM65" s="75"/>
      <c r="AX65" s="7">
        <f>PI()*H34^2*0.25*AX64/1000</f>
        <v>36.33793012103127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250</v>
      </c>
      <c r="L67" s="226"/>
      <c r="M67" s="95" t="s">
        <v>64</v>
      </c>
      <c r="T67" s="15"/>
      <c r="U67" s="71"/>
      <c r="V67" s="21"/>
      <c r="X67" s="74"/>
      <c r="Y67" s="74"/>
      <c r="Z67" s="74"/>
      <c r="AA67" s="21"/>
      <c r="AB67" s="2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2157.6627985924165</v>
      </c>
      <c r="L68" s="226"/>
      <c r="M68" s="95" t="s">
        <v>55</v>
      </c>
      <c r="R68" s="7" t="s">
        <v>66</v>
      </c>
      <c r="T68" s="7" t="s">
        <v>3</v>
      </c>
      <c r="U68" s="219">
        <v>2160</v>
      </c>
      <c r="V68" s="219"/>
      <c r="W68" s="7" t="s">
        <v>55</v>
      </c>
      <c r="X68" s="15"/>
      <c r="Y68" s="74"/>
      <c r="Z68" s="74" t="s">
        <v>67</v>
      </c>
      <c r="AA68" s="21"/>
      <c r="AB68" s="2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02"/>
      <c r="L69" s="102"/>
      <c r="M69" s="95"/>
      <c r="T69" s="7" t="s">
        <v>3</v>
      </c>
      <c r="U69" s="221">
        <f>U68/1000*K65/X32*60</f>
        <v>30.032496292874512</v>
      </c>
      <c r="V69" s="221"/>
      <c r="W69" s="7" t="s">
        <v>48</v>
      </c>
      <c r="X69" s="15"/>
      <c r="Y69" s="74"/>
      <c r="Z69" s="21" t="s">
        <v>67</v>
      </c>
      <c r="AA69" s="21"/>
      <c r="AB69" s="2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2160</v>
      </c>
      <c r="L70" s="226"/>
      <c r="M70" s="95" t="s">
        <v>55</v>
      </c>
      <c r="T70" s="15"/>
      <c r="U70" s="71"/>
      <c r="V70" s="21"/>
      <c r="X70" s="74"/>
      <c r="Y70" s="74"/>
      <c r="Z70" s="74"/>
      <c r="AA70" s="21"/>
      <c r="AB70" s="2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11016</v>
      </c>
      <c r="L71" s="220"/>
      <c r="M71" s="106" t="s">
        <v>55</v>
      </c>
      <c r="T71" s="15"/>
      <c r="U71" s="71"/>
      <c r="V71" s="21"/>
      <c r="X71" s="74"/>
      <c r="Y71" s="74"/>
      <c r="Z71" s="74"/>
      <c r="AA71" s="21"/>
      <c r="AB71" s="2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21"/>
      <c r="D72" s="21"/>
      <c r="E72" s="21"/>
      <c r="H72" s="21"/>
      <c r="I72" s="21"/>
      <c r="J72" s="21"/>
      <c r="K72" s="21"/>
      <c r="T72" s="15"/>
      <c r="U72" s="71"/>
      <c r="V72" s="21"/>
      <c r="X72" s="74"/>
      <c r="Y72" s="74"/>
      <c r="Z72" s="74"/>
      <c r="AA72" s="21"/>
      <c r="AB72" s="2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125</v>
      </c>
      <c r="L73" s="226"/>
      <c r="M73" s="95" t="s">
        <v>64</v>
      </c>
      <c r="T73" s="15"/>
      <c r="U73" s="71"/>
      <c r="V73" s="21"/>
      <c r="X73" s="74"/>
      <c r="Y73" s="74"/>
      <c r="Z73" s="74"/>
      <c r="AA73" s="21"/>
      <c r="AB73" s="2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1078.8313992962082</v>
      </c>
      <c r="L74" s="226"/>
      <c r="M74" s="95" t="s">
        <v>55</v>
      </c>
      <c r="R74" s="7" t="s">
        <v>66</v>
      </c>
      <c r="T74" s="7" t="s">
        <v>3</v>
      </c>
      <c r="U74" s="219">
        <v>1080</v>
      </c>
      <c r="V74" s="219"/>
      <c r="W74" s="7" t="s">
        <v>55</v>
      </c>
      <c r="X74" s="15"/>
      <c r="Y74" s="74"/>
      <c r="Z74" s="74" t="s">
        <v>72</v>
      </c>
      <c r="AA74" s="21"/>
      <c r="AB74" s="2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02"/>
      <c r="L75" s="102"/>
      <c r="M75" s="95"/>
      <c r="T75" s="7"/>
      <c r="U75" s="221">
        <f>U74/1000*K65/X32*60</f>
        <v>15.016248146437256</v>
      </c>
      <c r="V75" s="221"/>
      <c r="W75" s="7" t="s">
        <v>48</v>
      </c>
      <c r="X75" s="15"/>
      <c r="Y75" s="74"/>
      <c r="Z75" s="21" t="s">
        <v>72</v>
      </c>
      <c r="AA75" s="21"/>
      <c r="AB75" s="2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3240</v>
      </c>
      <c r="L76" s="226"/>
      <c r="M76" s="95" t="s">
        <v>55</v>
      </c>
      <c r="T76" s="7"/>
      <c r="U76" s="69"/>
      <c r="V76" s="69"/>
      <c r="X76" s="15"/>
      <c r="Y76" s="74"/>
      <c r="Z76" s="74"/>
      <c r="AA76" s="21"/>
      <c r="AB76" s="2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9936</v>
      </c>
      <c r="L77" s="220"/>
      <c r="M77" s="106" t="s">
        <v>55</v>
      </c>
      <c r="T77" s="7"/>
      <c r="U77" s="229"/>
      <c r="V77" s="229"/>
      <c r="X77" s="15"/>
      <c r="Y77" s="74"/>
      <c r="Z77" s="21"/>
      <c r="AA77" s="21"/>
      <c r="AB77" s="2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21"/>
      <c r="E79" s="21"/>
      <c r="F79" s="21"/>
      <c r="G79" s="21"/>
      <c r="H79" s="21"/>
      <c r="I79" s="21"/>
      <c r="J79" s="7" t="s">
        <v>3</v>
      </c>
      <c r="K79" s="219">
        <v>16</v>
      </c>
      <c r="L79" s="219"/>
      <c r="M79" s="7" t="s">
        <v>76</v>
      </c>
      <c r="N79" s="16"/>
      <c r="O79" s="15"/>
      <c r="P79" s="108"/>
      <c r="Q79" s="16"/>
      <c r="R79" s="21"/>
      <c r="T79" s="7" t="s">
        <v>3</v>
      </c>
      <c r="U79" s="228">
        <f>K79*25.4</f>
        <v>406.4</v>
      </c>
      <c r="V79" s="228"/>
      <c r="W79" s="7" t="s">
        <v>55</v>
      </c>
      <c r="Y79" s="74"/>
      <c r="Z79" s="74"/>
      <c r="AA79" s="21"/>
      <c r="AB79" s="2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1.0706995101473962</v>
      </c>
      <c r="V80" s="227"/>
      <c r="W80" s="7" t="s">
        <v>79</v>
      </c>
      <c r="Y80" s="74"/>
      <c r="Z80" s="74"/>
      <c r="AA80" s="21"/>
      <c r="AB80" s="2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21"/>
      <c r="D81" s="21"/>
      <c r="E81" s="21"/>
      <c r="H81" s="21"/>
      <c r="I81" s="21"/>
      <c r="J81" s="21"/>
      <c r="K81" s="21"/>
      <c r="T81" s="15"/>
      <c r="U81" s="71"/>
      <c r="V81" s="21"/>
      <c r="X81" s="74"/>
      <c r="Y81" s="74"/>
      <c r="Z81" s="74"/>
      <c r="AA81" s="21"/>
      <c r="AB81" s="2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21"/>
      <c r="E82" s="21"/>
      <c r="F82" s="21"/>
      <c r="G82" s="21"/>
      <c r="H82" s="21"/>
      <c r="I82" s="2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21"/>
      <c r="Y82" s="74"/>
      <c r="Z82" s="74"/>
      <c r="AA82" s="21"/>
      <c r="AB82" s="2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0.95173289790879678</v>
      </c>
      <c r="V83" s="227"/>
      <c r="W83" s="7" t="s">
        <v>79</v>
      </c>
      <c r="X83" s="21"/>
      <c r="Y83" s="74"/>
      <c r="Z83" s="74"/>
      <c r="AA83" s="21"/>
      <c r="AB83" s="2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21"/>
      <c r="D84" s="21"/>
      <c r="E84" s="21"/>
      <c r="H84" s="21"/>
      <c r="I84" s="21"/>
      <c r="J84" s="21"/>
      <c r="K84" s="21"/>
      <c r="T84" s="15"/>
      <c r="U84" s="71"/>
      <c r="V84" s="21"/>
      <c r="X84" s="74"/>
      <c r="Y84" s="74"/>
      <c r="Z84" s="74"/>
      <c r="AA84" s="21"/>
      <c r="AB84" s="2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21"/>
      <c r="X85" s="74"/>
      <c r="Y85" s="74"/>
      <c r="Z85" s="74"/>
      <c r="AA85" s="21"/>
      <c r="AB85" s="2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21"/>
      <c r="X86" s="74"/>
      <c r="Y86" s="74"/>
      <c r="Z86" s="74"/>
      <c r="AA86" s="21"/>
      <c r="AB86" s="2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21"/>
      <c r="X87" s="74"/>
      <c r="Y87" s="74"/>
      <c r="Z87" s="74"/>
      <c r="AA87" s="21"/>
      <c r="AB87" s="2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620</v>
      </c>
      <c r="L88" s="225"/>
      <c r="M88" s="106" t="s">
        <v>55</v>
      </c>
      <c r="T88" s="15"/>
      <c r="U88" s="71"/>
      <c r="V88" s="21"/>
      <c r="X88" s="74"/>
      <c r="Y88" s="74"/>
      <c r="Z88" s="74"/>
      <c r="AA88" s="21"/>
      <c r="AB88" s="2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21"/>
      <c r="D89" s="21"/>
      <c r="E89" s="21"/>
      <c r="H89" s="21"/>
      <c r="I89" s="21"/>
      <c r="J89" s="21"/>
      <c r="K89" s="21"/>
      <c r="T89" s="15"/>
      <c r="U89" s="71"/>
      <c r="V89" s="21"/>
      <c r="X89" s="74"/>
      <c r="Y89" s="74"/>
      <c r="Z89" s="74"/>
      <c r="AA89" s="21"/>
      <c r="AB89" s="2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62.5</v>
      </c>
      <c r="L90" s="226"/>
      <c r="M90" s="95" t="s">
        <v>64</v>
      </c>
      <c r="T90" s="15"/>
      <c r="U90" s="71"/>
      <c r="V90" s="21"/>
      <c r="X90" s="74"/>
      <c r="Y90" s="74"/>
      <c r="Z90" s="74"/>
      <c r="AA90" s="21"/>
      <c r="AB90" s="2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539.41569964810412</v>
      </c>
      <c r="L91" s="226"/>
      <c r="M91" s="95" t="s">
        <v>55</v>
      </c>
      <c r="R91" s="7" t="s">
        <v>66</v>
      </c>
      <c r="T91" s="7" t="s">
        <v>3</v>
      </c>
      <c r="U91" s="219">
        <v>540</v>
      </c>
      <c r="V91" s="219"/>
      <c r="W91" s="7" t="s">
        <v>55</v>
      </c>
      <c r="X91" s="15"/>
      <c r="Y91" s="74"/>
      <c r="Z91" s="74" t="s">
        <v>91</v>
      </c>
      <c r="AA91" s="21"/>
      <c r="AB91" s="2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1160</v>
      </c>
      <c r="L92" s="220"/>
      <c r="M92" s="106" t="s">
        <v>55</v>
      </c>
      <c r="T92" s="7"/>
      <c r="U92" s="221">
        <f>U91/1000*K65/X34*60</f>
        <v>15.016248146437256</v>
      </c>
      <c r="V92" s="221"/>
      <c r="W92" s="7" t="s">
        <v>48</v>
      </c>
      <c r="X92" s="15"/>
      <c r="Y92" s="74"/>
      <c r="Z92" s="21" t="s">
        <v>91</v>
      </c>
      <c r="AA92" s="21"/>
      <c r="AB92" s="2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02"/>
      <c r="L93" s="102"/>
      <c r="M93" s="95"/>
      <c r="T93" s="7"/>
      <c r="U93" s="107"/>
      <c r="V93" s="107"/>
      <c r="X93" s="15"/>
      <c r="Y93" s="74"/>
      <c r="Z93" s="21"/>
      <c r="AA93" s="21"/>
      <c r="AB93" s="2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02"/>
      <c r="L94" s="102"/>
      <c r="M94" s="95"/>
      <c r="T94" s="7"/>
      <c r="U94" s="107"/>
      <c r="V94" s="107"/>
      <c r="X94" s="15"/>
      <c r="Y94" s="74"/>
      <c r="Z94" s="21"/>
      <c r="AA94" s="21"/>
      <c r="AB94" s="2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02"/>
      <c r="L95" s="102"/>
      <c r="M95" s="95"/>
      <c r="T95" s="7"/>
      <c r="U95" s="107"/>
      <c r="V95" s="107"/>
      <c r="X95" s="15"/>
      <c r="Y95" s="74"/>
      <c r="Z95" s="21"/>
      <c r="AA95" s="21"/>
      <c r="AB95" s="2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02"/>
      <c r="L96" s="102"/>
      <c r="M96" s="95"/>
      <c r="T96" s="7"/>
      <c r="U96" s="107"/>
      <c r="V96" s="107"/>
      <c r="X96" s="15"/>
      <c r="Y96" s="74"/>
      <c r="Z96" s="21"/>
      <c r="AA96" s="21"/>
      <c r="AB96" s="2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02"/>
      <c r="L97" s="102"/>
      <c r="M97" s="95"/>
      <c r="T97" s="7"/>
      <c r="U97" s="107"/>
      <c r="V97" s="107"/>
      <c r="X97" s="15"/>
      <c r="Y97" s="74"/>
      <c r="Z97" s="21"/>
      <c r="AA97" s="21"/>
      <c r="AB97" s="2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02"/>
      <c r="L98" s="102"/>
      <c r="M98" s="95"/>
      <c r="T98" s="7"/>
      <c r="U98" s="107"/>
      <c r="V98" s="107"/>
      <c r="X98" s="15"/>
      <c r="Y98" s="74"/>
      <c r="Z98" s="21"/>
      <c r="AA98" s="21"/>
      <c r="AB98" s="2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21"/>
      <c r="E99" s="21"/>
      <c r="F99" s="21"/>
      <c r="G99" s="21"/>
      <c r="H99" s="21"/>
      <c r="I99" s="21"/>
      <c r="J99" s="15"/>
      <c r="K99" s="16"/>
      <c r="L99" s="21"/>
      <c r="M99" s="110"/>
      <c r="N99" s="16"/>
      <c r="T99" s="15"/>
      <c r="U99" s="222"/>
      <c r="V99" s="222"/>
      <c r="X99" s="111"/>
      <c r="Y99" s="111"/>
      <c r="Z99" s="21"/>
      <c r="AA99" s="21"/>
      <c r="AB99" s="21"/>
      <c r="AC99" s="21"/>
      <c r="AD99" s="21"/>
      <c r="AE99" s="22"/>
      <c r="AR99" s="112"/>
    </row>
    <row r="100" spans="1:44" ht="11.25" customHeight="1" thickBot="1" x14ac:dyDescent="0.25">
      <c r="A100" s="61"/>
      <c r="C100" s="15"/>
      <c r="D100" s="21"/>
      <c r="E100" s="21"/>
      <c r="F100" s="21"/>
      <c r="G100" s="21"/>
      <c r="H100" s="21"/>
      <c r="N100" s="49"/>
      <c r="O100" s="21"/>
      <c r="P100" s="21"/>
      <c r="Q100" s="21"/>
      <c r="R100" s="21"/>
      <c r="S100" s="21"/>
      <c r="T100" s="15"/>
      <c r="U100" s="113"/>
      <c r="V100" s="15"/>
      <c r="W100" s="21"/>
      <c r="X100" s="21"/>
      <c r="Y100" s="111"/>
      <c r="Z100" s="21"/>
      <c r="AA100" s="21"/>
      <c r="AB100" s="21"/>
      <c r="AC100" s="21"/>
      <c r="AD100" s="2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1526.6518948877876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21"/>
      <c r="D102" s="21"/>
      <c r="E102" s="21"/>
      <c r="H102" s="21" t="s">
        <v>3</v>
      </c>
      <c r="I102" s="21"/>
      <c r="J102" s="215">
        <f>PI()*$H$34^2/4*L106/1000</f>
        <v>1276.3810924471668</v>
      </c>
      <c r="K102" s="215"/>
      <c r="L102" s="7" t="s">
        <v>35</v>
      </c>
      <c r="N102" s="7" t="s">
        <v>96</v>
      </c>
      <c r="O102" s="21"/>
      <c r="P102" s="21"/>
      <c r="Q102" s="21"/>
      <c r="R102" s="21"/>
      <c r="S102" s="21"/>
      <c r="T102" s="15"/>
      <c r="U102" s="16"/>
      <c r="V102" s="15"/>
      <c r="W102" s="21"/>
      <c r="X102" s="21"/>
      <c r="Y102" s="21"/>
      <c r="Z102" s="21"/>
      <c r="AA102" s="21"/>
      <c r="AB102" s="21"/>
      <c r="AC102" s="21"/>
      <c r="AD102" s="22"/>
      <c r="AE102" s="22"/>
    </row>
    <row r="103" spans="1:44" ht="11.25" customHeight="1" x14ac:dyDescent="0.2">
      <c r="A103" s="61"/>
      <c r="B103" s="119" t="s">
        <v>97</v>
      </c>
      <c r="C103" s="21"/>
      <c r="D103" s="21"/>
      <c r="E103" s="21"/>
      <c r="H103" s="21" t="s">
        <v>3</v>
      </c>
      <c r="I103" s="21"/>
      <c r="J103" s="215">
        <f>PI()*$H$34^2/4*(L107-L108)/1000</f>
        <v>1016.8410010272637</v>
      </c>
      <c r="K103" s="215"/>
      <c r="L103" s="7" t="s">
        <v>35</v>
      </c>
      <c r="N103" s="7" t="s">
        <v>98</v>
      </c>
      <c r="O103" s="21"/>
      <c r="P103" s="21"/>
      <c r="Q103" s="21"/>
      <c r="R103" s="21"/>
      <c r="S103" s="21"/>
      <c r="T103" s="15"/>
      <c r="U103" s="16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R103" s="109"/>
    </row>
    <row r="104" spans="1:44" ht="11.25" customHeight="1" x14ac:dyDescent="0.2">
      <c r="A104" s="61"/>
      <c r="B104" s="119" t="s">
        <v>99</v>
      </c>
      <c r="C104" s="21"/>
      <c r="D104" s="21"/>
      <c r="E104" s="21"/>
      <c r="H104" s="21" t="s">
        <v>3</v>
      </c>
      <c r="I104" s="21"/>
      <c r="J104" s="216">
        <f>PI()*$H$34^2/4*(L107-L109)/1000</f>
        <v>1079.408701637419</v>
      </c>
      <c r="K104" s="216"/>
      <c r="L104" s="7" t="s">
        <v>35</v>
      </c>
      <c r="N104" s="7" t="s">
        <v>98</v>
      </c>
      <c r="O104" s="21"/>
      <c r="P104" s="21"/>
      <c r="Q104" s="21"/>
      <c r="R104" s="21"/>
      <c r="S104" s="21"/>
      <c r="T104" s="15"/>
      <c r="U104" s="16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R104" s="109"/>
    </row>
    <row r="105" spans="1:44" ht="11.25" customHeight="1" x14ac:dyDescent="0.2">
      <c r="A105" s="61"/>
      <c r="B105" s="119" t="s">
        <v>100</v>
      </c>
      <c r="C105" s="21"/>
      <c r="D105" s="21"/>
      <c r="E105" s="21"/>
      <c r="H105" s="21" t="s">
        <v>3</v>
      </c>
      <c r="I105" s="21"/>
      <c r="J105" s="215">
        <f>PI()*$H$34^2/4*L109/1000</f>
        <v>71.836989589437493</v>
      </c>
      <c r="K105" s="215"/>
      <c r="L105" s="7" t="s">
        <v>35</v>
      </c>
      <c r="N105" s="7" t="s">
        <v>101</v>
      </c>
      <c r="O105" s="21"/>
      <c r="P105" s="21"/>
      <c r="Q105" s="21"/>
      <c r="R105" s="21"/>
      <c r="S105" s="21"/>
      <c r="T105" s="15"/>
      <c r="U105" s="16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</row>
    <row r="106" spans="1:44" ht="11.25" customHeight="1" x14ac:dyDescent="0.2">
      <c r="A106" s="61"/>
      <c r="B106" s="119"/>
      <c r="E106" s="21" t="s">
        <v>102</v>
      </c>
      <c r="F106" s="21"/>
      <c r="G106" s="21"/>
      <c r="J106" s="21" t="s">
        <v>3</v>
      </c>
      <c r="K106" s="21"/>
      <c r="L106" s="217">
        <f>K71</f>
        <v>11016</v>
      </c>
      <c r="M106" s="202"/>
      <c r="N106" s="7" t="s">
        <v>55</v>
      </c>
      <c r="O106" s="21"/>
      <c r="P106" s="21"/>
      <c r="Q106" s="21"/>
      <c r="R106" s="21"/>
      <c r="S106" s="21"/>
      <c r="T106" s="15"/>
      <c r="U106" s="16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21" t="s">
        <v>3</v>
      </c>
      <c r="L107" s="217">
        <f>K77</f>
        <v>9936</v>
      </c>
      <c r="M107" s="202"/>
      <c r="N107" s="7" t="s">
        <v>55</v>
      </c>
      <c r="O107" s="21"/>
      <c r="P107" s="21"/>
      <c r="Q107" s="21"/>
      <c r="R107" s="21"/>
      <c r="S107" s="202" t="s">
        <v>104</v>
      </c>
      <c r="T107" s="202"/>
      <c r="U107" s="16"/>
      <c r="AD107" s="51"/>
      <c r="AE107" s="51"/>
      <c r="AH107" s="122"/>
    </row>
    <row r="108" spans="1:44" ht="11.25" customHeight="1" x14ac:dyDescent="0.2">
      <c r="A108" s="61"/>
      <c r="B108" s="119"/>
      <c r="E108" s="21" t="s">
        <v>105</v>
      </c>
      <c r="F108" s="21"/>
      <c r="G108" s="21"/>
      <c r="J108" s="21" t="s">
        <v>3</v>
      </c>
      <c r="K108" s="21"/>
      <c r="L108" s="217">
        <f>K92</f>
        <v>1160</v>
      </c>
      <c r="M108" s="202"/>
      <c r="N108" s="7" t="s">
        <v>55</v>
      </c>
      <c r="T108" s="15"/>
      <c r="U108" s="71"/>
      <c r="V108" s="21"/>
      <c r="Y108" s="21"/>
      <c r="Z108" s="21"/>
      <c r="AA108" s="21"/>
      <c r="AB108" s="2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620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AE110" s="51"/>
    </row>
    <row r="111" spans="1:44" x14ac:dyDescent="0.2">
      <c r="A111" s="61"/>
      <c r="B111" s="1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62"/>
      <c r="T111" s="63"/>
      <c r="U111" s="16"/>
      <c r="V111" s="21"/>
      <c r="W111" s="21"/>
      <c r="AE111" s="51"/>
    </row>
    <row r="112" spans="1:44" x14ac:dyDescent="0.2">
      <c r="A112" s="61"/>
      <c r="B112" s="1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62"/>
      <c r="T112" s="63"/>
      <c r="U112" s="16"/>
      <c r="AE112" s="51"/>
    </row>
    <row r="113" spans="1:32" x14ac:dyDescent="0.2">
      <c r="A113" s="60"/>
      <c r="B113" s="1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AE113" s="51"/>
    </row>
    <row r="114" spans="1:32" x14ac:dyDescent="0.2">
      <c r="A114" s="61"/>
      <c r="B114" s="64"/>
      <c r="C114" s="15"/>
      <c r="D114" s="21"/>
      <c r="E114" s="21"/>
      <c r="F114" s="21"/>
      <c r="G114" s="21"/>
      <c r="H114" s="21"/>
      <c r="T114" s="15"/>
      <c r="U114" s="16"/>
      <c r="V114" s="21"/>
      <c r="Y114" s="129"/>
      <c r="Z114" s="21"/>
      <c r="AA114" s="62"/>
      <c r="AB114" s="62"/>
      <c r="AC114" s="62"/>
      <c r="AD114" s="21"/>
      <c r="AE114" s="51"/>
    </row>
    <row r="115" spans="1:32" x14ac:dyDescent="0.2">
      <c r="A115" s="61"/>
      <c r="B115" s="64"/>
      <c r="C115" s="15"/>
      <c r="D115" s="21"/>
      <c r="E115" s="21"/>
      <c r="F115" s="21"/>
      <c r="G115" s="21"/>
      <c r="H115" s="21"/>
      <c r="T115" s="15"/>
      <c r="U115" s="16"/>
      <c r="V115" s="21"/>
      <c r="Y115" s="16"/>
      <c r="Z115" s="21"/>
      <c r="AA115" s="62"/>
      <c r="AB115" s="62"/>
      <c r="AC115" s="62"/>
      <c r="AD115" s="21"/>
      <c r="AE115" s="51"/>
    </row>
    <row r="116" spans="1:32" x14ac:dyDescent="0.2">
      <c r="A116" s="61"/>
      <c r="B116" s="64"/>
      <c r="C116" s="21"/>
      <c r="D116" s="21"/>
      <c r="E116" s="21"/>
      <c r="F116" s="7" t="s">
        <v>107</v>
      </c>
      <c r="H116" s="21"/>
      <c r="T116" s="15"/>
      <c r="U116" s="16"/>
      <c r="V116" s="21"/>
      <c r="Y116" s="21"/>
      <c r="Z116" s="207">
        <f>M39</f>
        <v>13176</v>
      </c>
      <c r="AA116" s="207"/>
      <c r="AB116" s="21" t="s">
        <v>55</v>
      </c>
      <c r="AC116" s="21"/>
      <c r="AE116" s="51"/>
      <c r="AF116" s="130"/>
    </row>
    <row r="117" spans="1:32" x14ac:dyDescent="0.2">
      <c r="A117" s="61"/>
      <c r="B117" s="7"/>
      <c r="C117" s="21"/>
      <c r="D117" s="131">
        <f>U69</f>
        <v>30.032496292874512</v>
      </c>
      <c r="E117" s="21" t="s">
        <v>108</v>
      </c>
      <c r="H117" s="21"/>
      <c r="T117" s="15"/>
      <c r="U117" s="21"/>
      <c r="V117" s="21"/>
      <c r="Y117" s="21"/>
      <c r="AC117" s="21"/>
      <c r="AE117" s="51"/>
    </row>
    <row r="118" spans="1:32" x14ac:dyDescent="0.2">
      <c r="A118" s="61"/>
      <c r="B118" s="7"/>
      <c r="C118" s="21"/>
      <c r="D118" s="21"/>
      <c r="F118" s="214" t="s">
        <v>102</v>
      </c>
      <c r="G118" s="214"/>
      <c r="H118" s="21"/>
      <c r="T118" s="15"/>
      <c r="U118" s="21"/>
      <c r="V118" s="21"/>
      <c r="Y118" s="129"/>
      <c r="Z118" s="207">
        <f>L106</f>
        <v>11016</v>
      </c>
      <c r="AA118" s="207"/>
      <c r="AB118" s="21" t="s">
        <v>55</v>
      </c>
      <c r="AC118" s="21"/>
      <c r="AE118" s="51"/>
      <c r="AF118" s="130"/>
    </row>
    <row r="119" spans="1:32" x14ac:dyDescent="0.2">
      <c r="A119" s="61"/>
      <c r="B119" s="7"/>
      <c r="C119" s="21"/>
      <c r="D119" s="131">
        <f>U75</f>
        <v>15.016248146437256</v>
      </c>
      <c r="E119" s="21" t="s">
        <v>108</v>
      </c>
      <c r="G119" s="21"/>
      <c r="H119" s="21"/>
      <c r="T119" s="15"/>
      <c r="U119" s="21"/>
      <c r="V119" s="21"/>
      <c r="Y119" s="21"/>
      <c r="Z119" s="66"/>
      <c r="AA119" s="21"/>
      <c r="AB119" s="21"/>
      <c r="AC119" s="21"/>
      <c r="AE119" s="51"/>
    </row>
    <row r="120" spans="1:32" x14ac:dyDescent="0.2">
      <c r="A120" s="61"/>
      <c r="B120" s="64"/>
      <c r="C120" s="15"/>
      <c r="D120" s="21"/>
      <c r="E120" s="21"/>
      <c r="F120" s="214" t="s">
        <v>103</v>
      </c>
      <c r="G120" s="214"/>
      <c r="H120" s="21"/>
      <c r="T120" s="15"/>
      <c r="U120" s="21"/>
      <c r="V120" s="21"/>
      <c r="Y120" s="129"/>
      <c r="Z120" s="207">
        <f>L107</f>
        <v>9936</v>
      </c>
      <c r="AA120" s="207"/>
      <c r="AB120" s="21" t="s">
        <v>55</v>
      </c>
      <c r="AC120" s="21"/>
      <c r="AE120" s="51"/>
      <c r="AF120" s="130"/>
    </row>
    <row r="121" spans="1:32" ht="10.95" customHeight="1" x14ac:dyDescent="0.2">
      <c r="A121" s="61"/>
      <c r="B121" s="64"/>
      <c r="C121" s="15"/>
      <c r="D121" s="21"/>
      <c r="E121" s="21"/>
      <c r="F121" s="21"/>
      <c r="G121" s="21"/>
      <c r="H121" s="21"/>
      <c r="T121" s="15"/>
      <c r="U121" s="65"/>
      <c r="V121" s="21"/>
      <c r="Y121" s="21"/>
      <c r="AC121" s="21"/>
      <c r="AE121" s="51"/>
    </row>
    <row r="122" spans="1:32" ht="10.199999999999999" customHeight="1" x14ac:dyDescent="0.2">
      <c r="A122" s="60"/>
      <c r="B122" s="1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68"/>
      <c r="T122" s="63"/>
      <c r="U122" s="16"/>
      <c r="V122" s="21"/>
      <c r="AE122" s="51"/>
    </row>
    <row r="123" spans="1:32" ht="10.95" customHeight="1" x14ac:dyDescent="0.2">
      <c r="A123" s="60"/>
      <c r="B123" s="1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68"/>
      <c r="T123" s="63"/>
      <c r="U123" s="16"/>
      <c r="V123" s="21"/>
      <c r="W123" s="132"/>
      <c r="AA123" s="130"/>
      <c r="AE123" s="51"/>
    </row>
    <row r="124" spans="1:32" x14ac:dyDescent="0.2">
      <c r="A124" s="61"/>
      <c r="B124" s="64"/>
      <c r="C124" s="21"/>
      <c r="D124" s="21"/>
      <c r="E124" s="21"/>
      <c r="F124" s="206"/>
      <c r="G124" s="206"/>
      <c r="H124" s="21"/>
      <c r="I124" s="21"/>
      <c r="J124" s="21"/>
      <c r="K124" s="21"/>
      <c r="M124" s="21"/>
      <c r="N124" s="21"/>
      <c r="O124" s="21"/>
      <c r="P124" s="21"/>
      <c r="Q124" s="21"/>
      <c r="R124" s="21"/>
      <c r="S124" s="70"/>
      <c r="T124" s="15"/>
      <c r="U124" s="111"/>
      <c r="V124" s="21"/>
      <c r="Z124" s="72"/>
      <c r="AA124" s="21"/>
      <c r="AB124" s="21"/>
      <c r="AE124" s="51"/>
    </row>
    <row r="125" spans="1:32" x14ac:dyDescent="0.2">
      <c r="A125" s="61"/>
      <c r="B125" s="15"/>
      <c r="C125" s="21"/>
      <c r="D125" s="21" t="s">
        <v>109</v>
      </c>
      <c r="E125" s="21"/>
      <c r="H125" s="21"/>
      <c r="I125" s="21"/>
      <c r="J125" s="21"/>
      <c r="K125" s="133" t="s">
        <v>99</v>
      </c>
      <c r="L125" s="82"/>
      <c r="M125" s="133"/>
      <c r="N125" s="133"/>
      <c r="O125" s="133"/>
      <c r="P125" s="21"/>
      <c r="Q125" s="21"/>
      <c r="R125" s="133" t="s">
        <v>97</v>
      </c>
      <c r="S125" s="68"/>
      <c r="T125" s="63"/>
      <c r="U125" s="62"/>
      <c r="V125" s="21"/>
      <c r="W125" s="21"/>
      <c r="X125" s="21"/>
      <c r="Y125" s="21"/>
      <c r="Z125" s="207"/>
      <c r="AA125" s="207"/>
      <c r="AB125" s="21"/>
      <c r="AE125" s="51"/>
    </row>
    <row r="126" spans="1:32" x14ac:dyDescent="0.2">
      <c r="A126" s="61"/>
      <c r="C126" s="208">
        <f>H36*1000</f>
        <v>10920</v>
      </c>
      <c r="D126" s="208"/>
      <c r="E126" s="21" t="s">
        <v>55</v>
      </c>
      <c r="J126" s="21"/>
      <c r="K126" s="134">
        <f>J104</f>
        <v>1079.408701637419</v>
      </c>
      <c r="L126" s="135" t="s">
        <v>58</v>
      </c>
      <c r="M126" s="209"/>
      <c r="N126" s="209"/>
      <c r="O126" s="82"/>
      <c r="R126" s="136">
        <f>J103</f>
        <v>1016.8410010272637</v>
      </c>
      <c r="S126" s="82" t="s">
        <v>58</v>
      </c>
      <c r="T126" s="15"/>
      <c r="U126" s="21"/>
      <c r="V126" s="21"/>
      <c r="Y126" s="21"/>
      <c r="Z126" s="21"/>
      <c r="AA126" s="21"/>
      <c r="AB126" s="21"/>
      <c r="AD126" s="80"/>
      <c r="AE126" s="51"/>
    </row>
    <row r="127" spans="1:32" x14ac:dyDescent="0.2">
      <c r="A127" s="61"/>
      <c r="C127" s="21"/>
      <c r="D127" s="21"/>
      <c r="E127" s="21"/>
      <c r="I127" s="21"/>
      <c r="J127" s="16"/>
      <c r="K127" s="21"/>
      <c r="T127" s="15"/>
      <c r="U127" s="21"/>
      <c r="V127" s="21"/>
      <c r="Y127" s="21"/>
      <c r="Z127" s="21"/>
      <c r="AA127" s="21"/>
      <c r="AB127" s="21"/>
      <c r="AD127" s="80"/>
      <c r="AE127" s="51"/>
    </row>
    <row r="128" spans="1:32" x14ac:dyDescent="0.2">
      <c r="A128" s="61"/>
      <c r="C128" s="21"/>
      <c r="D128" s="21"/>
      <c r="E128" s="21"/>
      <c r="I128" s="21"/>
      <c r="J128" s="16"/>
      <c r="K128" s="21"/>
      <c r="T128" s="15"/>
      <c r="U128" s="111"/>
      <c r="V128" s="21"/>
      <c r="Y128" s="21"/>
      <c r="Z128" s="21"/>
      <c r="AA128" s="21"/>
      <c r="AB128" s="21"/>
      <c r="AD128" s="80"/>
      <c r="AE128" s="51"/>
    </row>
    <row r="129" spans="1:31" x14ac:dyDescent="0.2">
      <c r="A129" s="61"/>
      <c r="D129" s="21"/>
      <c r="E129" s="21"/>
      <c r="I129" s="21"/>
      <c r="J129" s="16"/>
      <c r="K129" s="21"/>
      <c r="T129" s="15"/>
      <c r="U129" s="111"/>
      <c r="V129" s="21"/>
      <c r="Y129" s="21"/>
      <c r="Z129" s="21"/>
      <c r="AA129" s="21"/>
      <c r="AB129" s="21"/>
      <c r="AD129" s="80"/>
      <c r="AE129" s="51"/>
    </row>
    <row r="130" spans="1:31" x14ac:dyDescent="0.2">
      <c r="A130" s="61"/>
      <c r="C130" s="21"/>
      <c r="D130" s="21"/>
      <c r="E130" s="21"/>
      <c r="H130" s="21"/>
      <c r="I130" s="21"/>
      <c r="J130" s="16"/>
      <c r="K130" s="21"/>
      <c r="T130" s="15"/>
      <c r="U130" s="21"/>
      <c r="V130" s="21"/>
      <c r="AC130" s="21"/>
      <c r="AD130" s="21"/>
      <c r="AE130" s="51"/>
    </row>
    <row r="131" spans="1:31" x14ac:dyDescent="0.2">
      <c r="A131" s="61"/>
      <c r="C131" s="21"/>
      <c r="D131" s="21"/>
      <c r="E131" s="21"/>
      <c r="H131" s="21"/>
      <c r="I131" s="21"/>
      <c r="J131" s="16"/>
      <c r="K131" s="21"/>
      <c r="T131" s="15"/>
      <c r="U131" s="21"/>
      <c r="V131" s="21"/>
      <c r="AC131" s="21"/>
      <c r="AD131" s="21"/>
      <c r="AE131" s="51"/>
    </row>
    <row r="132" spans="1:31" x14ac:dyDescent="0.2">
      <c r="A132" s="61"/>
      <c r="C132" s="21"/>
      <c r="D132" s="21"/>
      <c r="E132" s="21"/>
      <c r="H132" s="21"/>
      <c r="I132" s="21"/>
      <c r="J132" s="16"/>
      <c r="K132" s="21"/>
      <c r="T132" s="15"/>
      <c r="U132" s="21"/>
      <c r="V132" s="21"/>
      <c r="AC132" s="21"/>
      <c r="AD132" s="21"/>
      <c r="AE132" s="51"/>
    </row>
    <row r="133" spans="1:31" x14ac:dyDescent="0.2">
      <c r="A133" s="61"/>
      <c r="C133" s="21"/>
      <c r="D133" s="21"/>
      <c r="E133" s="21"/>
      <c r="H133" s="21"/>
      <c r="I133" s="21"/>
      <c r="J133" s="16"/>
      <c r="K133" s="21"/>
      <c r="T133" s="15"/>
      <c r="U133" s="111"/>
      <c r="V133" s="21"/>
      <c r="AC133" s="21"/>
      <c r="AD133" s="21"/>
      <c r="AE133" s="51"/>
    </row>
    <row r="134" spans="1:31" x14ac:dyDescent="0.2">
      <c r="A134" s="61"/>
      <c r="C134" s="21"/>
      <c r="D134" s="21"/>
      <c r="E134" s="21"/>
      <c r="H134" s="21"/>
      <c r="I134" s="21"/>
      <c r="J134" s="16"/>
      <c r="K134" s="21"/>
      <c r="T134" s="15"/>
      <c r="U134" s="21"/>
      <c r="V134" s="21"/>
      <c r="AC134" s="21"/>
      <c r="AD134" s="21"/>
      <c r="AE134" s="51"/>
    </row>
    <row r="135" spans="1:31" x14ac:dyDescent="0.2">
      <c r="A135" s="61"/>
      <c r="B135" s="15"/>
      <c r="C135" s="21"/>
      <c r="D135" s="21"/>
      <c r="E135" s="21"/>
      <c r="H135" s="21"/>
      <c r="I135" s="21"/>
      <c r="J135" s="16"/>
      <c r="K135" s="21"/>
      <c r="T135" s="15"/>
      <c r="U135" s="111"/>
      <c r="V135" s="21"/>
      <c r="Y135" s="137"/>
      <c r="AC135" s="21"/>
      <c r="AD135" s="21"/>
      <c r="AE135" s="51"/>
    </row>
    <row r="136" spans="1:31" x14ac:dyDescent="0.2">
      <c r="A136" s="61"/>
      <c r="B136" s="15"/>
      <c r="C136" s="21"/>
      <c r="D136" s="21"/>
      <c r="E136" s="21"/>
      <c r="F136" s="206" t="s">
        <v>105</v>
      </c>
      <c r="G136" s="206"/>
      <c r="H136" s="21"/>
      <c r="I136" s="21"/>
      <c r="J136" s="16"/>
      <c r="K136" s="21"/>
      <c r="T136" s="15"/>
      <c r="U136" s="138"/>
      <c r="V136" s="21"/>
      <c r="Y136" s="139"/>
      <c r="Z136" s="210">
        <f>L108</f>
        <v>1160</v>
      </c>
      <c r="AA136" s="206"/>
      <c r="AB136" s="7" t="s">
        <v>55</v>
      </c>
      <c r="AC136" s="21"/>
      <c r="AD136" s="21"/>
      <c r="AE136" s="51"/>
    </row>
    <row r="137" spans="1:31" x14ac:dyDescent="0.2">
      <c r="A137" s="61"/>
      <c r="B137" s="15"/>
      <c r="C137" s="21"/>
      <c r="D137" s="131">
        <f>U92</f>
        <v>15.016248146437256</v>
      </c>
      <c r="E137" s="21" t="s">
        <v>108</v>
      </c>
      <c r="H137" s="21"/>
      <c r="I137" s="21"/>
      <c r="J137" s="16"/>
      <c r="K137" s="21"/>
      <c r="T137" s="15"/>
      <c r="U137" s="62"/>
      <c r="V137" s="21"/>
      <c r="AC137" s="21"/>
      <c r="AD137" s="21"/>
      <c r="AE137" s="51"/>
    </row>
    <row r="138" spans="1:31" x14ac:dyDescent="0.2">
      <c r="A138" s="61"/>
      <c r="B138" s="15"/>
      <c r="C138" s="21"/>
      <c r="D138" s="21"/>
      <c r="E138" s="21"/>
      <c r="F138" s="206" t="s">
        <v>106</v>
      </c>
      <c r="G138" s="206"/>
      <c r="H138" s="21"/>
      <c r="I138" s="21"/>
      <c r="J138" s="16"/>
      <c r="K138" s="21"/>
      <c r="T138" s="15"/>
      <c r="U138" s="137"/>
      <c r="V138" s="21"/>
      <c r="Z138" s="211">
        <f>L109</f>
        <v>620</v>
      </c>
      <c r="AA138" s="206"/>
      <c r="AB138" s="7" t="s">
        <v>55</v>
      </c>
      <c r="AC138" s="21"/>
      <c r="AD138" s="21"/>
      <c r="AE138" s="140"/>
    </row>
    <row r="139" spans="1:31" x14ac:dyDescent="0.2">
      <c r="A139" s="61"/>
      <c r="C139" s="21"/>
      <c r="D139" s="21"/>
      <c r="E139" s="21"/>
      <c r="I139" s="21"/>
      <c r="J139" s="16"/>
      <c r="K139" s="21"/>
      <c r="T139" s="15"/>
      <c r="U139" s="62"/>
      <c r="V139" s="21"/>
      <c r="Y139" s="137"/>
      <c r="Z139" s="21"/>
      <c r="AC139" s="21"/>
      <c r="AD139" s="21"/>
      <c r="AE139" s="51"/>
    </row>
    <row r="140" spans="1:31" x14ac:dyDescent="0.2">
      <c r="A140" s="61"/>
      <c r="C140" s="21"/>
      <c r="D140" s="21"/>
      <c r="E140" s="21"/>
      <c r="I140" s="21"/>
      <c r="J140" s="16"/>
      <c r="K140" s="21"/>
      <c r="T140" s="15"/>
      <c r="U140" s="62"/>
      <c r="V140" s="21"/>
      <c r="Y140" s="137"/>
      <c r="Z140" s="21"/>
      <c r="AC140" s="21"/>
      <c r="AD140" s="21"/>
      <c r="AE140" s="141"/>
    </row>
    <row r="141" spans="1:31" x14ac:dyDescent="0.2">
      <c r="A141" s="61"/>
      <c r="C141" s="21"/>
      <c r="D141" s="21"/>
      <c r="E141" s="21"/>
      <c r="I141" s="21"/>
      <c r="J141" s="16"/>
      <c r="K141" s="21"/>
      <c r="T141" s="15"/>
      <c r="U141" s="62"/>
      <c r="V141" s="21"/>
      <c r="Y141" s="137"/>
      <c r="Z141" s="21"/>
      <c r="AC141" s="21"/>
      <c r="AD141" s="21"/>
      <c r="AE141" s="142"/>
    </row>
    <row r="142" spans="1:31" x14ac:dyDescent="0.2">
      <c r="A142" s="61"/>
      <c r="C142" s="21"/>
      <c r="D142" s="21"/>
      <c r="E142" s="21"/>
      <c r="I142" s="21"/>
      <c r="J142" s="16"/>
      <c r="K142" s="21"/>
      <c r="T142" s="15"/>
      <c r="U142" s="137"/>
      <c r="V142" s="21"/>
      <c r="Y142" s="137"/>
      <c r="Z142" s="21"/>
      <c r="AC142" s="21"/>
      <c r="AD142" s="21"/>
      <c r="AE142" s="51"/>
    </row>
    <row r="143" spans="1:31" x14ac:dyDescent="0.2">
      <c r="A143" s="61"/>
      <c r="C143" s="21"/>
      <c r="D143" s="21"/>
      <c r="E143" s="21"/>
      <c r="I143" s="21"/>
      <c r="J143" s="16"/>
      <c r="K143" s="21"/>
      <c r="T143" s="15"/>
      <c r="U143" s="21"/>
      <c r="V143" s="21"/>
      <c r="Y143" s="137"/>
      <c r="Z143" s="21"/>
      <c r="AC143" s="21"/>
      <c r="AD143" s="21"/>
      <c r="AE143" s="51"/>
    </row>
    <row r="144" spans="1:31" x14ac:dyDescent="0.2">
      <c r="A144" s="61"/>
      <c r="C144" s="21"/>
      <c r="D144" s="21"/>
      <c r="E144" s="21"/>
      <c r="H144" s="21"/>
      <c r="I144" s="21"/>
      <c r="J144" s="113"/>
      <c r="K144" s="21"/>
      <c r="M144" s="137"/>
      <c r="O144" s="113" t="s">
        <v>110</v>
      </c>
      <c r="P144" s="212">
        <f>H34*1000</f>
        <v>12146</v>
      </c>
      <c r="Q144" s="213"/>
      <c r="R144" s="21" t="s">
        <v>55</v>
      </c>
      <c r="T144" s="143"/>
      <c r="U144" s="62"/>
      <c r="V144" s="21"/>
      <c r="AE144" s="51"/>
    </row>
    <row r="145" spans="1:31" x14ac:dyDescent="0.2">
      <c r="A145" s="61"/>
      <c r="C145" s="21"/>
      <c r="D145" s="21"/>
      <c r="E145" s="21"/>
      <c r="H145" s="21"/>
      <c r="I145" s="21"/>
      <c r="J145" s="113"/>
      <c r="K145" s="21"/>
      <c r="M145" s="137"/>
      <c r="O145" s="21"/>
      <c r="P145" s="21"/>
      <c r="Q145" s="21"/>
      <c r="R145" s="21"/>
      <c r="T145" s="143"/>
      <c r="U145" s="137"/>
      <c r="V145" s="2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21"/>
      <c r="E147" s="21"/>
      <c r="F147" s="21"/>
      <c r="G147" s="21"/>
      <c r="H147" s="21"/>
      <c r="I147" s="21"/>
      <c r="J147" s="15"/>
      <c r="K147" s="16"/>
      <c r="L147" s="21"/>
      <c r="M147" s="110"/>
      <c r="N147" s="16"/>
      <c r="O147" s="16"/>
      <c r="P147" s="16"/>
      <c r="Q147" s="16"/>
      <c r="R147" s="21"/>
      <c r="U147" s="151"/>
      <c r="V147" s="152"/>
      <c r="Z147" s="21"/>
      <c r="AA147" s="82"/>
      <c r="AB147" s="82"/>
      <c r="AD147" s="21"/>
      <c r="AE147" s="22"/>
    </row>
    <row r="148" spans="1:31" ht="10.8" thickBot="1" x14ac:dyDescent="0.25">
      <c r="A148" s="61"/>
      <c r="C148" s="15"/>
      <c r="D148" s="21"/>
      <c r="E148" s="21"/>
      <c r="F148" s="21"/>
      <c r="G148" s="21"/>
      <c r="H148" s="21"/>
      <c r="N148" s="49"/>
      <c r="T148" s="15"/>
      <c r="U148" s="153"/>
      <c r="V148" s="21"/>
      <c r="W148" s="21"/>
      <c r="X148" s="2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00"/>
      <c r="AB149" s="100"/>
      <c r="AC149" s="100"/>
      <c r="AD149" s="100"/>
      <c r="AE149" s="22"/>
    </row>
    <row r="150" spans="1:31" x14ac:dyDescent="0.2">
      <c r="A150" s="61"/>
      <c r="B150" s="119"/>
      <c r="C150" s="21"/>
      <c r="D150" s="21"/>
      <c r="E150" s="21"/>
      <c r="F150" s="21"/>
      <c r="G150" s="21"/>
      <c r="H150" s="2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20"/>
      <c r="V150" s="15"/>
      <c r="W150" s="113"/>
      <c r="X150" s="21"/>
      <c r="Y150" s="137"/>
      <c r="Z150" s="159"/>
      <c r="AE150" s="22"/>
    </row>
    <row r="151" spans="1:31" ht="10.8" thickBot="1" x14ac:dyDescent="0.25">
      <c r="A151" s="61"/>
      <c r="B151" s="119"/>
      <c r="C151" s="21"/>
      <c r="D151" s="21"/>
      <c r="E151" s="21"/>
      <c r="F151" s="21"/>
      <c r="G151" s="21"/>
      <c r="H151" s="2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115.86611224102822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21"/>
      <c r="H152" s="21"/>
      <c r="I152" s="2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21" t="s">
        <v>116</v>
      </c>
      <c r="Z152" s="165"/>
      <c r="AE152" s="22"/>
    </row>
    <row r="153" spans="1:31" x14ac:dyDescent="0.2">
      <c r="A153" s="61"/>
      <c r="B153" s="52"/>
      <c r="C153" s="166"/>
      <c r="D153" s="21"/>
      <c r="E153" s="21"/>
      <c r="F153" s="21"/>
      <c r="G153" s="2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475.05106018821567</v>
      </c>
      <c r="W153" s="202"/>
      <c r="X153" s="202"/>
      <c r="Y153" s="21" t="s">
        <v>118</v>
      </c>
      <c r="Z153" s="51"/>
      <c r="AA153" s="100"/>
      <c r="AB153" s="100"/>
      <c r="AC153" s="100"/>
      <c r="AD153" s="100"/>
      <c r="AE153" s="22"/>
    </row>
    <row r="154" spans="1:31" x14ac:dyDescent="0.2">
      <c r="A154" s="61"/>
      <c r="B154" s="169"/>
      <c r="C154" s="21"/>
      <c r="D154" s="21"/>
      <c r="E154" s="21"/>
      <c r="F154" s="21"/>
      <c r="G154" s="21"/>
      <c r="H154" s="170"/>
      <c r="I154" s="21"/>
      <c r="J154" s="21"/>
      <c r="K154" s="21"/>
      <c r="L154" s="21"/>
      <c r="M154" s="21"/>
      <c r="N154" s="21"/>
      <c r="O154" s="21"/>
      <c r="P154" s="21"/>
      <c r="Q154" s="22"/>
      <c r="R154" s="21"/>
      <c r="S154" s="61"/>
      <c r="T154" s="15"/>
      <c r="U154" s="113"/>
      <c r="V154" s="202">
        <f>V153*60/1000</f>
        <v>28.503063611292937</v>
      </c>
      <c r="W154" s="202"/>
      <c r="X154" s="202"/>
      <c r="Y154" s="21" t="s">
        <v>119</v>
      </c>
      <c r="Z154" s="22"/>
      <c r="AA154" s="21"/>
      <c r="AB154" s="21"/>
      <c r="AC154" s="21"/>
      <c r="AD154" s="21"/>
      <c r="AE154" s="22"/>
    </row>
    <row r="155" spans="1:31" x14ac:dyDescent="0.2">
      <c r="A155" s="61"/>
      <c r="B155" s="119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2"/>
      <c r="R155" s="21"/>
      <c r="S155" s="61"/>
      <c r="U155" s="16"/>
      <c r="V155" s="202"/>
      <c r="W155" s="202"/>
      <c r="X155" s="202"/>
      <c r="Y155" s="21"/>
      <c r="Z155" s="22"/>
      <c r="AA155" s="21"/>
      <c r="AB155" s="21"/>
      <c r="AC155" s="21"/>
      <c r="AD155" s="21"/>
      <c r="AE155" s="22"/>
    </row>
    <row r="156" spans="1:31" x14ac:dyDescent="0.2">
      <c r="A156" s="61" t="s">
        <v>104</v>
      </c>
      <c r="B156" s="119"/>
      <c r="C156" s="21"/>
      <c r="D156" s="21"/>
      <c r="E156" s="74"/>
      <c r="F156" s="21"/>
      <c r="G156" s="202"/>
      <c r="H156" s="202"/>
      <c r="I156" s="21"/>
      <c r="J156" s="21"/>
      <c r="K156" s="21"/>
      <c r="L156" s="21"/>
      <c r="M156" s="21"/>
      <c r="N156" s="113"/>
      <c r="O156" s="21"/>
      <c r="P156" s="21"/>
      <c r="Q156" s="22"/>
      <c r="R156" s="21"/>
      <c r="S156" s="61"/>
      <c r="U156" s="16" t="s">
        <v>120</v>
      </c>
      <c r="V156" s="21"/>
      <c r="W156" s="21"/>
      <c r="X156" s="21" t="s">
        <v>117</v>
      </c>
      <c r="Y156" s="21" t="s">
        <v>121</v>
      </c>
      <c r="Z156" s="22"/>
      <c r="AA156" s="21"/>
      <c r="AB156" s="21"/>
      <c r="AC156" s="21"/>
      <c r="AD156" s="21"/>
      <c r="AE156" s="22"/>
    </row>
    <row r="157" spans="1:31" x14ac:dyDescent="0.2">
      <c r="A157" s="61"/>
      <c r="B157" s="119"/>
      <c r="C157" s="21"/>
      <c r="D157" s="21"/>
      <c r="E157" s="74"/>
      <c r="F157" s="21"/>
      <c r="G157" s="202"/>
      <c r="H157" s="202"/>
      <c r="I157" s="21"/>
      <c r="J157" s="21"/>
      <c r="K157" s="21"/>
      <c r="L157" s="21"/>
      <c r="M157" s="21"/>
      <c r="N157" s="113"/>
      <c r="O157" s="21"/>
      <c r="P157" s="21"/>
      <c r="Q157" s="22"/>
      <c r="R157" s="2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2</v>
      </c>
      <c r="Z157" s="22"/>
      <c r="AA157" s="21"/>
      <c r="AB157" s="21"/>
      <c r="AC157" s="21"/>
      <c r="AD157" s="21"/>
      <c r="AE157" s="22"/>
    </row>
    <row r="158" spans="1:31" x14ac:dyDescent="0.2">
      <c r="A158" s="61"/>
      <c r="B158" s="119"/>
      <c r="C158" s="21"/>
      <c r="D158" s="21"/>
      <c r="E158" s="74"/>
      <c r="F158" s="21"/>
      <c r="G158" s="202"/>
      <c r="H158" s="202"/>
      <c r="I158" s="21"/>
      <c r="J158" s="21"/>
      <c r="K158" s="21"/>
      <c r="L158" s="21"/>
      <c r="M158" s="21"/>
      <c r="N158" s="113"/>
      <c r="O158" s="21"/>
      <c r="P158" s="21"/>
      <c r="Q158" s="22"/>
      <c r="R158" s="2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1</v>
      </c>
      <c r="Z158" s="22"/>
      <c r="AA158" s="21"/>
      <c r="AB158" s="21"/>
      <c r="AC158" s="21"/>
      <c r="AD158" s="21"/>
      <c r="AE158" s="22"/>
    </row>
    <row r="159" spans="1:31" x14ac:dyDescent="0.2">
      <c r="A159" s="61"/>
      <c r="B159" s="119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/>
      <c r="R159" s="2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1</v>
      </c>
      <c r="Z159" s="22"/>
      <c r="AA159" s="21"/>
      <c r="AB159" s="21"/>
      <c r="AC159" s="21"/>
      <c r="AD159" s="21"/>
      <c r="AE159" s="22"/>
    </row>
    <row r="160" spans="1:31" x14ac:dyDescent="0.2">
      <c r="A160" s="61"/>
      <c r="B160" s="119"/>
      <c r="C160" s="21"/>
      <c r="D160" s="21"/>
      <c r="E160" s="21"/>
      <c r="F160" s="21"/>
      <c r="G160" s="21"/>
      <c r="H160" s="74"/>
      <c r="I160" s="21"/>
      <c r="J160" s="21"/>
      <c r="K160" s="21"/>
      <c r="L160" s="21"/>
      <c r="M160" s="21"/>
      <c r="N160" s="202"/>
      <c r="O160" s="202"/>
      <c r="P160" s="21"/>
      <c r="Q160" s="22"/>
      <c r="R160" s="2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21"/>
      <c r="AB160" s="21"/>
      <c r="AC160" s="21"/>
      <c r="AD160" s="21"/>
      <c r="AE160" s="22"/>
    </row>
    <row r="161" spans="1:31" ht="10.8" thickBot="1" x14ac:dyDescent="0.25">
      <c r="A161" s="61"/>
      <c r="B161" s="119"/>
      <c r="C161" s="21"/>
      <c r="D161" s="21"/>
      <c r="E161" s="21"/>
      <c r="F161" s="21"/>
      <c r="G161" s="21"/>
      <c r="H161" s="74"/>
      <c r="I161" s="21"/>
      <c r="J161" s="21"/>
      <c r="K161" s="21"/>
      <c r="L161" s="21"/>
      <c r="M161" s="21"/>
      <c r="N161" s="202"/>
      <c r="O161" s="202"/>
      <c r="P161" s="21"/>
      <c r="Q161" s="22"/>
      <c r="R161" s="21"/>
      <c r="S161" s="144"/>
      <c r="T161" s="126"/>
      <c r="U161" s="127"/>
      <c r="V161" s="37"/>
      <c r="W161" s="37"/>
      <c r="X161" s="37"/>
      <c r="Y161" s="37"/>
      <c r="Z161" s="128"/>
      <c r="AA161" s="21"/>
      <c r="AB161" s="21"/>
      <c r="AC161" s="21"/>
      <c r="AD161" s="21"/>
      <c r="AE161" s="22"/>
    </row>
    <row r="162" spans="1:31" x14ac:dyDescent="0.2">
      <c r="A162" s="61"/>
      <c r="B162" s="119"/>
      <c r="C162" s="21"/>
      <c r="D162" s="21"/>
      <c r="E162" s="21"/>
      <c r="F162" s="21"/>
      <c r="G162" s="21"/>
      <c r="H162" s="74"/>
      <c r="I162" s="21"/>
      <c r="J162" s="21"/>
      <c r="K162" s="21"/>
      <c r="L162" s="21"/>
      <c r="M162" s="21"/>
      <c r="N162" s="202"/>
      <c r="O162" s="202"/>
      <c r="P162" s="21"/>
      <c r="Q162" s="22"/>
      <c r="R162" s="21"/>
      <c r="S162" s="21"/>
      <c r="T162" s="15"/>
      <c r="U162" s="16"/>
      <c r="V162" s="21"/>
      <c r="W162" s="21"/>
      <c r="X162" s="21"/>
      <c r="Y162" s="21"/>
      <c r="Z162" s="21"/>
      <c r="AA162" s="21"/>
      <c r="AB162" s="21"/>
      <c r="AC162" s="21"/>
      <c r="AD162" s="21"/>
      <c r="AE162" s="22"/>
    </row>
    <row r="163" spans="1:31" x14ac:dyDescent="0.2">
      <c r="A163" s="61"/>
      <c r="B163" s="119"/>
      <c r="C163" s="21"/>
      <c r="D163" s="21"/>
      <c r="E163" s="21"/>
      <c r="F163" s="21"/>
      <c r="G163" s="21"/>
      <c r="H163" s="74"/>
      <c r="I163" s="21"/>
      <c r="J163" s="21"/>
      <c r="K163" s="21"/>
      <c r="L163" s="21"/>
      <c r="M163" s="21"/>
      <c r="N163" s="202"/>
      <c r="O163" s="202"/>
      <c r="P163" s="21"/>
      <c r="Q163" s="22"/>
      <c r="R163" s="21"/>
      <c r="S163" s="21"/>
      <c r="T163" s="15"/>
      <c r="U163" s="16"/>
      <c r="V163" s="21"/>
      <c r="W163" s="21"/>
      <c r="X163" s="21"/>
      <c r="Y163" s="21"/>
      <c r="Z163" s="21"/>
      <c r="AA163" s="21"/>
      <c r="AB163" s="21"/>
      <c r="AC163" s="21"/>
      <c r="AD163" s="2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21"/>
      <c r="S164" s="21"/>
      <c r="T164" s="15"/>
      <c r="U164" s="16"/>
      <c r="V164" s="21"/>
      <c r="W164" s="21"/>
      <c r="X164" s="21"/>
      <c r="Y164" s="21"/>
      <c r="Z164" s="21"/>
      <c r="AA164" s="21"/>
      <c r="AB164" s="21"/>
      <c r="AC164" s="21"/>
      <c r="AD164" s="21"/>
      <c r="AE164" s="51"/>
    </row>
    <row r="165" spans="1:31" x14ac:dyDescent="0.2">
      <c r="A165" s="61"/>
      <c r="B165" s="1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15"/>
      <c r="U165" s="16"/>
      <c r="V165" s="21"/>
      <c r="W165" s="21"/>
      <c r="X165" s="21"/>
      <c r="Y165" s="21"/>
      <c r="Z165" s="21"/>
      <c r="AA165" s="21"/>
      <c r="AB165" s="21"/>
      <c r="AC165" s="21"/>
      <c r="AD165" s="21"/>
      <c r="AE165" s="51"/>
    </row>
    <row r="166" spans="1:31" x14ac:dyDescent="0.2">
      <c r="A166" s="61"/>
      <c r="B166" s="1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15"/>
      <c r="U166" s="16"/>
      <c r="V166" s="21"/>
      <c r="W166" s="21"/>
      <c r="X166" s="21"/>
      <c r="Y166" s="21"/>
      <c r="Z166" s="21"/>
      <c r="AA166" s="21"/>
      <c r="AB166" s="21"/>
      <c r="AC166" s="21"/>
      <c r="AD166" s="2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21"/>
      <c r="B168" s="1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15"/>
      <c r="U168" s="16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1" x14ac:dyDescent="0.2">
      <c r="A169" s="21"/>
      <c r="B169" s="1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15"/>
      <c r="U169" s="16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1" x14ac:dyDescent="0.2">
      <c r="A170" s="21"/>
      <c r="B170" s="1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15"/>
      <c r="U170" s="16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1" x14ac:dyDescent="0.2">
      <c r="A171" s="21"/>
      <c r="B171" s="1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15"/>
      <c r="U171" s="16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1" x14ac:dyDescent="0.2">
      <c r="A172" s="21"/>
      <c r="B172" s="1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15"/>
      <c r="U172" s="16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1" x14ac:dyDescent="0.2">
      <c r="A173" s="21"/>
      <c r="B173" s="1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15"/>
      <c r="U173" s="16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1" x14ac:dyDescent="0.2">
      <c r="A174" s="21"/>
      <c r="B174" s="1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15"/>
      <c r="U174" s="16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1" x14ac:dyDescent="0.2">
      <c r="A175" s="21"/>
      <c r="B175" s="1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15"/>
      <c r="U175" s="16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1" x14ac:dyDescent="0.2">
      <c r="A176" s="21"/>
      <c r="B176" s="1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15"/>
      <c r="U176" s="16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x14ac:dyDescent="0.2">
      <c r="A177" s="21"/>
      <c r="B177" s="1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15"/>
      <c r="U177" s="16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x14ac:dyDescent="0.2">
      <c r="A178" s="21"/>
      <c r="B178" s="1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15"/>
      <c r="U178" s="16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x14ac:dyDescent="0.2">
      <c r="A179" s="21"/>
      <c r="B179" s="1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15"/>
      <c r="U179" s="16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x14ac:dyDescent="0.2">
      <c r="A180" s="21"/>
      <c r="B180" s="1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15"/>
      <c r="U180" s="16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x14ac:dyDescent="0.2">
      <c r="A181" s="21"/>
      <c r="B181" s="1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15"/>
      <c r="U181" s="16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x14ac:dyDescent="0.2">
      <c r="A182" s="21"/>
      <c r="B182" s="1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15"/>
      <c r="U182" s="16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x14ac:dyDescent="0.2">
      <c r="A183" s="21"/>
      <c r="B183" s="1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15"/>
      <c r="U183" s="16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x14ac:dyDescent="0.2">
      <c r="A184" s="21"/>
      <c r="B184" s="1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15"/>
      <c r="U184" s="16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x14ac:dyDescent="0.2">
      <c r="A185" s="21"/>
      <c r="B185" s="1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15"/>
      <c r="U185" s="16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x14ac:dyDescent="0.2">
      <c r="A186" s="21"/>
      <c r="B186" s="1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15"/>
      <c r="U186" s="16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x14ac:dyDescent="0.2">
      <c r="A187" s="21"/>
      <c r="B187" s="1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15"/>
      <c r="U187" s="16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x14ac:dyDescent="0.2">
      <c r="A188" s="21"/>
      <c r="B188" s="1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15"/>
      <c r="U188" s="16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x14ac:dyDescent="0.2">
      <c r="A189" s="21"/>
      <c r="B189" s="1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15"/>
      <c r="U189" s="16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x14ac:dyDescent="0.2">
      <c r="A190" s="21"/>
      <c r="B190" s="1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15"/>
      <c r="U190" s="16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x14ac:dyDescent="0.2">
      <c r="A191" s="21"/>
      <c r="B191" s="1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15"/>
      <c r="U191" s="16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x14ac:dyDescent="0.2">
      <c r="A192" s="21"/>
      <c r="B192" s="1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15"/>
      <c r="U192" s="16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x14ac:dyDescent="0.2">
      <c r="A193" s="21"/>
      <c r="B193" s="1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15"/>
      <c r="U193" s="16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x14ac:dyDescent="0.2">
      <c r="A194" s="21"/>
      <c r="B194" s="1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15"/>
      <c r="U194" s="16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x14ac:dyDescent="0.2">
      <c r="A195" s="21"/>
      <c r="B195" s="1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15"/>
      <c r="U195" s="16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x14ac:dyDescent="0.2">
      <c r="A196" s="21"/>
      <c r="B196" s="1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15"/>
      <c r="U196" s="16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x14ac:dyDescent="0.2">
      <c r="A197" s="21"/>
      <c r="B197" s="1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15"/>
      <c r="U197" s="16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x14ac:dyDescent="0.2">
      <c r="A198" s="21"/>
      <c r="B198" s="1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15"/>
      <c r="U198" s="16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x14ac:dyDescent="0.2">
      <c r="A199" s="21"/>
      <c r="B199" s="1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15"/>
      <c r="U199" s="16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x14ac:dyDescent="0.2">
      <c r="A200" s="21"/>
      <c r="B200" s="1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15"/>
      <c r="U200" s="16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x14ac:dyDescent="0.2">
      <c r="A201" s="21"/>
      <c r="B201" s="1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15"/>
      <c r="U201" s="16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x14ac:dyDescent="0.2">
      <c r="A202" s="21"/>
      <c r="B202" s="1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15"/>
      <c r="U202" s="16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x14ac:dyDescent="0.2">
      <c r="A203" s="21"/>
      <c r="B203" s="1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15"/>
      <c r="U203" s="16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x14ac:dyDescent="0.2">
      <c r="A204" s="21"/>
      <c r="B204" s="1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15"/>
      <c r="U204" s="16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x14ac:dyDescent="0.2">
      <c r="A205" s="21"/>
      <c r="B205" s="1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15"/>
      <c r="U205" s="16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x14ac:dyDescent="0.2">
      <c r="A206" s="21"/>
      <c r="B206" s="1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15"/>
      <c r="U206" s="16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x14ac:dyDescent="0.2">
      <c r="A207" s="21"/>
      <c r="B207" s="1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15"/>
      <c r="U207" s="16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x14ac:dyDescent="0.2">
      <c r="A208" s="21"/>
      <c r="B208" s="1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15"/>
      <c r="U208" s="16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x14ac:dyDescent="0.2">
      <c r="A209" s="21"/>
      <c r="B209" s="1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15"/>
      <c r="U209" s="16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x14ac:dyDescent="0.2">
      <c r="A210" s="21"/>
      <c r="B210" s="1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15"/>
      <c r="U210" s="16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x14ac:dyDescent="0.2">
      <c r="A211" s="21"/>
      <c r="B211" s="1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15"/>
      <c r="U211" s="16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x14ac:dyDescent="0.2">
      <c r="A212" s="21"/>
      <c r="B212" s="1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15"/>
      <c r="U212" s="16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x14ac:dyDescent="0.2">
      <c r="A213" s="21"/>
      <c r="B213" s="1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15"/>
      <c r="U213" s="16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x14ac:dyDescent="0.2">
      <c r="A214" s="21"/>
      <c r="B214" s="1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15"/>
      <c r="U214" s="16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x14ac:dyDescent="0.2">
      <c r="A215" s="21"/>
      <c r="B215" s="1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15"/>
      <c r="U215" s="16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x14ac:dyDescent="0.2">
      <c r="A216" s="21"/>
      <c r="B216" s="1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15"/>
      <c r="U216" s="16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x14ac:dyDescent="0.2">
      <c r="A217" s="21"/>
      <c r="B217" s="1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15"/>
      <c r="U217" s="16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x14ac:dyDescent="0.2">
      <c r="A218" s="21"/>
      <c r="B218" s="1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15"/>
      <c r="U218" s="16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x14ac:dyDescent="0.2">
      <c r="A219" s="21"/>
      <c r="B219" s="1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15"/>
      <c r="U219" s="16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x14ac:dyDescent="0.2">
      <c r="A220" s="21"/>
      <c r="B220" s="1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15"/>
      <c r="U220" s="16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x14ac:dyDescent="0.2">
      <c r="A221" s="21"/>
      <c r="B221" s="1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15"/>
      <c r="U221" s="16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x14ac:dyDescent="0.2">
      <c r="A222" s="21"/>
      <c r="B222" s="1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15"/>
      <c r="U222" s="16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x14ac:dyDescent="0.2">
      <c r="A223" s="21"/>
      <c r="B223" s="1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15"/>
      <c r="U223" s="16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x14ac:dyDescent="0.2">
      <c r="A224" s="21"/>
      <c r="B224" s="1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15"/>
      <c r="U224" s="16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x14ac:dyDescent="0.2">
      <c r="A225" s="21"/>
      <c r="B225" s="1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15"/>
      <c r="U225" s="16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x14ac:dyDescent="0.2">
      <c r="A226" s="21"/>
      <c r="B226" s="1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15"/>
      <c r="U226" s="16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x14ac:dyDescent="0.2">
      <c r="A227" s="21"/>
      <c r="B227" s="1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15"/>
      <c r="U227" s="16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x14ac:dyDescent="0.2">
      <c r="A228" s="21"/>
      <c r="B228" s="1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15"/>
      <c r="U228" s="16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x14ac:dyDescent="0.2">
      <c r="A229" s="21"/>
      <c r="B229" s="1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15"/>
      <c r="U229" s="16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x14ac:dyDescent="0.2">
      <c r="A230" s="21"/>
      <c r="B230" s="1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15"/>
      <c r="U230" s="16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x14ac:dyDescent="0.2">
      <c r="A231" s="21"/>
      <c r="B231" s="1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15"/>
      <c r="U231" s="16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x14ac:dyDescent="0.2">
      <c r="A232" s="21"/>
      <c r="B232" s="1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15"/>
      <c r="U232" s="16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x14ac:dyDescent="0.2">
      <c r="A233" s="21"/>
      <c r="B233" s="1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15"/>
      <c r="U233" s="16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x14ac:dyDescent="0.2">
      <c r="A234" s="21"/>
      <c r="B234" s="1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15"/>
      <c r="U234" s="16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x14ac:dyDescent="0.2">
      <c r="A235" s="21"/>
      <c r="B235" s="1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15"/>
      <c r="U235" s="16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x14ac:dyDescent="0.2">
      <c r="A236" s="21"/>
      <c r="B236" s="1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15"/>
      <c r="U236" s="16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x14ac:dyDescent="0.2">
      <c r="A237" s="21"/>
      <c r="B237" s="1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15"/>
      <c r="U237" s="16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x14ac:dyDescent="0.2">
      <c r="A238" s="21"/>
      <c r="B238" s="1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15"/>
      <c r="U238" s="16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x14ac:dyDescent="0.2">
      <c r="A239" s="21"/>
      <c r="B239" s="1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15"/>
      <c r="U239" s="16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x14ac:dyDescent="0.2">
      <c r="A240" s="21"/>
      <c r="B240" s="1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15"/>
      <c r="U240" s="16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x14ac:dyDescent="0.2">
      <c r="A241" s="21"/>
      <c r="B241" s="1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15"/>
      <c r="U241" s="16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x14ac:dyDescent="0.2">
      <c r="A242" s="21"/>
      <c r="B242" s="1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15"/>
      <c r="U242" s="16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x14ac:dyDescent="0.2">
      <c r="A243" s="21"/>
      <c r="B243" s="1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15"/>
      <c r="U243" s="16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x14ac:dyDescent="0.2">
      <c r="A244" s="21"/>
      <c r="B244" s="1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15"/>
      <c r="U244" s="16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x14ac:dyDescent="0.2">
      <c r="A245" s="21"/>
      <c r="B245" s="1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15"/>
      <c r="U245" s="16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x14ac:dyDescent="0.2">
      <c r="A246" s="21"/>
      <c r="B246" s="1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15"/>
      <c r="U246" s="16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x14ac:dyDescent="0.2">
      <c r="A247" s="21"/>
      <c r="B247" s="1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15"/>
      <c r="U247" s="16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x14ac:dyDescent="0.2">
      <c r="A248" s="21"/>
      <c r="B248" s="1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15"/>
      <c r="U248" s="16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x14ac:dyDescent="0.2">
      <c r="A249" s="21"/>
      <c r="B249" s="1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15"/>
      <c r="U249" s="16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x14ac:dyDescent="0.2">
      <c r="A250" s="21"/>
      <c r="B250" s="1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15"/>
      <c r="U250" s="16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x14ac:dyDescent="0.2">
      <c r="A251" s="21"/>
      <c r="B251" s="1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15"/>
      <c r="U251" s="16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x14ac:dyDescent="0.2">
      <c r="A252" s="21"/>
      <c r="B252" s="1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15"/>
      <c r="U252" s="16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x14ac:dyDescent="0.2">
      <c r="A253" s="21"/>
      <c r="B253" s="1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15"/>
      <c r="U253" s="16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x14ac:dyDescent="0.2">
      <c r="A254" s="21"/>
      <c r="B254" s="1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15"/>
      <c r="U254" s="16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x14ac:dyDescent="0.2">
      <c r="A255" s="21"/>
      <c r="B255" s="1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15"/>
      <c r="U255" s="16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x14ac:dyDescent="0.2">
      <c r="A256" s="21"/>
      <c r="B256" s="1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15"/>
      <c r="U256" s="16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x14ac:dyDescent="0.2">
      <c r="A257" s="21"/>
      <c r="B257" s="1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15"/>
      <c r="U257" s="16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x14ac:dyDescent="0.2">
      <c r="A258" s="21"/>
      <c r="B258" s="1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15"/>
      <c r="U258" s="16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x14ac:dyDescent="0.2">
      <c r="A259" s="21"/>
      <c r="B259" s="1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15"/>
      <c r="U259" s="16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x14ac:dyDescent="0.2">
      <c r="A260" s="21"/>
      <c r="B260" s="1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15"/>
      <c r="U260" s="16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x14ac:dyDescent="0.2">
      <c r="A261" s="21"/>
      <c r="B261" s="1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15"/>
      <c r="U261" s="16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x14ac:dyDescent="0.2">
      <c r="A262" s="21"/>
      <c r="B262" s="1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15"/>
      <c r="U262" s="16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x14ac:dyDescent="0.2">
      <c r="A263" s="21"/>
      <c r="B263" s="1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15"/>
      <c r="U263" s="16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x14ac:dyDescent="0.2">
      <c r="A264" s="21"/>
      <c r="B264" s="1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15"/>
      <c r="U264" s="16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x14ac:dyDescent="0.2">
      <c r="A265" s="21"/>
      <c r="B265" s="1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15"/>
      <c r="U265" s="16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x14ac:dyDescent="0.2">
      <c r="A266" s="21"/>
      <c r="B266" s="1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15"/>
      <c r="U266" s="16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x14ac:dyDescent="0.2">
      <c r="A267" s="21"/>
      <c r="B267" s="1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15"/>
      <c r="U267" s="16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x14ac:dyDescent="0.2">
      <c r="A268" s="21"/>
      <c r="B268" s="1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15"/>
      <c r="U268" s="16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x14ac:dyDescent="0.2">
      <c r="A269" s="21"/>
      <c r="B269" s="1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15"/>
      <c r="U269" s="16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x14ac:dyDescent="0.2">
      <c r="A270" s="21"/>
      <c r="B270" s="1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15"/>
      <c r="U270" s="16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x14ac:dyDescent="0.2">
      <c r="A271" s="21"/>
      <c r="B271" s="1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15"/>
      <c r="U271" s="16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x14ac:dyDescent="0.2">
      <c r="A272" s="21"/>
      <c r="B272" s="1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15"/>
      <c r="U272" s="16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x14ac:dyDescent="0.2">
      <c r="A273" s="21"/>
      <c r="B273" s="1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15"/>
      <c r="U273" s="16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x14ac:dyDescent="0.2">
      <c r="A274" s="21"/>
      <c r="B274" s="1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15"/>
      <c r="U274" s="16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x14ac:dyDescent="0.2">
      <c r="A275" s="21"/>
      <c r="B275" s="1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15"/>
      <c r="U275" s="16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x14ac:dyDescent="0.2">
      <c r="A276" s="21"/>
      <c r="B276" s="1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15"/>
      <c r="U276" s="16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x14ac:dyDescent="0.2">
      <c r="A277" s="21"/>
      <c r="B277" s="1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15"/>
      <c r="U277" s="16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x14ac:dyDescent="0.2">
      <c r="A278" s="21"/>
      <c r="B278" s="1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15"/>
      <c r="U278" s="16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x14ac:dyDescent="0.2">
      <c r="A279" s="21"/>
      <c r="B279" s="1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15"/>
      <c r="U279" s="16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x14ac:dyDescent="0.2">
      <c r="A280" s="21"/>
      <c r="B280" s="1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15"/>
      <c r="U280" s="16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x14ac:dyDescent="0.2">
      <c r="A281" s="21"/>
      <c r="B281" s="1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15"/>
      <c r="U281" s="16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x14ac:dyDescent="0.2">
      <c r="A282" s="21"/>
      <c r="B282" s="1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15"/>
      <c r="U282" s="16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x14ac:dyDescent="0.2">
      <c r="A283" s="21"/>
      <c r="B283" s="1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15"/>
      <c r="U283" s="16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x14ac:dyDescent="0.2">
      <c r="A284" s="21"/>
      <c r="B284" s="1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15"/>
      <c r="U284" s="16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x14ac:dyDescent="0.2">
      <c r="A285" s="21"/>
      <c r="B285" s="1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15"/>
      <c r="U285" s="16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x14ac:dyDescent="0.2">
      <c r="A286" s="21"/>
      <c r="B286" s="1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15"/>
      <c r="U286" s="16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x14ac:dyDescent="0.2">
      <c r="A287" s="21"/>
      <c r="B287" s="1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15"/>
      <c r="U287" s="16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x14ac:dyDescent="0.2">
      <c r="A288" s="21"/>
      <c r="B288" s="1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15"/>
      <c r="U288" s="16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x14ac:dyDescent="0.2">
      <c r="A289" s="21"/>
      <c r="B289" s="1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15"/>
      <c r="U289" s="16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x14ac:dyDescent="0.2">
      <c r="A290" s="21"/>
      <c r="B290" s="1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15"/>
      <c r="U290" s="16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x14ac:dyDescent="0.2">
      <c r="A291" s="21"/>
      <c r="B291" s="1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15"/>
      <c r="U291" s="16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x14ac:dyDescent="0.2">
      <c r="A292" s="21"/>
      <c r="B292" s="1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15"/>
      <c r="U292" s="16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x14ac:dyDescent="0.2">
      <c r="A293" s="21"/>
      <c r="B293" s="1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15"/>
      <c r="U293" s="16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x14ac:dyDescent="0.2">
      <c r="A294" s="21"/>
      <c r="B294" s="1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15"/>
      <c r="U294" s="16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x14ac:dyDescent="0.2">
      <c r="A295" s="21"/>
      <c r="B295" s="1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15"/>
      <c r="U295" s="16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x14ac:dyDescent="0.2">
      <c r="A296" s="21"/>
      <c r="B296" s="1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15"/>
      <c r="U296" s="16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x14ac:dyDescent="0.2">
      <c r="A297" s="21"/>
      <c r="B297" s="1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15"/>
      <c r="U297" s="16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x14ac:dyDescent="0.2">
      <c r="A298" s="21"/>
      <c r="B298" s="1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15"/>
      <c r="U298" s="16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x14ac:dyDescent="0.2">
      <c r="A299" s="21"/>
      <c r="B299" s="1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15"/>
      <c r="U299" s="16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x14ac:dyDescent="0.2">
      <c r="A300" s="21"/>
      <c r="B300" s="1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15"/>
      <c r="U300" s="16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x14ac:dyDescent="0.2">
      <c r="A301" s="21"/>
      <c r="B301" s="1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15"/>
      <c r="U301" s="16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x14ac:dyDescent="0.2">
      <c r="A302" s="21"/>
      <c r="B302" s="1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15"/>
      <c r="U302" s="16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x14ac:dyDescent="0.2">
      <c r="A303" s="21"/>
      <c r="B303" s="1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15"/>
      <c r="U303" s="16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x14ac:dyDescent="0.2">
      <c r="A304" s="21"/>
      <c r="B304" s="1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15"/>
      <c r="U304" s="16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x14ac:dyDescent="0.2">
      <c r="A305" s="21"/>
      <c r="B305" s="1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15"/>
      <c r="U305" s="16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x14ac:dyDescent="0.2">
      <c r="A306" s="21"/>
      <c r="B306" s="1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15"/>
      <c r="U306" s="16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x14ac:dyDescent="0.2">
      <c r="A307" s="21"/>
      <c r="B307" s="1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15"/>
      <c r="U307" s="16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x14ac:dyDescent="0.2">
      <c r="A308" s="21"/>
      <c r="B308" s="1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15"/>
      <c r="U308" s="16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x14ac:dyDescent="0.2">
      <c r="A309" s="21"/>
      <c r="B309" s="1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15"/>
      <c r="U309" s="16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x14ac:dyDescent="0.2">
      <c r="A310" s="21"/>
      <c r="B310" s="1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15"/>
      <c r="U310" s="16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x14ac:dyDescent="0.2">
      <c r="A311" s="21"/>
      <c r="B311" s="1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15"/>
      <c r="U311" s="16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x14ac:dyDescent="0.2">
      <c r="A312" s="21"/>
      <c r="B312" s="1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15"/>
      <c r="U312" s="16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x14ac:dyDescent="0.2">
      <c r="A313" s="21"/>
      <c r="B313" s="1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15"/>
      <c r="U313" s="16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x14ac:dyDescent="0.2">
      <c r="A314" s="21"/>
      <c r="B314" s="1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15"/>
      <c r="U314" s="16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x14ac:dyDescent="0.2">
      <c r="A315" s="21"/>
      <c r="B315" s="1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15"/>
      <c r="U315" s="16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x14ac:dyDescent="0.2">
      <c r="A316" s="21"/>
      <c r="B316" s="1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15"/>
      <c r="U316" s="16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x14ac:dyDescent="0.2">
      <c r="A317" s="21"/>
      <c r="B317" s="1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15"/>
      <c r="U317" s="16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x14ac:dyDescent="0.2">
      <c r="A318" s="21"/>
      <c r="B318" s="1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15"/>
      <c r="U318" s="16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x14ac:dyDescent="0.2">
      <c r="A319" s="21"/>
      <c r="B319" s="1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15"/>
      <c r="U319" s="16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x14ac:dyDescent="0.2">
      <c r="A320" s="21"/>
      <c r="B320" s="1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15"/>
      <c r="U320" s="16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x14ac:dyDescent="0.2">
      <c r="A321" s="21"/>
      <c r="B321" s="1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15"/>
      <c r="U321" s="16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x14ac:dyDescent="0.2">
      <c r="A322" s="21"/>
      <c r="B322" s="1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15"/>
      <c r="U322" s="16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x14ac:dyDescent="0.2">
      <c r="A323" s="21"/>
      <c r="B323" s="1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15"/>
      <c r="U323" s="16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x14ac:dyDescent="0.2">
      <c r="A324" s="21"/>
      <c r="B324" s="1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15"/>
      <c r="U324" s="16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x14ac:dyDescent="0.2">
      <c r="A325" s="21"/>
      <c r="B325" s="1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15"/>
      <c r="U325" s="16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x14ac:dyDescent="0.2">
      <c r="A326" s="21"/>
      <c r="B326" s="1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15"/>
      <c r="U326" s="16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x14ac:dyDescent="0.2">
      <c r="A327" s="21"/>
      <c r="B327" s="1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15"/>
      <c r="U327" s="16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x14ac:dyDescent="0.2">
      <c r="A328" s="21"/>
      <c r="B328" s="1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15"/>
      <c r="U328" s="16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x14ac:dyDescent="0.2">
      <c r="A329" s="21"/>
      <c r="B329" s="1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15"/>
      <c r="U329" s="16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x14ac:dyDescent="0.2">
      <c r="A330" s="21"/>
      <c r="B330" s="1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15"/>
      <c r="U330" s="16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x14ac:dyDescent="0.2">
      <c r="A331" s="21"/>
      <c r="B331" s="1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15"/>
      <c r="U331" s="16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x14ac:dyDescent="0.2">
      <c r="A332" s="21"/>
      <c r="B332" s="1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15"/>
      <c r="U332" s="16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x14ac:dyDescent="0.2">
      <c r="A333" s="21"/>
      <c r="B333" s="1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15"/>
      <c r="U333" s="16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x14ac:dyDescent="0.2">
      <c r="A334" s="21"/>
      <c r="B334" s="1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15"/>
      <c r="U334" s="16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x14ac:dyDescent="0.2">
      <c r="A335" s="21"/>
      <c r="B335" s="1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15"/>
      <c r="U335" s="16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x14ac:dyDescent="0.2">
      <c r="A336" s="21"/>
      <c r="B336" s="1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15"/>
      <c r="U336" s="16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x14ac:dyDescent="0.2">
      <c r="A337" s="21"/>
      <c r="B337" s="1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15"/>
      <c r="U337" s="16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x14ac:dyDescent="0.2">
      <c r="A338" s="21"/>
      <c r="B338" s="1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15"/>
      <c r="U338" s="16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x14ac:dyDescent="0.2">
      <c r="A339" s="21"/>
      <c r="B339" s="1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15"/>
      <c r="U339" s="16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x14ac:dyDescent="0.2">
      <c r="A340" s="21"/>
      <c r="B340" s="1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15"/>
      <c r="U340" s="16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x14ac:dyDescent="0.2">
      <c r="A341" s="21"/>
      <c r="B341" s="1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15"/>
      <c r="U341" s="16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x14ac:dyDescent="0.2">
      <c r="A342" s="21"/>
      <c r="B342" s="1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15"/>
      <c r="U342" s="16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x14ac:dyDescent="0.2">
      <c r="A343" s="21"/>
      <c r="B343" s="1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15"/>
      <c r="U343" s="16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x14ac:dyDescent="0.2">
      <c r="A344" s="21"/>
      <c r="B344" s="1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15"/>
      <c r="U344" s="16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x14ac:dyDescent="0.2">
      <c r="A345" s="21"/>
      <c r="B345" s="1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15"/>
      <c r="U345" s="16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x14ac:dyDescent="0.2">
      <c r="A346" s="21"/>
      <c r="B346" s="1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15"/>
      <c r="U346" s="16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x14ac:dyDescent="0.2">
      <c r="A347" s="21"/>
      <c r="B347" s="1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15"/>
      <c r="U347" s="16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x14ac:dyDescent="0.2">
      <c r="A348" s="21"/>
      <c r="B348" s="1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15"/>
      <c r="U348" s="16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x14ac:dyDescent="0.2">
      <c r="A349" s="21"/>
      <c r="B349" s="1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15"/>
      <c r="U349" s="16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x14ac:dyDescent="0.2">
      <c r="A350" s="21"/>
      <c r="B350" s="1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15"/>
      <c r="U350" s="16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x14ac:dyDescent="0.2">
      <c r="A351" s="21"/>
      <c r="B351" s="1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15"/>
      <c r="U351" s="16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x14ac:dyDescent="0.2">
      <c r="A352" s="21"/>
      <c r="B352" s="1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15"/>
      <c r="U352" s="16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x14ac:dyDescent="0.2">
      <c r="A353" s="21"/>
      <c r="B353" s="1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15"/>
      <c r="U353" s="16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x14ac:dyDescent="0.2">
      <c r="A354" s="21"/>
      <c r="B354" s="1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15"/>
      <c r="U354" s="16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x14ac:dyDescent="0.2">
      <c r="A355" s="21"/>
      <c r="B355" s="1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15"/>
      <c r="U355" s="16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x14ac:dyDescent="0.2">
      <c r="A356" s="21"/>
      <c r="B356" s="1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15"/>
      <c r="U356" s="16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x14ac:dyDescent="0.2">
      <c r="A357" s="21"/>
      <c r="B357" s="1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15"/>
      <c r="U357" s="16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x14ac:dyDescent="0.2">
      <c r="A358" s="21"/>
      <c r="B358" s="1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15"/>
      <c r="U358" s="16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x14ac:dyDescent="0.2">
      <c r="A359" s="21"/>
      <c r="B359" s="1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15"/>
      <c r="U359" s="16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x14ac:dyDescent="0.2">
      <c r="A360" s="21"/>
      <c r="B360" s="1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15"/>
      <c r="U360" s="16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x14ac:dyDescent="0.2">
      <c r="A361" s="21"/>
      <c r="B361" s="1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15"/>
      <c r="U361" s="16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x14ac:dyDescent="0.2">
      <c r="A362" s="21"/>
      <c r="B362" s="1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15"/>
      <c r="U362" s="16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x14ac:dyDescent="0.2">
      <c r="A363" s="21"/>
      <c r="B363" s="1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15"/>
      <c r="U363" s="16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x14ac:dyDescent="0.2">
      <c r="A364" s="21"/>
      <c r="B364" s="1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15"/>
      <c r="U364" s="16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x14ac:dyDescent="0.2">
      <c r="A365" s="21"/>
      <c r="B365" s="1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15"/>
      <c r="U365" s="16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x14ac:dyDescent="0.2">
      <c r="A366" s="21"/>
      <c r="B366" s="1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15"/>
      <c r="U366" s="16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x14ac:dyDescent="0.2">
      <c r="A367" s="21"/>
      <c r="B367" s="1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15"/>
      <c r="U367" s="16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x14ac:dyDescent="0.2">
      <c r="A368" s="21"/>
      <c r="B368" s="1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15"/>
      <c r="U368" s="16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x14ac:dyDescent="0.2">
      <c r="A369" s="21"/>
      <c r="B369" s="1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15"/>
      <c r="U369" s="16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x14ac:dyDescent="0.2">
      <c r="A370" s="21"/>
      <c r="B370" s="1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15"/>
      <c r="U370" s="16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x14ac:dyDescent="0.2">
      <c r="A371" s="21"/>
      <c r="B371" s="1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15"/>
      <c r="U371" s="16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x14ac:dyDescent="0.2">
      <c r="A372" s="21"/>
      <c r="B372" s="1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15"/>
      <c r="U372" s="16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x14ac:dyDescent="0.2">
      <c r="A373" s="21"/>
      <c r="B373" s="1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15"/>
      <c r="U373" s="16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x14ac:dyDescent="0.2">
      <c r="A374" s="21"/>
      <c r="B374" s="1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15"/>
      <c r="U374" s="16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x14ac:dyDescent="0.2">
      <c r="A375" s="21"/>
      <c r="B375" s="1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15"/>
      <c r="U375" s="16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x14ac:dyDescent="0.2">
      <c r="A376" s="21"/>
      <c r="B376" s="1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15"/>
      <c r="U376" s="16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x14ac:dyDescent="0.2">
      <c r="A377" s="21"/>
      <c r="B377" s="1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15"/>
      <c r="U377" s="16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x14ac:dyDescent="0.2">
      <c r="A378" s="21"/>
      <c r="B378" s="1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15"/>
      <c r="U378" s="16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x14ac:dyDescent="0.2">
      <c r="A379" s="21"/>
      <c r="B379" s="1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15"/>
      <c r="U379" s="16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x14ac:dyDescent="0.2">
      <c r="B380" s="1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15"/>
      <c r="U380" s="16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x14ac:dyDescent="0.2">
      <c r="V381" s="2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303" priority="11" stopIfTrue="1" operator="lessThan">
      <formula>$H$31</formula>
    </cfRule>
    <cfRule type="cellIs" dxfId="302" priority="12" stopIfTrue="1" operator="greaterThan">
      <formula>$H$31</formula>
    </cfRule>
  </conditionalFormatting>
  <conditionalFormatting sqref="U69:V69">
    <cfRule type="cellIs" dxfId="301" priority="1" stopIfTrue="1" operator="lessThan">
      <formula>$X$36</formula>
    </cfRule>
    <cfRule type="cellIs" dxfId="300" priority="2" stopIfTrue="1" operator="greaterThan">
      <formula>$X$36</formula>
    </cfRule>
  </conditionalFormatting>
  <conditionalFormatting sqref="U75:V75">
    <cfRule type="cellIs" dxfId="299" priority="5" stopIfTrue="1" operator="lessThan">
      <formula>$X$35</formula>
    </cfRule>
    <cfRule type="cellIs" dxfId="298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297" priority="3" stopIfTrue="1" operator="lessThan">
      <formula>$X$37</formula>
    </cfRule>
    <cfRule type="cellIs" dxfId="296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89" orientation="portrait" r:id="rId1"/>
  <headerFooter alignWithMargins="0"/>
  <rowBreaks count="1" manualBreakCount="1">
    <brk id="105" max="3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CB53-3213-41B9-A69D-3159B183D848}">
  <sheetPr>
    <tabColor rgb="FF92D050"/>
  </sheetPr>
  <dimension ref="A1:AX381"/>
  <sheetViews>
    <sheetView view="pageBreakPreview" topLeftCell="A13" zoomScaleNormal="100" zoomScaleSheetLayoutView="10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50" customWidth="1"/>
    <col min="22" max="22" width="2.6640625" style="7" customWidth="1"/>
    <col min="23" max="23" width="3.44140625" style="7" customWidth="1"/>
    <col min="24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6"/>
      <c r="AE5" s="17"/>
      <c r="AF5" s="16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123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21"/>
      <c r="AB6" s="21" t="s">
        <v>3</v>
      </c>
      <c r="AD6" s="20"/>
      <c r="AE6" s="22"/>
      <c r="AF6" s="20"/>
      <c r="AG6" s="20"/>
      <c r="AH6" s="23"/>
      <c r="AI6" s="20">
        <f>PI()*H34</f>
        <v>38.157784370501631</v>
      </c>
      <c r="AJ6" s="24">
        <f>AI6/6</f>
        <v>6.3596307284169384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198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21"/>
      <c r="AB7" s="2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21"/>
      <c r="AB8" s="2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5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5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5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5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5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AE27" s="51"/>
    </row>
    <row r="28" spans="1:39" ht="11.25" customHeight="1" x14ac:dyDescent="0.2">
      <c r="A28" s="61"/>
      <c r="B28" s="15" t="s">
        <v>196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62"/>
      <c r="T28" s="63"/>
      <c r="U28" s="16"/>
      <c r="V28" s="21"/>
      <c r="W28" s="21"/>
      <c r="AE28" s="51"/>
    </row>
    <row r="29" spans="1:39" ht="11.25" customHeight="1" x14ac:dyDescent="0.2">
      <c r="A29" s="61"/>
      <c r="B29" s="64"/>
      <c r="C29" s="15"/>
      <c r="D29" s="21"/>
      <c r="E29" s="21"/>
      <c r="F29" s="21"/>
      <c r="G29" s="21"/>
      <c r="H29" s="21"/>
      <c r="T29" s="15"/>
      <c r="U29" s="65"/>
      <c r="V29" s="21"/>
      <c r="Y29" s="21"/>
      <c r="Z29" s="66"/>
      <c r="AA29" s="21"/>
      <c r="AB29" s="21"/>
      <c r="AC29" s="2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68"/>
      <c r="T30" s="63"/>
      <c r="U30" s="16"/>
      <c r="V30" s="2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21"/>
      <c r="D31" s="21"/>
      <c r="E31" s="21"/>
      <c r="G31" s="7" t="s">
        <v>3</v>
      </c>
      <c r="H31" s="219">
        <f>Sheet1!B23</f>
        <v>1048</v>
      </c>
      <c r="I31" s="219"/>
      <c r="J31" s="219"/>
      <c r="K31" s="21" t="s">
        <v>35</v>
      </c>
      <c r="M31" s="21"/>
      <c r="N31" s="21"/>
      <c r="O31" s="21"/>
      <c r="P31" s="21"/>
      <c r="Q31" s="21"/>
      <c r="R31" s="21" t="s">
        <v>36</v>
      </c>
      <c r="S31" s="70"/>
      <c r="T31" s="15"/>
      <c r="U31" s="71"/>
      <c r="V31" s="21"/>
      <c r="Z31" s="72"/>
      <c r="AA31" s="21"/>
      <c r="AB31" s="2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21"/>
      <c r="D32" s="21"/>
      <c r="E32" s="21"/>
      <c r="G32" s="7" t="s">
        <v>3</v>
      </c>
      <c r="H32" s="230">
        <v>1.82</v>
      </c>
      <c r="I32" s="230"/>
      <c r="J32" s="230"/>
      <c r="K32" s="21" t="s">
        <v>38</v>
      </c>
      <c r="M32" s="21"/>
      <c r="N32" s="21"/>
      <c r="O32" s="21"/>
      <c r="P32" s="21"/>
      <c r="Q32" s="21"/>
      <c r="R32" s="21" t="s">
        <v>39</v>
      </c>
      <c r="S32" s="68"/>
      <c r="T32" s="63"/>
      <c r="U32" s="71"/>
      <c r="V32" s="21"/>
      <c r="W32" s="21" t="s">
        <v>3</v>
      </c>
      <c r="X32" s="230">
        <v>500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21"/>
      <c r="E33" s="21"/>
      <c r="G33" s="7" t="s">
        <v>3</v>
      </c>
      <c r="H33" s="237">
        <f>L33*6/PI()</f>
        <v>36.287327024952141</v>
      </c>
      <c r="I33" s="237"/>
      <c r="J33" s="237"/>
      <c r="K33" s="21" t="s">
        <v>38</v>
      </c>
      <c r="L33" s="238">
        <v>19</v>
      </c>
      <c r="M33" s="238"/>
      <c r="N33" s="7" t="s">
        <v>42</v>
      </c>
      <c r="Q33" s="21"/>
      <c r="R33" s="21"/>
      <c r="S33" s="68"/>
      <c r="T33" s="63"/>
      <c r="U33" s="71"/>
      <c r="V33" s="21"/>
      <c r="W33" s="21"/>
      <c r="X33" s="74"/>
      <c r="Y33" s="74"/>
      <c r="Z33" s="74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21"/>
      <c r="D34" s="21"/>
      <c r="E34" s="21"/>
      <c r="G34" s="7" t="s">
        <v>3</v>
      </c>
      <c r="H34" s="230">
        <v>12.146000000000001</v>
      </c>
      <c r="I34" s="230"/>
      <c r="J34" s="230"/>
      <c r="K34" s="21" t="s">
        <v>38</v>
      </c>
      <c r="M34" s="78"/>
      <c r="R34" s="7" t="s">
        <v>44</v>
      </c>
      <c r="T34" s="15"/>
      <c r="U34" s="79"/>
      <c r="V34" s="21"/>
      <c r="W34" s="7" t="s">
        <v>3</v>
      </c>
      <c r="X34" s="230">
        <v>250</v>
      </c>
      <c r="Y34" s="230"/>
      <c r="Z34" s="230"/>
      <c r="AA34" s="21" t="s">
        <v>40</v>
      </c>
      <c r="AB34" s="2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21"/>
      <c r="D35" s="21"/>
      <c r="E35" s="21"/>
      <c r="G35" s="7" t="s">
        <v>3</v>
      </c>
      <c r="H35" s="230">
        <v>6</v>
      </c>
      <c r="I35" s="230"/>
      <c r="J35" s="230"/>
      <c r="K35" s="21" t="s">
        <v>46</v>
      </c>
      <c r="R35" s="7" t="s">
        <v>47</v>
      </c>
      <c r="T35" s="15"/>
      <c r="U35" s="79"/>
      <c r="V35" s="21"/>
      <c r="W35" s="7" t="s">
        <v>3</v>
      </c>
      <c r="X35" s="230">
        <v>15</v>
      </c>
      <c r="Y35" s="230"/>
      <c r="Z35" s="230"/>
      <c r="AA35" s="21" t="s">
        <v>48</v>
      </c>
      <c r="AB35" s="2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21"/>
      <c r="D36" s="21"/>
      <c r="E36" s="21"/>
      <c r="G36" s="7" t="s">
        <v>3</v>
      </c>
      <c r="H36" s="231">
        <f>H32*H35</f>
        <v>10.92</v>
      </c>
      <c r="I36" s="231"/>
      <c r="J36" s="231"/>
      <c r="K36" s="21" t="s">
        <v>38</v>
      </c>
      <c r="R36" s="7" t="s">
        <v>51</v>
      </c>
      <c r="T36" s="15"/>
      <c r="U36" s="71"/>
      <c r="V36" s="21"/>
      <c r="W36" s="7" t="s">
        <v>3</v>
      </c>
      <c r="X36" s="230">
        <v>30</v>
      </c>
      <c r="Y36" s="230"/>
      <c r="Z36" s="230"/>
      <c r="AA36" s="21" t="s">
        <v>48</v>
      </c>
      <c r="AB36" s="2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21"/>
      <c r="D37" s="21"/>
      <c r="E37" s="21"/>
      <c r="H37" s="21"/>
      <c r="I37" s="21"/>
      <c r="J37" s="21"/>
      <c r="K37" s="21"/>
      <c r="R37" s="7" t="s">
        <v>47</v>
      </c>
      <c r="T37" s="15"/>
      <c r="U37" s="71"/>
      <c r="V37" s="21"/>
      <c r="W37" s="7" t="s">
        <v>3</v>
      </c>
      <c r="X37" s="230">
        <v>15</v>
      </c>
      <c r="Y37" s="230"/>
      <c r="Z37" s="230"/>
      <c r="AA37" s="21" t="s">
        <v>48</v>
      </c>
      <c r="AB37" s="2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21"/>
      <c r="D38" s="21"/>
      <c r="E38" s="21"/>
      <c r="H38" s="21"/>
      <c r="I38" s="21"/>
      <c r="J38" s="21"/>
      <c r="K38" s="21"/>
      <c r="T38" s="15"/>
      <c r="U38" s="71"/>
      <c r="V38" s="21"/>
      <c r="X38" s="74"/>
      <c r="Y38" s="74"/>
      <c r="Z38" s="74"/>
      <c r="AA38" s="21"/>
      <c r="AB38" s="2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21"/>
      <c r="D39" s="21"/>
      <c r="E39" s="21"/>
      <c r="H39" s="21"/>
      <c r="I39" s="21"/>
      <c r="J39" s="21"/>
      <c r="K39" s="21"/>
      <c r="L39" s="7" t="s">
        <v>3</v>
      </c>
      <c r="M39" s="81">
        <f>U39+U68+U74</f>
        <v>12170</v>
      </c>
      <c r="N39" s="7" t="s">
        <v>55</v>
      </c>
      <c r="O39" s="82" t="s">
        <v>56</v>
      </c>
      <c r="T39" s="15"/>
      <c r="U39" s="232">
        <f>Sheet1!C23</f>
        <v>8930</v>
      </c>
      <c r="V39" s="232"/>
      <c r="W39" s="232"/>
      <c r="X39" s="74" t="s">
        <v>55</v>
      </c>
      <c r="Y39" s="74"/>
      <c r="Z39" s="74"/>
      <c r="AA39" s="21"/>
      <c r="AB39" s="2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21"/>
      <c r="D40" s="21"/>
      <c r="E40" s="21"/>
      <c r="H40" s="21"/>
      <c r="I40" s="21"/>
      <c r="J40" s="21"/>
      <c r="K40" s="21"/>
      <c r="L40" s="7" t="s">
        <v>3</v>
      </c>
      <c r="M40" s="83">
        <f>U40/1000</f>
        <v>77</v>
      </c>
      <c r="N40" s="7" t="s">
        <v>58</v>
      </c>
      <c r="O40" s="82" t="s">
        <v>59</v>
      </c>
      <c r="T40" s="15"/>
      <c r="U40" s="233">
        <f>Sheet1!M23</f>
        <v>77000</v>
      </c>
      <c r="V40" s="233"/>
      <c r="W40" s="233"/>
      <c r="X40" s="74" t="s">
        <v>60</v>
      </c>
      <c r="Y40" s="74"/>
      <c r="Z40" s="74"/>
      <c r="AA40" s="21"/>
      <c r="AB40" s="2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21"/>
      <c r="D41" s="21"/>
      <c r="E41" s="21"/>
      <c r="H41" s="21"/>
      <c r="I41" s="21"/>
      <c r="J41" s="21"/>
      <c r="K41" s="21"/>
      <c r="M41" s="74">
        <f>Sheet1!E23</f>
        <v>600</v>
      </c>
      <c r="N41" s="7" t="s">
        <v>55</v>
      </c>
      <c r="O41" s="82" t="s">
        <v>56</v>
      </c>
      <c r="T41" s="15"/>
      <c r="U41" s="71"/>
      <c r="V41" s="21"/>
      <c r="X41" s="74"/>
      <c r="Y41" s="74"/>
      <c r="Z41" s="74"/>
      <c r="AA41" s="21"/>
      <c r="AB41" s="2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21"/>
      <c r="D43" s="21"/>
      <c r="E43" s="21"/>
      <c r="H43" s="21"/>
      <c r="I43" s="21"/>
      <c r="J43" s="21"/>
      <c r="K43" s="21"/>
      <c r="T43" s="15"/>
      <c r="U43" s="71"/>
      <c r="V43" s="21"/>
      <c r="X43" s="74"/>
      <c r="Y43" s="74"/>
      <c r="Z43" s="74"/>
      <c r="AA43" s="21"/>
      <c r="AB43" s="2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21"/>
      <c r="D44" s="21"/>
      <c r="E44" s="21"/>
      <c r="H44" s="21"/>
      <c r="I44" s="21"/>
      <c r="J44" s="21"/>
      <c r="K44" s="21"/>
      <c r="T44" s="15"/>
      <c r="U44" s="71"/>
      <c r="V44" s="21"/>
      <c r="X44" s="74"/>
      <c r="Y44" s="74"/>
      <c r="Z44" s="74"/>
      <c r="AA44" s="21"/>
      <c r="AB44" s="2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21"/>
      <c r="D45" s="21"/>
      <c r="E45" s="21"/>
      <c r="H45" s="21"/>
      <c r="I45" s="21"/>
      <c r="J45" s="21"/>
      <c r="K45" s="21"/>
      <c r="T45" s="15"/>
      <c r="U45" s="71"/>
      <c r="V45" s="21"/>
      <c r="X45" s="74"/>
      <c r="Y45" s="74"/>
      <c r="Z45" s="74"/>
      <c r="AA45" s="21"/>
      <c r="AB45" s="2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21"/>
      <c r="D46" s="21"/>
      <c r="E46" s="21"/>
      <c r="H46" s="21"/>
      <c r="I46" s="21"/>
      <c r="J46" s="21"/>
      <c r="K46" s="21"/>
      <c r="T46" s="15"/>
      <c r="U46" s="71"/>
      <c r="V46" s="21"/>
      <c r="X46" s="74"/>
      <c r="Y46" s="74"/>
      <c r="Z46" s="74"/>
      <c r="AA46" s="21"/>
      <c r="AB46" s="2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21"/>
      <c r="D47" s="21"/>
      <c r="E47" s="21"/>
      <c r="H47" s="21"/>
      <c r="I47" s="21"/>
      <c r="J47" s="21"/>
      <c r="K47" s="21"/>
      <c r="T47" s="15"/>
      <c r="U47" s="71"/>
      <c r="V47" s="21"/>
      <c r="X47" s="74"/>
      <c r="Y47" s="74"/>
      <c r="Z47" s="74"/>
      <c r="AA47" s="21"/>
      <c r="AB47" s="2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21"/>
      <c r="D48" s="21"/>
      <c r="E48" s="21"/>
      <c r="H48" s="21"/>
      <c r="I48" s="21"/>
      <c r="J48" s="21"/>
      <c r="K48" s="93"/>
      <c r="R48" s="94"/>
      <c r="T48" s="7"/>
      <c r="U48" s="7"/>
      <c r="W48" s="15"/>
      <c r="X48" s="71"/>
      <c r="Y48" s="21"/>
      <c r="AA48" s="74"/>
      <c r="AB48" s="2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21"/>
      <c r="D49" s="21"/>
      <c r="E49" s="21"/>
      <c r="H49" s="21"/>
      <c r="I49" s="21"/>
      <c r="J49" s="21"/>
      <c r="K49" s="93"/>
      <c r="L49" s="95"/>
      <c r="M49" s="95"/>
      <c r="N49" s="95"/>
      <c r="O49" s="95"/>
      <c r="P49" s="95"/>
      <c r="Q49" s="95"/>
      <c r="R49" s="94"/>
      <c r="S49" s="95"/>
      <c r="T49" s="96"/>
      <c r="U49" s="71"/>
      <c r="V49" s="79"/>
      <c r="W49" s="95"/>
      <c r="X49" s="97"/>
      <c r="Y49" s="74"/>
      <c r="Z49" s="74"/>
      <c r="AA49" s="21"/>
      <c r="AB49" s="2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21"/>
      <c r="D50" s="21"/>
      <c r="E50" s="21"/>
      <c r="H50" s="21"/>
      <c r="I50" s="21"/>
      <c r="J50" s="21"/>
      <c r="K50" s="98"/>
      <c r="R50" s="94"/>
      <c r="T50" s="15"/>
      <c r="U50" s="99"/>
      <c r="V50" s="21"/>
      <c r="X50" s="74"/>
      <c r="Y50" s="74"/>
      <c r="Z50" s="74"/>
      <c r="AA50" s="21"/>
      <c r="AB50" s="2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21"/>
      <c r="D51" s="21"/>
      <c r="E51" s="21"/>
      <c r="H51" s="21"/>
      <c r="I51" s="21"/>
      <c r="J51" s="21"/>
      <c r="K51" s="93"/>
      <c r="R51" s="94"/>
      <c r="T51" s="15"/>
      <c r="U51" s="71"/>
      <c r="V51" s="21"/>
      <c r="X51" s="74"/>
      <c r="Y51" s="74"/>
      <c r="Z51" s="74"/>
      <c r="AA51" s="21"/>
      <c r="AB51" s="2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21"/>
      <c r="D52" s="21"/>
      <c r="E52" s="21"/>
      <c r="H52" s="21"/>
      <c r="I52" s="21"/>
      <c r="J52" s="21"/>
      <c r="K52" s="93"/>
      <c r="L52" s="95"/>
      <c r="R52" s="94"/>
      <c r="T52" s="15"/>
      <c r="U52" s="71"/>
      <c r="V52" s="21"/>
      <c r="X52" s="74"/>
      <c r="Y52" s="74"/>
      <c r="Z52" s="74"/>
      <c r="AA52" s="21"/>
      <c r="AB52" s="2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21"/>
      <c r="D53" s="21"/>
      <c r="E53" s="21"/>
      <c r="H53" s="21"/>
      <c r="I53" s="21"/>
      <c r="J53" s="21"/>
      <c r="K53" s="21"/>
      <c r="T53" s="15"/>
      <c r="U53" s="71"/>
      <c r="V53" s="21"/>
      <c r="X53" s="74"/>
      <c r="Y53" s="74"/>
      <c r="Z53" s="74"/>
      <c r="AA53" s="21"/>
      <c r="AB53" s="2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21"/>
      <c r="D54" s="21"/>
      <c r="E54" s="21"/>
      <c r="H54" s="21"/>
      <c r="I54" s="21"/>
      <c r="J54" s="21"/>
      <c r="K54" s="21"/>
      <c r="T54" s="15"/>
      <c r="U54" s="71"/>
      <c r="V54" s="21"/>
      <c r="X54" s="74"/>
      <c r="Y54" s="74"/>
      <c r="Z54" s="74"/>
      <c r="AA54" s="21"/>
      <c r="AB54" s="2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21"/>
      <c r="D55" s="21"/>
      <c r="E55" s="21"/>
      <c r="H55" s="21"/>
      <c r="I55" s="21"/>
      <c r="J55" s="21"/>
      <c r="K55" s="21"/>
      <c r="R55" s="100"/>
      <c r="T55" s="15"/>
      <c r="U55" s="71"/>
      <c r="V55" s="21"/>
      <c r="X55" s="74"/>
      <c r="Y55" s="74"/>
      <c r="Z55" s="74"/>
      <c r="AA55" s="21"/>
      <c r="AB55" s="2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21"/>
      <c r="D56" s="21"/>
      <c r="E56" s="21"/>
      <c r="H56" s="21"/>
      <c r="I56" s="21"/>
      <c r="J56" s="21"/>
      <c r="K56" s="21"/>
      <c r="T56" s="15"/>
      <c r="U56" s="71"/>
      <c r="V56" s="21"/>
      <c r="X56" s="74"/>
      <c r="Y56" s="74"/>
      <c r="Z56" s="74"/>
      <c r="AA56" s="21"/>
      <c r="AB56" s="2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21"/>
      <c r="D57" s="21"/>
      <c r="E57" s="21"/>
      <c r="H57" s="21"/>
      <c r="I57" s="21"/>
      <c r="J57" s="21"/>
      <c r="K57" s="21"/>
      <c r="T57" s="15"/>
      <c r="U57" s="71"/>
      <c r="V57" s="21"/>
      <c r="X57" s="74"/>
      <c r="Y57" s="74"/>
      <c r="Z57" s="74"/>
      <c r="AA57" s="21"/>
      <c r="AB57" s="2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21"/>
      <c r="D58" s="21"/>
      <c r="E58" s="21"/>
      <c r="H58" s="21"/>
      <c r="I58" s="21"/>
      <c r="J58" s="21"/>
      <c r="K58" s="21"/>
      <c r="T58" s="15"/>
      <c r="U58" s="71"/>
      <c r="V58" s="21"/>
      <c r="X58" s="74"/>
      <c r="Y58" s="74"/>
      <c r="Z58" s="74"/>
      <c r="AA58" s="21"/>
      <c r="AB58" s="2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21"/>
      <c r="D59" s="21"/>
      <c r="E59" s="21"/>
      <c r="H59" s="21"/>
      <c r="I59" s="21"/>
      <c r="J59" s="21"/>
      <c r="K59" s="21"/>
      <c r="T59" s="15"/>
      <c r="U59" s="71"/>
      <c r="V59" s="21"/>
      <c r="X59" s="74"/>
      <c r="Y59" s="74"/>
      <c r="Z59" s="74"/>
      <c r="AA59" s="21"/>
      <c r="AB59" s="2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21"/>
      <c r="D60" s="21"/>
      <c r="E60" s="21"/>
      <c r="H60" s="21"/>
      <c r="I60" s="21"/>
      <c r="J60" s="21"/>
      <c r="K60" s="21"/>
      <c r="T60" s="15"/>
      <c r="U60" s="71"/>
      <c r="V60" s="21"/>
      <c r="X60" s="74"/>
      <c r="Y60" s="74"/>
      <c r="Z60" s="74"/>
      <c r="AA60" s="21"/>
      <c r="AB60" s="2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21"/>
      <c r="D61" s="21"/>
      <c r="E61" s="21"/>
      <c r="H61" s="21"/>
      <c r="I61" s="21"/>
      <c r="J61" s="21"/>
      <c r="K61" s="21"/>
      <c r="T61" s="15"/>
      <c r="U61" s="71"/>
      <c r="V61" s="21"/>
      <c r="X61" s="74"/>
      <c r="Y61" s="74"/>
      <c r="Z61" s="74"/>
      <c r="AA61" s="21"/>
      <c r="AB61" s="2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21"/>
      <c r="D62" s="21"/>
      <c r="E62" s="21"/>
      <c r="H62" s="21"/>
      <c r="I62" s="21"/>
      <c r="J62" s="21"/>
      <c r="K62" s="21"/>
      <c r="T62" s="15"/>
      <c r="U62" s="71"/>
      <c r="V62" s="21"/>
      <c r="X62" s="74"/>
      <c r="Y62" s="74"/>
      <c r="Z62" s="74"/>
      <c r="AA62" s="21"/>
      <c r="AB62" s="2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21"/>
      <c r="D63" s="21"/>
      <c r="E63" s="21"/>
      <c r="H63" s="21"/>
      <c r="I63" s="21"/>
      <c r="J63" s="21"/>
      <c r="K63" s="21"/>
      <c r="T63" s="15"/>
      <c r="U63" s="71"/>
      <c r="V63" s="21"/>
      <c r="X63" s="74"/>
      <c r="Y63" s="74"/>
      <c r="Z63" s="74"/>
      <c r="AA63" s="21"/>
      <c r="AB63" s="2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21"/>
      <c r="D64" s="21"/>
      <c r="E64" s="21"/>
      <c r="H64" s="21"/>
      <c r="I64" s="21"/>
      <c r="J64" s="21"/>
      <c r="K64" s="21"/>
      <c r="T64" s="15"/>
      <c r="U64" s="71"/>
      <c r="V64" s="21"/>
      <c r="X64" s="74"/>
      <c r="Y64" s="74"/>
      <c r="Z64" s="74"/>
      <c r="AA64" s="21"/>
      <c r="AB64" s="2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21"/>
      <c r="D65" s="21"/>
      <c r="E65" s="21"/>
      <c r="H65" s="21"/>
      <c r="I65" s="21"/>
      <c r="J65" s="7" t="s">
        <v>3</v>
      </c>
      <c r="K65" s="234">
        <f>PI()*H34^2/4</f>
        <v>115.86611224102822</v>
      </c>
      <c r="L65" s="234"/>
      <c r="M65" s="7" t="s">
        <v>62</v>
      </c>
      <c r="T65" s="15"/>
      <c r="U65" s="71"/>
      <c r="V65" s="21"/>
      <c r="X65" s="74"/>
      <c r="Y65" s="74"/>
      <c r="Z65" s="74"/>
      <c r="AA65" s="21"/>
      <c r="AB65" s="21"/>
      <c r="AD65" s="80"/>
      <c r="AE65" s="51"/>
      <c r="AI65" s="64"/>
      <c r="AJ65" s="75"/>
      <c r="AK65" s="75"/>
      <c r="AL65" s="75"/>
      <c r="AM65" s="75"/>
      <c r="AX65" s="7">
        <f>PI()*H34^2*0.25*AX64/1000</f>
        <v>36.33793012103127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250</v>
      </c>
      <c r="L67" s="226"/>
      <c r="M67" s="95" t="s">
        <v>64</v>
      </c>
      <c r="T67" s="15"/>
      <c r="U67" s="71"/>
      <c r="V67" s="21"/>
      <c r="X67" s="74"/>
      <c r="Y67" s="74"/>
      <c r="Z67" s="74"/>
      <c r="AA67" s="21"/>
      <c r="AB67" s="2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2157.6627985924165</v>
      </c>
      <c r="L68" s="226"/>
      <c r="M68" s="95" t="s">
        <v>55</v>
      </c>
      <c r="R68" s="7" t="s">
        <v>66</v>
      </c>
      <c r="T68" s="7" t="s">
        <v>3</v>
      </c>
      <c r="U68" s="219">
        <v>2160</v>
      </c>
      <c r="V68" s="219"/>
      <c r="W68" s="7" t="s">
        <v>55</v>
      </c>
      <c r="X68" s="15"/>
      <c r="Y68" s="74"/>
      <c r="Z68" s="74" t="s">
        <v>67</v>
      </c>
      <c r="AA68" s="21"/>
      <c r="AB68" s="2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02"/>
      <c r="L69" s="102"/>
      <c r="M69" s="95"/>
      <c r="T69" s="7" t="s">
        <v>3</v>
      </c>
      <c r="U69" s="221">
        <f>U68/1000*K65/X32*60</f>
        <v>30.032496292874512</v>
      </c>
      <c r="V69" s="221"/>
      <c r="W69" s="7" t="s">
        <v>48</v>
      </c>
      <c r="X69" s="15"/>
      <c r="Y69" s="74"/>
      <c r="Z69" s="21" t="s">
        <v>67</v>
      </c>
      <c r="AA69" s="21"/>
      <c r="AB69" s="2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2160</v>
      </c>
      <c r="L70" s="226"/>
      <c r="M70" s="95" t="s">
        <v>55</v>
      </c>
      <c r="T70" s="15"/>
      <c r="U70" s="71"/>
      <c r="V70" s="21"/>
      <c r="X70" s="74"/>
      <c r="Y70" s="74"/>
      <c r="Z70" s="74"/>
      <c r="AA70" s="21"/>
      <c r="AB70" s="2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10010</v>
      </c>
      <c r="L71" s="220"/>
      <c r="M71" s="106" t="s">
        <v>55</v>
      </c>
      <c r="T71" s="15"/>
      <c r="U71" s="71"/>
      <c r="V71" s="21"/>
      <c r="X71" s="74"/>
      <c r="Y71" s="74"/>
      <c r="Z71" s="74"/>
      <c r="AA71" s="21"/>
      <c r="AB71" s="2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21"/>
      <c r="D72" s="21"/>
      <c r="E72" s="21"/>
      <c r="H72" s="21"/>
      <c r="I72" s="21"/>
      <c r="J72" s="21"/>
      <c r="K72" s="21"/>
      <c r="T72" s="15"/>
      <c r="U72" s="71"/>
      <c r="V72" s="21"/>
      <c r="X72" s="74"/>
      <c r="Y72" s="74"/>
      <c r="Z72" s="74"/>
      <c r="AA72" s="21"/>
      <c r="AB72" s="2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125</v>
      </c>
      <c r="L73" s="226"/>
      <c r="M73" s="95" t="s">
        <v>64</v>
      </c>
      <c r="T73" s="15"/>
      <c r="U73" s="71"/>
      <c r="V73" s="21"/>
      <c r="X73" s="74"/>
      <c r="Y73" s="74"/>
      <c r="Z73" s="74"/>
      <c r="AA73" s="21"/>
      <c r="AB73" s="2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1078.8313992962082</v>
      </c>
      <c r="L74" s="226"/>
      <c r="M74" s="95" t="s">
        <v>55</v>
      </c>
      <c r="R74" s="7" t="s">
        <v>66</v>
      </c>
      <c r="T74" s="7" t="s">
        <v>3</v>
      </c>
      <c r="U74" s="219">
        <v>1080</v>
      </c>
      <c r="V74" s="219"/>
      <c r="W74" s="7" t="s">
        <v>55</v>
      </c>
      <c r="X74" s="15"/>
      <c r="Y74" s="74"/>
      <c r="Z74" s="74" t="s">
        <v>72</v>
      </c>
      <c r="AA74" s="21"/>
      <c r="AB74" s="2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02"/>
      <c r="L75" s="102"/>
      <c r="M75" s="95"/>
      <c r="T75" s="7"/>
      <c r="U75" s="221">
        <f>U74/1000*K65/X32*60</f>
        <v>15.016248146437256</v>
      </c>
      <c r="V75" s="221"/>
      <c r="W75" s="7" t="s">
        <v>48</v>
      </c>
      <c r="X75" s="15"/>
      <c r="Y75" s="74"/>
      <c r="Z75" s="21" t="s">
        <v>72</v>
      </c>
      <c r="AA75" s="21"/>
      <c r="AB75" s="2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3240</v>
      </c>
      <c r="L76" s="226"/>
      <c r="M76" s="95" t="s">
        <v>55</v>
      </c>
      <c r="T76" s="7"/>
      <c r="U76" s="69"/>
      <c r="V76" s="69"/>
      <c r="X76" s="15"/>
      <c r="Y76" s="74"/>
      <c r="Z76" s="74"/>
      <c r="AA76" s="21"/>
      <c r="AB76" s="2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8930</v>
      </c>
      <c r="L77" s="220"/>
      <c r="M77" s="106" t="s">
        <v>55</v>
      </c>
      <c r="T77" s="7"/>
      <c r="U77" s="229"/>
      <c r="V77" s="229"/>
      <c r="X77" s="15"/>
      <c r="Y77" s="74"/>
      <c r="Z77" s="21"/>
      <c r="AA77" s="21"/>
      <c r="AB77" s="2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21"/>
      <c r="E79" s="21"/>
      <c r="F79" s="21"/>
      <c r="G79" s="21"/>
      <c r="H79" s="21"/>
      <c r="I79" s="21"/>
      <c r="J79" s="7" t="s">
        <v>3</v>
      </c>
      <c r="K79" s="219">
        <v>16</v>
      </c>
      <c r="L79" s="219"/>
      <c r="M79" s="7" t="s">
        <v>76</v>
      </c>
      <c r="N79" s="16"/>
      <c r="O79" s="15"/>
      <c r="P79" s="108"/>
      <c r="Q79" s="16"/>
      <c r="R79" s="21"/>
      <c r="T79" s="7" t="s">
        <v>3</v>
      </c>
      <c r="U79" s="228">
        <f>K79*25.4</f>
        <v>406.4</v>
      </c>
      <c r="V79" s="228"/>
      <c r="W79" s="7" t="s">
        <v>55</v>
      </c>
      <c r="Y79" s="74"/>
      <c r="Z79" s="74"/>
      <c r="AA79" s="21"/>
      <c r="AB79" s="2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1.0706995101473962</v>
      </c>
      <c r="V80" s="227"/>
      <c r="W80" s="7" t="s">
        <v>79</v>
      </c>
      <c r="Y80" s="74"/>
      <c r="Z80" s="74"/>
      <c r="AA80" s="21"/>
      <c r="AB80" s="2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21"/>
      <c r="D81" s="21"/>
      <c r="E81" s="21"/>
      <c r="H81" s="21"/>
      <c r="I81" s="21"/>
      <c r="J81" s="21"/>
      <c r="K81" s="21"/>
      <c r="T81" s="15"/>
      <c r="U81" s="71"/>
      <c r="V81" s="21"/>
      <c r="X81" s="74"/>
      <c r="Y81" s="74"/>
      <c r="Z81" s="74"/>
      <c r="AA81" s="21"/>
      <c r="AB81" s="2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21"/>
      <c r="E82" s="21"/>
      <c r="F82" s="21"/>
      <c r="G82" s="21"/>
      <c r="H82" s="21"/>
      <c r="I82" s="2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21"/>
      <c r="Y82" s="74"/>
      <c r="Z82" s="74"/>
      <c r="AA82" s="21"/>
      <c r="AB82" s="2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0.95173289790879678</v>
      </c>
      <c r="V83" s="227"/>
      <c r="W83" s="7" t="s">
        <v>79</v>
      </c>
      <c r="X83" s="21"/>
      <c r="Y83" s="74"/>
      <c r="Z83" s="74"/>
      <c r="AA83" s="21"/>
      <c r="AB83" s="2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21"/>
      <c r="D84" s="21"/>
      <c r="E84" s="21"/>
      <c r="H84" s="21"/>
      <c r="I84" s="21"/>
      <c r="J84" s="21"/>
      <c r="K84" s="21"/>
      <c r="T84" s="15"/>
      <c r="U84" s="71"/>
      <c r="V84" s="21"/>
      <c r="X84" s="74"/>
      <c r="Y84" s="74"/>
      <c r="Z84" s="74"/>
      <c r="AA84" s="21"/>
      <c r="AB84" s="2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21"/>
      <c r="X85" s="74"/>
      <c r="Y85" s="74"/>
      <c r="Z85" s="74"/>
      <c r="AA85" s="21"/>
      <c r="AB85" s="2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21"/>
      <c r="X86" s="74"/>
      <c r="Y86" s="74"/>
      <c r="Z86" s="74"/>
      <c r="AA86" s="21"/>
      <c r="AB86" s="2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21"/>
      <c r="X87" s="74"/>
      <c r="Y87" s="74"/>
      <c r="Z87" s="74"/>
      <c r="AA87" s="21"/>
      <c r="AB87" s="2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600</v>
      </c>
      <c r="L88" s="225"/>
      <c r="M88" s="106" t="s">
        <v>55</v>
      </c>
      <c r="T88" s="15"/>
      <c r="U88" s="71"/>
      <c r="V88" s="21"/>
      <c r="X88" s="74"/>
      <c r="Y88" s="74"/>
      <c r="Z88" s="74"/>
      <c r="AA88" s="21"/>
      <c r="AB88" s="2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21"/>
      <c r="D89" s="21"/>
      <c r="E89" s="21"/>
      <c r="H89" s="21"/>
      <c r="I89" s="21"/>
      <c r="J89" s="21"/>
      <c r="K89" s="21"/>
      <c r="T89" s="15"/>
      <c r="U89" s="71"/>
      <c r="V89" s="21"/>
      <c r="X89" s="74"/>
      <c r="Y89" s="74"/>
      <c r="Z89" s="74"/>
      <c r="AA89" s="21"/>
      <c r="AB89" s="2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62.5</v>
      </c>
      <c r="L90" s="226"/>
      <c r="M90" s="95" t="s">
        <v>64</v>
      </c>
      <c r="T90" s="15"/>
      <c r="U90" s="71"/>
      <c r="V90" s="21"/>
      <c r="X90" s="74"/>
      <c r="Y90" s="74"/>
      <c r="Z90" s="74"/>
      <c r="AA90" s="21"/>
      <c r="AB90" s="2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539.41569964810412</v>
      </c>
      <c r="L91" s="226"/>
      <c r="M91" s="95" t="s">
        <v>55</v>
      </c>
      <c r="R91" s="7" t="s">
        <v>66</v>
      </c>
      <c r="T91" s="7" t="s">
        <v>3</v>
      </c>
      <c r="U91" s="219">
        <v>540</v>
      </c>
      <c r="V91" s="219"/>
      <c r="W91" s="7" t="s">
        <v>55</v>
      </c>
      <c r="X91" s="15"/>
      <c r="Y91" s="74"/>
      <c r="Z91" s="74" t="s">
        <v>91</v>
      </c>
      <c r="AA91" s="21"/>
      <c r="AB91" s="2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1140</v>
      </c>
      <c r="L92" s="220"/>
      <c r="M92" s="106" t="s">
        <v>55</v>
      </c>
      <c r="T92" s="7"/>
      <c r="U92" s="221">
        <f>U91/1000*K65/X34*60</f>
        <v>15.016248146437256</v>
      </c>
      <c r="V92" s="221"/>
      <c r="W92" s="7" t="s">
        <v>48</v>
      </c>
      <c r="X92" s="15"/>
      <c r="Y92" s="74"/>
      <c r="Z92" s="21" t="s">
        <v>91</v>
      </c>
      <c r="AA92" s="21"/>
      <c r="AB92" s="2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02"/>
      <c r="L93" s="102"/>
      <c r="M93" s="95"/>
      <c r="T93" s="7"/>
      <c r="U93" s="107"/>
      <c r="V93" s="107"/>
      <c r="X93" s="15"/>
      <c r="Y93" s="74"/>
      <c r="Z93" s="21"/>
      <c r="AA93" s="21"/>
      <c r="AB93" s="2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02"/>
      <c r="L94" s="102"/>
      <c r="M94" s="95"/>
      <c r="T94" s="7"/>
      <c r="U94" s="107"/>
      <c r="V94" s="107"/>
      <c r="X94" s="15"/>
      <c r="Y94" s="74"/>
      <c r="Z94" s="21"/>
      <c r="AA94" s="21"/>
      <c r="AB94" s="2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02"/>
      <c r="L95" s="102"/>
      <c r="M95" s="95"/>
      <c r="T95" s="7"/>
      <c r="U95" s="107"/>
      <c r="V95" s="107"/>
      <c r="X95" s="15"/>
      <c r="Y95" s="74"/>
      <c r="Z95" s="21"/>
      <c r="AA95" s="21"/>
      <c r="AB95" s="2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02"/>
      <c r="L96" s="102"/>
      <c r="M96" s="95"/>
      <c r="T96" s="7"/>
      <c r="U96" s="107"/>
      <c r="V96" s="107"/>
      <c r="X96" s="15"/>
      <c r="Y96" s="74"/>
      <c r="Z96" s="21"/>
      <c r="AA96" s="21"/>
      <c r="AB96" s="2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02"/>
      <c r="L97" s="102"/>
      <c r="M97" s="95"/>
      <c r="T97" s="7"/>
      <c r="U97" s="107"/>
      <c r="V97" s="107"/>
      <c r="X97" s="15"/>
      <c r="Y97" s="74"/>
      <c r="Z97" s="21"/>
      <c r="AA97" s="21"/>
      <c r="AB97" s="2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02"/>
      <c r="L98" s="102"/>
      <c r="M98" s="95"/>
      <c r="T98" s="7"/>
      <c r="U98" s="107"/>
      <c r="V98" s="107"/>
      <c r="X98" s="15"/>
      <c r="Y98" s="74"/>
      <c r="Z98" s="21"/>
      <c r="AA98" s="21"/>
      <c r="AB98" s="2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21"/>
      <c r="E99" s="21"/>
      <c r="F99" s="21"/>
      <c r="G99" s="21"/>
      <c r="H99" s="21"/>
      <c r="I99" s="21"/>
      <c r="J99" s="15"/>
      <c r="K99" s="16"/>
      <c r="L99" s="21"/>
      <c r="M99" s="110"/>
      <c r="N99" s="16"/>
      <c r="T99" s="15"/>
      <c r="U99" s="222"/>
      <c r="V99" s="222"/>
      <c r="X99" s="111"/>
      <c r="Y99" s="111"/>
      <c r="Z99" s="21"/>
      <c r="AA99" s="21"/>
      <c r="AB99" s="21"/>
      <c r="AC99" s="21"/>
      <c r="AD99" s="21"/>
      <c r="AE99" s="22"/>
      <c r="AR99" s="112"/>
    </row>
    <row r="100" spans="1:44" ht="11.25" customHeight="1" thickBot="1" x14ac:dyDescent="0.25">
      <c r="A100" s="61"/>
      <c r="C100" s="15"/>
      <c r="D100" s="21"/>
      <c r="E100" s="21"/>
      <c r="F100" s="21"/>
      <c r="G100" s="21"/>
      <c r="H100" s="21"/>
      <c r="N100" s="49"/>
      <c r="O100" s="21"/>
      <c r="P100" s="21"/>
      <c r="Q100" s="21"/>
      <c r="R100" s="21"/>
      <c r="S100" s="21"/>
      <c r="T100" s="15"/>
      <c r="U100" s="113"/>
      <c r="V100" s="15"/>
      <c r="W100" s="21"/>
      <c r="X100" s="21"/>
      <c r="Y100" s="111"/>
      <c r="Z100" s="21"/>
      <c r="AA100" s="21"/>
      <c r="AB100" s="21"/>
      <c r="AC100" s="21"/>
      <c r="AD100" s="2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1410.0905859733134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21"/>
      <c r="D102" s="21"/>
      <c r="E102" s="21"/>
      <c r="H102" s="21" t="s">
        <v>3</v>
      </c>
      <c r="I102" s="21"/>
      <c r="J102" s="215">
        <f>PI()*$H$34^2/4*L106/1000</f>
        <v>1159.8197835326926</v>
      </c>
      <c r="K102" s="215"/>
      <c r="L102" s="7" t="s">
        <v>35</v>
      </c>
      <c r="N102" s="7" t="s">
        <v>96</v>
      </c>
      <c r="O102" s="21"/>
      <c r="P102" s="21"/>
      <c r="Q102" s="21"/>
      <c r="R102" s="21"/>
      <c r="S102" s="21"/>
      <c r="T102" s="15"/>
      <c r="U102" s="16"/>
      <c r="V102" s="15"/>
      <c r="W102" s="21"/>
      <c r="X102" s="21"/>
      <c r="Y102" s="21"/>
      <c r="Z102" s="21"/>
      <c r="AA102" s="21"/>
      <c r="AB102" s="21"/>
      <c r="AC102" s="21"/>
      <c r="AD102" s="22"/>
      <c r="AE102" s="22"/>
    </row>
    <row r="103" spans="1:44" ht="11.25" customHeight="1" x14ac:dyDescent="0.2">
      <c r="A103" s="61"/>
      <c r="B103" s="119" t="s">
        <v>97</v>
      </c>
      <c r="C103" s="21"/>
      <c r="D103" s="21"/>
      <c r="E103" s="21"/>
      <c r="H103" s="21" t="s">
        <v>3</v>
      </c>
      <c r="I103" s="21"/>
      <c r="J103" s="215">
        <f>PI()*$H$34^2/4*(L107-L108)/1000</f>
        <v>902.59701435760974</v>
      </c>
      <c r="K103" s="215"/>
      <c r="L103" s="7" t="s">
        <v>35</v>
      </c>
      <c r="N103" s="7" t="s">
        <v>98</v>
      </c>
      <c r="O103" s="21"/>
      <c r="P103" s="21"/>
      <c r="Q103" s="21"/>
      <c r="R103" s="21"/>
      <c r="S103" s="21"/>
      <c r="T103" s="15"/>
      <c r="U103" s="16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R103" s="109"/>
    </row>
    <row r="104" spans="1:44" ht="11.25" customHeight="1" x14ac:dyDescent="0.2">
      <c r="A104" s="61"/>
      <c r="B104" s="119" t="s">
        <v>99</v>
      </c>
      <c r="C104" s="21"/>
      <c r="D104" s="21"/>
      <c r="E104" s="21"/>
      <c r="H104" s="21" t="s">
        <v>3</v>
      </c>
      <c r="I104" s="21"/>
      <c r="J104" s="216">
        <f>PI()*$H$34^2/4*(L107-L109)/1000</f>
        <v>965.16471496776501</v>
      </c>
      <c r="K104" s="216"/>
      <c r="L104" s="7" t="s">
        <v>35</v>
      </c>
      <c r="N104" s="7" t="s">
        <v>98</v>
      </c>
      <c r="O104" s="21"/>
      <c r="P104" s="21"/>
      <c r="Q104" s="21"/>
      <c r="R104" s="21"/>
      <c r="S104" s="21"/>
      <c r="T104" s="15"/>
      <c r="U104" s="16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R104" s="109"/>
    </row>
    <row r="105" spans="1:44" ht="11.25" customHeight="1" x14ac:dyDescent="0.2">
      <c r="A105" s="61"/>
      <c r="B105" s="119" t="s">
        <v>100</v>
      </c>
      <c r="C105" s="21"/>
      <c r="D105" s="21"/>
      <c r="E105" s="21"/>
      <c r="H105" s="21" t="s">
        <v>3</v>
      </c>
      <c r="I105" s="21"/>
      <c r="J105" s="215">
        <f>PI()*$H$34^2/4*L109/1000</f>
        <v>69.519667344616934</v>
      </c>
      <c r="K105" s="215"/>
      <c r="L105" s="7" t="s">
        <v>35</v>
      </c>
      <c r="N105" s="7" t="s">
        <v>101</v>
      </c>
      <c r="O105" s="21"/>
      <c r="P105" s="21"/>
      <c r="Q105" s="21"/>
      <c r="R105" s="21"/>
      <c r="S105" s="21"/>
      <c r="T105" s="15"/>
      <c r="U105" s="16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</row>
    <row r="106" spans="1:44" ht="11.25" customHeight="1" x14ac:dyDescent="0.2">
      <c r="A106" s="61"/>
      <c r="B106" s="119"/>
      <c r="E106" s="21" t="s">
        <v>102</v>
      </c>
      <c r="F106" s="21"/>
      <c r="G106" s="21"/>
      <c r="J106" s="21" t="s">
        <v>3</v>
      </c>
      <c r="K106" s="21"/>
      <c r="L106" s="217">
        <f>K71</f>
        <v>10010</v>
      </c>
      <c r="M106" s="202"/>
      <c r="N106" s="7" t="s">
        <v>55</v>
      </c>
      <c r="O106" s="21"/>
      <c r="P106" s="21"/>
      <c r="Q106" s="21"/>
      <c r="R106" s="21"/>
      <c r="S106" s="21"/>
      <c r="T106" s="15"/>
      <c r="U106" s="16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21" t="s">
        <v>3</v>
      </c>
      <c r="L107" s="217">
        <f>K77</f>
        <v>8930</v>
      </c>
      <c r="M107" s="202"/>
      <c r="N107" s="7" t="s">
        <v>55</v>
      </c>
      <c r="O107" s="21"/>
      <c r="P107" s="21"/>
      <c r="Q107" s="21"/>
      <c r="R107" s="21"/>
      <c r="S107" s="202" t="s">
        <v>104</v>
      </c>
      <c r="T107" s="202"/>
      <c r="U107" s="16"/>
      <c r="AD107" s="51"/>
      <c r="AE107" s="51"/>
      <c r="AH107" s="122"/>
    </row>
    <row r="108" spans="1:44" ht="11.25" customHeight="1" x14ac:dyDescent="0.2">
      <c r="A108" s="61"/>
      <c r="B108" s="119"/>
      <c r="E108" s="21" t="s">
        <v>105</v>
      </c>
      <c r="F108" s="21"/>
      <c r="G108" s="21"/>
      <c r="J108" s="21" t="s">
        <v>3</v>
      </c>
      <c r="K108" s="21"/>
      <c r="L108" s="217">
        <f>K92</f>
        <v>1140</v>
      </c>
      <c r="M108" s="202"/>
      <c r="N108" s="7" t="s">
        <v>55</v>
      </c>
      <c r="T108" s="15"/>
      <c r="U108" s="71"/>
      <c r="V108" s="21"/>
      <c r="Y108" s="21"/>
      <c r="Z108" s="21"/>
      <c r="AA108" s="21"/>
      <c r="AB108" s="2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600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AE110" s="51"/>
    </row>
    <row r="111" spans="1:44" x14ac:dyDescent="0.2">
      <c r="A111" s="61"/>
      <c r="B111" s="1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62"/>
      <c r="T111" s="63"/>
      <c r="U111" s="16"/>
      <c r="V111" s="21"/>
      <c r="W111" s="21"/>
      <c r="AE111" s="51"/>
    </row>
    <row r="112" spans="1:44" x14ac:dyDescent="0.2">
      <c r="A112" s="61"/>
      <c r="B112" s="1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62"/>
      <c r="T112" s="63"/>
      <c r="U112" s="16"/>
      <c r="AE112" s="51"/>
    </row>
    <row r="113" spans="1:32" x14ac:dyDescent="0.2">
      <c r="A113" s="60"/>
      <c r="B113" s="1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AE113" s="51"/>
    </row>
    <row r="114" spans="1:32" x14ac:dyDescent="0.2">
      <c r="A114" s="61"/>
      <c r="B114" s="64"/>
      <c r="C114" s="15"/>
      <c r="D114" s="21"/>
      <c r="E114" s="21"/>
      <c r="F114" s="21"/>
      <c r="G114" s="21"/>
      <c r="H114" s="21"/>
      <c r="T114" s="15"/>
      <c r="U114" s="16"/>
      <c r="V114" s="21"/>
      <c r="Y114" s="129"/>
      <c r="Z114" s="21"/>
      <c r="AA114" s="62"/>
      <c r="AB114" s="62"/>
      <c r="AC114" s="62"/>
      <c r="AD114" s="21"/>
      <c r="AE114" s="51"/>
    </row>
    <row r="115" spans="1:32" x14ac:dyDescent="0.2">
      <c r="A115" s="61"/>
      <c r="B115" s="64"/>
      <c r="C115" s="15"/>
      <c r="D115" s="21"/>
      <c r="E115" s="21"/>
      <c r="F115" s="21"/>
      <c r="G115" s="21"/>
      <c r="H115" s="21"/>
      <c r="T115" s="15"/>
      <c r="U115" s="16"/>
      <c r="V115" s="21"/>
      <c r="Y115" s="16"/>
      <c r="Z115" s="21"/>
      <c r="AA115" s="62"/>
      <c r="AB115" s="62"/>
      <c r="AC115" s="62"/>
      <c r="AD115" s="21"/>
      <c r="AE115" s="51"/>
    </row>
    <row r="116" spans="1:32" x14ac:dyDescent="0.2">
      <c r="A116" s="61"/>
      <c r="B116" s="64"/>
      <c r="C116" s="21"/>
      <c r="D116" s="21"/>
      <c r="E116" s="21"/>
      <c r="F116" s="7" t="s">
        <v>107</v>
      </c>
      <c r="H116" s="21"/>
      <c r="T116" s="15"/>
      <c r="U116" s="16"/>
      <c r="V116" s="21"/>
      <c r="Y116" s="21"/>
      <c r="Z116" s="207">
        <f>M39</f>
        <v>12170</v>
      </c>
      <c r="AA116" s="207"/>
      <c r="AB116" s="21" t="s">
        <v>55</v>
      </c>
      <c r="AC116" s="21"/>
      <c r="AE116" s="51"/>
      <c r="AF116" s="130"/>
    </row>
    <row r="117" spans="1:32" x14ac:dyDescent="0.2">
      <c r="A117" s="61"/>
      <c r="B117" s="7"/>
      <c r="C117" s="21"/>
      <c r="D117" s="131">
        <f>U69</f>
        <v>30.032496292874512</v>
      </c>
      <c r="E117" s="21" t="s">
        <v>108</v>
      </c>
      <c r="H117" s="21"/>
      <c r="T117" s="15"/>
      <c r="U117" s="21"/>
      <c r="V117" s="21"/>
      <c r="Y117" s="21"/>
      <c r="AC117" s="21"/>
      <c r="AE117" s="51"/>
    </row>
    <row r="118" spans="1:32" x14ac:dyDescent="0.2">
      <c r="A118" s="61"/>
      <c r="B118" s="7"/>
      <c r="C118" s="21"/>
      <c r="D118" s="21"/>
      <c r="F118" s="214" t="s">
        <v>102</v>
      </c>
      <c r="G118" s="214"/>
      <c r="H118" s="21"/>
      <c r="T118" s="15"/>
      <c r="U118" s="21"/>
      <c r="V118" s="21"/>
      <c r="Y118" s="129"/>
      <c r="Z118" s="207">
        <f>L106</f>
        <v>10010</v>
      </c>
      <c r="AA118" s="207"/>
      <c r="AB118" s="21" t="s">
        <v>55</v>
      </c>
      <c r="AC118" s="21"/>
      <c r="AE118" s="51"/>
      <c r="AF118" s="130"/>
    </row>
    <row r="119" spans="1:32" x14ac:dyDescent="0.2">
      <c r="A119" s="61"/>
      <c r="B119" s="7"/>
      <c r="C119" s="21"/>
      <c r="D119" s="131">
        <f>U75</f>
        <v>15.016248146437256</v>
      </c>
      <c r="E119" s="21" t="s">
        <v>108</v>
      </c>
      <c r="G119" s="21"/>
      <c r="H119" s="21"/>
      <c r="T119" s="15"/>
      <c r="U119" s="21"/>
      <c r="V119" s="21"/>
      <c r="Y119" s="21"/>
      <c r="Z119" s="66"/>
      <c r="AA119" s="21"/>
      <c r="AB119" s="21"/>
      <c r="AC119" s="21"/>
      <c r="AE119" s="51"/>
    </row>
    <row r="120" spans="1:32" x14ac:dyDescent="0.2">
      <c r="A120" s="61"/>
      <c r="B120" s="64"/>
      <c r="C120" s="15"/>
      <c r="D120" s="21"/>
      <c r="E120" s="21"/>
      <c r="F120" s="214" t="s">
        <v>103</v>
      </c>
      <c r="G120" s="214"/>
      <c r="H120" s="21"/>
      <c r="T120" s="15"/>
      <c r="U120" s="21"/>
      <c r="V120" s="21"/>
      <c r="Y120" s="129"/>
      <c r="Z120" s="207">
        <f>L107</f>
        <v>8930</v>
      </c>
      <c r="AA120" s="207"/>
      <c r="AB120" s="21" t="s">
        <v>55</v>
      </c>
      <c r="AC120" s="21"/>
      <c r="AE120" s="51"/>
      <c r="AF120" s="130"/>
    </row>
    <row r="121" spans="1:32" ht="10.95" customHeight="1" x14ac:dyDescent="0.2">
      <c r="A121" s="61"/>
      <c r="B121" s="64"/>
      <c r="C121" s="15"/>
      <c r="D121" s="21"/>
      <c r="E121" s="21"/>
      <c r="F121" s="21"/>
      <c r="G121" s="21"/>
      <c r="H121" s="21"/>
      <c r="T121" s="15"/>
      <c r="U121" s="65"/>
      <c r="V121" s="21"/>
      <c r="Y121" s="21"/>
      <c r="AC121" s="21"/>
      <c r="AE121" s="51"/>
    </row>
    <row r="122" spans="1:32" ht="10.199999999999999" customHeight="1" x14ac:dyDescent="0.2">
      <c r="A122" s="60"/>
      <c r="B122" s="1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68"/>
      <c r="T122" s="63"/>
      <c r="U122" s="16"/>
      <c r="V122" s="21"/>
      <c r="AE122" s="51"/>
    </row>
    <row r="123" spans="1:32" ht="10.95" customHeight="1" x14ac:dyDescent="0.2">
      <c r="A123" s="60"/>
      <c r="B123" s="1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68"/>
      <c r="T123" s="63"/>
      <c r="U123" s="16"/>
      <c r="V123" s="21"/>
      <c r="W123" s="132"/>
      <c r="AA123" s="130"/>
      <c r="AE123" s="51"/>
    </row>
    <row r="124" spans="1:32" x14ac:dyDescent="0.2">
      <c r="A124" s="61"/>
      <c r="B124" s="64"/>
      <c r="C124" s="21"/>
      <c r="D124" s="21"/>
      <c r="E124" s="21"/>
      <c r="F124" s="206"/>
      <c r="G124" s="206"/>
      <c r="H124" s="21"/>
      <c r="I124" s="21"/>
      <c r="J124" s="21"/>
      <c r="K124" s="21"/>
      <c r="M124" s="21"/>
      <c r="N124" s="21"/>
      <c r="O124" s="21"/>
      <c r="P124" s="21"/>
      <c r="Q124" s="21"/>
      <c r="R124" s="21"/>
      <c r="S124" s="70"/>
      <c r="T124" s="15"/>
      <c r="U124" s="111"/>
      <c r="V124" s="21"/>
      <c r="Z124" s="72"/>
      <c r="AA124" s="21"/>
      <c r="AB124" s="21"/>
      <c r="AE124" s="51"/>
    </row>
    <row r="125" spans="1:32" x14ac:dyDescent="0.2">
      <c r="A125" s="61"/>
      <c r="B125" s="15"/>
      <c r="C125" s="21"/>
      <c r="D125" s="21" t="s">
        <v>109</v>
      </c>
      <c r="E125" s="21"/>
      <c r="H125" s="21"/>
      <c r="I125" s="21"/>
      <c r="J125" s="21"/>
      <c r="K125" s="133" t="s">
        <v>99</v>
      </c>
      <c r="L125" s="82"/>
      <c r="M125" s="133"/>
      <c r="N125" s="133"/>
      <c r="O125" s="133"/>
      <c r="P125" s="21"/>
      <c r="Q125" s="21"/>
      <c r="R125" s="133" t="s">
        <v>97</v>
      </c>
      <c r="S125" s="68"/>
      <c r="T125" s="63"/>
      <c r="U125" s="62"/>
      <c r="V125" s="21"/>
      <c r="W125" s="21"/>
      <c r="X125" s="21"/>
      <c r="Y125" s="21"/>
      <c r="Z125" s="207"/>
      <c r="AA125" s="207"/>
      <c r="AB125" s="21"/>
      <c r="AE125" s="51"/>
    </row>
    <row r="126" spans="1:32" x14ac:dyDescent="0.2">
      <c r="A126" s="61"/>
      <c r="C126" s="208">
        <f>H36*1000</f>
        <v>10920</v>
      </c>
      <c r="D126" s="208"/>
      <c r="E126" s="21" t="s">
        <v>55</v>
      </c>
      <c r="J126" s="21"/>
      <c r="K126" s="134">
        <f>J104</f>
        <v>965.16471496776501</v>
      </c>
      <c r="L126" s="135" t="s">
        <v>58</v>
      </c>
      <c r="M126" s="209"/>
      <c r="N126" s="209"/>
      <c r="O126" s="82"/>
      <c r="R126" s="136">
        <f>J103</f>
        <v>902.59701435760974</v>
      </c>
      <c r="S126" s="82" t="s">
        <v>58</v>
      </c>
      <c r="T126" s="15"/>
      <c r="U126" s="21"/>
      <c r="V126" s="21"/>
      <c r="Y126" s="21"/>
      <c r="Z126" s="21"/>
      <c r="AA126" s="21"/>
      <c r="AB126" s="21"/>
      <c r="AD126" s="80"/>
      <c r="AE126" s="51"/>
    </row>
    <row r="127" spans="1:32" x14ac:dyDescent="0.2">
      <c r="A127" s="61"/>
      <c r="C127" s="21"/>
      <c r="D127" s="21"/>
      <c r="E127" s="21"/>
      <c r="I127" s="21"/>
      <c r="J127" s="16"/>
      <c r="K127" s="21"/>
      <c r="T127" s="15"/>
      <c r="U127" s="21"/>
      <c r="V127" s="21"/>
      <c r="Y127" s="21"/>
      <c r="Z127" s="21"/>
      <c r="AA127" s="21"/>
      <c r="AB127" s="21"/>
      <c r="AD127" s="80"/>
      <c r="AE127" s="51"/>
    </row>
    <row r="128" spans="1:32" x14ac:dyDescent="0.2">
      <c r="A128" s="61"/>
      <c r="C128" s="21"/>
      <c r="D128" s="21"/>
      <c r="E128" s="21"/>
      <c r="I128" s="21"/>
      <c r="J128" s="16"/>
      <c r="K128" s="21"/>
      <c r="T128" s="15"/>
      <c r="U128" s="111"/>
      <c r="V128" s="21"/>
      <c r="Y128" s="21"/>
      <c r="Z128" s="21"/>
      <c r="AA128" s="21"/>
      <c r="AB128" s="21"/>
      <c r="AD128" s="80"/>
      <c r="AE128" s="51"/>
    </row>
    <row r="129" spans="1:31" x14ac:dyDescent="0.2">
      <c r="A129" s="61"/>
      <c r="D129" s="21"/>
      <c r="E129" s="21"/>
      <c r="I129" s="21"/>
      <c r="J129" s="16"/>
      <c r="K129" s="21"/>
      <c r="T129" s="15"/>
      <c r="U129" s="111"/>
      <c r="V129" s="21"/>
      <c r="Y129" s="21"/>
      <c r="Z129" s="21"/>
      <c r="AA129" s="21"/>
      <c r="AB129" s="21"/>
      <c r="AD129" s="80"/>
      <c r="AE129" s="51"/>
    </row>
    <row r="130" spans="1:31" x14ac:dyDescent="0.2">
      <c r="A130" s="61"/>
      <c r="C130" s="21"/>
      <c r="D130" s="21"/>
      <c r="E130" s="21"/>
      <c r="H130" s="21"/>
      <c r="I130" s="21"/>
      <c r="J130" s="16"/>
      <c r="K130" s="21"/>
      <c r="T130" s="15"/>
      <c r="U130" s="21"/>
      <c r="V130" s="21"/>
      <c r="AC130" s="21"/>
      <c r="AD130" s="21"/>
      <c r="AE130" s="51"/>
    </row>
    <row r="131" spans="1:31" x14ac:dyDescent="0.2">
      <c r="A131" s="61"/>
      <c r="C131" s="21"/>
      <c r="D131" s="21"/>
      <c r="E131" s="21"/>
      <c r="H131" s="21"/>
      <c r="I131" s="21"/>
      <c r="J131" s="16"/>
      <c r="K131" s="21"/>
      <c r="T131" s="15"/>
      <c r="U131" s="21"/>
      <c r="V131" s="21"/>
      <c r="AC131" s="21"/>
      <c r="AD131" s="21"/>
      <c r="AE131" s="51"/>
    </row>
    <row r="132" spans="1:31" x14ac:dyDescent="0.2">
      <c r="A132" s="61"/>
      <c r="C132" s="21"/>
      <c r="D132" s="21"/>
      <c r="E132" s="21"/>
      <c r="H132" s="21"/>
      <c r="I132" s="21"/>
      <c r="J132" s="16"/>
      <c r="K132" s="21"/>
      <c r="T132" s="15"/>
      <c r="U132" s="21"/>
      <c r="V132" s="21"/>
      <c r="AC132" s="21"/>
      <c r="AD132" s="21"/>
      <c r="AE132" s="51"/>
    </row>
    <row r="133" spans="1:31" x14ac:dyDescent="0.2">
      <c r="A133" s="61"/>
      <c r="C133" s="21"/>
      <c r="D133" s="21"/>
      <c r="E133" s="21"/>
      <c r="H133" s="21"/>
      <c r="I133" s="21"/>
      <c r="J133" s="16"/>
      <c r="K133" s="21"/>
      <c r="T133" s="15"/>
      <c r="U133" s="111"/>
      <c r="V133" s="21"/>
      <c r="AC133" s="21"/>
      <c r="AD133" s="21"/>
      <c r="AE133" s="51"/>
    </row>
    <row r="134" spans="1:31" x14ac:dyDescent="0.2">
      <c r="A134" s="61"/>
      <c r="C134" s="21"/>
      <c r="D134" s="21"/>
      <c r="E134" s="21"/>
      <c r="H134" s="21"/>
      <c r="I134" s="21"/>
      <c r="J134" s="16"/>
      <c r="K134" s="21"/>
      <c r="T134" s="15"/>
      <c r="U134" s="21"/>
      <c r="V134" s="21"/>
      <c r="AC134" s="21"/>
      <c r="AD134" s="21"/>
      <c r="AE134" s="51"/>
    </row>
    <row r="135" spans="1:31" x14ac:dyDescent="0.2">
      <c r="A135" s="61"/>
      <c r="B135" s="15"/>
      <c r="C135" s="21"/>
      <c r="D135" s="21"/>
      <c r="E135" s="21"/>
      <c r="H135" s="21"/>
      <c r="I135" s="21"/>
      <c r="J135" s="16"/>
      <c r="K135" s="21"/>
      <c r="T135" s="15"/>
      <c r="U135" s="111"/>
      <c r="V135" s="21"/>
      <c r="Y135" s="137"/>
      <c r="AC135" s="21"/>
      <c r="AD135" s="21"/>
      <c r="AE135" s="51"/>
    </row>
    <row r="136" spans="1:31" x14ac:dyDescent="0.2">
      <c r="A136" s="61"/>
      <c r="B136" s="15"/>
      <c r="C136" s="21"/>
      <c r="D136" s="21"/>
      <c r="E136" s="21"/>
      <c r="F136" s="206" t="s">
        <v>105</v>
      </c>
      <c r="G136" s="206"/>
      <c r="H136" s="21"/>
      <c r="I136" s="21"/>
      <c r="J136" s="16"/>
      <c r="K136" s="21"/>
      <c r="T136" s="15"/>
      <c r="U136" s="138"/>
      <c r="V136" s="21"/>
      <c r="Y136" s="139"/>
      <c r="Z136" s="210">
        <f>L108</f>
        <v>1140</v>
      </c>
      <c r="AA136" s="206"/>
      <c r="AB136" s="7" t="s">
        <v>55</v>
      </c>
      <c r="AC136" s="21"/>
      <c r="AD136" s="21"/>
      <c r="AE136" s="51"/>
    </row>
    <row r="137" spans="1:31" x14ac:dyDescent="0.2">
      <c r="A137" s="61"/>
      <c r="B137" s="15"/>
      <c r="C137" s="21"/>
      <c r="D137" s="131">
        <f>U92</f>
        <v>15.016248146437256</v>
      </c>
      <c r="E137" s="21" t="s">
        <v>108</v>
      </c>
      <c r="H137" s="21"/>
      <c r="I137" s="21"/>
      <c r="J137" s="16"/>
      <c r="K137" s="21"/>
      <c r="T137" s="15"/>
      <c r="U137" s="62"/>
      <c r="V137" s="21"/>
      <c r="AC137" s="21"/>
      <c r="AD137" s="21"/>
      <c r="AE137" s="51"/>
    </row>
    <row r="138" spans="1:31" x14ac:dyDescent="0.2">
      <c r="A138" s="61"/>
      <c r="B138" s="15"/>
      <c r="C138" s="21"/>
      <c r="D138" s="21"/>
      <c r="E138" s="21"/>
      <c r="F138" s="206" t="s">
        <v>106</v>
      </c>
      <c r="G138" s="206"/>
      <c r="H138" s="21"/>
      <c r="I138" s="21"/>
      <c r="J138" s="16"/>
      <c r="K138" s="21"/>
      <c r="T138" s="15"/>
      <c r="U138" s="137"/>
      <c r="V138" s="21"/>
      <c r="Z138" s="211">
        <f>L109</f>
        <v>600</v>
      </c>
      <c r="AA138" s="206"/>
      <c r="AB138" s="7" t="s">
        <v>55</v>
      </c>
      <c r="AC138" s="21"/>
      <c r="AD138" s="21"/>
      <c r="AE138" s="140"/>
    </row>
    <row r="139" spans="1:31" x14ac:dyDescent="0.2">
      <c r="A139" s="61"/>
      <c r="C139" s="21"/>
      <c r="D139" s="21"/>
      <c r="E139" s="21"/>
      <c r="I139" s="21"/>
      <c r="J139" s="16"/>
      <c r="K139" s="21"/>
      <c r="T139" s="15"/>
      <c r="U139" s="62"/>
      <c r="V139" s="21"/>
      <c r="Y139" s="137"/>
      <c r="Z139" s="21"/>
      <c r="AC139" s="21"/>
      <c r="AD139" s="21"/>
      <c r="AE139" s="51"/>
    </row>
    <row r="140" spans="1:31" x14ac:dyDescent="0.2">
      <c r="A140" s="61"/>
      <c r="C140" s="21"/>
      <c r="D140" s="21"/>
      <c r="E140" s="21"/>
      <c r="I140" s="21"/>
      <c r="J140" s="16"/>
      <c r="K140" s="21"/>
      <c r="T140" s="15"/>
      <c r="U140" s="62"/>
      <c r="V140" s="21"/>
      <c r="Y140" s="137"/>
      <c r="Z140" s="21"/>
      <c r="AC140" s="21"/>
      <c r="AD140" s="21"/>
      <c r="AE140" s="141"/>
    </row>
    <row r="141" spans="1:31" x14ac:dyDescent="0.2">
      <c r="A141" s="61"/>
      <c r="C141" s="21"/>
      <c r="D141" s="21"/>
      <c r="E141" s="21"/>
      <c r="I141" s="21"/>
      <c r="J141" s="16"/>
      <c r="K141" s="21"/>
      <c r="T141" s="15"/>
      <c r="U141" s="62"/>
      <c r="V141" s="21"/>
      <c r="Y141" s="137"/>
      <c r="Z141" s="21"/>
      <c r="AC141" s="21"/>
      <c r="AD141" s="21"/>
      <c r="AE141" s="142"/>
    </row>
    <row r="142" spans="1:31" x14ac:dyDescent="0.2">
      <c r="A142" s="61"/>
      <c r="C142" s="21"/>
      <c r="D142" s="21"/>
      <c r="E142" s="21"/>
      <c r="I142" s="21"/>
      <c r="J142" s="16"/>
      <c r="K142" s="21"/>
      <c r="T142" s="15"/>
      <c r="U142" s="137"/>
      <c r="V142" s="21"/>
      <c r="Y142" s="137"/>
      <c r="Z142" s="21"/>
      <c r="AC142" s="21"/>
      <c r="AD142" s="21"/>
      <c r="AE142" s="51"/>
    </row>
    <row r="143" spans="1:31" x14ac:dyDescent="0.2">
      <c r="A143" s="61"/>
      <c r="C143" s="21"/>
      <c r="D143" s="21"/>
      <c r="E143" s="21"/>
      <c r="I143" s="21"/>
      <c r="J143" s="16"/>
      <c r="K143" s="21"/>
      <c r="T143" s="15"/>
      <c r="U143" s="21"/>
      <c r="V143" s="21"/>
      <c r="Y143" s="137"/>
      <c r="Z143" s="21"/>
      <c r="AC143" s="21"/>
      <c r="AD143" s="21"/>
      <c r="AE143" s="51"/>
    </row>
    <row r="144" spans="1:31" x14ac:dyDescent="0.2">
      <c r="A144" s="61"/>
      <c r="C144" s="21"/>
      <c r="D144" s="21"/>
      <c r="E144" s="21"/>
      <c r="H144" s="21"/>
      <c r="I144" s="21"/>
      <c r="J144" s="113"/>
      <c r="K144" s="21"/>
      <c r="M144" s="137"/>
      <c r="O144" s="113" t="s">
        <v>110</v>
      </c>
      <c r="P144" s="212">
        <f>H34*1000</f>
        <v>12146</v>
      </c>
      <c r="Q144" s="213"/>
      <c r="R144" s="21" t="s">
        <v>55</v>
      </c>
      <c r="T144" s="143"/>
      <c r="U144" s="62"/>
      <c r="V144" s="21"/>
      <c r="AE144" s="51"/>
    </row>
    <row r="145" spans="1:31" x14ac:dyDescent="0.2">
      <c r="A145" s="61"/>
      <c r="C145" s="21"/>
      <c r="D145" s="21"/>
      <c r="E145" s="21"/>
      <c r="H145" s="21"/>
      <c r="I145" s="21"/>
      <c r="J145" s="113"/>
      <c r="K145" s="21"/>
      <c r="M145" s="137"/>
      <c r="O145" s="21"/>
      <c r="P145" s="21"/>
      <c r="Q145" s="21"/>
      <c r="R145" s="21"/>
      <c r="T145" s="143"/>
      <c r="U145" s="137"/>
      <c r="V145" s="2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21"/>
      <c r="E147" s="21"/>
      <c r="F147" s="21"/>
      <c r="G147" s="21"/>
      <c r="H147" s="21"/>
      <c r="I147" s="21"/>
      <c r="J147" s="15"/>
      <c r="K147" s="16"/>
      <c r="L147" s="21"/>
      <c r="M147" s="110"/>
      <c r="N147" s="16"/>
      <c r="O147" s="16"/>
      <c r="P147" s="16"/>
      <c r="Q147" s="16"/>
      <c r="R147" s="21"/>
      <c r="U147" s="151"/>
      <c r="V147" s="152"/>
      <c r="Z147" s="21"/>
      <c r="AA147" s="82"/>
      <c r="AB147" s="82"/>
      <c r="AD147" s="21"/>
      <c r="AE147" s="22"/>
    </row>
    <row r="148" spans="1:31" ht="10.8" thickBot="1" x14ac:dyDescent="0.25">
      <c r="A148" s="61"/>
      <c r="C148" s="15"/>
      <c r="D148" s="21"/>
      <c r="E148" s="21"/>
      <c r="F148" s="21"/>
      <c r="G148" s="21"/>
      <c r="H148" s="21"/>
      <c r="N148" s="49"/>
      <c r="T148" s="15"/>
      <c r="U148" s="153"/>
      <c r="V148" s="21"/>
      <c r="W148" s="21"/>
      <c r="X148" s="2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00"/>
      <c r="AB149" s="100"/>
      <c r="AC149" s="100"/>
      <c r="AD149" s="100"/>
      <c r="AE149" s="22"/>
    </row>
    <row r="150" spans="1:31" x14ac:dyDescent="0.2">
      <c r="A150" s="61"/>
      <c r="B150" s="119"/>
      <c r="C150" s="21"/>
      <c r="D150" s="21"/>
      <c r="E150" s="21"/>
      <c r="F150" s="21"/>
      <c r="G150" s="21"/>
      <c r="H150" s="2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20"/>
      <c r="V150" s="15"/>
      <c r="W150" s="113"/>
      <c r="X150" s="21"/>
      <c r="Y150" s="137"/>
      <c r="Z150" s="159"/>
      <c r="AE150" s="22"/>
    </row>
    <row r="151" spans="1:31" ht="10.8" thickBot="1" x14ac:dyDescent="0.25">
      <c r="A151" s="61"/>
      <c r="B151" s="119"/>
      <c r="C151" s="21"/>
      <c r="D151" s="21"/>
      <c r="E151" s="21"/>
      <c r="F151" s="21"/>
      <c r="G151" s="21"/>
      <c r="H151" s="2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115.86611224102822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21"/>
      <c r="H152" s="21"/>
      <c r="I152" s="2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21" t="s">
        <v>116</v>
      </c>
      <c r="Z152" s="165"/>
      <c r="AE152" s="22"/>
    </row>
    <row r="153" spans="1:31" x14ac:dyDescent="0.2">
      <c r="A153" s="61"/>
      <c r="B153" s="52"/>
      <c r="C153" s="166"/>
      <c r="D153" s="21"/>
      <c r="E153" s="21"/>
      <c r="F153" s="21"/>
      <c r="G153" s="2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475.05106018821567</v>
      </c>
      <c r="W153" s="202"/>
      <c r="X153" s="202"/>
      <c r="Y153" s="21" t="s">
        <v>118</v>
      </c>
      <c r="Z153" s="51"/>
      <c r="AA153" s="100"/>
      <c r="AB153" s="100"/>
      <c r="AC153" s="100"/>
      <c r="AD153" s="100"/>
      <c r="AE153" s="22"/>
    </row>
    <row r="154" spans="1:31" x14ac:dyDescent="0.2">
      <c r="A154" s="61"/>
      <c r="B154" s="169"/>
      <c r="C154" s="21"/>
      <c r="D154" s="21"/>
      <c r="E154" s="21"/>
      <c r="F154" s="21"/>
      <c r="G154" s="21"/>
      <c r="H154" s="170"/>
      <c r="I154" s="21"/>
      <c r="J154" s="21"/>
      <c r="K154" s="21"/>
      <c r="L154" s="21"/>
      <c r="M154" s="21"/>
      <c r="N154" s="21"/>
      <c r="O154" s="21"/>
      <c r="P154" s="21"/>
      <c r="Q154" s="22"/>
      <c r="R154" s="21"/>
      <c r="S154" s="61"/>
      <c r="T154" s="15"/>
      <c r="U154" s="113"/>
      <c r="V154" s="202">
        <f>V153*60/1000</f>
        <v>28.503063611292937</v>
      </c>
      <c r="W154" s="202"/>
      <c r="X154" s="202"/>
      <c r="Y154" s="21" t="s">
        <v>119</v>
      </c>
      <c r="Z154" s="22"/>
      <c r="AA154" s="21"/>
      <c r="AB154" s="21"/>
      <c r="AC154" s="21"/>
      <c r="AD154" s="21"/>
      <c r="AE154" s="22"/>
    </row>
    <row r="155" spans="1:31" x14ac:dyDescent="0.2">
      <c r="A155" s="61"/>
      <c r="B155" s="119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2"/>
      <c r="R155" s="21"/>
      <c r="S155" s="61"/>
      <c r="U155" s="16"/>
      <c r="V155" s="202"/>
      <c r="W155" s="202"/>
      <c r="X155" s="202"/>
      <c r="Y155" s="21"/>
      <c r="Z155" s="22"/>
      <c r="AA155" s="21"/>
      <c r="AB155" s="21"/>
      <c r="AC155" s="21"/>
      <c r="AD155" s="21"/>
      <c r="AE155" s="22"/>
    </row>
    <row r="156" spans="1:31" x14ac:dyDescent="0.2">
      <c r="A156" s="61" t="s">
        <v>104</v>
      </c>
      <c r="B156" s="119"/>
      <c r="C156" s="21"/>
      <c r="D156" s="21"/>
      <c r="E156" s="74"/>
      <c r="F156" s="21"/>
      <c r="G156" s="202"/>
      <c r="H156" s="202"/>
      <c r="I156" s="21"/>
      <c r="J156" s="21"/>
      <c r="K156" s="21"/>
      <c r="L156" s="21"/>
      <c r="M156" s="21"/>
      <c r="N156" s="113"/>
      <c r="O156" s="21"/>
      <c r="P156" s="21"/>
      <c r="Q156" s="22"/>
      <c r="R156" s="21"/>
      <c r="S156" s="61"/>
      <c r="U156" s="16" t="s">
        <v>120</v>
      </c>
      <c r="V156" s="21"/>
      <c r="W156" s="21"/>
      <c r="X156" s="21" t="s">
        <v>117</v>
      </c>
      <c r="Y156" s="21" t="s">
        <v>121</v>
      </c>
      <c r="Z156" s="22"/>
      <c r="AA156" s="21"/>
      <c r="AB156" s="21"/>
      <c r="AC156" s="21"/>
      <c r="AD156" s="21"/>
      <c r="AE156" s="22"/>
    </row>
    <row r="157" spans="1:31" x14ac:dyDescent="0.2">
      <c r="A157" s="61"/>
      <c r="B157" s="119"/>
      <c r="C157" s="21"/>
      <c r="D157" s="21"/>
      <c r="E157" s="74"/>
      <c r="F157" s="21"/>
      <c r="G157" s="202"/>
      <c r="H157" s="202"/>
      <c r="I157" s="21"/>
      <c r="J157" s="21"/>
      <c r="K157" s="21"/>
      <c r="L157" s="21"/>
      <c r="M157" s="21"/>
      <c r="N157" s="113"/>
      <c r="O157" s="21"/>
      <c r="P157" s="21"/>
      <c r="Q157" s="22"/>
      <c r="R157" s="2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2</v>
      </c>
      <c r="Z157" s="22"/>
      <c r="AA157" s="21"/>
      <c r="AB157" s="21"/>
      <c r="AC157" s="21"/>
      <c r="AD157" s="21"/>
      <c r="AE157" s="22"/>
    </row>
    <row r="158" spans="1:31" x14ac:dyDescent="0.2">
      <c r="A158" s="61"/>
      <c r="B158" s="119"/>
      <c r="C158" s="21"/>
      <c r="D158" s="21"/>
      <c r="E158" s="74"/>
      <c r="F158" s="21"/>
      <c r="G158" s="202"/>
      <c r="H158" s="202"/>
      <c r="I158" s="21"/>
      <c r="J158" s="21"/>
      <c r="K158" s="21"/>
      <c r="L158" s="21"/>
      <c r="M158" s="21"/>
      <c r="N158" s="113"/>
      <c r="O158" s="21"/>
      <c r="P158" s="21"/>
      <c r="Q158" s="22"/>
      <c r="R158" s="2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1</v>
      </c>
      <c r="Z158" s="22"/>
      <c r="AA158" s="21"/>
      <c r="AB158" s="21"/>
      <c r="AC158" s="21"/>
      <c r="AD158" s="21"/>
      <c r="AE158" s="22"/>
    </row>
    <row r="159" spans="1:31" x14ac:dyDescent="0.2">
      <c r="A159" s="61"/>
      <c r="B159" s="119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/>
      <c r="R159" s="2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1</v>
      </c>
      <c r="Z159" s="22"/>
      <c r="AA159" s="21"/>
      <c r="AB159" s="21"/>
      <c r="AC159" s="21"/>
      <c r="AD159" s="21"/>
      <c r="AE159" s="22"/>
    </row>
    <row r="160" spans="1:31" x14ac:dyDescent="0.2">
      <c r="A160" s="61"/>
      <c r="B160" s="119"/>
      <c r="C160" s="21"/>
      <c r="D160" s="21"/>
      <c r="E160" s="21"/>
      <c r="F160" s="21"/>
      <c r="G160" s="21"/>
      <c r="H160" s="74"/>
      <c r="I160" s="21"/>
      <c r="J160" s="21"/>
      <c r="K160" s="21"/>
      <c r="L160" s="21"/>
      <c r="M160" s="21"/>
      <c r="N160" s="202"/>
      <c r="O160" s="202"/>
      <c r="P160" s="21"/>
      <c r="Q160" s="22"/>
      <c r="R160" s="2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21"/>
      <c r="AB160" s="21"/>
      <c r="AC160" s="21"/>
      <c r="AD160" s="21"/>
      <c r="AE160" s="22"/>
    </row>
    <row r="161" spans="1:31" ht="10.8" thickBot="1" x14ac:dyDescent="0.25">
      <c r="A161" s="61"/>
      <c r="B161" s="119"/>
      <c r="C161" s="21"/>
      <c r="D161" s="21"/>
      <c r="E161" s="21"/>
      <c r="F161" s="21"/>
      <c r="G161" s="21"/>
      <c r="H161" s="74"/>
      <c r="I161" s="21"/>
      <c r="J161" s="21"/>
      <c r="K161" s="21"/>
      <c r="L161" s="21"/>
      <c r="M161" s="21"/>
      <c r="N161" s="202"/>
      <c r="O161" s="202"/>
      <c r="P161" s="21"/>
      <c r="Q161" s="22"/>
      <c r="R161" s="21"/>
      <c r="S161" s="144"/>
      <c r="T161" s="126"/>
      <c r="U161" s="127"/>
      <c r="V161" s="37"/>
      <c r="W161" s="37"/>
      <c r="X161" s="37"/>
      <c r="Y161" s="37"/>
      <c r="Z161" s="128"/>
      <c r="AA161" s="21"/>
      <c r="AB161" s="21"/>
      <c r="AC161" s="21"/>
      <c r="AD161" s="21"/>
      <c r="AE161" s="22"/>
    </row>
    <row r="162" spans="1:31" x14ac:dyDescent="0.2">
      <c r="A162" s="61"/>
      <c r="B162" s="119"/>
      <c r="C162" s="21"/>
      <c r="D162" s="21"/>
      <c r="E162" s="21"/>
      <c r="F162" s="21"/>
      <c r="G162" s="21"/>
      <c r="H162" s="74"/>
      <c r="I162" s="21"/>
      <c r="J162" s="21"/>
      <c r="K162" s="21"/>
      <c r="L162" s="21"/>
      <c r="M162" s="21"/>
      <c r="N162" s="202"/>
      <c r="O162" s="202"/>
      <c r="P162" s="21"/>
      <c r="Q162" s="22"/>
      <c r="R162" s="21"/>
      <c r="S162" s="21"/>
      <c r="T162" s="15"/>
      <c r="U162" s="16"/>
      <c r="V162" s="21"/>
      <c r="W162" s="21"/>
      <c r="X162" s="21"/>
      <c r="Y162" s="21"/>
      <c r="Z162" s="21"/>
      <c r="AA162" s="21"/>
      <c r="AB162" s="21"/>
      <c r="AC162" s="21"/>
      <c r="AD162" s="21"/>
      <c r="AE162" s="22"/>
    </row>
    <row r="163" spans="1:31" x14ac:dyDescent="0.2">
      <c r="A163" s="61"/>
      <c r="B163" s="119"/>
      <c r="C163" s="21"/>
      <c r="D163" s="21"/>
      <c r="E163" s="21"/>
      <c r="F163" s="21"/>
      <c r="G163" s="21"/>
      <c r="H163" s="74"/>
      <c r="I163" s="21"/>
      <c r="J163" s="21"/>
      <c r="K163" s="21"/>
      <c r="L163" s="21"/>
      <c r="M163" s="21"/>
      <c r="N163" s="202"/>
      <c r="O163" s="202"/>
      <c r="P163" s="21"/>
      <c r="Q163" s="22"/>
      <c r="R163" s="21"/>
      <c r="S163" s="21"/>
      <c r="T163" s="15"/>
      <c r="U163" s="16"/>
      <c r="V163" s="21"/>
      <c r="W163" s="21"/>
      <c r="X163" s="21"/>
      <c r="Y163" s="21"/>
      <c r="Z163" s="21"/>
      <c r="AA163" s="21"/>
      <c r="AB163" s="21"/>
      <c r="AC163" s="21"/>
      <c r="AD163" s="2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21"/>
      <c r="S164" s="21"/>
      <c r="T164" s="15"/>
      <c r="U164" s="16"/>
      <c r="V164" s="21"/>
      <c r="W164" s="21"/>
      <c r="X164" s="21"/>
      <c r="Y164" s="21"/>
      <c r="Z164" s="21"/>
      <c r="AA164" s="21"/>
      <c r="AB164" s="21"/>
      <c r="AC164" s="21"/>
      <c r="AD164" s="21"/>
      <c r="AE164" s="51"/>
    </row>
    <row r="165" spans="1:31" x14ac:dyDescent="0.2">
      <c r="A165" s="61"/>
      <c r="B165" s="1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15"/>
      <c r="U165" s="16"/>
      <c r="V165" s="21"/>
      <c r="W165" s="21"/>
      <c r="X165" s="21"/>
      <c r="Y165" s="21"/>
      <c r="Z165" s="21"/>
      <c r="AA165" s="21"/>
      <c r="AB165" s="21"/>
      <c r="AC165" s="21"/>
      <c r="AD165" s="21"/>
      <c r="AE165" s="51"/>
    </row>
    <row r="166" spans="1:31" x14ac:dyDescent="0.2">
      <c r="A166" s="61"/>
      <c r="B166" s="1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15"/>
      <c r="U166" s="16"/>
      <c r="V166" s="21"/>
      <c r="W166" s="21"/>
      <c r="X166" s="21"/>
      <c r="Y166" s="21"/>
      <c r="Z166" s="21"/>
      <c r="AA166" s="21"/>
      <c r="AB166" s="21"/>
      <c r="AC166" s="21"/>
      <c r="AD166" s="2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21"/>
      <c r="B168" s="1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15"/>
      <c r="U168" s="16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1" x14ac:dyDescent="0.2">
      <c r="A169" s="21"/>
      <c r="B169" s="1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15"/>
      <c r="U169" s="16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1" x14ac:dyDescent="0.2">
      <c r="A170" s="21"/>
      <c r="B170" s="1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15"/>
      <c r="U170" s="16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1" x14ac:dyDescent="0.2">
      <c r="A171" s="21"/>
      <c r="B171" s="1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15"/>
      <c r="U171" s="16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1" x14ac:dyDescent="0.2">
      <c r="A172" s="21"/>
      <c r="B172" s="1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15"/>
      <c r="U172" s="16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1" x14ac:dyDescent="0.2">
      <c r="A173" s="21"/>
      <c r="B173" s="1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15"/>
      <c r="U173" s="16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1" x14ac:dyDescent="0.2">
      <c r="A174" s="21"/>
      <c r="B174" s="1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15"/>
      <c r="U174" s="16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1" x14ac:dyDescent="0.2">
      <c r="A175" s="21"/>
      <c r="B175" s="1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15"/>
      <c r="U175" s="16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1" x14ac:dyDescent="0.2">
      <c r="A176" s="21"/>
      <c r="B176" s="1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15"/>
      <c r="U176" s="16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x14ac:dyDescent="0.2">
      <c r="A177" s="21"/>
      <c r="B177" s="1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15"/>
      <c r="U177" s="16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x14ac:dyDescent="0.2">
      <c r="A178" s="21"/>
      <c r="B178" s="1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15"/>
      <c r="U178" s="16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x14ac:dyDescent="0.2">
      <c r="A179" s="21"/>
      <c r="B179" s="1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15"/>
      <c r="U179" s="16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x14ac:dyDescent="0.2">
      <c r="A180" s="21"/>
      <c r="B180" s="1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15"/>
      <c r="U180" s="16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x14ac:dyDescent="0.2">
      <c r="A181" s="21"/>
      <c r="B181" s="1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15"/>
      <c r="U181" s="16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x14ac:dyDescent="0.2">
      <c r="A182" s="21"/>
      <c r="B182" s="1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15"/>
      <c r="U182" s="16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x14ac:dyDescent="0.2">
      <c r="A183" s="21"/>
      <c r="B183" s="1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15"/>
      <c r="U183" s="16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x14ac:dyDescent="0.2">
      <c r="A184" s="21"/>
      <c r="B184" s="1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15"/>
      <c r="U184" s="16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x14ac:dyDescent="0.2">
      <c r="A185" s="21"/>
      <c r="B185" s="1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15"/>
      <c r="U185" s="16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x14ac:dyDescent="0.2">
      <c r="A186" s="21"/>
      <c r="B186" s="1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15"/>
      <c r="U186" s="16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x14ac:dyDescent="0.2">
      <c r="A187" s="21"/>
      <c r="B187" s="1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15"/>
      <c r="U187" s="16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x14ac:dyDescent="0.2">
      <c r="A188" s="21"/>
      <c r="B188" s="1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15"/>
      <c r="U188" s="16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x14ac:dyDescent="0.2">
      <c r="A189" s="21"/>
      <c r="B189" s="1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15"/>
      <c r="U189" s="16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x14ac:dyDescent="0.2">
      <c r="A190" s="21"/>
      <c r="B190" s="1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15"/>
      <c r="U190" s="16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x14ac:dyDescent="0.2">
      <c r="A191" s="21"/>
      <c r="B191" s="1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15"/>
      <c r="U191" s="16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x14ac:dyDescent="0.2">
      <c r="A192" s="21"/>
      <c r="B192" s="1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15"/>
      <c r="U192" s="16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x14ac:dyDescent="0.2">
      <c r="A193" s="21"/>
      <c r="B193" s="1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15"/>
      <c r="U193" s="16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x14ac:dyDescent="0.2">
      <c r="A194" s="21"/>
      <c r="B194" s="1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15"/>
      <c r="U194" s="16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x14ac:dyDescent="0.2">
      <c r="A195" s="21"/>
      <c r="B195" s="1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15"/>
      <c r="U195" s="16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x14ac:dyDescent="0.2">
      <c r="A196" s="21"/>
      <c r="B196" s="1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15"/>
      <c r="U196" s="16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x14ac:dyDescent="0.2">
      <c r="A197" s="21"/>
      <c r="B197" s="1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15"/>
      <c r="U197" s="16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x14ac:dyDescent="0.2">
      <c r="A198" s="21"/>
      <c r="B198" s="1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15"/>
      <c r="U198" s="16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x14ac:dyDescent="0.2">
      <c r="A199" s="21"/>
      <c r="B199" s="1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15"/>
      <c r="U199" s="16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x14ac:dyDescent="0.2">
      <c r="A200" s="21"/>
      <c r="B200" s="1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15"/>
      <c r="U200" s="16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x14ac:dyDescent="0.2">
      <c r="A201" s="21"/>
      <c r="B201" s="1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15"/>
      <c r="U201" s="16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x14ac:dyDescent="0.2">
      <c r="A202" s="21"/>
      <c r="B202" s="1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15"/>
      <c r="U202" s="16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x14ac:dyDescent="0.2">
      <c r="A203" s="21"/>
      <c r="B203" s="1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15"/>
      <c r="U203" s="16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x14ac:dyDescent="0.2">
      <c r="A204" s="21"/>
      <c r="B204" s="1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15"/>
      <c r="U204" s="16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x14ac:dyDescent="0.2">
      <c r="A205" s="21"/>
      <c r="B205" s="1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15"/>
      <c r="U205" s="16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x14ac:dyDescent="0.2">
      <c r="A206" s="21"/>
      <c r="B206" s="1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15"/>
      <c r="U206" s="16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x14ac:dyDescent="0.2">
      <c r="A207" s="21"/>
      <c r="B207" s="1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15"/>
      <c r="U207" s="16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x14ac:dyDescent="0.2">
      <c r="A208" s="21"/>
      <c r="B208" s="1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15"/>
      <c r="U208" s="16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x14ac:dyDescent="0.2">
      <c r="A209" s="21"/>
      <c r="B209" s="1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15"/>
      <c r="U209" s="16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x14ac:dyDescent="0.2">
      <c r="A210" s="21"/>
      <c r="B210" s="1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15"/>
      <c r="U210" s="16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x14ac:dyDescent="0.2">
      <c r="A211" s="21"/>
      <c r="B211" s="1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15"/>
      <c r="U211" s="16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x14ac:dyDescent="0.2">
      <c r="A212" s="21"/>
      <c r="B212" s="1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15"/>
      <c r="U212" s="16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x14ac:dyDescent="0.2">
      <c r="A213" s="21"/>
      <c r="B213" s="1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15"/>
      <c r="U213" s="16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x14ac:dyDescent="0.2">
      <c r="A214" s="21"/>
      <c r="B214" s="1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15"/>
      <c r="U214" s="16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x14ac:dyDescent="0.2">
      <c r="A215" s="21"/>
      <c r="B215" s="1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15"/>
      <c r="U215" s="16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x14ac:dyDescent="0.2">
      <c r="A216" s="21"/>
      <c r="B216" s="1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15"/>
      <c r="U216" s="16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x14ac:dyDescent="0.2">
      <c r="A217" s="21"/>
      <c r="B217" s="1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15"/>
      <c r="U217" s="16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x14ac:dyDescent="0.2">
      <c r="A218" s="21"/>
      <c r="B218" s="1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15"/>
      <c r="U218" s="16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x14ac:dyDescent="0.2">
      <c r="A219" s="21"/>
      <c r="B219" s="1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15"/>
      <c r="U219" s="16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x14ac:dyDescent="0.2">
      <c r="A220" s="21"/>
      <c r="B220" s="1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15"/>
      <c r="U220" s="16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x14ac:dyDescent="0.2">
      <c r="A221" s="21"/>
      <c r="B221" s="1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15"/>
      <c r="U221" s="16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x14ac:dyDescent="0.2">
      <c r="A222" s="21"/>
      <c r="B222" s="1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15"/>
      <c r="U222" s="16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x14ac:dyDescent="0.2">
      <c r="A223" s="21"/>
      <c r="B223" s="1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15"/>
      <c r="U223" s="16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x14ac:dyDescent="0.2">
      <c r="A224" s="21"/>
      <c r="B224" s="1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15"/>
      <c r="U224" s="16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x14ac:dyDescent="0.2">
      <c r="A225" s="21"/>
      <c r="B225" s="1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15"/>
      <c r="U225" s="16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x14ac:dyDescent="0.2">
      <c r="A226" s="21"/>
      <c r="B226" s="1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15"/>
      <c r="U226" s="16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x14ac:dyDescent="0.2">
      <c r="A227" s="21"/>
      <c r="B227" s="1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15"/>
      <c r="U227" s="16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x14ac:dyDescent="0.2">
      <c r="A228" s="21"/>
      <c r="B228" s="1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15"/>
      <c r="U228" s="16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x14ac:dyDescent="0.2">
      <c r="A229" s="21"/>
      <c r="B229" s="1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15"/>
      <c r="U229" s="16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x14ac:dyDescent="0.2">
      <c r="A230" s="21"/>
      <c r="B230" s="1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15"/>
      <c r="U230" s="16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x14ac:dyDescent="0.2">
      <c r="A231" s="21"/>
      <c r="B231" s="1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15"/>
      <c r="U231" s="16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x14ac:dyDescent="0.2">
      <c r="A232" s="21"/>
      <c r="B232" s="1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15"/>
      <c r="U232" s="16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x14ac:dyDescent="0.2">
      <c r="A233" s="21"/>
      <c r="B233" s="1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15"/>
      <c r="U233" s="16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x14ac:dyDescent="0.2">
      <c r="A234" s="21"/>
      <c r="B234" s="1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15"/>
      <c r="U234" s="16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x14ac:dyDescent="0.2">
      <c r="A235" s="21"/>
      <c r="B235" s="1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15"/>
      <c r="U235" s="16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x14ac:dyDescent="0.2">
      <c r="A236" s="21"/>
      <c r="B236" s="1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15"/>
      <c r="U236" s="16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x14ac:dyDescent="0.2">
      <c r="A237" s="21"/>
      <c r="B237" s="1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15"/>
      <c r="U237" s="16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x14ac:dyDescent="0.2">
      <c r="A238" s="21"/>
      <c r="B238" s="1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15"/>
      <c r="U238" s="16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x14ac:dyDescent="0.2">
      <c r="A239" s="21"/>
      <c r="B239" s="1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15"/>
      <c r="U239" s="16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x14ac:dyDescent="0.2">
      <c r="A240" s="21"/>
      <c r="B240" s="1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15"/>
      <c r="U240" s="16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x14ac:dyDescent="0.2">
      <c r="A241" s="21"/>
      <c r="B241" s="1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15"/>
      <c r="U241" s="16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x14ac:dyDescent="0.2">
      <c r="A242" s="21"/>
      <c r="B242" s="1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15"/>
      <c r="U242" s="16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x14ac:dyDescent="0.2">
      <c r="A243" s="21"/>
      <c r="B243" s="1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15"/>
      <c r="U243" s="16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x14ac:dyDescent="0.2">
      <c r="A244" s="21"/>
      <c r="B244" s="1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15"/>
      <c r="U244" s="16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x14ac:dyDescent="0.2">
      <c r="A245" s="21"/>
      <c r="B245" s="1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15"/>
      <c r="U245" s="16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x14ac:dyDescent="0.2">
      <c r="A246" s="21"/>
      <c r="B246" s="1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15"/>
      <c r="U246" s="16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x14ac:dyDescent="0.2">
      <c r="A247" s="21"/>
      <c r="B247" s="1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15"/>
      <c r="U247" s="16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x14ac:dyDescent="0.2">
      <c r="A248" s="21"/>
      <c r="B248" s="1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15"/>
      <c r="U248" s="16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x14ac:dyDescent="0.2">
      <c r="A249" s="21"/>
      <c r="B249" s="1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15"/>
      <c r="U249" s="16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x14ac:dyDescent="0.2">
      <c r="A250" s="21"/>
      <c r="B250" s="1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15"/>
      <c r="U250" s="16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x14ac:dyDescent="0.2">
      <c r="A251" s="21"/>
      <c r="B251" s="1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15"/>
      <c r="U251" s="16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x14ac:dyDescent="0.2">
      <c r="A252" s="21"/>
      <c r="B252" s="1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15"/>
      <c r="U252" s="16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x14ac:dyDescent="0.2">
      <c r="A253" s="21"/>
      <c r="B253" s="1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15"/>
      <c r="U253" s="16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x14ac:dyDescent="0.2">
      <c r="A254" s="21"/>
      <c r="B254" s="1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15"/>
      <c r="U254" s="16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x14ac:dyDescent="0.2">
      <c r="A255" s="21"/>
      <c r="B255" s="1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15"/>
      <c r="U255" s="16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x14ac:dyDescent="0.2">
      <c r="A256" s="21"/>
      <c r="B256" s="1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15"/>
      <c r="U256" s="16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x14ac:dyDescent="0.2">
      <c r="A257" s="21"/>
      <c r="B257" s="1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15"/>
      <c r="U257" s="16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x14ac:dyDescent="0.2">
      <c r="A258" s="21"/>
      <c r="B258" s="1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15"/>
      <c r="U258" s="16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x14ac:dyDescent="0.2">
      <c r="A259" s="21"/>
      <c r="B259" s="1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15"/>
      <c r="U259" s="16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x14ac:dyDescent="0.2">
      <c r="A260" s="21"/>
      <c r="B260" s="1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15"/>
      <c r="U260" s="16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x14ac:dyDescent="0.2">
      <c r="A261" s="21"/>
      <c r="B261" s="1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15"/>
      <c r="U261" s="16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x14ac:dyDescent="0.2">
      <c r="A262" s="21"/>
      <c r="B262" s="1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15"/>
      <c r="U262" s="16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x14ac:dyDescent="0.2">
      <c r="A263" s="21"/>
      <c r="B263" s="1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15"/>
      <c r="U263" s="16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x14ac:dyDescent="0.2">
      <c r="A264" s="21"/>
      <c r="B264" s="1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15"/>
      <c r="U264" s="16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x14ac:dyDescent="0.2">
      <c r="A265" s="21"/>
      <c r="B265" s="1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15"/>
      <c r="U265" s="16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x14ac:dyDescent="0.2">
      <c r="A266" s="21"/>
      <c r="B266" s="1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15"/>
      <c r="U266" s="16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x14ac:dyDescent="0.2">
      <c r="A267" s="21"/>
      <c r="B267" s="1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15"/>
      <c r="U267" s="16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x14ac:dyDescent="0.2">
      <c r="A268" s="21"/>
      <c r="B268" s="1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15"/>
      <c r="U268" s="16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x14ac:dyDescent="0.2">
      <c r="A269" s="21"/>
      <c r="B269" s="1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15"/>
      <c r="U269" s="16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x14ac:dyDescent="0.2">
      <c r="A270" s="21"/>
      <c r="B270" s="1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15"/>
      <c r="U270" s="16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x14ac:dyDescent="0.2">
      <c r="A271" s="21"/>
      <c r="B271" s="1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15"/>
      <c r="U271" s="16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x14ac:dyDescent="0.2">
      <c r="A272" s="21"/>
      <c r="B272" s="1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15"/>
      <c r="U272" s="16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x14ac:dyDescent="0.2">
      <c r="A273" s="21"/>
      <c r="B273" s="1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15"/>
      <c r="U273" s="16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x14ac:dyDescent="0.2">
      <c r="A274" s="21"/>
      <c r="B274" s="1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15"/>
      <c r="U274" s="16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x14ac:dyDescent="0.2">
      <c r="A275" s="21"/>
      <c r="B275" s="1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15"/>
      <c r="U275" s="16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x14ac:dyDescent="0.2">
      <c r="A276" s="21"/>
      <c r="B276" s="1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15"/>
      <c r="U276" s="16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x14ac:dyDescent="0.2">
      <c r="A277" s="21"/>
      <c r="B277" s="1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15"/>
      <c r="U277" s="16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x14ac:dyDescent="0.2">
      <c r="A278" s="21"/>
      <c r="B278" s="1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15"/>
      <c r="U278" s="16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x14ac:dyDescent="0.2">
      <c r="A279" s="21"/>
      <c r="B279" s="1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15"/>
      <c r="U279" s="16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x14ac:dyDescent="0.2">
      <c r="A280" s="21"/>
      <c r="B280" s="1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15"/>
      <c r="U280" s="16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x14ac:dyDescent="0.2">
      <c r="A281" s="21"/>
      <c r="B281" s="1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15"/>
      <c r="U281" s="16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x14ac:dyDescent="0.2">
      <c r="A282" s="21"/>
      <c r="B282" s="1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15"/>
      <c r="U282" s="16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x14ac:dyDescent="0.2">
      <c r="A283" s="21"/>
      <c r="B283" s="1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15"/>
      <c r="U283" s="16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x14ac:dyDescent="0.2">
      <c r="A284" s="21"/>
      <c r="B284" s="1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15"/>
      <c r="U284" s="16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x14ac:dyDescent="0.2">
      <c r="A285" s="21"/>
      <c r="B285" s="1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15"/>
      <c r="U285" s="16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x14ac:dyDescent="0.2">
      <c r="A286" s="21"/>
      <c r="B286" s="1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15"/>
      <c r="U286" s="16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x14ac:dyDescent="0.2">
      <c r="A287" s="21"/>
      <c r="B287" s="1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15"/>
      <c r="U287" s="16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x14ac:dyDescent="0.2">
      <c r="A288" s="21"/>
      <c r="B288" s="1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15"/>
      <c r="U288" s="16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x14ac:dyDescent="0.2">
      <c r="A289" s="21"/>
      <c r="B289" s="1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15"/>
      <c r="U289" s="16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x14ac:dyDescent="0.2">
      <c r="A290" s="21"/>
      <c r="B290" s="1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15"/>
      <c r="U290" s="16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x14ac:dyDescent="0.2">
      <c r="A291" s="21"/>
      <c r="B291" s="1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15"/>
      <c r="U291" s="16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x14ac:dyDescent="0.2">
      <c r="A292" s="21"/>
      <c r="B292" s="1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15"/>
      <c r="U292" s="16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x14ac:dyDescent="0.2">
      <c r="A293" s="21"/>
      <c r="B293" s="1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15"/>
      <c r="U293" s="16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x14ac:dyDescent="0.2">
      <c r="A294" s="21"/>
      <c r="B294" s="1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15"/>
      <c r="U294" s="16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x14ac:dyDescent="0.2">
      <c r="A295" s="21"/>
      <c r="B295" s="1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15"/>
      <c r="U295" s="16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x14ac:dyDescent="0.2">
      <c r="A296" s="21"/>
      <c r="B296" s="1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15"/>
      <c r="U296" s="16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x14ac:dyDescent="0.2">
      <c r="A297" s="21"/>
      <c r="B297" s="1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15"/>
      <c r="U297" s="16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x14ac:dyDescent="0.2">
      <c r="A298" s="21"/>
      <c r="B298" s="1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15"/>
      <c r="U298" s="16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x14ac:dyDescent="0.2">
      <c r="A299" s="21"/>
      <c r="B299" s="1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15"/>
      <c r="U299" s="16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x14ac:dyDescent="0.2">
      <c r="A300" s="21"/>
      <c r="B300" s="1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15"/>
      <c r="U300" s="16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x14ac:dyDescent="0.2">
      <c r="A301" s="21"/>
      <c r="B301" s="1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15"/>
      <c r="U301" s="16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x14ac:dyDescent="0.2">
      <c r="A302" s="21"/>
      <c r="B302" s="1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15"/>
      <c r="U302" s="16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x14ac:dyDescent="0.2">
      <c r="A303" s="21"/>
      <c r="B303" s="1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15"/>
      <c r="U303" s="16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x14ac:dyDescent="0.2">
      <c r="A304" s="21"/>
      <c r="B304" s="1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15"/>
      <c r="U304" s="16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x14ac:dyDescent="0.2">
      <c r="A305" s="21"/>
      <c r="B305" s="1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15"/>
      <c r="U305" s="16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x14ac:dyDescent="0.2">
      <c r="A306" s="21"/>
      <c r="B306" s="1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15"/>
      <c r="U306" s="16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x14ac:dyDescent="0.2">
      <c r="A307" s="21"/>
      <c r="B307" s="1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15"/>
      <c r="U307" s="16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x14ac:dyDescent="0.2">
      <c r="A308" s="21"/>
      <c r="B308" s="1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15"/>
      <c r="U308" s="16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x14ac:dyDescent="0.2">
      <c r="A309" s="21"/>
      <c r="B309" s="1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15"/>
      <c r="U309" s="16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x14ac:dyDescent="0.2">
      <c r="A310" s="21"/>
      <c r="B310" s="1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15"/>
      <c r="U310" s="16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x14ac:dyDescent="0.2">
      <c r="A311" s="21"/>
      <c r="B311" s="1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15"/>
      <c r="U311" s="16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x14ac:dyDescent="0.2">
      <c r="A312" s="21"/>
      <c r="B312" s="1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15"/>
      <c r="U312" s="16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x14ac:dyDescent="0.2">
      <c r="A313" s="21"/>
      <c r="B313" s="1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15"/>
      <c r="U313" s="16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x14ac:dyDescent="0.2">
      <c r="A314" s="21"/>
      <c r="B314" s="1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15"/>
      <c r="U314" s="16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x14ac:dyDescent="0.2">
      <c r="A315" s="21"/>
      <c r="B315" s="1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15"/>
      <c r="U315" s="16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x14ac:dyDescent="0.2">
      <c r="A316" s="21"/>
      <c r="B316" s="1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15"/>
      <c r="U316" s="16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x14ac:dyDescent="0.2">
      <c r="A317" s="21"/>
      <c r="B317" s="1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15"/>
      <c r="U317" s="16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x14ac:dyDescent="0.2">
      <c r="A318" s="21"/>
      <c r="B318" s="1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15"/>
      <c r="U318" s="16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x14ac:dyDescent="0.2">
      <c r="A319" s="21"/>
      <c r="B319" s="1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15"/>
      <c r="U319" s="16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x14ac:dyDescent="0.2">
      <c r="A320" s="21"/>
      <c r="B320" s="1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15"/>
      <c r="U320" s="16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x14ac:dyDescent="0.2">
      <c r="A321" s="21"/>
      <c r="B321" s="1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15"/>
      <c r="U321" s="16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x14ac:dyDescent="0.2">
      <c r="A322" s="21"/>
      <c r="B322" s="1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15"/>
      <c r="U322" s="16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x14ac:dyDescent="0.2">
      <c r="A323" s="21"/>
      <c r="B323" s="1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15"/>
      <c r="U323" s="16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x14ac:dyDescent="0.2">
      <c r="A324" s="21"/>
      <c r="B324" s="1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15"/>
      <c r="U324" s="16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x14ac:dyDescent="0.2">
      <c r="A325" s="21"/>
      <c r="B325" s="1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15"/>
      <c r="U325" s="16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x14ac:dyDescent="0.2">
      <c r="A326" s="21"/>
      <c r="B326" s="1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15"/>
      <c r="U326" s="16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x14ac:dyDescent="0.2">
      <c r="A327" s="21"/>
      <c r="B327" s="1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15"/>
      <c r="U327" s="16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x14ac:dyDescent="0.2">
      <c r="A328" s="21"/>
      <c r="B328" s="1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15"/>
      <c r="U328" s="16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x14ac:dyDescent="0.2">
      <c r="A329" s="21"/>
      <c r="B329" s="1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15"/>
      <c r="U329" s="16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x14ac:dyDescent="0.2">
      <c r="A330" s="21"/>
      <c r="B330" s="1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15"/>
      <c r="U330" s="16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x14ac:dyDescent="0.2">
      <c r="A331" s="21"/>
      <c r="B331" s="1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15"/>
      <c r="U331" s="16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x14ac:dyDescent="0.2">
      <c r="A332" s="21"/>
      <c r="B332" s="1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15"/>
      <c r="U332" s="16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x14ac:dyDescent="0.2">
      <c r="A333" s="21"/>
      <c r="B333" s="1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15"/>
      <c r="U333" s="16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x14ac:dyDescent="0.2">
      <c r="A334" s="21"/>
      <c r="B334" s="1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15"/>
      <c r="U334" s="16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x14ac:dyDescent="0.2">
      <c r="A335" s="21"/>
      <c r="B335" s="1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15"/>
      <c r="U335" s="16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x14ac:dyDescent="0.2">
      <c r="A336" s="21"/>
      <c r="B336" s="1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15"/>
      <c r="U336" s="16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x14ac:dyDescent="0.2">
      <c r="A337" s="21"/>
      <c r="B337" s="1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15"/>
      <c r="U337" s="16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x14ac:dyDescent="0.2">
      <c r="A338" s="21"/>
      <c r="B338" s="1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15"/>
      <c r="U338" s="16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x14ac:dyDescent="0.2">
      <c r="A339" s="21"/>
      <c r="B339" s="1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15"/>
      <c r="U339" s="16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x14ac:dyDescent="0.2">
      <c r="A340" s="21"/>
      <c r="B340" s="1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15"/>
      <c r="U340" s="16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x14ac:dyDescent="0.2">
      <c r="A341" s="21"/>
      <c r="B341" s="1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15"/>
      <c r="U341" s="16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x14ac:dyDescent="0.2">
      <c r="A342" s="21"/>
      <c r="B342" s="1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15"/>
      <c r="U342" s="16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x14ac:dyDescent="0.2">
      <c r="A343" s="21"/>
      <c r="B343" s="1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15"/>
      <c r="U343" s="16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x14ac:dyDescent="0.2">
      <c r="A344" s="21"/>
      <c r="B344" s="1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15"/>
      <c r="U344" s="16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x14ac:dyDescent="0.2">
      <c r="A345" s="21"/>
      <c r="B345" s="1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15"/>
      <c r="U345" s="16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x14ac:dyDescent="0.2">
      <c r="A346" s="21"/>
      <c r="B346" s="1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15"/>
      <c r="U346" s="16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x14ac:dyDescent="0.2">
      <c r="A347" s="21"/>
      <c r="B347" s="1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15"/>
      <c r="U347" s="16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x14ac:dyDescent="0.2">
      <c r="A348" s="21"/>
      <c r="B348" s="1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15"/>
      <c r="U348" s="16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x14ac:dyDescent="0.2">
      <c r="A349" s="21"/>
      <c r="B349" s="1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15"/>
      <c r="U349" s="16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x14ac:dyDescent="0.2">
      <c r="A350" s="21"/>
      <c r="B350" s="1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15"/>
      <c r="U350" s="16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x14ac:dyDescent="0.2">
      <c r="A351" s="21"/>
      <c r="B351" s="1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15"/>
      <c r="U351" s="16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x14ac:dyDescent="0.2">
      <c r="A352" s="21"/>
      <c r="B352" s="1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15"/>
      <c r="U352" s="16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x14ac:dyDescent="0.2">
      <c r="A353" s="21"/>
      <c r="B353" s="1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15"/>
      <c r="U353" s="16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x14ac:dyDescent="0.2">
      <c r="A354" s="21"/>
      <c r="B354" s="1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15"/>
      <c r="U354" s="16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x14ac:dyDescent="0.2">
      <c r="A355" s="21"/>
      <c r="B355" s="1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15"/>
      <c r="U355" s="16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x14ac:dyDescent="0.2">
      <c r="A356" s="21"/>
      <c r="B356" s="1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15"/>
      <c r="U356" s="16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x14ac:dyDescent="0.2">
      <c r="A357" s="21"/>
      <c r="B357" s="1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15"/>
      <c r="U357" s="16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x14ac:dyDescent="0.2">
      <c r="A358" s="21"/>
      <c r="B358" s="1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15"/>
      <c r="U358" s="16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x14ac:dyDescent="0.2">
      <c r="A359" s="21"/>
      <c r="B359" s="1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15"/>
      <c r="U359" s="16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x14ac:dyDescent="0.2">
      <c r="A360" s="21"/>
      <c r="B360" s="1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15"/>
      <c r="U360" s="16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x14ac:dyDescent="0.2">
      <c r="A361" s="21"/>
      <c r="B361" s="1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15"/>
      <c r="U361" s="16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x14ac:dyDescent="0.2">
      <c r="A362" s="21"/>
      <c r="B362" s="1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15"/>
      <c r="U362" s="16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x14ac:dyDescent="0.2">
      <c r="A363" s="21"/>
      <c r="B363" s="1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15"/>
      <c r="U363" s="16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x14ac:dyDescent="0.2">
      <c r="A364" s="21"/>
      <c r="B364" s="1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15"/>
      <c r="U364" s="16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x14ac:dyDescent="0.2">
      <c r="A365" s="21"/>
      <c r="B365" s="1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15"/>
      <c r="U365" s="16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x14ac:dyDescent="0.2">
      <c r="A366" s="21"/>
      <c r="B366" s="1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15"/>
      <c r="U366" s="16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x14ac:dyDescent="0.2">
      <c r="A367" s="21"/>
      <c r="B367" s="1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15"/>
      <c r="U367" s="16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x14ac:dyDescent="0.2">
      <c r="A368" s="21"/>
      <c r="B368" s="1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15"/>
      <c r="U368" s="16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x14ac:dyDescent="0.2">
      <c r="A369" s="21"/>
      <c r="B369" s="1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15"/>
      <c r="U369" s="16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x14ac:dyDescent="0.2">
      <c r="A370" s="21"/>
      <c r="B370" s="1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15"/>
      <c r="U370" s="16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x14ac:dyDescent="0.2">
      <c r="A371" s="21"/>
      <c r="B371" s="1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15"/>
      <c r="U371" s="16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x14ac:dyDescent="0.2">
      <c r="A372" s="21"/>
      <c r="B372" s="1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15"/>
      <c r="U372" s="16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x14ac:dyDescent="0.2">
      <c r="A373" s="21"/>
      <c r="B373" s="1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15"/>
      <c r="U373" s="16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x14ac:dyDescent="0.2">
      <c r="A374" s="21"/>
      <c r="B374" s="1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15"/>
      <c r="U374" s="16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x14ac:dyDescent="0.2">
      <c r="A375" s="21"/>
      <c r="B375" s="1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15"/>
      <c r="U375" s="16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x14ac:dyDescent="0.2">
      <c r="A376" s="21"/>
      <c r="B376" s="1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15"/>
      <c r="U376" s="16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x14ac:dyDescent="0.2">
      <c r="A377" s="21"/>
      <c r="B377" s="1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15"/>
      <c r="U377" s="16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x14ac:dyDescent="0.2">
      <c r="A378" s="21"/>
      <c r="B378" s="1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15"/>
      <c r="U378" s="16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x14ac:dyDescent="0.2">
      <c r="A379" s="21"/>
      <c r="B379" s="1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15"/>
      <c r="U379" s="16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x14ac:dyDescent="0.2">
      <c r="B380" s="1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15"/>
      <c r="U380" s="16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x14ac:dyDescent="0.2">
      <c r="V381" s="2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295" priority="11" stopIfTrue="1" operator="lessThan">
      <formula>$H$31</formula>
    </cfRule>
    <cfRule type="cellIs" dxfId="294" priority="12" stopIfTrue="1" operator="greaterThan">
      <formula>$H$31</formula>
    </cfRule>
  </conditionalFormatting>
  <conditionalFormatting sqref="U69:V69">
    <cfRule type="cellIs" dxfId="293" priority="1" stopIfTrue="1" operator="lessThan">
      <formula>$X$36</formula>
    </cfRule>
    <cfRule type="cellIs" dxfId="292" priority="2" stopIfTrue="1" operator="greaterThan">
      <formula>$X$36</formula>
    </cfRule>
  </conditionalFormatting>
  <conditionalFormatting sqref="U75:V75">
    <cfRule type="cellIs" dxfId="291" priority="5" stopIfTrue="1" operator="lessThan">
      <formula>$X$35</formula>
    </cfRule>
    <cfRule type="cellIs" dxfId="290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289" priority="3" stopIfTrue="1" operator="lessThan">
      <formula>$X$37</formula>
    </cfRule>
    <cfRule type="cellIs" dxfId="288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0" orientation="portrait" r:id="rId1"/>
  <headerFooter alignWithMargins="0"/>
  <rowBreaks count="1" manualBreakCount="1">
    <brk id="105" max="3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234A-8A0F-45CA-8EBE-72A68D2521BC}">
  <sheetPr>
    <tabColor rgb="FF92D050"/>
  </sheetPr>
  <dimension ref="A1:AX381"/>
  <sheetViews>
    <sheetView view="pageBreakPreview" topLeftCell="A10" zoomScaleNormal="100" zoomScaleSheetLayoutView="10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50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6"/>
      <c r="AE5" s="17"/>
      <c r="AF5" s="16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124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21"/>
      <c r="AB6" s="21" t="s">
        <v>3</v>
      </c>
      <c r="AD6" s="20"/>
      <c r="AE6" s="22"/>
      <c r="AF6" s="20"/>
      <c r="AG6" s="20"/>
      <c r="AH6" s="23"/>
      <c r="AI6" s="20">
        <f>PI()*H34</f>
        <v>75.376232537579895</v>
      </c>
      <c r="AJ6" s="24">
        <f>AI6/6</f>
        <v>12.562705422929982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199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21"/>
      <c r="AB7" s="2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21"/>
      <c r="AB8" s="2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5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5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5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5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5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AE27" s="51"/>
    </row>
    <row r="28" spans="1:39" ht="11.25" customHeight="1" x14ac:dyDescent="0.2">
      <c r="A28" s="61"/>
      <c r="B28" s="15" t="s">
        <v>196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62"/>
      <c r="T28" s="63"/>
      <c r="U28" s="16"/>
      <c r="V28" s="21"/>
      <c r="W28" s="21"/>
      <c r="AE28" s="51"/>
    </row>
    <row r="29" spans="1:39" ht="11.25" customHeight="1" x14ac:dyDescent="0.2">
      <c r="A29" s="61"/>
      <c r="B29" s="64"/>
      <c r="C29" s="15"/>
      <c r="D29" s="21"/>
      <c r="E29" s="21"/>
      <c r="F29" s="21"/>
      <c r="G29" s="21"/>
      <c r="H29" s="21"/>
      <c r="T29" s="15"/>
      <c r="U29" s="65"/>
      <c r="V29" s="21"/>
      <c r="Y29" s="21"/>
      <c r="Z29" s="66"/>
      <c r="AA29" s="21"/>
      <c r="AB29" s="21"/>
      <c r="AC29" s="2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68"/>
      <c r="T30" s="63"/>
      <c r="U30" s="16"/>
      <c r="V30" s="2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21"/>
      <c r="D31" s="21"/>
      <c r="E31" s="21"/>
      <c r="G31" s="7" t="s">
        <v>3</v>
      </c>
      <c r="H31" s="219">
        <f>Sheet1!B24</f>
        <v>3476</v>
      </c>
      <c r="I31" s="219"/>
      <c r="J31" s="219"/>
      <c r="K31" s="21" t="s">
        <v>35</v>
      </c>
      <c r="M31" s="21"/>
      <c r="N31" s="21"/>
      <c r="O31" s="21"/>
      <c r="P31" s="21"/>
      <c r="Q31" s="21"/>
      <c r="R31" s="21" t="s">
        <v>36</v>
      </c>
      <c r="S31" s="70"/>
      <c r="T31" s="15"/>
      <c r="U31" s="71"/>
      <c r="V31" s="21"/>
      <c r="Z31" s="72"/>
      <c r="AA31" s="21"/>
      <c r="AB31" s="2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21"/>
      <c r="D32" s="21"/>
      <c r="E32" s="21"/>
      <c r="G32" s="7" t="s">
        <v>3</v>
      </c>
      <c r="H32" s="230">
        <v>1.82</v>
      </c>
      <c r="I32" s="230"/>
      <c r="J32" s="230"/>
      <c r="K32" s="21" t="s">
        <v>38</v>
      </c>
      <c r="M32" s="21"/>
      <c r="N32" s="21"/>
      <c r="O32" s="21"/>
      <c r="P32" s="21"/>
      <c r="Q32" s="21"/>
      <c r="R32" s="21" t="s">
        <v>39</v>
      </c>
      <c r="S32" s="68"/>
      <c r="T32" s="63"/>
      <c r="U32" s="71"/>
      <c r="V32" s="21"/>
      <c r="W32" s="21" t="s">
        <v>3</v>
      </c>
      <c r="X32" s="230">
        <v>500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21"/>
      <c r="E33" s="21"/>
      <c r="G33" s="7" t="s">
        <v>3</v>
      </c>
      <c r="H33" s="237">
        <f>L33*6/PI()</f>
        <v>36.287327024952141</v>
      </c>
      <c r="I33" s="237"/>
      <c r="J33" s="237"/>
      <c r="K33" s="21" t="s">
        <v>38</v>
      </c>
      <c r="L33" s="238">
        <v>19</v>
      </c>
      <c r="M33" s="238"/>
      <c r="N33" s="7" t="s">
        <v>42</v>
      </c>
      <c r="Q33" s="21"/>
      <c r="R33" s="21"/>
      <c r="S33" s="68"/>
      <c r="T33" s="63"/>
      <c r="U33" s="71"/>
      <c r="V33" s="21"/>
      <c r="W33" s="21"/>
      <c r="X33" s="74"/>
      <c r="Y33" s="74"/>
      <c r="Z33" s="74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21"/>
      <c r="D34" s="21"/>
      <c r="E34" s="21"/>
      <c r="G34" s="7" t="s">
        <v>3</v>
      </c>
      <c r="H34" s="230">
        <v>23.992999999999999</v>
      </c>
      <c r="I34" s="230"/>
      <c r="J34" s="230"/>
      <c r="K34" s="21" t="s">
        <v>38</v>
      </c>
      <c r="M34" s="78"/>
      <c r="R34" s="7" t="s">
        <v>44</v>
      </c>
      <c r="T34" s="15"/>
      <c r="U34" s="79"/>
      <c r="V34" s="21"/>
      <c r="W34" s="7" t="s">
        <v>3</v>
      </c>
      <c r="X34" s="230">
        <v>250</v>
      </c>
      <c r="Y34" s="230"/>
      <c r="Z34" s="230"/>
      <c r="AA34" s="21" t="s">
        <v>40</v>
      </c>
      <c r="AB34" s="2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21"/>
      <c r="D35" s="21"/>
      <c r="E35" s="21"/>
      <c r="G35" s="7" t="s">
        <v>3</v>
      </c>
      <c r="H35" s="230">
        <v>6</v>
      </c>
      <c r="I35" s="230"/>
      <c r="J35" s="230"/>
      <c r="K35" s="21" t="s">
        <v>46</v>
      </c>
      <c r="R35" s="7" t="s">
        <v>47</v>
      </c>
      <c r="T35" s="15"/>
      <c r="U35" s="79"/>
      <c r="V35" s="21"/>
      <c r="W35" s="7" t="s">
        <v>3</v>
      </c>
      <c r="X35" s="230">
        <v>15</v>
      </c>
      <c r="Y35" s="230"/>
      <c r="Z35" s="230"/>
      <c r="AA35" s="21" t="s">
        <v>48</v>
      </c>
      <c r="AB35" s="2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21"/>
      <c r="D36" s="21"/>
      <c r="E36" s="21"/>
      <c r="G36" s="7" t="s">
        <v>3</v>
      </c>
      <c r="H36" s="231">
        <f>H32*H35</f>
        <v>10.92</v>
      </c>
      <c r="I36" s="231"/>
      <c r="J36" s="231"/>
      <c r="K36" s="21" t="s">
        <v>38</v>
      </c>
      <c r="R36" s="7" t="s">
        <v>51</v>
      </c>
      <c r="T36" s="15"/>
      <c r="U36" s="71"/>
      <c r="V36" s="21"/>
      <c r="W36" s="7" t="s">
        <v>3</v>
      </c>
      <c r="X36" s="230">
        <v>30</v>
      </c>
      <c r="Y36" s="230"/>
      <c r="Z36" s="230"/>
      <c r="AA36" s="21" t="s">
        <v>48</v>
      </c>
      <c r="AB36" s="2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21"/>
      <c r="D37" s="21"/>
      <c r="E37" s="21"/>
      <c r="H37" s="21"/>
      <c r="I37" s="21"/>
      <c r="J37" s="21"/>
      <c r="K37" s="21"/>
      <c r="R37" s="7" t="s">
        <v>47</v>
      </c>
      <c r="T37" s="15"/>
      <c r="U37" s="71"/>
      <c r="V37" s="21"/>
      <c r="W37" s="7" t="s">
        <v>3</v>
      </c>
      <c r="X37" s="230">
        <v>15</v>
      </c>
      <c r="Y37" s="230"/>
      <c r="Z37" s="230"/>
      <c r="AA37" s="21" t="s">
        <v>48</v>
      </c>
      <c r="AB37" s="2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21"/>
      <c r="D38" s="21"/>
      <c r="E38" s="21"/>
      <c r="H38" s="21"/>
      <c r="I38" s="21"/>
      <c r="J38" s="21"/>
      <c r="K38" s="21"/>
      <c r="T38" s="15"/>
      <c r="U38" s="71"/>
      <c r="V38" s="21"/>
      <c r="X38" s="74"/>
      <c r="Y38" s="74"/>
      <c r="Z38" s="74"/>
      <c r="AA38" s="21"/>
      <c r="AB38" s="2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21"/>
      <c r="D39" s="21"/>
      <c r="E39" s="21"/>
      <c r="H39" s="21"/>
      <c r="I39" s="21"/>
      <c r="J39" s="21"/>
      <c r="K39" s="21"/>
      <c r="L39" s="7" t="s">
        <v>3</v>
      </c>
      <c r="M39" s="81">
        <f>U39+U68+U74</f>
        <v>8332</v>
      </c>
      <c r="N39" s="7" t="s">
        <v>55</v>
      </c>
      <c r="O39" s="82" t="s">
        <v>56</v>
      </c>
      <c r="T39" s="15"/>
      <c r="U39" s="232">
        <f>Sheet1!C24</f>
        <v>7500</v>
      </c>
      <c r="V39" s="232"/>
      <c r="W39" s="232"/>
      <c r="X39" s="74" t="s">
        <v>55</v>
      </c>
      <c r="Y39" s="74"/>
      <c r="Z39" s="74"/>
      <c r="AA39" s="21"/>
      <c r="AB39" s="2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21"/>
      <c r="D40" s="21"/>
      <c r="E40" s="21"/>
      <c r="H40" s="21"/>
      <c r="I40" s="21"/>
      <c r="J40" s="21"/>
      <c r="K40" s="21"/>
      <c r="L40" s="7" t="s">
        <v>3</v>
      </c>
      <c r="M40" s="83">
        <f>U40/1000</f>
        <v>381</v>
      </c>
      <c r="N40" s="7" t="s">
        <v>58</v>
      </c>
      <c r="O40" s="82" t="s">
        <v>59</v>
      </c>
      <c r="T40" s="15"/>
      <c r="U40" s="233">
        <f>Sheet1!M24</f>
        <v>381000</v>
      </c>
      <c r="V40" s="233"/>
      <c r="W40" s="233"/>
      <c r="X40" s="74" t="s">
        <v>60</v>
      </c>
      <c r="Y40" s="74"/>
      <c r="Z40" s="74"/>
      <c r="AA40" s="21"/>
      <c r="AB40" s="2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21"/>
      <c r="D41" s="21"/>
      <c r="E41" s="21"/>
      <c r="H41" s="21"/>
      <c r="I41" s="21"/>
      <c r="J41" s="21"/>
      <c r="K41" s="21"/>
      <c r="M41" s="74">
        <f>Sheet1!E24</f>
        <v>652</v>
      </c>
      <c r="N41" s="7" t="s">
        <v>55</v>
      </c>
      <c r="O41" s="82" t="s">
        <v>56</v>
      </c>
      <c r="T41" s="15"/>
      <c r="U41" s="71"/>
      <c r="V41" s="21"/>
      <c r="X41" s="74"/>
      <c r="Y41" s="74"/>
      <c r="Z41" s="74"/>
      <c r="AA41" s="21"/>
      <c r="AB41" s="2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21"/>
      <c r="D43" s="21"/>
      <c r="E43" s="21"/>
      <c r="H43" s="21"/>
      <c r="I43" s="21"/>
      <c r="J43" s="21"/>
      <c r="K43" s="21"/>
      <c r="T43" s="15"/>
      <c r="U43" s="71"/>
      <c r="V43" s="21"/>
      <c r="X43" s="74"/>
      <c r="Y43" s="74"/>
      <c r="Z43" s="74"/>
      <c r="AA43" s="21"/>
      <c r="AB43" s="2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21"/>
      <c r="D44" s="21"/>
      <c r="E44" s="21"/>
      <c r="H44" s="21"/>
      <c r="I44" s="21"/>
      <c r="J44" s="21"/>
      <c r="K44" s="21"/>
      <c r="T44" s="15"/>
      <c r="U44" s="71"/>
      <c r="V44" s="21"/>
      <c r="X44" s="74"/>
      <c r="Y44" s="74"/>
      <c r="Z44" s="74"/>
      <c r="AA44" s="21"/>
      <c r="AB44" s="2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21"/>
      <c r="D45" s="21"/>
      <c r="E45" s="21"/>
      <c r="H45" s="21"/>
      <c r="I45" s="21"/>
      <c r="J45" s="21"/>
      <c r="K45" s="21"/>
      <c r="T45" s="15"/>
      <c r="U45" s="71"/>
      <c r="V45" s="21"/>
      <c r="X45" s="74"/>
      <c r="Y45" s="74"/>
      <c r="Z45" s="74"/>
      <c r="AA45" s="21"/>
      <c r="AB45" s="2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21"/>
      <c r="D46" s="21"/>
      <c r="E46" s="21"/>
      <c r="H46" s="21"/>
      <c r="I46" s="21"/>
      <c r="J46" s="21"/>
      <c r="K46" s="21"/>
      <c r="T46" s="15"/>
      <c r="U46" s="71"/>
      <c r="V46" s="21"/>
      <c r="X46" s="74"/>
      <c r="Y46" s="74"/>
      <c r="Z46" s="74"/>
      <c r="AA46" s="21"/>
      <c r="AB46" s="2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21"/>
      <c r="D47" s="21"/>
      <c r="E47" s="21"/>
      <c r="H47" s="21"/>
      <c r="I47" s="21"/>
      <c r="J47" s="21"/>
      <c r="K47" s="21"/>
      <c r="T47" s="15"/>
      <c r="U47" s="71"/>
      <c r="V47" s="21"/>
      <c r="X47" s="74"/>
      <c r="Y47" s="74"/>
      <c r="Z47" s="74"/>
      <c r="AA47" s="21"/>
      <c r="AB47" s="2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21"/>
      <c r="D48" s="21"/>
      <c r="E48" s="21"/>
      <c r="H48" s="21"/>
      <c r="I48" s="21"/>
      <c r="J48" s="21"/>
      <c r="K48" s="93"/>
      <c r="R48" s="94"/>
      <c r="T48" s="7"/>
      <c r="U48" s="7"/>
      <c r="W48" s="15"/>
      <c r="X48" s="71"/>
      <c r="Y48" s="21"/>
      <c r="AA48" s="74"/>
      <c r="AB48" s="2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21"/>
      <c r="D49" s="21"/>
      <c r="E49" s="21"/>
      <c r="H49" s="21"/>
      <c r="I49" s="21"/>
      <c r="J49" s="21"/>
      <c r="K49" s="93"/>
      <c r="L49" s="95"/>
      <c r="M49" s="95"/>
      <c r="N49" s="95"/>
      <c r="O49" s="95"/>
      <c r="P49" s="95"/>
      <c r="Q49" s="95"/>
      <c r="R49" s="94"/>
      <c r="S49" s="95"/>
      <c r="T49" s="96"/>
      <c r="U49" s="71"/>
      <c r="V49" s="79"/>
      <c r="W49" s="95"/>
      <c r="X49" s="97"/>
      <c r="Y49" s="74"/>
      <c r="Z49" s="74"/>
      <c r="AA49" s="21"/>
      <c r="AB49" s="2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21"/>
      <c r="D50" s="21"/>
      <c r="E50" s="21"/>
      <c r="H50" s="21"/>
      <c r="I50" s="21"/>
      <c r="J50" s="21"/>
      <c r="K50" s="98"/>
      <c r="R50" s="94"/>
      <c r="T50" s="15"/>
      <c r="U50" s="99"/>
      <c r="V50" s="21"/>
      <c r="X50" s="74"/>
      <c r="Y50" s="74"/>
      <c r="Z50" s="74"/>
      <c r="AA50" s="21"/>
      <c r="AB50" s="2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21"/>
      <c r="D51" s="21"/>
      <c r="E51" s="21"/>
      <c r="H51" s="21"/>
      <c r="I51" s="21"/>
      <c r="J51" s="21"/>
      <c r="K51" s="93"/>
      <c r="R51" s="94"/>
      <c r="T51" s="15"/>
      <c r="U51" s="71"/>
      <c r="V51" s="21"/>
      <c r="X51" s="74"/>
      <c r="Y51" s="74"/>
      <c r="Z51" s="74"/>
      <c r="AA51" s="21"/>
      <c r="AB51" s="2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21"/>
      <c r="D52" s="21"/>
      <c r="E52" s="21"/>
      <c r="H52" s="21"/>
      <c r="I52" s="21"/>
      <c r="J52" s="21"/>
      <c r="K52" s="93"/>
      <c r="L52" s="95"/>
      <c r="R52" s="94"/>
      <c r="T52" s="15"/>
      <c r="U52" s="71"/>
      <c r="V52" s="21"/>
      <c r="X52" s="74"/>
      <c r="Y52" s="74"/>
      <c r="Z52" s="74"/>
      <c r="AA52" s="21"/>
      <c r="AB52" s="2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21"/>
      <c r="D53" s="21"/>
      <c r="E53" s="21"/>
      <c r="H53" s="21"/>
      <c r="I53" s="21"/>
      <c r="J53" s="21"/>
      <c r="K53" s="21"/>
      <c r="T53" s="15"/>
      <c r="U53" s="71"/>
      <c r="V53" s="21"/>
      <c r="X53" s="74"/>
      <c r="Y53" s="74"/>
      <c r="Z53" s="74"/>
      <c r="AA53" s="21"/>
      <c r="AB53" s="2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21"/>
      <c r="D54" s="21"/>
      <c r="E54" s="21"/>
      <c r="H54" s="21"/>
      <c r="I54" s="21"/>
      <c r="J54" s="21"/>
      <c r="K54" s="21"/>
      <c r="T54" s="15"/>
      <c r="U54" s="71"/>
      <c r="V54" s="21"/>
      <c r="X54" s="74"/>
      <c r="Y54" s="74"/>
      <c r="Z54" s="74"/>
      <c r="AA54" s="21"/>
      <c r="AB54" s="2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21"/>
      <c r="D55" s="21"/>
      <c r="E55" s="21"/>
      <c r="H55" s="21"/>
      <c r="I55" s="21"/>
      <c r="J55" s="21"/>
      <c r="K55" s="21"/>
      <c r="R55" s="100"/>
      <c r="T55" s="15"/>
      <c r="U55" s="71"/>
      <c r="V55" s="21"/>
      <c r="X55" s="74"/>
      <c r="Y55" s="74"/>
      <c r="Z55" s="74"/>
      <c r="AA55" s="21"/>
      <c r="AB55" s="2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21"/>
      <c r="D56" s="21"/>
      <c r="E56" s="21"/>
      <c r="H56" s="21"/>
      <c r="I56" s="21"/>
      <c r="J56" s="21"/>
      <c r="K56" s="21"/>
      <c r="T56" s="15"/>
      <c r="U56" s="71"/>
      <c r="V56" s="21"/>
      <c r="X56" s="74"/>
      <c r="Y56" s="74"/>
      <c r="Z56" s="74"/>
      <c r="AA56" s="21"/>
      <c r="AB56" s="2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21"/>
      <c r="D57" s="21"/>
      <c r="E57" s="21"/>
      <c r="H57" s="21"/>
      <c r="I57" s="21"/>
      <c r="J57" s="21"/>
      <c r="K57" s="21"/>
      <c r="T57" s="15"/>
      <c r="U57" s="71"/>
      <c r="V57" s="21"/>
      <c r="X57" s="74"/>
      <c r="Y57" s="74"/>
      <c r="Z57" s="74"/>
      <c r="AA57" s="21"/>
      <c r="AB57" s="2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21"/>
      <c r="D58" s="21"/>
      <c r="E58" s="21"/>
      <c r="H58" s="21"/>
      <c r="I58" s="21"/>
      <c r="J58" s="21"/>
      <c r="K58" s="21"/>
      <c r="T58" s="15"/>
      <c r="U58" s="71"/>
      <c r="V58" s="21"/>
      <c r="X58" s="74"/>
      <c r="Y58" s="74"/>
      <c r="Z58" s="74"/>
      <c r="AA58" s="21"/>
      <c r="AB58" s="2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21"/>
      <c r="D59" s="21"/>
      <c r="E59" s="21"/>
      <c r="H59" s="21"/>
      <c r="I59" s="21"/>
      <c r="J59" s="21"/>
      <c r="K59" s="21"/>
      <c r="T59" s="15"/>
      <c r="U59" s="71"/>
      <c r="V59" s="21"/>
      <c r="X59" s="74"/>
      <c r="Y59" s="74"/>
      <c r="Z59" s="74"/>
      <c r="AA59" s="21"/>
      <c r="AB59" s="2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21"/>
      <c r="D60" s="21"/>
      <c r="E60" s="21"/>
      <c r="H60" s="21"/>
      <c r="I60" s="21"/>
      <c r="J60" s="21"/>
      <c r="K60" s="21"/>
      <c r="T60" s="15"/>
      <c r="U60" s="71"/>
      <c r="V60" s="21"/>
      <c r="X60" s="74"/>
      <c r="Y60" s="74"/>
      <c r="Z60" s="74"/>
      <c r="AA60" s="21"/>
      <c r="AB60" s="2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21"/>
      <c r="D61" s="21"/>
      <c r="E61" s="21"/>
      <c r="H61" s="21"/>
      <c r="I61" s="21"/>
      <c r="J61" s="21"/>
      <c r="K61" s="21"/>
      <c r="T61" s="15"/>
      <c r="U61" s="71"/>
      <c r="V61" s="21"/>
      <c r="X61" s="74"/>
      <c r="Y61" s="74"/>
      <c r="Z61" s="74"/>
      <c r="AA61" s="21"/>
      <c r="AB61" s="2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21"/>
      <c r="D62" s="21"/>
      <c r="E62" s="21"/>
      <c r="H62" s="21"/>
      <c r="I62" s="21"/>
      <c r="J62" s="21"/>
      <c r="K62" s="21"/>
      <c r="T62" s="15"/>
      <c r="U62" s="71"/>
      <c r="V62" s="21"/>
      <c r="X62" s="74"/>
      <c r="Y62" s="74"/>
      <c r="Z62" s="74"/>
      <c r="AA62" s="21"/>
      <c r="AB62" s="2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21"/>
      <c r="D63" s="21"/>
      <c r="E63" s="21"/>
      <c r="H63" s="21"/>
      <c r="I63" s="21"/>
      <c r="J63" s="21"/>
      <c r="K63" s="21"/>
      <c r="T63" s="15"/>
      <c r="U63" s="71"/>
      <c r="V63" s="21"/>
      <c r="X63" s="74"/>
      <c r="Y63" s="74"/>
      <c r="Z63" s="74"/>
      <c r="AA63" s="21"/>
      <c r="AB63" s="2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21"/>
      <c r="D64" s="21"/>
      <c r="E64" s="21"/>
      <c r="H64" s="21"/>
      <c r="I64" s="21"/>
      <c r="J64" s="21"/>
      <c r="K64" s="21"/>
      <c r="T64" s="15"/>
      <c r="U64" s="71"/>
      <c r="V64" s="21"/>
      <c r="X64" s="74"/>
      <c r="Y64" s="74"/>
      <c r="Z64" s="74"/>
      <c r="AA64" s="21"/>
      <c r="AB64" s="2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21"/>
      <c r="D65" s="21"/>
      <c r="E65" s="21"/>
      <c r="H65" s="21"/>
      <c r="I65" s="21"/>
      <c r="J65" s="7" t="s">
        <v>3</v>
      </c>
      <c r="K65" s="234">
        <f>PI()*H34^2/4</f>
        <v>452.12548681853866</v>
      </c>
      <c r="L65" s="234"/>
      <c r="M65" s="7" t="s">
        <v>62</v>
      </c>
      <c r="T65" s="15"/>
      <c r="U65" s="71"/>
      <c r="V65" s="21"/>
      <c r="X65" s="74"/>
      <c r="Y65" s="74"/>
      <c r="Z65" s="74"/>
      <c r="AA65" s="21"/>
      <c r="AB65" s="21"/>
      <c r="AD65" s="80"/>
      <c r="AE65" s="51"/>
      <c r="AI65" s="64"/>
      <c r="AJ65" s="75"/>
      <c r="AK65" s="75"/>
      <c r="AL65" s="75"/>
      <c r="AM65" s="75"/>
      <c r="AX65" s="7">
        <f>PI()*H34^2*0.25*AX64/1000</f>
        <v>141.7955951760301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250</v>
      </c>
      <c r="L67" s="226"/>
      <c r="M67" s="95" t="s">
        <v>64</v>
      </c>
      <c r="T67" s="15"/>
      <c r="U67" s="71"/>
      <c r="V67" s="21"/>
      <c r="X67" s="74"/>
      <c r="Y67" s="74"/>
      <c r="Z67" s="74"/>
      <c r="AA67" s="21"/>
      <c r="AB67" s="2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552.9438337112324</v>
      </c>
      <c r="L68" s="226"/>
      <c r="M68" s="95" t="s">
        <v>55</v>
      </c>
      <c r="R68" s="7" t="s">
        <v>66</v>
      </c>
      <c r="T68" s="7" t="s">
        <v>3</v>
      </c>
      <c r="U68" s="219">
        <v>555</v>
      </c>
      <c r="V68" s="219"/>
      <c r="W68" s="7" t="s">
        <v>55</v>
      </c>
      <c r="X68" s="15"/>
      <c r="Y68" s="74"/>
      <c r="Z68" s="74" t="s">
        <v>67</v>
      </c>
      <c r="AA68" s="21"/>
      <c r="AB68" s="2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02"/>
      <c r="L69" s="102"/>
      <c r="M69" s="95"/>
      <c r="T69" s="7" t="s">
        <v>3</v>
      </c>
      <c r="U69" s="221">
        <f>U68/1000*K65/X32*60</f>
        <v>30.111557422114675</v>
      </c>
      <c r="V69" s="221"/>
      <c r="W69" s="7" t="s">
        <v>48</v>
      </c>
      <c r="X69" s="15"/>
      <c r="Y69" s="74"/>
      <c r="Z69" s="21" t="s">
        <v>67</v>
      </c>
      <c r="AA69" s="21"/>
      <c r="AB69" s="2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555</v>
      </c>
      <c r="L70" s="226"/>
      <c r="M70" s="95" t="s">
        <v>55</v>
      </c>
      <c r="T70" s="15"/>
      <c r="U70" s="71"/>
      <c r="V70" s="21"/>
      <c r="X70" s="74"/>
      <c r="Y70" s="74"/>
      <c r="Z70" s="74"/>
      <c r="AA70" s="21"/>
      <c r="AB70" s="2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7777</v>
      </c>
      <c r="L71" s="220"/>
      <c r="M71" s="106" t="s">
        <v>55</v>
      </c>
      <c r="T71" s="15"/>
      <c r="U71" s="71"/>
      <c r="V71" s="21"/>
      <c r="X71" s="74"/>
      <c r="Y71" s="74"/>
      <c r="Z71" s="74"/>
      <c r="AA71" s="21"/>
      <c r="AB71" s="2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21"/>
      <c r="D72" s="21"/>
      <c r="E72" s="21"/>
      <c r="H72" s="21"/>
      <c r="I72" s="21"/>
      <c r="J72" s="21"/>
      <c r="K72" s="21"/>
      <c r="T72" s="15"/>
      <c r="U72" s="71"/>
      <c r="V72" s="21"/>
      <c r="X72" s="74"/>
      <c r="Y72" s="74"/>
      <c r="Z72" s="74"/>
      <c r="AA72" s="21"/>
      <c r="AB72" s="2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125</v>
      </c>
      <c r="L73" s="226"/>
      <c r="M73" s="95" t="s">
        <v>64</v>
      </c>
      <c r="T73" s="15"/>
      <c r="U73" s="71"/>
      <c r="V73" s="21"/>
      <c r="X73" s="74"/>
      <c r="Y73" s="74"/>
      <c r="Z73" s="74"/>
      <c r="AA73" s="21"/>
      <c r="AB73" s="2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276.4719168556162</v>
      </c>
      <c r="L74" s="226"/>
      <c r="M74" s="95" t="s">
        <v>55</v>
      </c>
      <c r="R74" s="7" t="s">
        <v>66</v>
      </c>
      <c r="T74" s="7" t="s">
        <v>3</v>
      </c>
      <c r="U74" s="219">
        <v>277</v>
      </c>
      <c r="V74" s="219"/>
      <c r="W74" s="7" t="s">
        <v>55</v>
      </c>
      <c r="X74" s="15"/>
      <c r="Y74" s="74"/>
      <c r="Z74" s="74" t="s">
        <v>72</v>
      </c>
      <c r="AA74" s="21"/>
      <c r="AB74" s="2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02"/>
      <c r="L75" s="102"/>
      <c r="M75" s="95"/>
      <c r="T75" s="7"/>
      <c r="U75" s="221">
        <f>U74/1000*K65/X32*60</f>
        <v>15.028651181848227</v>
      </c>
      <c r="V75" s="221"/>
      <c r="W75" s="7" t="s">
        <v>48</v>
      </c>
      <c r="X75" s="15"/>
      <c r="Y75" s="74"/>
      <c r="Z75" s="21" t="s">
        <v>72</v>
      </c>
      <c r="AA75" s="21"/>
      <c r="AB75" s="2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832</v>
      </c>
      <c r="L76" s="226"/>
      <c r="M76" s="95" t="s">
        <v>55</v>
      </c>
      <c r="T76" s="7"/>
      <c r="U76" s="69"/>
      <c r="V76" s="69"/>
      <c r="X76" s="15"/>
      <c r="Y76" s="74"/>
      <c r="Z76" s="74"/>
      <c r="AA76" s="21"/>
      <c r="AB76" s="2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7500</v>
      </c>
      <c r="L77" s="220"/>
      <c r="M77" s="106" t="s">
        <v>55</v>
      </c>
      <c r="T77" s="7"/>
      <c r="U77" s="229"/>
      <c r="V77" s="229"/>
      <c r="X77" s="15"/>
      <c r="Y77" s="74"/>
      <c r="Z77" s="21"/>
      <c r="AA77" s="21"/>
      <c r="AB77" s="2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21"/>
      <c r="E79" s="21"/>
      <c r="F79" s="21"/>
      <c r="G79" s="21"/>
      <c r="H79" s="21"/>
      <c r="I79" s="21"/>
      <c r="J79" s="7" t="s">
        <v>3</v>
      </c>
      <c r="K79" s="219">
        <v>16</v>
      </c>
      <c r="L79" s="219"/>
      <c r="M79" s="7" t="s">
        <v>76</v>
      </c>
      <c r="N79" s="16"/>
      <c r="O79" s="15"/>
      <c r="P79" s="108"/>
      <c r="Q79" s="16"/>
      <c r="R79" s="21"/>
      <c r="T79" s="7" t="s">
        <v>3</v>
      </c>
      <c r="U79" s="228">
        <f>K79*25.4</f>
        <v>406.4</v>
      </c>
      <c r="V79" s="228"/>
      <c r="W79" s="7" t="s">
        <v>55</v>
      </c>
      <c r="Y79" s="74"/>
      <c r="Z79" s="74"/>
      <c r="AA79" s="21"/>
      <c r="AB79" s="2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1.0706995101473962</v>
      </c>
      <c r="V80" s="227"/>
      <c r="W80" s="7" t="s">
        <v>79</v>
      </c>
      <c r="Y80" s="74"/>
      <c r="Z80" s="74"/>
      <c r="AA80" s="21"/>
      <c r="AB80" s="2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21"/>
      <c r="D81" s="21"/>
      <c r="E81" s="21"/>
      <c r="H81" s="21"/>
      <c r="I81" s="21"/>
      <c r="J81" s="21"/>
      <c r="K81" s="21"/>
      <c r="T81" s="15"/>
      <c r="U81" s="71"/>
      <c r="V81" s="21"/>
      <c r="X81" s="74"/>
      <c r="Y81" s="74"/>
      <c r="Z81" s="74"/>
      <c r="AA81" s="21"/>
      <c r="AB81" s="2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21"/>
      <c r="E82" s="21"/>
      <c r="F82" s="21"/>
      <c r="G82" s="21"/>
      <c r="H82" s="21"/>
      <c r="I82" s="2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21"/>
      <c r="Y82" s="74"/>
      <c r="Z82" s="74"/>
      <c r="AA82" s="21"/>
      <c r="AB82" s="2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0.95173289790879678</v>
      </c>
      <c r="V83" s="227"/>
      <c r="W83" s="7" t="s">
        <v>79</v>
      </c>
      <c r="X83" s="21"/>
      <c r="Y83" s="74"/>
      <c r="Z83" s="74"/>
      <c r="AA83" s="21"/>
      <c r="AB83" s="2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21"/>
      <c r="D84" s="21"/>
      <c r="E84" s="21"/>
      <c r="H84" s="21"/>
      <c r="I84" s="21"/>
      <c r="J84" s="21"/>
      <c r="K84" s="21"/>
      <c r="T84" s="15"/>
      <c r="U84" s="71"/>
      <c r="V84" s="21"/>
      <c r="X84" s="74"/>
      <c r="Y84" s="74"/>
      <c r="Z84" s="74"/>
      <c r="AA84" s="21"/>
      <c r="AB84" s="2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21"/>
      <c r="X85" s="74"/>
      <c r="Y85" s="74"/>
      <c r="Z85" s="74"/>
      <c r="AA85" s="21"/>
      <c r="AB85" s="2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21"/>
      <c r="X86" s="74"/>
      <c r="Y86" s="74"/>
      <c r="Z86" s="74"/>
      <c r="AA86" s="21"/>
      <c r="AB86" s="2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21"/>
      <c r="X87" s="74"/>
      <c r="Y87" s="74"/>
      <c r="Z87" s="74"/>
      <c r="AA87" s="21"/>
      <c r="AB87" s="2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652</v>
      </c>
      <c r="L88" s="225"/>
      <c r="M88" s="106" t="s">
        <v>55</v>
      </c>
      <c r="T88" s="15"/>
      <c r="U88" s="71"/>
      <c r="V88" s="21"/>
      <c r="X88" s="74"/>
      <c r="Y88" s="74"/>
      <c r="Z88" s="74"/>
      <c r="AA88" s="21"/>
      <c r="AB88" s="2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21"/>
      <c r="D89" s="21"/>
      <c r="E89" s="21"/>
      <c r="H89" s="21"/>
      <c r="I89" s="21"/>
      <c r="J89" s="21"/>
      <c r="K89" s="21"/>
      <c r="T89" s="15"/>
      <c r="U89" s="71"/>
      <c r="V89" s="21"/>
      <c r="X89" s="74"/>
      <c r="Y89" s="74"/>
      <c r="Z89" s="74"/>
      <c r="AA89" s="21"/>
      <c r="AB89" s="2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62.5</v>
      </c>
      <c r="L90" s="226"/>
      <c r="M90" s="95" t="s">
        <v>64</v>
      </c>
      <c r="T90" s="15"/>
      <c r="U90" s="71"/>
      <c r="V90" s="21"/>
      <c r="X90" s="74"/>
      <c r="Y90" s="74"/>
      <c r="Z90" s="74"/>
      <c r="AA90" s="21"/>
      <c r="AB90" s="2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138.2359584278081</v>
      </c>
      <c r="L91" s="226"/>
      <c r="M91" s="95" t="s">
        <v>55</v>
      </c>
      <c r="R91" s="7" t="s">
        <v>66</v>
      </c>
      <c r="T91" s="7" t="s">
        <v>3</v>
      </c>
      <c r="U91" s="219">
        <v>139</v>
      </c>
      <c r="V91" s="219"/>
      <c r="W91" s="7" t="s">
        <v>55</v>
      </c>
      <c r="X91" s="15"/>
      <c r="Y91" s="74"/>
      <c r="Z91" s="74" t="s">
        <v>91</v>
      </c>
      <c r="AA91" s="21"/>
      <c r="AB91" s="2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791</v>
      </c>
      <c r="L92" s="220"/>
      <c r="M92" s="106" t="s">
        <v>55</v>
      </c>
      <c r="T92" s="7"/>
      <c r="U92" s="221">
        <f>U91/1000*K65/X34*60</f>
        <v>15.08290624026645</v>
      </c>
      <c r="V92" s="221"/>
      <c r="W92" s="7" t="s">
        <v>48</v>
      </c>
      <c r="X92" s="15"/>
      <c r="Y92" s="74"/>
      <c r="Z92" s="21" t="s">
        <v>91</v>
      </c>
      <c r="AA92" s="21"/>
      <c r="AB92" s="2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02"/>
      <c r="L93" s="102"/>
      <c r="M93" s="95"/>
      <c r="T93" s="7"/>
      <c r="U93" s="107"/>
      <c r="V93" s="107"/>
      <c r="X93" s="15"/>
      <c r="Y93" s="74"/>
      <c r="Z93" s="21"/>
      <c r="AA93" s="21"/>
      <c r="AB93" s="2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02"/>
      <c r="L94" s="102"/>
      <c r="M94" s="95"/>
      <c r="T94" s="7"/>
      <c r="U94" s="107"/>
      <c r="V94" s="107"/>
      <c r="X94" s="15"/>
      <c r="Y94" s="74"/>
      <c r="Z94" s="21"/>
      <c r="AA94" s="21"/>
      <c r="AB94" s="2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02"/>
      <c r="L95" s="102"/>
      <c r="M95" s="95"/>
      <c r="T95" s="7"/>
      <c r="U95" s="107"/>
      <c r="V95" s="107"/>
      <c r="X95" s="15"/>
      <c r="Y95" s="74"/>
      <c r="Z95" s="21"/>
      <c r="AA95" s="21"/>
      <c r="AB95" s="2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02"/>
      <c r="L96" s="102"/>
      <c r="M96" s="95"/>
      <c r="T96" s="7"/>
      <c r="U96" s="107"/>
      <c r="V96" s="107"/>
      <c r="X96" s="15"/>
      <c r="Y96" s="74"/>
      <c r="Z96" s="21"/>
      <c r="AA96" s="21"/>
      <c r="AB96" s="2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02"/>
      <c r="L97" s="102"/>
      <c r="M97" s="95"/>
      <c r="T97" s="7"/>
      <c r="U97" s="107"/>
      <c r="V97" s="107"/>
      <c r="X97" s="15"/>
      <c r="Y97" s="74"/>
      <c r="Z97" s="21"/>
      <c r="AA97" s="21"/>
      <c r="AB97" s="2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02"/>
      <c r="L98" s="102"/>
      <c r="M98" s="95"/>
      <c r="T98" s="7"/>
      <c r="U98" s="107"/>
      <c r="V98" s="107"/>
      <c r="X98" s="15"/>
      <c r="Y98" s="74"/>
      <c r="Z98" s="21"/>
      <c r="AA98" s="21"/>
      <c r="AB98" s="2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21"/>
      <c r="E99" s="21"/>
      <c r="F99" s="21"/>
      <c r="G99" s="21"/>
      <c r="H99" s="21"/>
      <c r="I99" s="21"/>
      <c r="J99" s="15"/>
      <c r="K99" s="16"/>
      <c r="L99" s="21"/>
      <c r="M99" s="110"/>
      <c r="N99" s="16"/>
      <c r="T99" s="15"/>
      <c r="U99" s="222"/>
      <c r="V99" s="222"/>
      <c r="X99" s="111"/>
      <c r="Y99" s="111"/>
      <c r="Z99" s="21"/>
      <c r="AA99" s="21"/>
      <c r="AB99" s="21"/>
      <c r="AC99" s="21"/>
      <c r="AD99" s="21"/>
      <c r="AE99" s="22"/>
      <c r="AR99" s="112"/>
    </row>
    <row r="100" spans="1:44" ht="11.25" customHeight="1" thickBot="1" x14ac:dyDescent="0.25">
      <c r="A100" s="61"/>
      <c r="C100" s="15"/>
      <c r="D100" s="21"/>
      <c r="E100" s="21"/>
      <c r="F100" s="21"/>
      <c r="G100" s="21"/>
      <c r="H100" s="21"/>
      <c r="N100" s="49"/>
      <c r="O100" s="21"/>
      <c r="P100" s="21"/>
      <c r="Q100" s="21"/>
      <c r="R100" s="21"/>
      <c r="S100" s="21"/>
      <c r="T100" s="15"/>
      <c r="U100" s="113"/>
      <c r="V100" s="15"/>
      <c r="W100" s="21"/>
      <c r="X100" s="21"/>
      <c r="Y100" s="111"/>
      <c r="Z100" s="21"/>
      <c r="AA100" s="21"/>
      <c r="AB100" s="21"/>
      <c r="AC100" s="21"/>
      <c r="AD100" s="2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3767.109556172064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21"/>
      <c r="D102" s="21"/>
      <c r="E102" s="21"/>
      <c r="H102" s="21" t="s">
        <v>3</v>
      </c>
      <c r="I102" s="21"/>
      <c r="J102" s="215">
        <f>PI()*$H$34^2/4*L106/1000</f>
        <v>3516.1799109877752</v>
      </c>
      <c r="K102" s="215"/>
      <c r="L102" s="7" t="s">
        <v>35</v>
      </c>
      <c r="N102" s="7" t="s">
        <v>96</v>
      </c>
      <c r="O102" s="21"/>
      <c r="P102" s="21"/>
      <c r="Q102" s="21"/>
      <c r="R102" s="21"/>
      <c r="S102" s="21"/>
      <c r="T102" s="15"/>
      <c r="U102" s="16"/>
      <c r="V102" s="15"/>
      <c r="W102" s="21"/>
      <c r="X102" s="21"/>
      <c r="Y102" s="21"/>
      <c r="Z102" s="21"/>
      <c r="AA102" s="21"/>
      <c r="AB102" s="21"/>
      <c r="AC102" s="21"/>
      <c r="AD102" s="22"/>
      <c r="AE102" s="22"/>
    </row>
    <row r="103" spans="1:44" ht="11.25" customHeight="1" x14ac:dyDescent="0.2">
      <c r="A103" s="61"/>
      <c r="B103" s="119" t="s">
        <v>97</v>
      </c>
      <c r="C103" s="21"/>
      <c r="D103" s="21"/>
      <c r="E103" s="21"/>
      <c r="H103" s="21" t="s">
        <v>3</v>
      </c>
      <c r="I103" s="21"/>
      <c r="J103" s="215">
        <f>PI()*$H$34^2/4*(L107-L108)/1000</f>
        <v>3033.3098910655758</v>
      </c>
      <c r="K103" s="215"/>
      <c r="L103" s="7" t="s">
        <v>35</v>
      </c>
      <c r="N103" s="7" t="s">
        <v>98</v>
      </c>
      <c r="O103" s="21"/>
      <c r="P103" s="21"/>
      <c r="Q103" s="21"/>
      <c r="R103" s="21"/>
      <c r="S103" s="21"/>
      <c r="T103" s="15"/>
      <c r="U103" s="16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R103" s="109"/>
    </row>
    <row r="104" spans="1:44" ht="11.25" customHeight="1" x14ac:dyDescent="0.2">
      <c r="A104" s="61"/>
      <c r="B104" s="119" t="s">
        <v>99</v>
      </c>
      <c r="C104" s="21"/>
      <c r="D104" s="21"/>
      <c r="E104" s="21"/>
      <c r="H104" s="21" t="s">
        <v>3</v>
      </c>
      <c r="I104" s="21"/>
      <c r="J104" s="216">
        <f>PI()*$H$34^2/4*(L107-L109)/1000</f>
        <v>3096.155333733353</v>
      </c>
      <c r="K104" s="216"/>
      <c r="L104" s="7" t="s">
        <v>35</v>
      </c>
      <c r="N104" s="7" t="s">
        <v>98</v>
      </c>
      <c r="O104" s="21"/>
      <c r="P104" s="21"/>
      <c r="Q104" s="21"/>
      <c r="R104" s="21"/>
      <c r="S104" s="21"/>
      <c r="T104" s="15"/>
      <c r="U104" s="16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R104" s="109"/>
    </row>
    <row r="105" spans="1:44" ht="11.25" customHeight="1" x14ac:dyDescent="0.2">
      <c r="A105" s="61"/>
      <c r="B105" s="119" t="s">
        <v>100</v>
      </c>
      <c r="C105" s="21"/>
      <c r="D105" s="21"/>
      <c r="E105" s="21"/>
      <c r="H105" s="21" t="s">
        <v>3</v>
      </c>
      <c r="I105" s="21"/>
      <c r="J105" s="215">
        <f>PI()*$H$34^2/4*L109/1000</f>
        <v>294.78581740568717</v>
      </c>
      <c r="K105" s="215"/>
      <c r="L105" s="7" t="s">
        <v>35</v>
      </c>
      <c r="N105" s="7" t="s">
        <v>101</v>
      </c>
      <c r="O105" s="21"/>
      <c r="P105" s="21"/>
      <c r="Q105" s="21"/>
      <c r="R105" s="21"/>
      <c r="S105" s="21"/>
      <c r="T105" s="15"/>
      <c r="U105" s="16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</row>
    <row r="106" spans="1:44" ht="11.25" customHeight="1" x14ac:dyDescent="0.2">
      <c r="A106" s="61"/>
      <c r="B106" s="119"/>
      <c r="E106" s="21" t="s">
        <v>102</v>
      </c>
      <c r="F106" s="21"/>
      <c r="G106" s="21"/>
      <c r="J106" s="21" t="s">
        <v>3</v>
      </c>
      <c r="K106" s="21"/>
      <c r="L106" s="217">
        <f>K71</f>
        <v>7777</v>
      </c>
      <c r="M106" s="202"/>
      <c r="N106" s="7" t="s">
        <v>55</v>
      </c>
      <c r="O106" s="21"/>
      <c r="P106" s="21"/>
      <c r="Q106" s="21"/>
      <c r="R106" s="21"/>
      <c r="S106" s="21"/>
      <c r="T106" s="15"/>
      <c r="U106" s="16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21" t="s">
        <v>3</v>
      </c>
      <c r="L107" s="217">
        <f>K77</f>
        <v>7500</v>
      </c>
      <c r="M107" s="202"/>
      <c r="N107" s="7" t="s">
        <v>55</v>
      </c>
      <c r="O107" s="21"/>
      <c r="P107" s="21"/>
      <c r="Q107" s="21"/>
      <c r="R107" s="21"/>
      <c r="S107" s="202" t="s">
        <v>104</v>
      </c>
      <c r="T107" s="202"/>
      <c r="U107" s="16"/>
      <c r="AD107" s="51"/>
      <c r="AE107" s="51"/>
      <c r="AH107" s="122"/>
    </row>
    <row r="108" spans="1:44" ht="11.25" customHeight="1" x14ac:dyDescent="0.2">
      <c r="A108" s="61"/>
      <c r="B108" s="119"/>
      <c r="E108" s="21" t="s">
        <v>105</v>
      </c>
      <c r="F108" s="21"/>
      <c r="G108" s="21"/>
      <c r="J108" s="21" t="s">
        <v>3</v>
      </c>
      <c r="K108" s="21"/>
      <c r="L108" s="217">
        <f>K92</f>
        <v>791</v>
      </c>
      <c r="M108" s="202"/>
      <c r="N108" s="7" t="s">
        <v>55</v>
      </c>
      <c r="T108" s="15"/>
      <c r="U108" s="71"/>
      <c r="V108" s="21"/>
      <c r="Y108" s="21"/>
      <c r="Z108" s="21"/>
      <c r="AA108" s="21"/>
      <c r="AB108" s="2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652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AE110" s="51"/>
    </row>
    <row r="111" spans="1:44" x14ac:dyDescent="0.2">
      <c r="A111" s="61"/>
      <c r="B111" s="1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62"/>
      <c r="T111" s="63"/>
      <c r="U111" s="16"/>
      <c r="V111" s="21"/>
      <c r="W111" s="21"/>
      <c r="AE111" s="51"/>
    </row>
    <row r="112" spans="1:44" x14ac:dyDescent="0.2">
      <c r="A112" s="61"/>
      <c r="B112" s="1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62"/>
      <c r="T112" s="63"/>
      <c r="U112" s="16"/>
      <c r="AE112" s="51"/>
    </row>
    <row r="113" spans="1:32" x14ac:dyDescent="0.2">
      <c r="A113" s="60"/>
      <c r="B113" s="1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AE113" s="51"/>
    </row>
    <row r="114" spans="1:32" x14ac:dyDescent="0.2">
      <c r="A114" s="61"/>
      <c r="B114" s="64"/>
      <c r="C114" s="15"/>
      <c r="D114" s="21"/>
      <c r="E114" s="21"/>
      <c r="F114" s="21"/>
      <c r="G114" s="21"/>
      <c r="H114" s="21"/>
      <c r="T114" s="15"/>
      <c r="U114" s="16"/>
      <c r="V114" s="21"/>
      <c r="Y114" s="129"/>
      <c r="Z114" s="21"/>
      <c r="AA114" s="62"/>
      <c r="AB114" s="62"/>
      <c r="AC114" s="62"/>
      <c r="AD114" s="21"/>
      <c r="AE114" s="51"/>
    </row>
    <row r="115" spans="1:32" x14ac:dyDescent="0.2">
      <c r="A115" s="61"/>
      <c r="B115" s="64"/>
      <c r="C115" s="15"/>
      <c r="D115" s="21"/>
      <c r="E115" s="21"/>
      <c r="F115" s="21"/>
      <c r="G115" s="21"/>
      <c r="H115" s="21"/>
      <c r="T115" s="15"/>
      <c r="U115" s="16"/>
      <c r="V115" s="21"/>
      <c r="Y115" s="16"/>
      <c r="Z115" s="21"/>
      <c r="AA115" s="62"/>
      <c r="AB115" s="62"/>
      <c r="AC115" s="62"/>
      <c r="AD115" s="21"/>
      <c r="AE115" s="51"/>
    </row>
    <row r="116" spans="1:32" x14ac:dyDescent="0.2">
      <c r="A116" s="61"/>
      <c r="B116" s="64"/>
      <c r="C116" s="21"/>
      <c r="D116" s="21"/>
      <c r="E116" s="21"/>
      <c r="F116" s="7" t="s">
        <v>107</v>
      </c>
      <c r="H116" s="21"/>
      <c r="T116" s="15"/>
      <c r="U116" s="16"/>
      <c r="V116" s="21"/>
      <c r="Y116" s="21"/>
      <c r="Z116" s="207">
        <f>M39</f>
        <v>8332</v>
      </c>
      <c r="AA116" s="207"/>
      <c r="AB116" s="21" t="s">
        <v>55</v>
      </c>
      <c r="AC116" s="21"/>
      <c r="AE116" s="51"/>
      <c r="AF116" s="130"/>
    </row>
    <row r="117" spans="1:32" x14ac:dyDescent="0.2">
      <c r="A117" s="61"/>
      <c r="B117" s="7"/>
      <c r="C117" s="21"/>
      <c r="D117" s="131">
        <f>U69</f>
        <v>30.111557422114675</v>
      </c>
      <c r="E117" s="21" t="s">
        <v>108</v>
      </c>
      <c r="H117" s="21"/>
      <c r="T117" s="15"/>
      <c r="U117" s="21"/>
      <c r="V117" s="21"/>
      <c r="Y117" s="21"/>
      <c r="AC117" s="21"/>
      <c r="AE117" s="51"/>
    </row>
    <row r="118" spans="1:32" x14ac:dyDescent="0.2">
      <c r="A118" s="61"/>
      <c r="B118" s="7"/>
      <c r="C118" s="21"/>
      <c r="D118" s="21"/>
      <c r="F118" s="214" t="s">
        <v>102</v>
      </c>
      <c r="G118" s="214"/>
      <c r="H118" s="21"/>
      <c r="T118" s="15"/>
      <c r="U118" s="21"/>
      <c r="V118" s="21"/>
      <c r="Y118" s="129"/>
      <c r="Z118" s="207">
        <f>L106</f>
        <v>7777</v>
      </c>
      <c r="AA118" s="207"/>
      <c r="AB118" s="21" t="s">
        <v>55</v>
      </c>
      <c r="AC118" s="21"/>
      <c r="AE118" s="51"/>
      <c r="AF118" s="130"/>
    </row>
    <row r="119" spans="1:32" x14ac:dyDescent="0.2">
      <c r="A119" s="61"/>
      <c r="B119" s="7"/>
      <c r="C119" s="21"/>
      <c r="D119" s="131">
        <f>U75</f>
        <v>15.028651181848227</v>
      </c>
      <c r="E119" s="21" t="s">
        <v>108</v>
      </c>
      <c r="G119" s="21"/>
      <c r="H119" s="21"/>
      <c r="T119" s="15"/>
      <c r="U119" s="21"/>
      <c r="V119" s="21"/>
      <c r="Y119" s="21"/>
      <c r="Z119" s="66"/>
      <c r="AA119" s="21"/>
      <c r="AB119" s="21"/>
      <c r="AC119" s="21"/>
      <c r="AE119" s="51"/>
    </row>
    <row r="120" spans="1:32" x14ac:dyDescent="0.2">
      <c r="A120" s="61"/>
      <c r="B120" s="64"/>
      <c r="C120" s="15"/>
      <c r="D120" s="21"/>
      <c r="E120" s="21"/>
      <c r="F120" s="214" t="s">
        <v>103</v>
      </c>
      <c r="G120" s="214"/>
      <c r="H120" s="21"/>
      <c r="T120" s="15"/>
      <c r="U120" s="21"/>
      <c r="V120" s="21"/>
      <c r="Y120" s="129"/>
      <c r="Z120" s="207">
        <f>L107</f>
        <v>7500</v>
      </c>
      <c r="AA120" s="207"/>
      <c r="AB120" s="21" t="s">
        <v>55</v>
      </c>
      <c r="AC120" s="21"/>
      <c r="AE120" s="51"/>
      <c r="AF120" s="130"/>
    </row>
    <row r="121" spans="1:32" ht="10.95" customHeight="1" x14ac:dyDescent="0.2">
      <c r="A121" s="61"/>
      <c r="B121" s="64"/>
      <c r="C121" s="15"/>
      <c r="D121" s="21"/>
      <c r="E121" s="21"/>
      <c r="F121" s="21"/>
      <c r="G121" s="21"/>
      <c r="H121" s="21"/>
      <c r="T121" s="15"/>
      <c r="U121" s="65"/>
      <c r="V121" s="21"/>
      <c r="Y121" s="21"/>
      <c r="AC121" s="21"/>
      <c r="AE121" s="51"/>
    </row>
    <row r="122" spans="1:32" ht="10.199999999999999" customHeight="1" x14ac:dyDescent="0.2">
      <c r="A122" s="60"/>
      <c r="B122" s="1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68"/>
      <c r="T122" s="63"/>
      <c r="U122" s="16"/>
      <c r="V122" s="21"/>
      <c r="AE122" s="51"/>
    </row>
    <row r="123" spans="1:32" ht="10.95" customHeight="1" x14ac:dyDescent="0.2">
      <c r="A123" s="60"/>
      <c r="B123" s="1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68"/>
      <c r="T123" s="63"/>
      <c r="U123" s="16"/>
      <c r="V123" s="21"/>
      <c r="W123" s="132"/>
      <c r="AA123" s="130"/>
      <c r="AE123" s="51"/>
    </row>
    <row r="124" spans="1:32" x14ac:dyDescent="0.2">
      <c r="A124" s="61"/>
      <c r="B124" s="64"/>
      <c r="C124" s="21"/>
      <c r="D124" s="21"/>
      <c r="E124" s="21"/>
      <c r="F124" s="206"/>
      <c r="G124" s="206"/>
      <c r="H124" s="21"/>
      <c r="I124" s="21"/>
      <c r="J124" s="21"/>
      <c r="K124" s="21"/>
      <c r="M124" s="21"/>
      <c r="N124" s="21"/>
      <c r="O124" s="21"/>
      <c r="P124" s="21"/>
      <c r="Q124" s="21"/>
      <c r="R124" s="21"/>
      <c r="S124" s="70"/>
      <c r="T124" s="15"/>
      <c r="U124" s="111"/>
      <c r="V124" s="21"/>
      <c r="Z124" s="72"/>
      <c r="AA124" s="21"/>
      <c r="AB124" s="21"/>
      <c r="AE124" s="51"/>
    </row>
    <row r="125" spans="1:32" x14ac:dyDescent="0.2">
      <c r="A125" s="61"/>
      <c r="B125" s="15"/>
      <c r="C125" s="21"/>
      <c r="D125" s="21" t="s">
        <v>109</v>
      </c>
      <c r="E125" s="21"/>
      <c r="H125" s="21"/>
      <c r="I125" s="21"/>
      <c r="J125" s="21"/>
      <c r="K125" s="133" t="s">
        <v>99</v>
      </c>
      <c r="L125" s="82"/>
      <c r="M125" s="133"/>
      <c r="N125" s="133"/>
      <c r="O125" s="133"/>
      <c r="P125" s="21"/>
      <c r="Q125" s="21"/>
      <c r="R125" s="133" t="s">
        <v>97</v>
      </c>
      <c r="S125" s="68"/>
      <c r="T125" s="63"/>
      <c r="U125" s="62"/>
      <c r="V125" s="21"/>
      <c r="W125" s="21"/>
      <c r="X125" s="21"/>
      <c r="Y125" s="21"/>
      <c r="Z125" s="207"/>
      <c r="AA125" s="207"/>
      <c r="AB125" s="21"/>
      <c r="AE125" s="51"/>
    </row>
    <row r="126" spans="1:32" x14ac:dyDescent="0.2">
      <c r="A126" s="61"/>
      <c r="C126" s="208">
        <f>H36*1000</f>
        <v>10920</v>
      </c>
      <c r="D126" s="208"/>
      <c r="E126" s="21" t="s">
        <v>55</v>
      </c>
      <c r="J126" s="21"/>
      <c r="K126" s="134">
        <f>J104</f>
        <v>3096.155333733353</v>
      </c>
      <c r="L126" s="135" t="s">
        <v>58</v>
      </c>
      <c r="M126" s="209"/>
      <c r="N126" s="209"/>
      <c r="O126" s="82"/>
      <c r="R126" s="136">
        <f>J103</f>
        <v>3033.3098910655758</v>
      </c>
      <c r="S126" s="82" t="s">
        <v>58</v>
      </c>
      <c r="T126" s="15"/>
      <c r="U126" s="21"/>
      <c r="V126" s="21"/>
      <c r="Y126" s="21"/>
      <c r="Z126" s="21"/>
      <c r="AA126" s="21"/>
      <c r="AB126" s="21"/>
      <c r="AD126" s="80"/>
      <c r="AE126" s="51"/>
    </row>
    <row r="127" spans="1:32" x14ac:dyDescent="0.2">
      <c r="A127" s="61"/>
      <c r="C127" s="21"/>
      <c r="D127" s="21"/>
      <c r="E127" s="21"/>
      <c r="I127" s="21"/>
      <c r="J127" s="16"/>
      <c r="K127" s="21"/>
      <c r="T127" s="15"/>
      <c r="U127" s="21"/>
      <c r="V127" s="21"/>
      <c r="Y127" s="21"/>
      <c r="Z127" s="21"/>
      <c r="AA127" s="21"/>
      <c r="AB127" s="21"/>
      <c r="AD127" s="80"/>
      <c r="AE127" s="51"/>
    </row>
    <row r="128" spans="1:32" x14ac:dyDescent="0.2">
      <c r="A128" s="61"/>
      <c r="C128" s="21"/>
      <c r="D128" s="21"/>
      <c r="E128" s="21"/>
      <c r="I128" s="21"/>
      <c r="J128" s="16"/>
      <c r="K128" s="21"/>
      <c r="T128" s="15"/>
      <c r="U128" s="111"/>
      <c r="V128" s="21"/>
      <c r="Y128" s="21"/>
      <c r="Z128" s="21"/>
      <c r="AA128" s="21"/>
      <c r="AB128" s="21"/>
      <c r="AD128" s="80"/>
      <c r="AE128" s="51"/>
    </row>
    <row r="129" spans="1:31" x14ac:dyDescent="0.2">
      <c r="A129" s="61"/>
      <c r="D129" s="21"/>
      <c r="E129" s="21"/>
      <c r="I129" s="21"/>
      <c r="J129" s="16"/>
      <c r="K129" s="21"/>
      <c r="T129" s="15"/>
      <c r="U129" s="111"/>
      <c r="V129" s="21"/>
      <c r="Y129" s="21"/>
      <c r="Z129" s="21"/>
      <c r="AA129" s="21"/>
      <c r="AB129" s="21"/>
      <c r="AD129" s="80"/>
      <c r="AE129" s="51"/>
    </row>
    <row r="130" spans="1:31" x14ac:dyDescent="0.2">
      <c r="A130" s="61"/>
      <c r="C130" s="21"/>
      <c r="D130" s="21"/>
      <c r="E130" s="21"/>
      <c r="H130" s="21"/>
      <c r="I130" s="21"/>
      <c r="J130" s="16"/>
      <c r="K130" s="21"/>
      <c r="T130" s="15"/>
      <c r="U130" s="21"/>
      <c r="V130" s="21"/>
      <c r="AC130" s="21"/>
      <c r="AD130" s="21"/>
      <c r="AE130" s="51"/>
    </row>
    <row r="131" spans="1:31" x14ac:dyDescent="0.2">
      <c r="A131" s="61"/>
      <c r="C131" s="21"/>
      <c r="D131" s="21"/>
      <c r="E131" s="21"/>
      <c r="H131" s="21"/>
      <c r="I131" s="21"/>
      <c r="J131" s="16"/>
      <c r="K131" s="21"/>
      <c r="T131" s="15"/>
      <c r="U131" s="21"/>
      <c r="V131" s="21"/>
      <c r="AC131" s="21"/>
      <c r="AD131" s="21"/>
      <c r="AE131" s="51"/>
    </row>
    <row r="132" spans="1:31" x14ac:dyDescent="0.2">
      <c r="A132" s="61"/>
      <c r="C132" s="21"/>
      <c r="D132" s="21"/>
      <c r="E132" s="21"/>
      <c r="H132" s="21"/>
      <c r="I132" s="21"/>
      <c r="J132" s="16"/>
      <c r="K132" s="21"/>
      <c r="T132" s="15"/>
      <c r="U132" s="21"/>
      <c r="V132" s="21"/>
      <c r="AC132" s="21"/>
      <c r="AD132" s="21"/>
      <c r="AE132" s="51"/>
    </row>
    <row r="133" spans="1:31" x14ac:dyDescent="0.2">
      <c r="A133" s="61"/>
      <c r="C133" s="21"/>
      <c r="D133" s="21"/>
      <c r="E133" s="21"/>
      <c r="H133" s="21"/>
      <c r="I133" s="21"/>
      <c r="J133" s="16"/>
      <c r="K133" s="21"/>
      <c r="T133" s="15"/>
      <c r="U133" s="111"/>
      <c r="V133" s="21"/>
      <c r="AC133" s="21"/>
      <c r="AD133" s="21"/>
      <c r="AE133" s="51"/>
    </row>
    <row r="134" spans="1:31" x14ac:dyDescent="0.2">
      <c r="A134" s="61"/>
      <c r="C134" s="21"/>
      <c r="D134" s="21"/>
      <c r="E134" s="21"/>
      <c r="H134" s="21"/>
      <c r="I134" s="21"/>
      <c r="J134" s="16"/>
      <c r="K134" s="21"/>
      <c r="T134" s="15"/>
      <c r="U134" s="21"/>
      <c r="V134" s="21"/>
      <c r="AC134" s="21"/>
      <c r="AD134" s="21"/>
      <c r="AE134" s="51"/>
    </row>
    <row r="135" spans="1:31" x14ac:dyDescent="0.2">
      <c r="A135" s="61"/>
      <c r="B135" s="15"/>
      <c r="C135" s="21"/>
      <c r="D135" s="21"/>
      <c r="E135" s="21"/>
      <c r="H135" s="21"/>
      <c r="I135" s="21"/>
      <c r="J135" s="16"/>
      <c r="K135" s="21"/>
      <c r="T135" s="15"/>
      <c r="U135" s="111"/>
      <c r="V135" s="21"/>
      <c r="Y135" s="137"/>
      <c r="AC135" s="21"/>
      <c r="AD135" s="21"/>
      <c r="AE135" s="51"/>
    </row>
    <row r="136" spans="1:31" x14ac:dyDescent="0.2">
      <c r="A136" s="61"/>
      <c r="B136" s="15"/>
      <c r="C136" s="21"/>
      <c r="D136" s="21"/>
      <c r="E136" s="21"/>
      <c r="F136" s="206" t="s">
        <v>105</v>
      </c>
      <c r="G136" s="206"/>
      <c r="H136" s="21"/>
      <c r="I136" s="21"/>
      <c r="J136" s="16"/>
      <c r="K136" s="21"/>
      <c r="T136" s="15"/>
      <c r="U136" s="138"/>
      <c r="V136" s="21"/>
      <c r="Y136" s="139"/>
      <c r="Z136" s="210">
        <f>L108</f>
        <v>791</v>
      </c>
      <c r="AA136" s="206"/>
      <c r="AB136" s="7" t="s">
        <v>55</v>
      </c>
      <c r="AC136" s="21"/>
      <c r="AD136" s="21"/>
      <c r="AE136" s="51"/>
    </row>
    <row r="137" spans="1:31" x14ac:dyDescent="0.2">
      <c r="A137" s="61"/>
      <c r="B137" s="15"/>
      <c r="C137" s="21"/>
      <c r="D137" s="131">
        <f>U92</f>
        <v>15.08290624026645</v>
      </c>
      <c r="E137" s="21" t="s">
        <v>108</v>
      </c>
      <c r="H137" s="21"/>
      <c r="I137" s="21"/>
      <c r="J137" s="16"/>
      <c r="K137" s="21"/>
      <c r="T137" s="15"/>
      <c r="U137" s="62"/>
      <c r="V137" s="21"/>
      <c r="AC137" s="21"/>
      <c r="AD137" s="21"/>
      <c r="AE137" s="51"/>
    </row>
    <row r="138" spans="1:31" x14ac:dyDescent="0.2">
      <c r="A138" s="61"/>
      <c r="B138" s="15"/>
      <c r="C138" s="21"/>
      <c r="D138" s="21"/>
      <c r="E138" s="21"/>
      <c r="F138" s="206" t="s">
        <v>106</v>
      </c>
      <c r="G138" s="206"/>
      <c r="H138" s="21"/>
      <c r="I138" s="21"/>
      <c r="J138" s="16"/>
      <c r="K138" s="21"/>
      <c r="T138" s="15"/>
      <c r="U138" s="137"/>
      <c r="V138" s="21"/>
      <c r="Z138" s="211">
        <f>L109</f>
        <v>652</v>
      </c>
      <c r="AA138" s="206"/>
      <c r="AB138" s="7" t="s">
        <v>55</v>
      </c>
      <c r="AC138" s="21"/>
      <c r="AD138" s="21"/>
      <c r="AE138" s="140"/>
    </row>
    <row r="139" spans="1:31" x14ac:dyDescent="0.2">
      <c r="A139" s="61"/>
      <c r="C139" s="21"/>
      <c r="D139" s="21"/>
      <c r="E139" s="21"/>
      <c r="I139" s="21"/>
      <c r="J139" s="16"/>
      <c r="K139" s="21"/>
      <c r="T139" s="15"/>
      <c r="U139" s="62"/>
      <c r="V139" s="21"/>
      <c r="Y139" s="137"/>
      <c r="Z139" s="21"/>
      <c r="AC139" s="21"/>
      <c r="AD139" s="21"/>
      <c r="AE139" s="51"/>
    </row>
    <row r="140" spans="1:31" x14ac:dyDescent="0.2">
      <c r="A140" s="61"/>
      <c r="C140" s="21"/>
      <c r="D140" s="21"/>
      <c r="E140" s="21"/>
      <c r="I140" s="21"/>
      <c r="J140" s="16"/>
      <c r="K140" s="21"/>
      <c r="T140" s="15"/>
      <c r="U140" s="62"/>
      <c r="V140" s="21"/>
      <c r="Y140" s="137"/>
      <c r="Z140" s="21"/>
      <c r="AC140" s="21"/>
      <c r="AD140" s="21"/>
      <c r="AE140" s="141"/>
    </row>
    <row r="141" spans="1:31" x14ac:dyDescent="0.2">
      <c r="A141" s="61"/>
      <c r="C141" s="21"/>
      <c r="D141" s="21"/>
      <c r="E141" s="21"/>
      <c r="I141" s="21"/>
      <c r="J141" s="16"/>
      <c r="K141" s="21"/>
      <c r="T141" s="15"/>
      <c r="U141" s="62"/>
      <c r="V141" s="21"/>
      <c r="Y141" s="137"/>
      <c r="Z141" s="21"/>
      <c r="AC141" s="21"/>
      <c r="AD141" s="21"/>
      <c r="AE141" s="142"/>
    </row>
    <row r="142" spans="1:31" x14ac:dyDescent="0.2">
      <c r="A142" s="61"/>
      <c r="C142" s="21"/>
      <c r="D142" s="21"/>
      <c r="E142" s="21"/>
      <c r="I142" s="21"/>
      <c r="J142" s="16"/>
      <c r="K142" s="21"/>
      <c r="T142" s="15"/>
      <c r="U142" s="137"/>
      <c r="V142" s="21"/>
      <c r="Y142" s="137"/>
      <c r="Z142" s="21"/>
      <c r="AC142" s="21"/>
      <c r="AD142" s="21"/>
      <c r="AE142" s="51"/>
    </row>
    <row r="143" spans="1:31" x14ac:dyDescent="0.2">
      <c r="A143" s="61"/>
      <c r="C143" s="21"/>
      <c r="D143" s="21"/>
      <c r="E143" s="21"/>
      <c r="I143" s="21"/>
      <c r="J143" s="16"/>
      <c r="K143" s="21"/>
      <c r="T143" s="15"/>
      <c r="U143" s="21"/>
      <c r="V143" s="21"/>
      <c r="Y143" s="137"/>
      <c r="Z143" s="21"/>
      <c r="AC143" s="21"/>
      <c r="AD143" s="21"/>
      <c r="AE143" s="51"/>
    </row>
    <row r="144" spans="1:31" x14ac:dyDescent="0.2">
      <c r="A144" s="61"/>
      <c r="C144" s="21"/>
      <c r="D144" s="21"/>
      <c r="E144" s="21"/>
      <c r="H144" s="21"/>
      <c r="I144" s="21"/>
      <c r="J144" s="113"/>
      <c r="K144" s="21"/>
      <c r="M144" s="137"/>
      <c r="O144" s="113" t="s">
        <v>110</v>
      </c>
      <c r="P144" s="212">
        <f>H34*1000</f>
        <v>23993</v>
      </c>
      <c r="Q144" s="213"/>
      <c r="R144" s="21" t="s">
        <v>55</v>
      </c>
      <c r="T144" s="143"/>
      <c r="U144" s="62"/>
      <c r="V144" s="21"/>
      <c r="AE144" s="51"/>
    </row>
    <row r="145" spans="1:31" x14ac:dyDescent="0.2">
      <c r="A145" s="61"/>
      <c r="C145" s="21"/>
      <c r="D145" s="21"/>
      <c r="E145" s="21"/>
      <c r="H145" s="21"/>
      <c r="I145" s="21"/>
      <c r="J145" s="113"/>
      <c r="K145" s="21"/>
      <c r="M145" s="137"/>
      <c r="O145" s="21"/>
      <c r="P145" s="21"/>
      <c r="Q145" s="21"/>
      <c r="R145" s="21"/>
      <c r="T145" s="143"/>
      <c r="U145" s="137"/>
      <c r="V145" s="2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21"/>
      <c r="E147" s="21"/>
      <c r="F147" s="21"/>
      <c r="G147" s="21"/>
      <c r="H147" s="21"/>
      <c r="I147" s="21"/>
      <c r="J147" s="15"/>
      <c r="K147" s="16"/>
      <c r="L147" s="21"/>
      <c r="M147" s="110"/>
      <c r="N147" s="16"/>
      <c r="O147" s="16"/>
      <c r="P147" s="16"/>
      <c r="Q147" s="16"/>
      <c r="R147" s="21"/>
      <c r="U147" s="151"/>
      <c r="V147" s="152"/>
      <c r="Z147" s="21"/>
      <c r="AA147" s="82"/>
      <c r="AB147" s="82"/>
      <c r="AD147" s="21"/>
      <c r="AE147" s="22"/>
    </row>
    <row r="148" spans="1:31" ht="10.8" thickBot="1" x14ac:dyDescent="0.25">
      <c r="A148" s="61"/>
      <c r="C148" s="15"/>
      <c r="D148" s="21"/>
      <c r="E148" s="21"/>
      <c r="F148" s="21"/>
      <c r="G148" s="21"/>
      <c r="H148" s="21"/>
      <c r="N148" s="49"/>
      <c r="T148" s="15"/>
      <c r="U148" s="153"/>
      <c r="V148" s="21"/>
      <c r="W148" s="21"/>
      <c r="X148" s="2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00"/>
      <c r="AB149" s="100"/>
      <c r="AC149" s="100"/>
      <c r="AD149" s="100"/>
      <c r="AE149" s="22"/>
    </row>
    <row r="150" spans="1:31" x14ac:dyDescent="0.2">
      <c r="A150" s="61"/>
      <c r="B150" s="119"/>
      <c r="C150" s="21"/>
      <c r="D150" s="21"/>
      <c r="E150" s="21"/>
      <c r="F150" s="21"/>
      <c r="G150" s="21"/>
      <c r="H150" s="2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20"/>
      <c r="V150" s="15"/>
      <c r="W150" s="113"/>
      <c r="X150" s="21"/>
      <c r="Y150" s="137"/>
      <c r="Z150" s="159"/>
      <c r="AE150" s="22"/>
    </row>
    <row r="151" spans="1:31" ht="10.8" thickBot="1" x14ac:dyDescent="0.25">
      <c r="A151" s="61"/>
      <c r="B151" s="119"/>
      <c r="C151" s="21"/>
      <c r="D151" s="21"/>
      <c r="E151" s="21"/>
      <c r="F151" s="21"/>
      <c r="G151" s="21"/>
      <c r="H151" s="2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452.12548681853866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21"/>
      <c r="H152" s="21"/>
      <c r="I152" s="2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21" t="s">
        <v>116</v>
      </c>
      <c r="Z152" s="165"/>
      <c r="AE152" s="22"/>
    </row>
    <row r="153" spans="1:31" x14ac:dyDescent="0.2">
      <c r="A153" s="61"/>
      <c r="B153" s="52"/>
      <c r="C153" s="166"/>
      <c r="D153" s="21"/>
      <c r="E153" s="21"/>
      <c r="F153" s="21"/>
      <c r="G153" s="2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1853.7144959560082</v>
      </c>
      <c r="W153" s="202"/>
      <c r="X153" s="202"/>
      <c r="Y153" s="21" t="s">
        <v>118</v>
      </c>
      <c r="Z153" s="51"/>
      <c r="AA153" s="100"/>
      <c r="AB153" s="100"/>
      <c r="AC153" s="100"/>
      <c r="AD153" s="100"/>
      <c r="AE153" s="22"/>
    </row>
    <row r="154" spans="1:31" x14ac:dyDescent="0.2">
      <c r="A154" s="61"/>
      <c r="B154" s="169"/>
      <c r="C154" s="21"/>
      <c r="D154" s="21"/>
      <c r="E154" s="21"/>
      <c r="F154" s="21"/>
      <c r="G154" s="21"/>
      <c r="H154" s="170"/>
      <c r="I154" s="21"/>
      <c r="J154" s="21"/>
      <c r="K154" s="21"/>
      <c r="L154" s="21"/>
      <c r="M154" s="21"/>
      <c r="N154" s="21"/>
      <c r="O154" s="21"/>
      <c r="P154" s="21"/>
      <c r="Q154" s="22"/>
      <c r="R154" s="21"/>
      <c r="S154" s="61"/>
      <c r="T154" s="15"/>
      <c r="U154" s="113"/>
      <c r="V154" s="202">
        <f>V153*60/1000</f>
        <v>111.22286975736048</v>
      </c>
      <c r="W154" s="202"/>
      <c r="X154" s="202"/>
      <c r="Y154" s="21" t="s">
        <v>119</v>
      </c>
      <c r="Z154" s="22"/>
      <c r="AA154" s="21"/>
      <c r="AB154" s="21"/>
      <c r="AC154" s="21"/>
      <c r="AD154" s="21"/>
      <c r="AE154" s="22"/>
    </row>
    <row r="155" spans="1:31" x14ac:dyDescent="0.2">
      <c r="A155" s="61"/>
      <c r="B155" s="119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2"/>
      <c r="R155" s="21"/>
      <c r="S155" s="61"/>
      <c r="U155" s="16"/>
      <c r="V155" s="202"/>
      <c r="W155" s="202"/>
      <c r="X155" s="202"/>
      <c r="Y155" s="21"/>
      <c r="Z155" s="22"/>
      <c r="AA155" s="21"/>
      <c r="AB155" s="21"/>
      <c r="AC155" s="21"/>
      <c r="AD155" s="21"/>
      <c r="AE155" s="22"/>
    </row>
    <row r="156" spans="1:31" x14ac:dyDescent="0.2">
      <c r="A156" s="61" t="s">
        <v>104</v>
      </c>
      <c r="B156" s="119"/>
      <c r="C156" s="21"/>
      <c r="D156" s="21"/>
      <c r="E156" s="74"/>
      <c r="F156" s="21"/>
      <c r="G156" s="202"/>
      <c r="H156" s="202"/>
      <c r="I156" s="21"/>
      <c r="J156" s="21"/>
      <c r="K156" s="21"/>
      <c r="L156" s="21"/>
      <c r="M156" s="21"/>
      <c r="N156" s="113"/>
      <c r="O156" s="21"/>
      <c r="P156" s="21"/>
      <c r="Q156" s="22"/>
      <c r="R156" s="21"/>
      <c r="S156" s="61"/>
      <c r="U156" s="16" t="s">
        <v>120</v>
      </c>
      <c r="V156" s="21"/>
      <c r="W156" s="21"/>
      <c r="X156" s="21" t="s">
        <v>117</v>
      </c>
      <c r="Y156" s="21" t="s">
        <v>121</v>
      </c>
      <c r="Z156" s="22"/>
      <c r="AA156" s="21"/>
      <c r="AB156" s="21"/>
      <c r="AC156" s="21"/>
      <c r="AD156" s="21"/>
      <c r="AE156" s="22"/>
    </row>
    <row r="157" spans="1:31" x14ac:dyDescent="0.2">
      <c r="A157" s="61"/>
      <c r="B157" s="119"/>
      <c r="C157" s="21"/>
      <c r="D157" s="21"/>
      <c r="E157" s="74"/>
      <c r="F157" s="21"/>
      <c r="G157" s="202"/>
      <c r="H157" s="202"/>
      <c r="I157" s="21"/>
      <c r="J157" s="21"/>
      <c r="K157" s="21"/>
      <c r="L157" s="21"/>
      <c r="M157" s="21"/>
      <c r="N157" s="113"/>
      <c r="O157" s="21"/>
      <c r="P157" s="21"/>
      <c r="Q157" s="22"/>
      <c r="R157" s="2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6</v>
      </c>
      <c r="Z157" s="22"/>
      <c r="AA157" s="21"/>
      <c r="AB157" s="21"/>
      <c r="AC157" s="21"/>
      <c r="AD157" s="21"/>
      <c r="AE157" s="22"/>
    </row>
    <row r="158" spans="1:31" x14ac:dyDescent="0.2">
      <c r="A158" s="61"/>
      <c r="B158" s="119"/>
      <c r="C158" s="21"/>
      <c r="D158" s="21"/>
      <c r="E158" s="74"/>
      <c r="F158" s="21"/>
      <c r="G158" s="202"/>
      <c r="H158" s="202"/>
      <c r="I158" s="21"/>
      <c r="J158" s="21"/>
      <c r="K158" s="21"/>
      <c r="L158" s="21"/>
      <c r="M158" s="21"/>
      <c r="N158" s="113"/>
      <c r="O158" s="21"/>
      <c r="P158" s="21"/>
      <c r="Q158" s="22"/>
      <c r="R158" s="2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3</v>
      </c>
      <c r="Z158" s="22"/>
      <c r="AA158" s="21"/>
      <c r="AB158" s="21"/>
      <c r="AC158" s="21"/>
      <c r="AD158" s="21"/>
      <c r="AE158" s="22"/>
    </row>
    <row r="159" spans="1:31" x14ac:dyDescent="0.2">
      <c r="A159" s="61"/>
      <c r="B159" s="119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/>
      <c r="R159" s="2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2</v>
      </c>
      <c r="Z159" s="22"/>
      <c r="AA159" s="21"/>
      <c r="AB159" s="21"/>
      <c r="AC159" s="21"/>
      <c r="AD159" s="21"/>
      <c r="AE159" s="22"/>
    </row>
    <row r="160" spans="1:31" x14ac:dyDescent="0.2">
      <c r="A160" s="61"/>
      <c r="B160" s="119"/>
      <c r="C160" s="21"/>
      <c r="D160" s="21"/>
      <c r="E160" s="21"/>
      <c r="F160" s="21"/>
      <c r="G160" s="21"/>
      <c r="H160" s="74"/>
      <c r="I160" s="21"/>
      <c r="J160" s="21"/>
      <c r="K160" s="21"/>
      <c r="L160" s="21"/>
      <c r="M160" s="21"/>
      <c r="N160" s="202"/>
      <c r="O160" s="202"/>
      <c r="P160" s="21"/>
      <c r="Q160" s="22"/>
      <c r="R160" s="2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21"/>
      <c r="AB160" s="21"/>
      <c r="AC160" s="21"/>
      <c r="AD160" s="21"/>
      <c r="AE160" s="22"/>
    </row>
    <row r="161" spans="1:31" ht="10.8" thickBot="1" x14ac:dyDescent="0.25">
      <c r="A161" s="61"/>
      <c r="B161" s="119"/>
      <c r="C161" s="21"/>
      <c r="D161" s="21"/>
      <c r="E161" s="21"/>
      <c r="F161" s="21"/>
      <c r="G161" s="21"/>
      <c r="H161" s="74"/>
      <c r="I161" s="21"/>
      <c r="J161" s="21"/>
      <c r="K161" s="21"/>
      <c r="L161" s="21"/>
      <c r="M161" s="21"/>
      <c r="N161" s="202"/>
      <c r="O161" s="202"/>
      <c r="P161" s="21"/>
      <c r="Q161" s="22"/>
      <c r="R161" s="21"/>
      <c r="S161" s="144"/>
      <c r="T161" s="126"/>
      <c r="U161" s="127"/>
      <c r="V161" s="37"/>
      <c r="W161" s="37"/>
      <c r="X161" s="37"/>
      <c r="Y161" s="37"/>
      <c r="Z161" s="128"/>
      <c r="AA161" s="21"/>
      <c r="AB161" s="21"/>
      <c r="AC161" s="21"/>
      <c r="AD161" s="21"/>
      <c r="AE161" s="22"/>
    </row>
    <row r="162" spans="1:31" x14ac:dyDescent="0.2">
      <c r="A162" s="61"/>
      <c r="B162" s="119"/>
      <c r="C162" s="21"/>
      <c r="D162" s="21"/>
      <c r="E162" s="21"/>
      <c r="F162" s="21"/>
      <c r="G162" s="21"/>
      <c r="H162" s="74"/>
      <c r="I162" s="21"/>
      <c r="J162" s="21"/>
      <c r="K162" s="21"/>
      <c r="L162" s="21"/>
      <c r="M162" s="21"/>
      <c r="N162" s="202"/>
      <c r="O162" s="202"/>
      <c r="P162" s="21"/>
      <c r="Q162" s="22"/>
      <c r="R162" s="21"/>
      <c r="S162" s="21"/>
      <c r="T162" s="15"/>
      <c r="U162" s="16"/>
      <c r="V162" s="21"/>
      <c r="W162" s="21"/>
      <c r="X162" s="21"/>
      <c r="Y162" s="21"/>
      <c r="Z162" s="21"/>
      <c r="AA162" s="21"/>
      <c r="AB162" s="21"/>
      <c r="AC162" s="21"/>
      <c r="AD162" s="21"/>
      <c r="AE162" s="22"/>
    </row>
    <row r="163" spans="1:31" x14ac:dyDescent="0.2">
      <c r="A163" s="61"/>
      <c r="B163" s="119"/>
      <c r="C163" s="21"/>
      <c r="D163" s="21"/>
      <c r="E163" s="21"/>
      <c r="F163" s="21"/>
      <c r="G163" s="21"/>
      <c r="H163" s="74"/>
      <c r="I163" s="21"/>
      <c r="J163" s="21"/>
      <c r="K163" s="21"/>
      <c r="L163" s="21"/>
      <c r="M163" s="21"/>
      <c r="N163" s="202"/>
      <c r="O163" s="202"/>
      <c r="P163" s="21"/>
      <c r="Q163" s="22"/>
      <c r="R163" s="21"/>
      <c r="S163" s="21"/>
      <c r="T163" s="15"/>
      <c r="U163" s="16"/>
      <c r="V163" s="21"/>
      <c r="W163" s="21"/>
      <c r="X163" s="21"/>
      <c r="Y163" s="21"/>
      <c r="Z163" s="21"/>
      <c r="AA163" s="21"/>
      <c r="AB163" s="21"/>
      <c r="AC163" s="21"/>
      <c r="AD163" s="2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21"/>
      <c r="S164" s="21"/>
      <c r="T164" s="15"/>
      <c r="U164" s="16"/>
      <c r="V164" s="21"/>
      <c r="W164" s="21"/>
      <c r="X164" s="21"/>
      <c r="Y164" s="21"/>
      <c r="Z164" s="21"/>
      <c r="AA164" s="21"/>
      <c r="AB164" s="21"/>
      <c r="AC164" s="21"/>
      <c r="AD164" s="21"/>
      <c r="AE164" s="51"/>
    </row>
    <row r="165" spans="1:31" x14ac:dyDescent="0.2">
      <c r="A165" s="61"/>
      <c r="B165" s="1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15"/>
      <c r="U165" s="16"/>
      <c r="V165" s="21"/>
      <c r="W165" s="21"/>
      <c r="X165" s="21"/>
      <c r="Y165" s="21"/>
      <c r="Z165" s="21"/>
      <c r="AA165" s="21"/>
      <c r="AB165" s="21"/>
      <c r="AC165" s="21"/>
      <c r="AD165" s="21"/>
      <c r="AE165" s="51"/>
    </row>
    <row r="166" spans="1:31" x14ac:dyDescent="0.2">
      <c r="A166" s="61"/>
      <c r="B166" s="1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15"/>
      <c r="U166" s="16"/>
      <c r="V166" s="21"/>
      <c r="W166" s="21"/>
      <c r="X166" s="21"/>
      <c r="Y166" s="21"/>
      <c r="Z166" s="21"/>
      <c r="AA166" s="21"/>
      <c r="AB166" s="21"/>
      <c r="AC166" s="21"/>
      <c r="AD166" s="2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21"/>
      <c r="B168" s="1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15"/>
      <c r="U168" s="16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1" x14ac:dyDescent="0.2">
      <c r="A169" s="21"/>
      <c r="B169" s="1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15"/>
      <c r="U169" s="16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1" x14ac:dyDescent="0.2">
      <c r="A170" s="21"/>
      <c r="B170" s="1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15"/>
      <c r="U170" s="16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1" x14ac:dyDescent="0.2">
      <c r="A171" s="21"/>
      <c r="B171" s="1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15"/>
      <c r="U171" s="16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1" x14ac:dyDescent="0.2">
      <c r="A172" s="21"/>
      <c r="B172" s="1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15"/>
      <c r="U172" s="16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1" x14ac:dyDescent="0.2">
      <c r="A173" s="21"/>
      <c r="B173" s="1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15"/>
      <c r="U173" s="16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1" x14ac:dyDescent="0.2">
      <c r="A174" s="21"/>
      <c r="B174" s="1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15"/>
      <c r="U174" s="16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1" x14ac:dyDescent="0.2">
      <c r="A175" s="21"/>
      <c r="B175" s="1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15"/>
      <c r="U175" s="16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1" x14ac:dyDescent="0.2">
      <c r="A176" s="21"/>
      <c r="B176" s="1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15"/>
      <c r="U176" s="16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x14ac:dyDescent="0.2">
      <c r="A177" s="21"/>
      <c r="B177" s="1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15"/>
      <c r="U177" s="16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x14ac:dyDescent="0.2">
      <c r="A178" s="21"/>
      <c r="B178" s="1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15"/>
      <c r="U178" s="16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x14ac:dyDescent="0.2">
      <c r="A179" s="21"/>
      <c r="B179" s="1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15"/>
      <c r="U179" s="16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x14ac:dyDescent="0.2">
      <c r="A180" s="21"/>
      <c r="B180" s="1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15"/>
      <c r="U180" s="16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x14ac:dyDescent="0.2">
      <c r="A181" s="21"/>
      <c r="B181" s="1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15"/>
      <c r="U181" s="16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x14ac:dyDescent="0.2">
      <c r="A182" s="21"/>
      <c r="B182" s="1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15"/>
      <c r="U182" s="16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x14ac:dyDescent="0.2">
      <c r="A183" s="21"/>
      <c r="B183" s="1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15"/>
      <c r="U183" s="16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x14ac:dyDescent="0.2">
      <c r="A184" s="21"/>
      <c r="B184" s="1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15"/>
      <c r="U184" s="16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x14ac:dyDescent="0.2">
      <c r="A185" s="21"/>
      <c r="B185" s="1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15"/>
      <c r="U185" s="16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x14ac:dyDescent="0.2">
      <c r="A186" s="21"/>
      <c r="B186" s="1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15"/>
      <c r="U186" s="16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x14ac:dyDescent="0.2">
      <c r="A187" s="21"/>
      <c r="B187" s="1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15"/>
      <c r="U187" s="16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x14ac:dyDescent="0.2">
      <c r="A188" s="21"/>
      <c r="B188" s="1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15"/>
      <c r="U188" s="16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x14ac:dyDescent="0.2">
      <c r="A189" s="21"/>
      <c r="B189" s="1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15"/>
      <c r="U189" s="16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x14ac:dyDescent="0.2">
      <c r="A190" s="21"/>
      <c r="B190" s="1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15"/>
      <c r="U190" s="16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x14ac:dyDescent="0.2">
      <c r="A191" s="21"/>
      <c r="B191" s="1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15"/>
      <c r="U191" s="16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x14ac:dyDescent="0.2">
      <c r="A192" s="21"/>
      <c r="B192" s="1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15"/>
      <c r="U192" s="16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x14ac:dyDescent="0.2">
      <c r="A193" s="21"/>
      <c r="B193" s="1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15"/>
      <c r="U193" s="16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x14ac:dyDescent="0.2">
      <c r="A194" s="21"/>
      <c r="B194" s="1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15"/>
      <c r="U194" s="16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x14ac:dyDescent="0.2">
      <c r="A195" s="21"/>
      <c r="B195" s="1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15"/>
      <c r="U195" s="16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x14ac:dyDescent="0.2">
      <c r="A196" s="21"/>
      <c r="B196" s="1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15"/>
      <c r="U196" s="16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x14ac:dyDescent="0.2">
      <c r="A197" s="21"/>
      <c r="B197" s="1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15"/>
      <c r="U197" s="16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x14ac:dyDescent="0.2">
      <c r="A198" s="21"/>
      <c r="B198" s="1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15"/>
      <c r="U198" s="16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x14ac:dyDescent="0.2">
      <c r="A199" s="21"/>
      <c r="B199" s="1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15"/>
      <c r="U199" s="16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x14ac:dyDescent="0.2">
      <c r="A200" s="21"/>
      <c r="B200" s="1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15"/>
      <c r="U200" s="16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x14ac:dyDescent="0.2">
      <c r="A201" s="21"/>
      <c r="B201" s="1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15"/>
      <c r="U201" s="16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x14ac:dyDescent="0.2">
      <c r="A202" s="21"/>
      <c r="B202" s="1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15"/>
      <c r="U202" s="16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x14ac:dyDescent="0.2">
      <c r="A203" s="21"/>
      <c r="B203" s="1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15"/>
      <c r="U203" s="16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x14ac:dyDescent="0.2">
      <c r="A204" s="21"/>
      <c r="B204" s="1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15"/>
      <c r="U204" s="16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x14ac:dyDescent="0.2">
      <c r="A205" s="21"/>
      <c r="B205" s="1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15"/>
      <c r="U205" s="16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x14ac:dyDescent="0.2">
      <c r="A206" s="21"/>
      <c r="B206" s="1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15"/>
      <c r="U206" s="16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x14ac:dyDescent="0.2">
      <c r="A207" s="21"/>
      <c r="B207" s="1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15"/>
      <c r="U207" s="16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x14ac:dyDescent="0.2">
      <c r="A208" s="21"/>
      <c r="B208" s="1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15"/>
      <c r="U208" s="16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x14ac:dyDescent="0.2">
      <c r="A209" s="21"/>
      <c r="B209" s="1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15"/>
      <c r="U209" s="16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x14ac:dyDescent="0.2">
      <c r="A210" s="21"/>
      <c r="B210" s="1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15"/>
      <c r="U210" s="16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x14ac:dyDescent="0.2">
      <c r="A211" s="21"/>
      <c r="B211" s="1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15"/>
      <c r="U211" s="16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x14ac:dyDescent="0.2">
      <c r="A212" s="21"/>
      <c r="B212" s="1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15"/>
      <c r="U212" s="16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x14ac:dyDescent="0.2">
      <c r="A213" s="21"/>
      <c r="B213" s="1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15"/>
      <c r="U213" s="16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x14ac:dyDescent="0.2">
      <c r="A214" s="21"/>
      <c r="B214" s="1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15"/>
      <c r="U214" s="16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x14ac:dyDescent="0.2">
      <c r="A215" s="21"/>
      <c r="B215" s="1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15"/>
      <c r="U215" s="16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x14ac:dyDescent="0.2">
      <c r="A216" s="21"/>
      <c r="B216" s="1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15"/>
      <c r="U216" s="16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x14ac:dyDescent="0.2">
      <c r="A217" s="21"/>
      <c r="B217" s="1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15"/>
      <c r="U217" s="16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x14ac:dyDescent="0.2">
      <c r="A218" s="21"/>
      <c r="B218" s="1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15"/>
      <c r="U218" s="16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x14ac:dyDescent="0.2">
      <c r="A219" s="21"/>
      <c r="B219" s="1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15"/>
      <c r="U219" s="16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x14ac:dyDescent="0.2">
      <c r="A220" s="21"/>
      <c r="B220" s="1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15"/>
      <c r="U220" s="16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x14ac:dyDescent="0.2">
      <c r="A221" s="21"/>
      <c r="B221" s="1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15"/>
      <c r="U221" s="16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x14ac:dyDescent="0.2">
      <c r="A222" s="21"/>
      <c r="B222" s="1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15"/>
      <c r="U222" s="16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x14ac:dyDescent="0.2">
      <c r="A223" s="21"/>
      <c r="B223" s="1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15"/>
      <c r="U223" s="16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x14ac:dyDescent="0.2">
      <c r="A224" s="21"/>
      <c r="B224" s="1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15"/>
      <c r="U224" s="16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x14ac:dyDescent="0.2">
      <c r="A225" s="21"/>
      <c r="B225" s="1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15"/>
      <c r="U225" s="16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x14ac:dyDescent="0.2">
      <c r="A226" s="21"/>
      <c r="B226" s="1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15"/>
      <c r="U226" s="16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x14ac:dyDescent="0.2">
      <c r="A227" s="21"/>
      <c r="B227" s="1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15"/>
      <c r="U227" s="16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x14ac:dyDescent="0.2">
      <c r="A228" s="21"/>
      <c r="B228" s="1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15"/>
      <c r="U228" s="16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x14ac:dyDescent="0.2">
      <c r="A229" s="21"/>
      <c r="B229" s="1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15"/>
      <c r="U229" s="16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x14ac:dyDescent="0.2">
      <c r="A230" s="21"/>
      <c r="B230" s="1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15"/>
      <c r="U230" s="16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x14ac:dyDescent="0.2">
      <c r="A231" s="21"/>
      <c r="B231" s="1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15"/>
      <c r="U231" s="16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x14ac:dyDescent="0.2">
      <c r="A232" s="21"/>
      <c r="B232" s="1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15"/>
      <c r="U232" s="16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x14ac:dyDescent="0.2">
      <c r="A233" s="21"/>
      <c r="B233" s="1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15"/>
      <c r="U233" s="16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x14ac:dyDescent="0.2">
      <c r="A234" s="21"/>
      <c r="B234" s="1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15"/>
      <c r="U234" s="16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x14ac:dyDescent="0.2">
      <c r="A235" s="21"/>
      <c r="B235" s="1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15"/>
      <c r="U235" s="16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x14ac:dyDescent="0.2">
      <c r="A236" s="21"/>
      <c r="B236" s="1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15"/>
      <c r="U236" s="16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x14ac:dyDescent="0.2">
      <c r="A237" s="21"/>
      <c r="B237" s="1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15"/>
      <c r="U237" s="16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x14ac:dyDescent="0.2">
      <c r="A238" s="21"/>
      <c r="B238" s="1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15"/>
      <c r="U238" s="16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x14ac:dyDescent="0.2">
      <c r="A239" s="21"/>
      <c r="B239" s="1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15"/>
      <c r="U239" s="16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x14ac:dyDescent="0.2">
      <c r="A240" s="21"/>
      <c r="B240" s="1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15"/>
      <c r="U240" s="16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x14ac:dyDescent="0.2">
      <c r="A241" s="21"/>
      <c r="B241" s="1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15"/>
      <c r="U241" s="16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x14ac:dyDescent="0.2">
      <c r="A242" s="21"/>
      <c r="B242" s="1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15"/>
      <c r="U242" s="16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x14ac:dyDescent="0.2">
      <c r="A243" s="21"/>
      <c r="B243" s="1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15"/>
      <c r="U243" s="16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x14ac:dyDescent="0.2">
      <c r="A244" s="21"/>
      <c r="B244" s="1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15"/>
      <c r="U244" s="16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x14ac:dyDescent="0.2">
      <c r="A245" s="21"/>
      <c r="B245" s="1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15"/>
      <c r="U245" s="16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x14ac:dyDescent="0.2">
      <c r="A246" s="21"/>
      <c r="B246" s="1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15"/>
      <c r="U246" s="16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x14ac:dyDescent="0.2">
      <c r="A247" s="21"/>
      <c r="B247" s="1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15"/>
      <c r="U247" s="16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x14ac:dyDescent="0.2">
      <c r="A248" s="21"/>
      <c r="B248" s="1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15"/>
      <c r="U248" s="16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x14ac:dyDescent="0.2">
      <c r="A249" s="21"/>
      <c r="B249" s="1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15"/>
      <c r="U249" s="16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x14ac:dyDescent="0.2">
      <c r="A250" s="21"/>
      <c r="B250" s="1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15"/>
      <c r="U250" s="16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x14ac:dyDescent="0.2">
      <c r="A251" s="21"/>
      <c r="B251" s="1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15"/>
      <c r="U251" s="16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x14ac:dyDescent="0.2">
      <c r="A252" s="21"/>
      <c r="B252" s="1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15"/>
      <c r="U252" s="16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x14ac:dyDescent="0.2">
      <c r="A253" s="21"/>
      <c r="B253" s="1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15"/>
      <c r="U253" s="16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x14ac:dyDescent="0.2">
      <c r="A254" s="21"/>
      <c r="B254" s="1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15"/>
      <c r="U254" s="16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x14ac:dyDescent="0.2">
      <c r="A255" s="21"/>
      <c r="B255" s="1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15"/>
      <c r="U255" s="16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x14ac:dyDescent="0.2">
      <c r="A256" s="21"/>
      <c r="B256" s="1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15"/>
      <c r="U256" s="16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x14ac:dyDescent="0.2">
      <c r="A257" s="21"/>
      <c r="B257" s="1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15"/>
      <c r="U257" s="16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x14ac:dyDescent="0.2">
      <c r="A258" s="21"/>
      <c r="B258" s="1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15"/>
      <c r="U258" s="16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x14ac:dyDescent="0.2">
      <c r="A259" s="21"/>
      <c r="B259" s="1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15"/>
      <c r="U259" s="16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x14ac:dyDescent="0.2">
      <c r="A260" s="21"/>
      <c r="B260" s="1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15"/>
      <c r="U260" s="16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x14ac:dyDescent="0.2">
      <c r="A261" s="21"/>
      <c r="B261" s="1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15"/>
      <c r="U261" s="16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x14ac:dyDescent="0.2">
      <c r="A262" s="21"/>
      <c r="B262" s="1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15"/>
      <c r="U262" s="16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x14ac:dyDescent="0.2">
      <c r="A263" s="21"/>
      <c r="B263" s="1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15"/>
      <c r="U263" s="16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x14ac:dyDescent="0.2">
      <c r="A264" s="21"/>
      <c r="B264" s="1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15"/>
      <c r="U264" s="16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x14ac:dyDescent="0.2">
      <c r="A265" s="21"/>
      <c r="B265" s="1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15"/>
      <c r="U265" s="16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x14ac:dyDescent="0.2">
      <c r="A266" s="21"/>
      <c r="B266" s="1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15"/>
      <c r="U266" s="16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x14ac:dyDescent="0.2">
      <c r="A267" s="21"/>
      <c r="B267" s="1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15"/>
      <c r="U267" s="16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x14ac:dyDescent="0.2">
      <c r="A268" s="21"/>
      <c r="B268" s="1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15"/>
      <c r="U268" s="16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x14ac:dyDescent="0.2">
      <c r="A269" s="21"/>
      <c r="B269" s="1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15"/>
      <c r="U269" s="16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x14ac:dyDescent="0.2">
      <c r="A270" s="21"/>
      <c r="B270" s="1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15"/>
      <c r="U270" s="16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x14ac:dyDescent="0.2">
      <c r="A271" s="21"/>
      <c r="B271" s="1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15"/>
      <c r="U271" s="16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x14ac:dyDescent="0.2">
      <c r="A272" s="21"/>
      <c r="B272" s="1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15"/>
      <c r="U272" s="16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x14ac:dyDescent="0.2">
      <c r="A273" s="21"/>
      <c r="B273" s="1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15"/>
      <c r="U273" s="16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x14ac:dyDescent="0.2">
      <c r="A274" s="21"/>
      <c r="B274" s="1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15"/>
      <c r="U274" s="16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x14ac:dyDescent="0.2">
      <c r="A275" s="21"/>
      <c r="B275" s="1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15"/>
      <c r="U275" s="16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x14ac:dyDescent="0.2">
      <c r="A276" s="21"/>
      <c r="B276" s="1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15"/>
      <c r="U276" s="16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x14ac:dyDescent="0.2">
      <c r="A277" s="21"/>
      <c r="B277" s="1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15"/>
      <c r="U277" s="16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x14ac:dyDescent="0.2">
      <c r="A278" s="21"/>
      <c r="B278" s="1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15"/>
      <c r="U278" s="16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x14ac:dyDescent="0.2">
      <c r="A279" s="21"/>
      <c r="B279" s="1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15"/>
      <c r="U279" s="16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x14ac:dyDescent="0.2">
      <c r="A280" s="21"/>
      <c r="B280" s="1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15"/>
      <c r="U280" s="16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x14ac:dyDescent="0.2">
      <c r="A281" s="21"/>
      <c r="B281" s="1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15"/>
      <c r="U281" s="16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x14ac:dyDescent="0.2">
      <c r="A282" s="21"/>
      <c r="B282" s="1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15"/>
      <c r="U282" s="16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x14ac:dyDescent="0.2">
      <c r="A283" s="21"/>
      <c r="B283" s="1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15"/>
      <c r="U283" s="16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x14ac:dyDescent="0.2">
      <c r="A284" s="21"/>
      <c r="B284" s="1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15"/>
      <c r="U284" s="16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x14ac:dyDescent="0.2">
      <c r="A285" s="21"/>
      <c r="B285" s="1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15"/>
      <c r="U285" s="16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x14ac:dyDescent="0.2">
      <c r="A286" s="21"/>
      <c r="B286" s="1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15"/>
      <c r="U286" s="16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x14ac:dyDescent="0.2">
      <c r="A287" s="21"/>
      <c r="B287" s="1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15"/>
      <c r="U287" s="16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x14ac:dyDescent="0.2">
      <c r="A288" s="21"/>
      <c r="B288" s="1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15"/>
      <c r="U288" s="16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x14ac:dyDescent="0.2">
      <c r="A289" s="21"/>
      <c r="B289" s="1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15"/>
      <c r="U289" s="16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x14ac:dyDescent="0.2">
      <c r="A290" s="21"/>
      <c r="B290" s="1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15"/>
      <c r="U290" s="16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x14ac:dyDescent="0.2">
      <c r="A291" s="21"/>
      <c r="B291" s="1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15"/>
      <c r="U291" s="16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x14ac:dyDescent="0.2">
      <c r="A292" s="21"/>
      <c r="B292" s="1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15"/>
      <c r="U292" s="16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x14ac:dyDescent="0.2">
      <c r="A293" s="21"/>
      <c r="B293" s="1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15"/>
      <c r="U293" s="16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x14ac:dyDescent="0.2">
      <c r="A294" s="21"/>
      <c r="B294" s="1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15"/>
      <c r="U294" s="16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x14ac:dyDescent="0.2">
      <c r="A295" s="21"/>
      <c r="B295" s="1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15"/>
      <c r="U295" s="16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x14ac:dyDescent="0.2">
      <c r="A296" s="21"/>
      <c r="B296" s="1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15"/>
      <c r="U296" s="16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x14ac:dyDescent="0.2">
      <c r="A297" s="21"/>
      <c r="B297" s="1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15"/>
      <c r="U297" s="16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x14ac:dyDescent="0.2">
      <c r="A298" s="21"/>
      <c r="B298" s="1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15"/>
      <c r="U298" s="16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x14ac:dyDescent="0.2">
      <c r="A299" s="21"/>
      <c r="B299" s="1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15"/>
      <c r="U299" s="16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x14ac:dyDescent="0.2">
      <c r="A300" s="21"/>
      <c r="B300" s="1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15"/>
      <c r="U300" s="16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x14ac:dyDescent="0.2">
      <c r="A301" s="21"/>
      <c r="B301" s="1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15"/>
      <c r="U301" s="16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x14ac:dyDescent="0.2">
      <c r="A302" s="21"/>
      <c r="B302" s="1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15"/>
      <c r="U302" s="16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x14ac:dyDescent="0.2">
      <c r="A303" s="21"/>
      <c r="B303" s="1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15"/>
      <c r="U303" s="16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x14ac:dyDescent="0.2">
      <c r="A304" s="21"/>
      <c r="B304" s="1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15"/>
      <c r="U304" s="16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x14ac:dyDescent="0.2">
      <c r="A305" s="21"/>
      <c r="B305" s="1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15"/>
      <c r="U305" s="16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x14ac:dyDescent="0.2">
      <c r="A306" s="21"/>
      <c r="B306" s="1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15"/>
      <c r="U306" s="16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x14ac:dyDescent="0.2">
      <c r="A307" s="21"/>
      <c r="B307" s="1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15"/>
      <c r="U307" s="16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x14ac:dyDescent="0.2">
      <c r="A308" s="21"/>
      <c r="B308" s="1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15"/>
      <c r="U308" s="16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x14ac:dyDescent="0.2">
      <c r="A309" s="21"/>
      <c r="B309" s="1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15"/>
      <c r="U309" s="16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x14ac:dyDescent="0.2">
      <c r="A310" s="21"/>
      <c r="B310" s="1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15"/>
      <c r="U310" s="16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x14ac:dyDescent="0.2">
      <c r="A311" s="21"/>
      <c r="B311" s="1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15"/>
      <c r="U311" s="16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x14ac:dyDescent="0.2">
      <c r="A312" s="21"/>
      <c r="B312" s="1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15"/>
      <c r="U312" s="16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x14ac:dyDescent="0.2">
      <c r="A313" s="21"/>
      <c r="B313" s="1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15"/>
      <c r="U313" s="16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x14ac:dyDescent="0.2">
      <c r="A314" s="21"/>
      <c r="B314" s="1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15"/>
      <c r="U314" s="16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x14ac:dyDescent="0.2">
      <c r="A315" s="21"/>
      <c r="B315" s="1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15"/>
      <c r="U315" s="16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x14ac:dyDescent="0.2">
      <c r="A316" s="21"/>
      <c r="B316" s="1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15"/>
      <c r="U316" s="16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x14ac:dyDescent="0.2">
      <c r="A317" s="21"/>
      <c r="B317" s="1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15"/>
      <c r="U317" s="16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x14ac:dyDescent="0.2">
      <c r="A318" s="21"/>
      <c r="B318" s="1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15"/>
      <c r="U318" s="16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x14ac:dyDescent="0.2">
      <c r="A319" s="21"/>
      <c r="B319" s="1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15"/>
      <c r="U319" s="16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x14ac:dyDescent="0.2">
      <c r="A320" s="21"/>
      <c r="B320" s="1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15"/>
      <c r="U320" s="16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x14ac:dyDescent="0.2">
      <c r="A321" s="21"/>
      <c r="B321" s="1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15"/>
      <c r="U321" s="16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x14ac:dyDescent="0.2">
      <c r="A322" s="21"/>
      <c r="B322" s="1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15"/>
      <c r="U322" s="16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x14ac:dyDescent="0.2">
      <c r="A323" s="21"/>
      <c r="B323" s="1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15"/>
      <c r="U323" s="16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x14ac:dyDescent="0.2">
      <c r="A324" s="21"/>
      <c r="B324" s="1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15"/>
      <c r="U324" s="16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x14ac:dyDescent="0.2">
      <c r="A325" s="21"/>
      <c r="B325" s="1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15"/>
      <c r="U325" s="16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x14ac:dyDescent="0.2">
      <c r="A326" s="21"/>
      <c r="B326" s="1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15"/>
      <c r="U326" s="16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x14ac:dyDescent="0.2">
      <c r="A327" s="21"/>
      <c r="B327" s="1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15"/>
      <c r="U327" s="16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x14ac:dyDescent="0.2">
      <c r="A328" s="21"/>
      <c r="B328" s="1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15"/>
      <c r="U328" s="16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x14ac:dyDescent="0.2">
      <c r="A329" s="21"/>
      <c r="B329" s="1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15"/>
      <c r="U329" s="16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x14ac:dyDescent="0.2">
      <c r="A330" s="21"/>
      <c r="B330" s="1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15"/>
      <c r="U330" s="16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x14ac:dyDescent="0.2">
      <c r="A331" s="21"/>
      <c r="B331" s="1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15"/>
      <c r="U331" s="16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x14ac:dyDescent="0.2">
      <c r="A332" s="21"/>
      <c r="B332" s="1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15"/>
      <c r="U332" s="16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x14ac:dyDescent="0.2">
      <c r="A333" s="21"/>
      <c r="B333" s="1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15"/>
      <c r="U333" s="16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x14ac:dyDescent="0.2">
      <c r="A334" s="21"/>
      <c r="B334" s="1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15"/>
      <c r="U334" s="16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x14ac:dyDescent="0.2">
      <c r="A335" s="21"/>
      <c r="B335" s="1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15"/>
      <c r="U335" s="16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x14ac:dyDescent="0.2">
      <c r="A336" s="21"/>
      <c r="B336" s="1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15"/>
      <c r="U336" s="16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x14ac:dyDescent="0.2">
      <c r="A337" s="21"/>
      <c r="B337" s="1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15"/>
      <c r="U337" s="16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x14ac:dyDescent="0.2">
      <c r="A338" s="21"/>
      <c r="B338" s="1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15"/>
      <c r="U338" s="16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x14ac:dyDescent="0.2">
      <c r="A339" s="21"/>
      <c r="B339" s="1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15"/>
      <c r="U339" s="16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x14ac:dyDescent="0.2">
      <c r="A340" s="21"/>
      <c r="B340" s="1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15"/>
      <c r="U340" s="16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x14ac:dyDescent="0.2">
      <c r="A341" s="21"/>
      <c r="B341" s="1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15"/>
      <c r="U341" s="16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x14ac:dyDescent="0.2">
      <c r="A342" s="21"/>
      <c r="B342" s="1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15"/>
      <c r="U342" s="16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x14ac:dyDescent="0.2">
      <c r="A343" s="21"/>
      <c r="B343" s="1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15"/>
      <c r="U343" s="16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x14ac:dyDescent="0.2">
      <c r="A344" s="21"/>
      <c r="B344" s="1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15"/>
      <c r="U344" s="16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x14ac:dyDescent="0.2">
      <c r="A345" s="21"/>
      <c r="B345" s="1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15"/>
      <c r="U345" s="16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x14ac:dyDescent="0.2">
      <c r="A346" s="21"/>
      <c r="B346" s="1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15"/>
      <c r="U346" s="16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x14ac:dyDescent="0.2">
      <c r="A347" s="21"/>
      <c r="B347" s="1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15"/>
      <c r="U347" s="16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x14ac:dyDescent="0.2">
      <c r="A348" s="21"/>
      <c r="B348" s="1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15"/>
      <c r="U348" s="16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x14ac:dyDescent="0.2">
      <c r="A349" s="21"/>
      <c r="B349" s="1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15"/>
      <c r="U349" s="16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x14ac:dyDescent="0.2">
      <c r="A350" s="21"/>
      <c r="B350" s="1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15"/>
      <c r="U350" s="16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x14ac:dyDescent="0.2">
      <c r="A351" s="21"/>
      <c r="B351" s="1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15"/>
      <c r="U351" s="16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x14ac:dyDescent="0.2">
      <c r="A352" s="21"/>
      <c r="B352" s="1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15"/>
      <c r="U352" s="16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x14ac:dyDescent="0.2">
      <c r="A353" s="21"/>
      <c r="B353" s="1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15"/>
      <c r="U353" s="16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x14ac:dyDescent="0.2">
      <c r="A354" s="21"/>
      <c r="B354" s="1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15"/>
      <c r="U354" s="16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x14ac:dyDescent="0.2">
      <c r="A355" s="21"/>
      <c r="B355" s="1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15"/>
      <c r="U355" s="16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x14ac:dyDescent="0.2">
      <c r="A356" s="21"/>
      <c r="B356" s="1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15"/>
      <c r="U356" s="16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x14ac:dyDescent="0.2">
      <c r="A357" s="21"/>
      <c r="B357" s="1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15"/>
      <c r="U357" s="16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x14ac:dyDescent="0.2">
      <c r="A358" s="21"/>
      <c r="B358" s="1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15"/>
      <c r="U358" s="16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x14ac:dyDescent="0.2">
      <c r="A359" s="21"/>
      <c r="B359" s="1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15"/>
      <c r="U359" s="16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x14ac:dyDescent="0.2">
      <c r="A360" s="21"/>
      <c r="B360" s="1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15"/>
      <c r="U360" s="16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x14ac:dyDescent="0.2">
      <c r="A361" s="21"/>
      <c r="B361" s="1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15"/>
      <c r="U361" s="16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x14ac:dyDescent="0.2">
      <c r="A362" s="21"/>
      <c r="B362" s="1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15"/>
      <c r="U362" s="16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x14ac:dyDescent="0.2">
      <c r="A363" s="21"/>
      <c r="B363" s="1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15"/>
      <c r="U363" s="16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x14ac:dyDescent="0.2">
      <c r="A364" s="21"/>
      <c r="B364" s="1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15"/>
      <c r="U364" s="16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x14ac:dyDescent="0.2">
      <c r="A365" s="21"/>
      <c r="B365" s="1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15"/>
      <c r="U365" s="16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x14ac:dyDescent="0.2">
      <c r="A366" s="21"/>
      <c r="B366" s="1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15"/>
      <c r="U366" s="16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x14ac:dyDescent="0.2">
      <c r="A367" s="21"/>
      <c r="B367" s="1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15"/>
      <c r="U367" s="16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x14ac:dyDescent="0.2">
      <c r="A368" s="21"/>
      <c r="B368" s="1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15"/>
      <c r="U368" s="16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x14ac:dyDescent="0.2">
      <c r="A369" s="21"/>
      <c r="B369" s="1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15"/>
      <c r="U369" s="16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x14ac:dyDescent="0.2">
      <c r="A370" s="21"/>
      <c r="B370" s="1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15"/>
      <c r="U370" s="16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x14ac:dyDescent="0.2">
      <c r="A371" s="21"/>
      <c r="B371" s="1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15"/>
      <c r="U371" s="16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x14ac:dyDescent="0.2">
      <c r="A372" s="21"/>
      <c r="B372" s="1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15"/>
      <c r="U372" s="16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x14ac:dyDescent="0.2">
      <c r="A373" s="21"/>
      <c r="B373" s="1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15"/>
      <c r="U373" s="16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x14ac:dyDescent="0.2">
      <c r="A374" s="21"/>
      <c r="B374" s="1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15"/>
      <c r="U374" s="16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x14ac:dyDescent="0.2">
      <c r="A375" s="21"/>
      <c r="B375" s="1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15"/>
      <c r="U375" s="16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x14ac:dyDescent="0.2">
      <c r="A376" s="21"/>
      <c r="B376" s="1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15"/>
      <c r="U376" s="16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x14ac:dyDescent="0.2">
      <c r="A377" s="21"/>
      <c r="B377" s="1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15"/>
      <c r="U377" s="16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x14ac:dyDescent="0.2">
      <c r="A378" s="21"/>
      <c r="B378" s="1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15"/>
      <c r="U378" s="16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x14ac:dyDescent="0.2">
      <c r="A379" s="21"/>
      <c r="B379" s="1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15"/>
      <c r="U379" s="16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x14ac:dyDescent="0.2">
      <c r="B380" s="1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15"/>
      <c r="U380" s="16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x14ac:dyDescent="0.2">
      <c r="V381" s="2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287" priority="11" stopIfTrue="1" operator="lessThan">
      <formula>$H$31</formula>
    </cfRule>
    <cfRule type="cellIs" dxfId="286" priority="12" stopIfTrue="1" operator="greaterThan">
      <formula>$H$31</formula>
    </cfRule>
  </conditionalFormatting>
  <conditionalFormatting sqref="U69:V69">
    <cfRule type="cellIs" dxfId="285" priority="1" stopIfTrue="1" operator="lessThan">
      <formula>$X$36</formula>
    </cfRule>
    <cfRule type="cellIs" dxfId="284" priority="2" stopIfTrue="1" operator="greaterThan">
      <formula>$X$36</formula>
    </cfRule>
  </conditionalFormatting>
  <conditionalFormatting sqref="U75:V75">
    <cfRule type="cellIs" dxfId="283" priority="5" stopIfTrue="1" operator="lessThan">
      <formula>$X$35</formula>
    </cfRule>
    <cfRule type="cellIs" dxfId="282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281" priority="3" stopIfTrue="1" operator="lessThan">
      <formula>$X$37</formula>
    </cfRule>
    <cfRule type="cellIs" dxfId="280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1618-E148-4460-B988-85DF9068CAEE}">
  <sheetPr>
    <tabColor rgb="FF92D050"/>
  </sheetPr>
  <dimension ref="A1:AX381"/>
  <sheetViews>
    <sheetView view="pageBreakPreview" zoomScale="75" zoomScaleNormal="100" zoomScaleSheetLayoutView="115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50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6"/>
      <c r="AE5" s="17"/>
      <c r="AF5" s="16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200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21"/>
      <c r="AB6" s="21" t="s">
        <v>3</v>
      </c>
      <c r="AD6" s="20"/>
      <c r="AE6" s="22"/>
      <c r="AF6" s="20"/>
      <c r="AG6" s="20"/>
      <c r="AH6" s="23"/>
      <c r="AI6" s="20">
        <f>PI()*H34</f>
        <v>109.68870750008763</v>
      </c>
      <c r="AJ6" s="24">
        <f>AI6/6</f>
        <v>18.281451250014605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127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21"/>
      <c r="AB7" s="2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21"/>
      <c r="AB8" s="2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5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5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5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5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5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AE27" s="51"/>
    </row>
    <row r="28" spans="1:39" ht="11.25" customHeight="1" x14ac:dyDescent="0.2">
      <c r="A28" s="61"/>
      <c r="B28" s="15" t="s">
        <v>32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62"/>
      <c r="T28" s="63"/>
      <c r="U28" s="16"/>
      <c r="V28" s="21"/>
      <c r="W28" s="21"/>
      <c r="AE28" s="51"/>
    </row>
    <row r="29" spans="1:39" ht="11.25" customHeight="1" x14ac:dyDescent="0.2">
      <c r="A29" s="61"/>
      <c r="B29" s="64"/>
      <c r="C29" s="15"/>
      <c r="D29" s="21"/>
      <c r="E29" s="21"/>
      <c r="F29" s="21"/>
      <c r="G29" s="21"/>
      <c r="H29" s="21"/>
      <c r="T29" s="15"/>
      <c r="U29" s="65"/>
      <c r="V29" s="21"/>
      <c r="Y29" s="21"/>
      <c r="Z29" s="66"/>
      <c r="AA29" s="21"/>
      <c r="AB29" s="21"/>
      <c r="AC29" s="2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68"/>
      <c r="T30" s="63"/>
      <c r="U30" s="16"/>
      <c r="V30" s="2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21"/>
      <c r="D31" s="21"/>
      <c r="E31" s="21"/>
      <c r="G31" s="7" t="s">
        <v>3</v>
      </c>
      <c r="H31" s="219">
        <f>Sheet1!B25</f>
        <v>9809</v>
      </c>
      <c r="I31" s="219"/>
      <c r="J31" s="219"/>
      <c r="K31" s="21" t="s">
        <v>35</v>
      </c>
      <c r="M31" s="21"/>
      <c r="N31" s="21"/>
      <c r="O31" s="21"/>
      <c r="P31" s="21"/>
      <c r="Q31" s="21"/>
      <c r="R31" s="21" t="s">
        <v>36</v>
      </c>
      <c r="S31" s="70"/>
      <c r="T31" s="15"/>
      <c r="U31" s="71"/>
      <c r="V31" s="21"/>
      <c r="Z31" s="72"/>
      <c r="AA31" s="21"/>
      <c r="AB31" s="2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21"/>
      <c r="D32" s="21"/>
      <c r="E32" s="21"/>
      <c r="G32" s="7" t="s">
        <v>3</v>
      </c>
      <c r="H32" s="230">
        <v>1.82</v>
      </c>
      <c r="I32" s="230"/>
      <c r="J32" s="230"/>
      <c r="K32" s="21" t="s">
        <v>38</v>
      </c>
      <c r="M32" s="21"/>
      <c r="N32" s="21"/>
      <c r="O32" s="21"/>
      <c r="P32" s="21"/>
      <c r="Q32" s="21"/>
      <c r="R32" s="21" t="s">
        <v>39</v>
      </c>
      <c r="S32" s="68"/>
      <c r="T32" s="63"/>
      <c r="U32" s="71"/>
      <c r="V32" s="21"/>
      <c r="W32" s="21" t="s">
        <v>3</v>
      </c>
      <c r="X32" s="230">
        <v>500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21"/>
      <c r="E33" s="21"/>
      <c r="G33" s="7" t="s">
        <v>3</v>
      </c>
      <c r="H33" s="237">
        <f>L33*6/PI()</f>
        <v>36.287327024952141</v>
      </c>
      <c r="I33" s="237"/>
      <c r="J33" s="237"/>
      <c r="K33" s="21" t="s">
        <v>38</v>
      </c>
      <c r="L33" s="238">
        <v>19</v>
      </c>
      <c r="M33" s="238"/>
      <c r="N33" s="7" t="s">
        <v>42</v>
      </c>
      <c r="Q33" s="21"/>
      <c r="R33" s="21"/>
      <c r="S33" s="68"/>
      <c r="T33" s="63"/>
      <c r="U33" s="71"/>
      <c r="V33" s="21"/>
      <c r="W33" s="21"/>
      <c r="X33" s="74"/>
      <c r="Y33" s="74"/>
      <c r="Z33" s="74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21"/>
      <c r="D34" s="21"/>
      <c r="E34" s="21"/>
      <c r="G34" s="7" t="s">
        <v>3</v>
      </c>
      <c r="H34" s="230">
        <v>34.914999999999999</v>
      </c>
      <c r="I34" s="230"/>
      <c r="J34" s="230"/>
      <c r="K34" s="21" t="s">
        <v>38</v>
      </c>
      <c r="M34" s="78"/>
      <c r="R34" s="7" t="s">
        <v>44</v>
      </c>
      <c r="T34" s="15"/>
      <c r="U34" s="79"/>
      <c r="V34" s="21"/>
      <c r="W34" s="7" t="s">
        <v>3</v>
      </c>
      <c r="X34" s="230">
        <v>300</v>
      </c>
      <c r="Y34" s="230"/>
      <c r="Z34" s="230"/>
      <c r="AA34" s="21" t="s">
        <v>40</v>
      </c>
      <c r="AB34" s="2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21"/>
      <c r="D35" s="21"/>
      <c r="E35" s="21"/>
      <c r="G35" s="7" t="s">
        <v>3</v>
      </c>
      <c r="H35" s="230">
        <v>6</v>
      </c>
      <c r="I35" s="230"/>
      <c r="J35" s="230"/>
      <c r="K35" s="21" t="s">
        <v>46</v>
      </c>
      <c r="R35" s="7" t="s">
        <v>47</v>
      </c>
      <c r="T35" s="15"/>
      <c r="U35" s="79"/>
      <c r="V35" s="21"/>
      <c r="W35" s="7" t="s">
        <v>3</v>
      </c>
      <c r="X35" s="230">
        <v>15</v>
      </c>
      <c r="Y35" s="230"/>
      <c r="Z35" s="230"/>
      <c r="AA35" s="21" t="s">
        <v>48</v>
      </c>
      <c r="AB35" s="2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21"/>
      <c r="D36" s="21"/>
      <c r="E36" s="21"/>
      <c r="G36" s="7" t="s">
        <v>3</v>
      </c>
      <c r="H36" s="231">
        <f>H32*H35</f>
        <v>10.92</v>
      </c>
      <c r="I36" s="231"/>
      <c r="J36" s="231"/>
      <c r="K36" s="21" t="s">
        <v>38</v>
      </c>
      <c r="R36" s="7" t="s">
        <v>51</v>
      </c>
      <c r="T36" s="15"/>
      <c r="U36" s="71"/>
      <c r="V36" s="21"/>
      <c r="W36" s="7" t="s">
        <v>3</v>
      </c>
      <c r="X36" s="230">
        <v>30</v>
      </c>
      <c r="Y36" s="230"/>
      <c r="Z36" s="230"/>
      <c r="AA36" s="21" t="s">
        <v>48</v>
      </c>
      <c r="AB36" s="2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21"/>
      <c r="D37" s="21"/>
      <c r="E37" s="21"/>
      <c r="H37" s="21"/>
      <c r="I37" s="21"/>
      <c r="J37" s="21"/>
      <c r="K37" s="21"/>
      <c r="R37" s="7" t="s">
        <v>47</v>
      </c>
      <c r="T37" s="15"/>
      <c r="U37" s="71"/>
      <c r="V37" s="21"/>
      <c r="W37" s="7" t="s">
        <v>3</v>
      </c>
      <c r="X37" s="230">
        <v>15</v>
      </c>
      <c r="Y37" s="230"/>
      <c r="Z37" s="230"/>
      <c r="AA37" s="21" t="s">
        <v>48</v>
      </c>
      <c r="AB37" s="2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21"/>
      <c r="D38" s="21"/>
      <c r="E38" s="21"/>
      <c r="H38" s="21"/>
      <c r="I38" s="21"/>
      <c r="J38" s="21"/>
      <c r="K38" s="21"/>
      <c r="T38" s="15"/>
      <c r="U38" s="71"/>
      <c r="V38" s="21"/>
      <c r="X38" s="74"/>
      <c r="Y38" s="74"/>
      <c r="Z38" s="74"/>
      <c r="AA38" s="21"/>
      <c r="AB38" s="2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21"/>
      <c r="D39" s="21"/>
      <c r="E39" s="21"/>
      <c r="H39" s="21"/>
      <c r="I39" s="21"/>
      <c r="J39" s="21"/>
      <c r="K39" s="21"/>
      <c r="L39" s="7" t="s">
        <v>3</v>
      </c>
      <c r="M39" s="81">
        <f>U39+U68+U74</f>
        <v>10493</v>
      </c>
      <c r="N39" s="7" t="s">
        <v>55</v>
      </c>
      <c r="O39" s="82" t="s">
        <v>56</v>
      </c>
      <c r="T39" s="15"/>
      <c r="U39" s="232">
        <f>Sheet1!C25</f>
        <v>10100</v>
      </c>
      <c r="V39" s="232"/>
      <c r="W39" s="232"/>
      <c r="X39" s="74" t="s">
        <v>55</v>
      </c>
      <c r="Y39" s="74"/>
      <c r="Z39" s="74"/>
      <c r="AA39" s="21"/>
      <c r="AB39" s="2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21"/>
      <c r="D40" s="21"/>
      <c r="E40" s="21"/>
      <c r="H40" s="21"/>
      <c r="I40" s="21"/>
      <c r="J40" s="21"/>
      <c r="K40" s="21"/>
      <c r="L40" s="7" t="s">
        <v>3</v>
      </c>
      <c r="M40" s="83">
        <f>U40/1000</f>
        <v>830</v>
      </c>
      <c r="N40" s="7" t="s">
        <v>58</v>
      </c>
      <c r="O40" s="82" t="s">
        <v>59</v>
      </c>
      <c r="T40" s="15"/>
      <c r="U40" s="233">
        <f>Sheet1!M25</f>
        <v>830000</v>
      </c>
      <c r="V40" s="233"/>
      <c r="W40" s="233"/>
      <c r="X40" s="74" t="s">
        <v>60</v>
      </c>
      <c r="Y40" s="74"/>
      <c r="Z40" s="74"/>
      <c r="AA40" s="21"/>
      <c r="AB40" s="2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21"/>
      <c r="D41" s="21"/>
      <c r="E41" s="21"/>
      <c r="H41" s="21"/>
      <c r="I41" s="21"/>
      <c r="J41" s="21"/>
      <c r="K41" s="21"/>
      <c r="M41" s="74">
        <f>Sheet1!E25</f>
        <v>720</v>
      </c>
      <c r="N41" s="7" t="s">
        <v>55</v>
      </c>
      <c r="O41" s="82" t="s">
        <v>56</v>
      </c>
      <c r="T41" s="15"/>
      <c r="U41" s="71"/>
      <c r="V41" s="21"/>
      <c r="X41" s="74"/>
      <c r="Y41" s="74"/>
      <c r="Z41" s="74"/>
      <c r="AA41" s="21"/>
      <c r="AB41" s="2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21"/>
      <c r="D43" s="21"/>
      <c r="E43" s="21"/>
      <c r="H43" s="21"/>
      <c r="I43" s="21"/>
      <c r="J43" s="21"/>
      <c r="K43" s="21"/>
      <c r="T43" s="15"/>
      <c r="U43" s="71"/>
      <c r="V43" s="21"/>
      <c r="X43" s="74"/>
      <c r="Y43" s="74"/>
      <c r="Z43" s="74"/>
      <c r="AA43" s="21"/>
      <c r="AB43" s="2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21"/>
      <c r="D44" s="21"/>
      <c r="E44" s="21"/>
      <c r="H44" s="21"/>
      <c r="I44" s="21"/>
      <c r="J44" s="21"/>
      <c r="K44" s="21"/>
      <c r="T44" s="15"/>
      <c r="U44" s="71"/>
      <c r="V44" s="21"/>
      <c r="X44" s="74"/>
      <c r="Y44" s="74"/>
      <c r="Z44" s="74"/>
      <c r="AA44" s="21"/>
      <c r="AB44" s="2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21"/>
      <c r="D45" s="21"/>
      <c r="E45" s="21"/>
      <c r="H45" s="21"/>
      <c r="I45" s="21"/>
      <c r="J45" s="21"/>
      <c r="K45" s="21"/>
      <c r="T45" s="15"/>
      <c r="U45" s="71"/>
      <c r="V45" s="21"/>
      <c r="X45" s="74"/>
      <c r="Y45" s="74"/>
      <c r="Z45" s="74"/>
      <c r="AA45" s="21"/>
      <c r="AB45" s="2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21"/>
      <c r="D46" s="21"/>
      <c r="E46" s="21"/>
      <c r="H46" s="21"/>
      <c r="I46" s="21"/>
      <c r="J46" s="21"/>
      <c r="K46" s="21"/>
      <c r="T46" s="15"/>
      <c r="U46" s="71"/>
      <c r="V46" s="21"/>
      <c r="X46" s="74"/>
      <c r="Y46" s="74"/>
      <c r="Z46" s="74"/>
      <c r="AA46" s="21"/>
      <c r="AB46" s="2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21"/>
      <c r="D47" s="21"/>
      <c r="E47" s="21"/>
      <c r="H47" s="21"/>
      <c r="I47" s="21"/>
      <c r="J47" s="21"/>
      <c r="K47" s="21"/>
      <c r="T47" s="15"/>
      <c r="U47" s="71"/>
      <c r="V47" s="21"/>
      <c r="X47" s="74"/>
      <c r="Y47" s="74"/>
      <c r="Z47" s="74"/>
      <c r="AA47" s="21"/>
      <c r="AB47" s="2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21"/>
      <c r="D48" s="21"/>
      <c r="E48" s="21"/>
      <c r="H48" s="21"/>
      <c r="I48" s="21"/>
      <c r="J48" s="21"/>
      <c r="K48" s="93"/>
      <c r="R48" s="94"/>
      <c r="T48" s="7"/>
      <c r="U48" s="7"/>
      <c r="W48" s="15"/>
      <c r="X48" s="71"/>
      <c r="Y48" s="21"/>
      <c r="AA48" s="74"/>
      <c r="AB48" s="2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21"/>
      <c r="D49" s="21"/>
      <c r="E49" s="21"/>
      <c r="H49" s="21"/>
      <c r="I49" s="21"/>
      <c r="J49" s="21"/>
      <c r="K49" s="93"/>
      <c r="L49" s="95"/>
      <c r="M49" s="95"/>
      <c r="N49" s="95"/>
      <c r="O49" s="95"/>
      <c r="P49" s="95"/>
      <c r="Q49" s="95"/>
      <c r="R49" s="94"/>
      <c r="S49" s="95"/>
      <c r="T49" s="96"/>
      <c r="U49" s="71"/>
      <c r="V49" s="79"/>
      <c r="W49" s="95"/>
      <c r="X49" s="97"/>
      <c r="Y49" s="74"/>
      <c r="Z49" s="74"/>
      <c r="AA49" s="21"/>
      <c r="AB49" s="2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21"/>
      <c r="D50" s="21"/>
      <c r="E50" s="21"/>
      <c r="H50" s="21"/>
      <c r="I50" s="21"/>
      <c r="J50" s="21"/>
      <c r="K50" s="98"/>
      <c r="R50" s="94"/>
      <c r="T50" s="15"/>
      <c r="U50" s="99"/>
      <c r="V50" s="21"/>
      <c r="X50" s="74"/>
      <c r="Y50" s="74"/>
      <c r="Z50" s="74"/>
      <c r="AA50" s="21"/>
      <c r="AB50" s="2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21"/>
      <c r="D51" s="21"/>
      <c r="E51" s="21"/>
      <c r="H51" s="21"/>
      <c r="I51" s="21"/>
      <c r="J51" s="21"/>
      <c r="K51" s="93"/>
      <c r="R51" s="94"/>
      <c r="T51" s="15"/>
      <c r="U51" s="71"/>
      <c r="V51" s="21"/>
      <c r="X51" s="74"/>
      <c r="Y51" s="74"/>
      <c r="Z51" s="74"/>
      <c r="AA51" s="21"/>
      <c r="AB51" s="2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21"/>
      <c r="D52" s="21"/>
      <c r="E52" s="21"/>
      <c r="H52" s="21"/>
      <c r="I52" s="21"/>
      <c r="J52" s="21"/>
      <c r="K52" s="93"/>
      <c r="L52" s="95"/>
      <c r="R52" s="94"/>
      <c r="T52" s="15"/>
      <c r="U52" s="71"/>
      <c r="V52" s="21"/>
      <c r="X52" s="74"/>
      <c r="Y52" s="74"/>
      <c r="Z52" s="74"/>
      <c r="AA52" s="21"/>
      <c r="AB52" s="2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21"/>
      <c r="D53" s="21"/>
      <c r="E53" s="21"/>
      <c r="H53" s="21"/>
      <c r="I53" s="21"/>
      <c r="J53" s="21"/>
      <c r="K53" s="21"/>
      <c r="T53" s="15"/>
      <c r="U53" s="71"/>
      <c r="V53" s="21"/>
      <c r="X53" s="74"/>
      <c r="Y53" s="74"/>
      <c r="Z53" s="74"/>
      <c r="AA53" s="21"/>
      <c r="AB53" s="2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21"/>
      <c r="D54" s="21"/>
      <c r="E54" s="21"/>
      <c r="H54" s="21"/>
      <c r="I54" s="21"/>
      <c r="J54" s="21"/>
      <c r="K54" s="21"/>
      <c r="T54" s="15"/>
      <c r="U54" s="71"/>
      <c r="V54" s="21"/>
      <c r="X54" s="74"/>
      <c r="Y54" s="74"/>
      <c r="Z54" s="74"/>
      <c r="AA54" s="21"/>
      <c r="AB54" s="2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21"/>
      <c r="D55" s="21"/>
      <c r="E55" s="21"/>
      <c r="H55" s="21"/>
      <c r="I55" s="21"/>
      <c r="J55" s="21"/>
      <c r="K55" s="21"/>
      <c r="R55" s="100"/>
      <c r="T55" s="15"/>
      <c r="U55" s="71"/>
      <c r="V55" s="21"/>
      <c r="X55" s="74"/>
      <c r="Y55" s="74"/>
      <c r="Z55" s="74"/>
      <c r="AA55" s="21"/>
      <c r="AB55" s="2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21"/>
      <c r="D56" s="21"/>
      <c r="E56" s="21"/>
      <c r="H56" s="21"/>
      <c r="I56" s="21"/>
      <c r="J56" s="21"/>
      <c r="K56" s="21"/>
      <c r="T56" s="15"/>
      <c r="U56" s="71"/>
      <c r="V56" s="21"/>
      <c r="X56" s="74"/>
      <c r="Y56" s="74"/>
      <c r="Z56" s="74"/>
      <c r="AA56" s="21"/>
      <c r="AB56" s="2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21"/>
      <c r="D57" s="21"/>
      <c r="E57" s="21"/>
      <c r="H57" s="21"/>
      <c r="I57" s="21"/>
      <c r="J57" s="21"/>
      <c r="K57" s="21"/>
      <c r="T57" s="15"/>
      <c r="U57" s="71"/>
      <c r="V57" s="21"/>
      <c r="X57" s="74"/>
      <c r="Y57" s="74"/>
      <c r="Z57" s="74"/>
      <c r="AA57" s="21"/>
      <c r="AB57" s="2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21"/>
      <c r="D58" s="21"/>
      <c r="E58" s="21"/>
      <c r="H58" s="21"/>
      <c r="I58" s="21"/>
      <c r="J58" s="21"/>
      <c r="K58" s="21"/>
      <c r="T58" s="15"/>
      <c r="U58" s="71"/>
      <c r="V58" s="21"/>
      <c r="X58" s="74"/>
      <c r="Y58" s="74"/>
      <c r="Z58" s="74"/>
      <c r="AA58" s="21"/>
      <c r="AB58" s="2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21"/>
      <c r="D59" s="21"/>
      <c r="E59" s="21"/>
      <c r="H59" s="21"/>
      <c r="I59" s="21"/>
      <c r="J59" s="21"/>
      <c r="K59" s="21"/>
      <c r="T59" s="15"/>
      <c r="U59" s="71"/>
      <c r="V59" s="21"/>
      <c r="X59" s="74"/>
      <c r="Y59" s="74"/>
      <c r="Z59" s="74"/>
      <c r="AA59" s="21"/>
      <c r="AB59" s="2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21"/>
      <c r="D60" s="21"/>
      <c r="E60" s="21"/>
      <c r="H60" s="21"/>
      <c r="I60" s="21"/>
      <c r="J60" s="21"/>
      <c r="K60" s="21"/>
      <c r="T60" s="15"/>
      <c r="U60" s="71"/>
      <c r="V60" s="21"/>
      <c r="X60" s="74"/>
      <c r="Y60" s="74"/>
      <c r="Z60" s="74"/>
      <c r="AA60" s="21"/>
      <c r="AB60" s="2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21"/>
      <c r="D61" s="21"/>
      <c r="E61" s="21"/>
      <c r="H61" s="21"/>
      <c r="I61" s="21"/>
      <c r="J61" s="21"/>
      <c r="K61" s="21"/>
      <c r="T61" s="15"/>
      <c r="U61" s="71"/>
      <c r="V61" s="21"/>
      <c r="X61" s="74"/>
      <c r="Y61" s="74"/>
      <c r="Z61" s="74"/>
      <c r="AA61" s="21"/>
      <c r="AB61" s="2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21"/>
      <c r="D62" s="21"/>
      <c r="E62" s="21"/>
      <c r="H62" s="21"/>
      <c r="I62" s="21"/>
      <c r="J62" s="21"/>
      <c r="K62" s="21"/>
      <c r="T62" s="15"/>
      <c r="U62" s="71"/>
      <c r="V62" s="21"/>
      <c r="X62" s="74"/>
      <c r="Y62" s="74"/>
      <c r="Z62" s="74"/>
      <c r="AA62" s="21"/>
      <c r="AB62" s="2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21"/>
      <c r="D63" s="21"/>
      <c r="E63" s="21"/>
      <c r="H63" s="21"/>
      <c r="I63" s="21"/>
      <c r="J63" s="21"/>
      <c r="K63" s="21"/>
      <c r="T63" s="15"/>
      <c r="U63" s="71"/>
      <c r="V63" s="21"/>
      <c r="X63" s="74"/>
      <c r="Y63" s="74"/>
      <c r="Z63" s="74"/>
      <c r="AA63" s="21"/>
      <c r="AB63" s="2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21"/>
      <c r="D64" s="21"/>
      <c r="E64" s="21"/>
      <c r="H64" s="21"/>
      <c r="I64" s="21"/>
      <c r="J64" s="21"/>
      <c r="K64" s="21"/>
      <c r="T64" s="15"/>
      <c r="U64" s="71"/>
      <c r="V64" s="21"/>
      <c r="X64" s="74"/>
      <c r="Y64" s="74"/>
      <c r="Z64" s="74"/>
      <c r="AA64" s="21"/>
      <c r="AB64" s="2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21"/>
      <c r="D65" s="21"/>
      <c r="E65" s="21"/>
      <c r="H65" s="21"/>
      <c r="I65" s="21"/>
      <c r="J65" s="7" t="s">
        <v>3</v>
      </c>
      <c r="K65" s="234">
        <f>PI()*H34^2/4</f>
        <v>957.44530559138991</v>
      </c>
      <c r="L65" s="234"/>
      <c r="M65" s="7" t="s">
        <v>62</v>
      </c>
      <c r="T65" s="15"/>
      <c r="U65" s="71"/>
      <c r="V65" s="21"/>
      <c r="X65" s="74"/>
      <c r="Y65" s="74"/>
      <c r="Z65" s="74"/>
      <c r="AA65" s="21"/>
      <c r="AB65" s="21"/>
      <c r="AD65" s="80"/>
      <c r="AE65" s="51"/>
      <c r="AI65" s="64"/>
      <c r="AJ65" s="75"/>
      <c r="AK65" s="75"/>
      <c r="AL65" s="75"/>
      <c r="AM65" s="75"/>
      <c r="AX65" s="7">
        <f>PI()*H34^2*0.25*AX64/1000</f>
        <v>300.27399673957166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250</v>
      </c>
      <c r="L67" s="226"/>
      <c r="M67" s="95" t="s">
        <v>64</v>
      </c>
      <c r="T67" s="15"/>
      <c r="U67" s="71"/>
      <c r="V67" s="21"/>
      <c r="X67" s="74"/>
      <c r="Y67" s="74"/>
      <c r="Z67" s="74"/>
      <c r="AA67" s="21"/>
      <c r="AB67" s="2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261.11152098195447</v>
      </c>
      <c r="L68" s="226"/>
      <c r="M68" s="95" t="s">
        <v>55</v>
      </c>
      <c r="R68" s="7" t="s">
        <v>66</v>
      </c>
      <c r="T68" s="7" t="s">
        <v>3</v>
      </c>
      <c r="U68" s="219">
        <v>262</v>
      </c>
      <c r="V68" s="219"/>
      <c r="W68" s="7" t="s">
        <v>55</v>
      </c>
      <c r="X68" s="15"/>
      <c r="Y68" s="74"/>
      <c r="Z68" s="74" t="s">
        <v>67</v>
      </c>
      <c r="AA68" s="21"/>
      <c r="AB68" s="2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02"/>
      <c r="L69" s="102"/>
      <c r="M69" s="95"/>
      <c r="T69" s="7" t="s">
        <v>3</v>
      </c>
      <c r="U69" s="221">
        <f>U68/1000*K65/X32*60</f>
        <v>30.102080407793299</v>
      </c>
      <c r="V69" s="221"/>
      <c r="W69" s="7" t="s">
        <v>48</v>
      </c>
      <c r="X69" s="15"/>
      <c r="Y69" s="74"/>
      <c r="Z69" s="21" t="s">
        <v>67</v>
      </c>
      <c r="AA69" s="21"/>
      <c r="AB69" s="2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262</v>
      </c>
      <c r="L70" s="226"/>
      <c r="M70" s="95" t="s">
        <v>55</v>
      </c>
      <c r="T70" s="15"/>
      <c r="U70" s="71"/>
      <c r="V70" s="21"/>
      <c r="X70" s="74"/>
      <c r="Y70" s="74"/>
      <c r="Z70" s="74"/>
      <c r="AA70" s="21"/>
      <c r="AB70" s="2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10231</v>
      </c>
      <c r="L71" s="220"/>
      <c r="M71" s="106" t="s">
        <v>55</v>
      </c>
      <c r="T71" s="15"/>
      <c r="U71" s="71"/>
      <c r="V71" s="21"/>
      <c r="X71" s="74"/>
      <c r="Y71" s="74"/>
      <c r="Z71" s="74"/>
      <c r="AA71" s="21"/>
      <c r="AB71" s="2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21"/>
      <c r="D72" s="21"/>
      <c r="E72" s="21"/>
      <c r="H72" s="21"/>
      <c r="I72" s="21"/>
      <c r="J72" s="21"/>
      <c r="K72" s="21"/>
      <c r="T72" s="15"/>
      <c r="U72" s="71"/>
      <c r="V72" s="21"/>
      <c r="X72" s="74"/>
      <c r="Y72" s="74"/>
      <c r="Z72" s="74"/>
      <c r="AA72" s="21"/>
      <c r="AB72" s="2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125</v>
      </c>
      <c r="L73" s="226"/>
      <c r="M73" s="95" t="s">
        <v>64</v>
      </c>
      <c r="T73" s="15"/>
      <c r="U73" s="71"/>
      <c r="V73" s="21"/>
      <c r="X73" s="74"/>
      <c r="Y73" s="74"/>
      <c r="Z73" s="74"/>
      <c r="AA73" s="21"/>
      <c r="AB73" s="2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130.55576049097724</v>
      </c>
      <c r="L74" s="226"/>
      <c r="M74" s="95" t="s">
        <v>55</v>
      </c>
      <c r="R74" s="7" t="s">
        <v>66</v>
      </c>
      <c r="T74" s="7" t="s">
        <v>3</v>
      </c>
      <c r="U74" s="219">
        <v>131</v>
      </c>
      <c r="V74" s="219"/>
      <c r="W74" s="7" t="s">
        <v>55</v>
      </c>
      <c r="X74" s="15"/>
      <c r="Y74" s="74"/>
      <c r="Z74" s="74" t="s">
        <v>72</v>
      </c>
      <c r="AA74" s="21"/>
      <c r="AB74" s="2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02"/>
      <c r="L75" s="102"/>
      <c r="M75" s="95"/>
      <c r="T75" s="7"/>
      <c r="U75" s="221">
        <f>U74/1000*K65/X32*60</f>
        <v>15.051040203896649</v>
      </c>
      <c r="V75" s="221"/>
      <c r="W75" s="7" t="s">
        <v>48</v>
      </c>
      <c r="X75" s="15"/>
      <c r="Y75" s="74"/>
      <c r="Z75" s="21" t="s">
        <v>72</v>
      </c>
      <c r="AA75" s="21"/>
      <c r="AB75" s="2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393</v>
      </c>
      <c r="L76" s="226"/>
      <c r="M76" s="95" t="s">
        <v>55</v>
      </c>
      <c r="T76" s="7"/>
      <c r="U76" s="69"/>
      <c r="V76" s="69"/>
      <c r="X76" s="15"/>
      <c r="Y76" s="74"/>
      <c r="Z76" s="74"/>
      <c r="AA76" s="21"/>
      <c r="AB76" s="2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10100</v>
      </c>
      <c r="L77" s="220"/>
      <c r="M77" s="106" t="s">
        <v>55</v>
      </c>
      <c r="T77" s="7"/>
      <c r="U77" s="229"/>
      <c r="V77" s="229"/>
      <c r="X77" s="15"/>
      <c r="Y77" s="74"/>
      <c r="Z77" s="21"/>
      <c r="AA77" s="21"/>
      <c r="AB77" s="2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21"/>
      <c r="E79" s="21"/>
      <c r="F79" s="21"/>
      <c r="G79" s="21"/>
      <c r="H79" s="21"/>
      <c r="I79" s="21"/>
      <c r="J79" s="7" t="s">
        <v>3</v>
      </c>
      <c r="K79" s="219">
        <v>16</v>
      </c>
      <c r="L79" s="219"/>
      <c r="M79" s="7" t="s">
        <v>76</v>
      </c>
      <c r="N79" s="16"/>
      <c r="O79" s="15"/>
      <c r="P79" s="108"/>
      <c r="Q79" s="16"/>
      <c r="R79" s="21"/>
      <c r="T79" s="7" t="s">
        <v>3</v>
      </c>
      <c r="U79" s="228">
        <f>K79*25.4</f>
        <v>406.4</v>
      </c>
      <c r="V79" s="228"/>
      <c r="W79" s="7" t="s">
        <v>55</v>
      </c>
      <c r="Y79" s="74"/>
      <c r="Z79" s="74"/>
      <c r="AA79" s="21"/>
      <c r="AB79" s="2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1.0706995101473962</v>
      </c>
      <c r="V80" s="227"/>
      <c r="W80" s="7" t="s">
        <v>79</v>
      </c>
      <c r="Y80" s="74"/>
      <c r="Z80" s="74"/>
      <c r="AA80" s="21"/>
      <c r="AB80" s="2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21"/>
      <c r="D81" s="21"/>
      <c r="E81" s="21"/>
      <c r="H81" s="21"/>
      <c r="I81" s="21"/>
      <c r="J81" s="21"/>
      <c r="K81" s="21"/>
      <c r="T81" s="15"/>
      <c r="U81" s="71"/>
      <c r="V81" s="21"/>
      <c r="X81" s="74"/>
      <c r="Y81" s="74"/>
      <c r="Z81" s="74"/>
      <c r="AA81" s="21"/>
      <c r="AB81" s="2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21"/>
      <c r="E82" s="21"/>
      <c r="F82" s="21"/>
      <c r="G82" s="21"/>
      <c r="H82" s="21"/>
      <c r="I82" s="2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21"/>
      <c r="Y82" s="74"/>
      <c r="Z82" s="74"/>
      <c r="AA82" s="21"/>
      <c r="AB82" s="2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21"/>
      <c r="Y83" s="74"/>
      <c r="Z83" s="74"/>
      <c r="AA83" s="21"/>
      <c r="AB83" s="2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21"/>
      <c r="D84" s="21"/>
      <c r="E84" s="21"/>
      <c r="H84" s="21"/>
      <c r="I84" s="21"/>
      <c r="J84" s="21"/>
      <c r="K84" s="21"/>
      <c r="T84" s="15"/>
      <c r="U84" s="71"/>
      <c r="V84" s="21"/>
      <c r="X84" s="74"/>
      <c r="Y84" s="74"/>
      <c r="Z84" s="74"/>
      <c r="AA84" s="21"/>
      <c r="AB84" s="2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21"/>
      <c r="X85" s="74"/>
      <c r="Y85" s="74"/>
      <c r="Z85" s="74"/>
      <c r="AA85" s="21"/>
      <c r="AB85" s="2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21"/>
      <c r="X86" s="74"/>
      <c r="Y86" s="74"/>
      <c r="Z86" s="74"/>
      <c r="AA86" s="21"/>
      <c r="AB86" s="2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21"/>
      <c r="X87" s="74"/>
      <c r="Y87" s="74"/>
      <c r="Z87" s="74"/>
      <c r="AA87" s="21"/>
      <c r="AB87" s="2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720</v>
      </c>
      <c r="L88" s="225"/>
      <c r="M88" s="106" t="s">
        <v>55</v>
      </c>
      <c r="T88" s="15"/>
      <c r="U88" s="71"/>
      <c r="V88" s="21"/>
      <c r="X88" s="74"/>
      <c r="Y88" s="74"/>
      <c r="Z88" s="74"/>
      <c r="AA88" s="21"/>
      <c r="AB88" s="2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21"/>
      <c r="D89" s="21"/>
      <c r="E89" s="21"/>
      <c r="H89" s="21"/>
      <c r="I89" s="21"/>
      <c r="J89" s="21"/>
      <c r="K89" s="21"/>
      <c r="T89" s="15"/>
      <c r="U89" s="71"/>
      <c r="V89" s="21"/>
      <c r="X89" s="74"/>
      <c r="Y89" s="74"/>
      <c r="Z89" s="74"/>
      <c r="AA89" s="21"/>
      <c r="AB89" s="2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21"/>
      <c r="X90" s="74"/>
      <c r="Y90" s="74"/>
      <c r="Z90" s="74"/>
      <c r="AA90" s="21"/>
      <c r="AB90" s="2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78.333456294586341</v>
      </c>
      <c r="L91" s="226"/>
      <c r="M91" s="95" t="s">
        <v>55</v>
      </c>
      <c r="R91" s="7" t="s">
        <v>66</v>
      </c>
      <c r="T91" s="7" t="s">
        <v>3</v>
      </c>
      <c r="U91" s="219">
        <v>79</v>
      </c>
      <c r="V91" s="219"/>
      <c r="W91" s="7" t="s">
        <v>55</v>
      </c>
      <c r="X91" s="15"/>
      <c r="Y91" s="74"/>
      <c r="Z91" s="74" t="s">
        <v>91</v>
      </c>
      <c r="AA91" s="21"/>
      <c r="AB91" s="2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799</v>
      </c>
      <c r="L92" s="220"/>
      <c r="M92" s="106" t="s">
        <v>55</v>
      </c>
      <c r="T92" s="7"/>
      <c r="U92" s="221">
        <f>U91/1000*K65/X34*60</f>
        <v>15.127635828343962</v>
      </c>
      <c r="V92" s="221"/>
      <c r="W92" s="7" t="s">
        <v>48</v>
      </c>
      <c r="X92" s="15"/>
      <c r="Y92" s="74"/>
      <c r="Z92" s="21" t="s">
        <v>91</v>
      </c>
      <c r="AA92" s="21"/>
      <c r="AB92" s="2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02"/>
      <c r="L93" s="102"/>
      <c r="M93" s="95"/>
      <c r="T93" s="7"/>
      <c r="U93" s="107"/>
      <c r="V93" s="107"/>
      <c r="X93" s="15"/>
      <c r="Y93" s="74"/>
      <c r="Z93" s="21"/>
      <c r="AA93" s="21"/>
      <c r="AB93" s="2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02"/>
      <c r="L94" s="102"/>
      <c r="M94" s="95"/>
      <c r="T94" s="7"/>
      <c r="U94" s="107"/>
      <c r="V94" s="107"/>
      <c r="X94" s="15"/>
      <c r="Y94" s="74"/>
      <c r="Z94" s="21"/>
      <c r="AA94" s="21"/>
      <c r="AB94" s="2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02"/>
      <c r="L95" s="102"/>
      <c r="M95" s="95"/>
      <c r="T95" s="7"/>
      <c r="U95" s="107"/>
      <c r="V95" s="107"/>
      <c r="X95" s="15"/>
      <c r="Y95" s="74"/>
      <c r="Z95" s="21"/>
      <c r="AA95" s="21"/>
      <c r="AB95" s="2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02"/>
      <c r="L96" s="102"/>
      <c r="M96" s="95"/>
      <c r="T96" s="7"/>
      <c r="U96" s="107"/>
      <c r="V96" s="107"/>
      <c r="X96" s="15"/>
      <c r="Y96" s="74"/>
      <c r="Z96" s="21"/>
      <c r="AA96" s="21"/>
      <c r="AB96" s="2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02"/>
      <c r="L97" s="102"/>
      <c r="M97" s="95"/>
      <c r="T97" s="7"/>
      <c r="U97" s="107"/>
      <c r="V97" s="107"/>
      <c r="X97" s="15"/>
      <c r="Y97" s="74"/>
      <c r="Z97" s="21"/>
      <c r="AA97" s="21"/>
      <c r="AB97" s="2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02"/>
      <c r="L98" s="102"/>
      <c r="M98" s="95"/>
      <c r="T98" s="7"/>
      <c r="U98" s="107"/>
      <c r="V98" s="107"/>
      <c r="X98" s="15"/>
      <c r="Y98" s="74"/>
      <c r="Z98" s="21"/>
      <c r="AA98" s="21"/>
      <c r="AB98" s="2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21"/>
      <c r="E99" s="21"/>
      <c r="F99" s="21"/>
      <c r="G99" s="21"/>
      <c r="H99" s="21"/>
      <c r="I99" s="21"/>
      <c r="J99" s="15"/>
      <c r="K99" s="16"/>
      <c r="L99" s="21"/>
      <c r="M99" s="110"/>
      <c r="N99" s="16"/>
      <c r="T99" s="15"/>
      <c r="U99" s="222"/>
      <c r="V99" s="222"/>
      <c r="X99" s="111"/>
      <c r="Y99" s="111"/>
      <c r="Z99" s="21"/>
      <c r="AA99" s="21"/>
      <c r="AB99" s="21"/>
      <c r="AC99" s="21"/>
      <c r="AD99" s="21"/>
      <c r="AE99" s="22"/>
      <c r="AR99" s="112"/>
    </row>
    <row r="100" spans="1:44" ht="11.25" customHeight="1" thickBot="1" x14ac:dyDescent="0.25">
      <c r="A100" s="61"/>
      <c r="C100" s="15"/>
      <c r="D100" s="21"/>
      <c r="E100" s="21"/>
      <c r="F100" s="21"/>
      <c r="G100" s="21"/>
      <c r="H100" s="21"/>
      <c r="N100" s="49"/>
      <c r="O100" s="21"/>
      <c r="P100" s="21"/>
      <c r="Q100" s="21"/>
      <c r="R100" s="21"/>
      <c r="S100" s="21"/>
      <c r="T100" s="15"/>
      <c r="U100" s="113"/>
      <c r="V100" s="15"/>
      <c r="W100" s="21"/>
      <c r="X100" s="21"/>
      <c r="Y100" s="111"/>
      <c r="Z100" s="21"/>
      <c r="AA100" s="21"/>
      <c r="AB100" s="21"/>
      <c r="AC100" s="21"/>
      <c r="AD100" s="2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10046.473591570453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21"/>
      <c r="D102" s="21"/>
      <c r="E102" s="21"/>
      <c r="H102" s="21" t="s">
        <v>3</v>
      </c>
      <c r="I102" s="21"/>
      <c r="J102" s="215">
        <f>PI()*$H$34^2/4*L106/1000</f>
        <v>9795.62292150551</v>
      </c>
      <c r="K102" s="215"/>
      <c r="L102" s="7" t="s">
        <v>35</v>
      </c>
      <c r="N102" s="7" t="s">
        <v>96</v>
      </c>
      <c r="O102" s="21"/>
      <c r="P102" s="21"/>
      <c r="Q102" s="21"/>
      <c r="R102" s="21"/>
      <c r="S102" s="21"/>
      <c r="T102" s="15"/>
      <c r="U102" s="16"/>
      <c r="V102" s="15"/>
      <c r="W102" s="21"/>
      <c r="X102" s="21"/>
      <c r="Y102" s="21"/>
      <c r="Z102" s="21"/>
      <c r="AA102" s="21"/>
      <c r="AB102" s="21"/>
      <c r="AC102" s="21"/>
      <c r="AD102" s="22"/>
      <c r="AE102" s="22"/>
    </row>
    <row r="103" spans="1:44" ht="11.25" customHeight="1" x14ac:dyDescent="0.2">
      <c r="A103" s="61"/>
      <c r="B103" s="119" t="s">
        <v>97</v>
      </c>
      <c r="C103" s="21"/>
      <c r="D103" s="21"/>
      <c r="E103" s="21"/>
      <c r="H103" s="21" t="s">
        <v>3</v>
      </c>
      <c r="I103" s="21"/>
      <c r="J103" s="215">
        <f>PI()*$H$34^2/4*(L107-L108)/1000</f>
        <v>8905.1987873055168</v>
      </c>
      <c r="K103" s="215"/>
      <c r="L103" s="7" t="s">
        <v>35</v>
      </c>
      <c r="N103" s="7" t="s">
        <v>98</v>
      </c>
      <c r="O103" s="21"/>
      <c r="P103" s="21"/>
      <c r="Q103" s="21"/>
      <c r="R103" s="21"/>
      <c r="S103" s="21"/>
      <c r="T103" s="15"/>
      <c r="U103" s="16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R103" s="109"/>
    </row>
    <row r="104" spans="1:44" ht="11.25" customHeight="1" x14ac:dyDescent="0.2">
      <c r="A104" s="61"/>
      <c r="B104" s="119" t="s">
        <v>99</v>
      </c>
      <c r="C104" s="21"/>
      <c r="D104" s="21"/>
      <c r="E104" s="21"/>
      <c r="H104" s="21" t="s">
        <v>3</v>
      </c>
      <c r="I104" s="21"/>
      <c r="J104" s="216">
        <f>PI()*$H$34^2/4*(L107-L109)/1000</f>
        <v>8980.8369664472375</v>
      </c>
      <c r="K104" s="216"/>
      <c r="L104" s="7" t="s">
        <v>35</v>
      </c>
      <c r="N104" s="7" t="s">
        <v>98</v>
      </c>
      <c r="O104" s="21"/>
      <c r="P104" s="21"/>
      <c r="Q104" s="21"/>
      <c r="R104" s="21"/>
      <c r="S104" s="21"/>
      <c r="T104" s="15"/>
      <c r="U104" s="16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R104" s="109"/>
    </row>
    <row r="105" spans="1:44" ht="11.25" customHeight="1" x14ac:dyDescent="0.2">
      <c r="A105" s="61"/>
      <c r="B105" s="119" t="s">
        <v>100</v>
      </c>
      <c r="C105" s="21"/>
      <c r="D105" s="21"/>
      <c r="E105" s="21"/>
      <c r="H105" s="21" t="s">
        <v>3</v>
      </c>
      <c r="I105" s="21"/>
      <c r="J105" s="215">
        <f>PI()*$H$34^2/4*L109/1000</f>
        <v>689.36062002580081</v>
      </c>
      <c r="K105" s="215"/>
      <c r="L105" s="7" t="s">
        <v>35</v>
      </c>
      <c r="N105" s="7" t="s">
        <v>101</v>
      </c>
      <c r="O105" s="21"/>
      <c r="P105" s="21"/>
      <c r="Q105" s="21"/>
      <c r="R105" s="21"/>
      <c r="S105" s="21"/>
      <c r="T105" s="15"/>
      <c r="U105" s="16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</row>
    <row r="106" spans="1:44" ht="11.25" customHeight="1" x14ac:dyDescent="0.2">
      <c r="A106" s="61"/>
      <c r="B106" s="119"/>
      <c r="E106" s="21" t="s">
        <v>102</v>
      </c>
      <c r="F106" s="21"/>
      <c r="G106" s="21"/>
      <c r="J106" s="21" t="s">
        <v>3</v>
      </c>
      <c r="K106" s="21"/>
      <c r="L106" s="217">
        <f>K71</f>
        <v>10231</v>
      </c>
      <c r="M106" s="202"/>
      <c r="N106" s="7" t="s">
        <v>55</v>
      </c>
      <c r="O106" s="21"/>
      <c r="P106" s="21"/>
      <c r="Q106" s="21"/>
      <c r="R106" s="21"/>
      <c r="S106" s="21"/>
      <c r="T106" s="15"/>
      <c r="U106" s="16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21" t="s">
        <v>3</v>
      </c>
      <c r="L107" s="217">
        <f>K77</f>
        <v>10100</v>
      </c>
      <c r="M107" s="202"/>
      <c r="N107" s="7" t="s">
        <v>55</v>
      </c>
      <c r="O107" s="21"/>
      <c r="P107" s="21"/>
      <c r="Q107" s="21"/>
      <c r="R107" s="21"/>
      <c r="S107" s="202" t="s">
        <v>104</v>
      </c>
      <c r="T107" s="202"/>
      <c r="U107" s="16"/>
      <c r="AD107" s="51"/>
      <c r="AE107" s="51"/>
      <c r="AH107" s="122"/>
    </row>
    <row r="108" spans="1:44" ht="11.25" customHeight="1" x14ac:dyDescent="0.2">
      <c r="A108" s="61"/>
      <c r="B108" s="119"/>
      <c r="E108" s="21" t="s">
        <v>105</v>
      </c>
      <c r="F108" s="21"/>
      <c r="G108" s="21"/>
      <c r="J108" s="21" t="s">
        <v>3</v>
      </c>
      <c r="K108" s="21"/>
      <c r="L108" s="217">
        <f>K92</f>
        <v>799</v>
      </c>
      <c r="M108" s="202"/>
      <c r="N108" s="7" t="s">
        <v>55</v>
      </c>
      <c r="T108" s="15"/>
      <c r="U108" s="71"/>
      <c r="V108" s="21"/>
      <c r="Y108" s="21"/>
      <c r="Z108" s="21"/>
      <c r="AA108" s="21"/>
      <c r="AB108" s="2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720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AE110" s="51"/>
    </row>
    <row r="111" spans="1:44" x14ac:dyDescent="0.2">
      <c r="A111" s="61"/>
      <c r="B111" s="1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62"/>
      <c r="T111" s="63"/>
      <c r="U111" s="16"/>
      <c r="V111" s="21"/>
      <c r="W111" s="21"/>
      <c r="AE111" s="51"/>
    </row>
    <row r="112" spans="1:44" x14ac:dyDescent="0.2">
      <c r="A112" s="61"/>
      <c r="B112" s="1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62"/>
      <c r="T112" s="63"/>
      <c r="U112" s="16"/>
      <c r="AE112" s="51"/>
    </row>
    <row r="113" spans="1:32" x14ac:dyDescent="0.2">
      <c r="A113" s="60"/>
      <c r="B113" s="1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AE113" s="51"/>
    </row>
    <row r="114" spans="1:32" x14ac:dyDescent="0.2">
      <c r="A114" s="61"/>
      <c r="B114" s="64"/>
      <c r="C114" s="15"/>
      <c r="D114" s="21"/>
      <c r="E114" s="21"/>
      <c r="F114" s="21"/>
      <c r="G114" s="21"/>
      <c r="H114" s="21"/>
      <c r="T114" s="15"/>
      <c r="U114" s="16"/>
      <c r="V114" s="21"/>
      <c r="Y114" s="129"/>
      <c r="Z114" s="21"/>
      <c r="AA114" s="62"/>
      <c r="AB114" s="62"/>
      <c r="AC114" s="62"/>
      <c r="AD114" s="21"/>
      <c r="AE114" s="51"/>
    </row>
    <row r="115" spans="1:32" x14ac:dyDescent="0.2">
      <c r="A115" s="61"/>
      <c r="B115" s="64"/>
      <c r="C115" s="15"/>
      <c r="D115" s="21"/>
      <c r="E115" s="21"/>
      <c r="F115" s="21"/>
      <c r="G115" s="21"/>
      <c r="H115" s="21"/>
      <c r="T115" s="15"/>
      <c r="U115" s="16"/>
      <c r="V115" s="21"/>
      <c r="Y115" s="16"/>
      <c r="Z115" s="21"/>
      <c r="AA115" s="62"/>
      <c r="AB115" s="62"/>
      <c r="AC115" s="62"/>
      <c r="AD115" s="21"/>
      <c r="AE115" s="51"/>
    </row>
    <row r="116" spans="1:32" x14ac:dyDescent="0.2">
      <c r="A116" s="61"/>
      <c r="B116" s="64"/>
      <c r="C116" s="21"/>
      <c r="D116" s="21"/>
      <c r="E116" s="21"/>
      <c r="F116" s="7" t="s">
        <v>107</v>
      </c>
      <c r="H116" s="21"/>
      <c r="T116" s="15"/>
      <c r="U116" s="16"/>
      <c r="V116" s="21"/>
      <c r="Y116" s="21"/>
      <c r="Z116" s="207">
        <f>M39</f>
        <v>10493</v>
      </c>
      <c r="AA116" s="207"/>
      <c r="AB116" s="21" t="s">
        <v>55</v>
      </c>
      <c r="AC116" s="21"/>
      <c r="AE116" s="51"/>
      <c r="AF116" s="130"/>
    </row>
    <row r="117" spans="1:32" x14ac:dyDescent="0.2">
      <c r="A117" s="61"/>
      <c r="B117" s="7"/>
      <c r="C117" s="21"/>
      <c r="D117" s="131">
        <f>U69</f>
        <v>30.102080407793299</v>
      </c>
      <c r="E117" s="21" t="s">
        <v>108</v>
      </c>
      <c r="H117" s="21"/>
      <c r="T117" s="15"/>
      <c r="U117" s="21"/>
      <c r="V117" s="21"/>
      <c r="Y117" s="21"/>
      <c r="AC117" s="21"/>
      <c r="AE117" s="51"/>
    </row>
    <row r="118" spans="1:32" x14ac:dyDescent="0.2">
      <c r="A118" s="61"/>
      <c r="B118" s="7"/>
      <c r="C118" s="21"/>
      <c r="D118" s="21"/>
      <c r="F118" s="214" t="s">
        <v>102</v>
      </c>
      <c r="G118" s="214"/>
      <c r="H118" s="21"/>
      <c r="T118" s="15"/>
      <c r="U118" s="21"/>
      <c r="V118" s="21"/>
      <c r="Y118" s="129"/>
      <c r="Z118" s="207">
        <f>L106</f>
        <v>10231</v>
      </c>
      <c r="AA118" s="207"/>
      <c r="AB118" s="21" t="s">
        <v>55</v>
      </c>
      <c r="AC118" s="21"/>
      <c r="AE118" s="51"/>
      <c r="AF118" s="130"/>
    </row>
    <row r="119" spans="1:32" x14ac:dyDescent="0.2">
      <c r="A119" s="61"/>
      <c r="B119" s="7"/>
      <c r="C119" s="21"/>
      <c r="D119" s="131">
        <f>U75</f>
        <v>15.051040203896649</v>
      </c>
      <c r="E119" s="21" t="s">
        <v>108</v>
      </c>
      <c r="G119" s="21"/>
      <c r="H119" s="21"/>
      <c r="T119" s="15"/>
      <c r="U119" s="21"/>
      <c r="V119" s="21"/>
      <c r="Y119" s="21"/>
      <c r="Z119" s="66"/>
      <c r="AA119" s="21"/>
      <c r="AB119" s="21"/>
      <c r="AC119" s="21"/>
      <c r="AE119" s="51"/>
    </row>
    <row r="120" spans="1:32" x14ac:dyDescent="0.2">
      <c r="A120" s="61"/>
      <c r="B120" s="64"/>
      <c r="C120" s="15"/>
      <c r="D120" s="21"/>
      <c r="E120" s="21"/>
      <c r="F120" s="214" t="s">
        <v>103</v>
      </c>
      <c r="G120" s="214"/>
      <c r="H120" s="21"/>
      <c r="T120" s="15"/>
      <c r="U120" s="21"/>
      <c r="V120" s="21"/>
      <c r="Y120" s="129"/>
      <c r="Z120" s="207">
        <f>L107</f>
        <v>10100</v>
      </c>
      <c r="AA120" s="207"/>
      <c r="AB120" s="21" t="s">
        <v>55</v>
      </c>
      <c r="AC120" s="21"/>
      <c r="AE120" s="51"/>
      <c r="AF120" s="130"/>
    </row>
    <row r="121" spans="1:32" ht="10.95" customHeight="1" x14ac:dyDescent="0.2">
      <c r="A121" s="61"/>
      <c r="B121" s="64"/>
      <c r="C121" s="15"/>
      <c r="D121" s="21"/>
      <c r="E121" s="21"/>
      <c r="F121" s="21"/>
      <c r="G121" s="21"/>
      <c r="H121" s="21"/>
      <c r="T121" s="15"/>
      <c r="U121" s="65"/>
      <c r="V121" s="21"/>
      <c r="Y121" s="21"/>
      <c r="AC121" s="21"/>
      <c r="AE121" s="51"/>
    </row>
    <row r="122" spans="1:32" ht="10.199999999999999" customHeight="1" x14ac:dyDescent="0.2">
      <c r="A122" s="60"/>
      <c r="B122" s="1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68"/>
      <c r="T122" s="63"/>
      <c r="U122" s="16"/>
      <c r="V122" s="21"/>
      <c r="AE122" s="51"/>
    </row>
    <row r="123" spans="1:32" ht="10.95" customHeight="1" x14ac:dyDescent="0.2">
      <c r="A123" s="60"/>
      <c r="B123" s="1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68"/>
      <c r="T123" s="63"/>
      <c r="U123" s="16"/>
      <c r="V123" s="21"/>
      <c r="W123" s="132"/>
      <c r="AA123" s="130"/>
      <c r="AE123" s="51"/>
    </row>
    <row r="124" spans="1:32" x14ac:dyDescent="0.2">
      <c r="A124" s="61"/>
      <c r="B124" s="64"/>
      <c r="C124" s="21"/>
      <c r="D124" s="21"/>
      <c r="E124" s="21"/>
      <c r="F124" s="206"/>
      <c r="G124" s="206"/>
      <c r="H124" s="21"/>
      <c r="I124" s="21"/>
      <c r="J124" s="21"/>
      <c r="K124" s="21"/>
      <c r="M124" s="21"/>
      <c r="N124" s="21"/>
      <c r="O124" s="21"/>
      <c r="P124" s="21"/>
      <c r="Q124" s="21"/>
      <c r="R124" s="21"/>
      <c r="S124" s="70"/>
      <c r="T124" s="15"/>
      <c r="U124" s="111"/>
      <c r="V124" s="21"/>
      <c r="Z124" s="72"/>
      <c r="AA124" s="21"/>
      <c r="AB124" s="21"/>
      <c r="AE124" s="51"/>
    </row>
    <row r="125" spans="1:32" x14ac:dyDescent="0.2">
      <c r="A125" s="61"/>
      <c r="B125" s="15"/>
      <c r="C125" s="21"/>
      <c r="D125" s="21" t="s">
        <v>109</v>
      </c>
      <c r="E125" s="21"/>
      <c r="H125" s="21"/>
      <c r="I125" s="21"/>
      <c r="J125" s="21"/>
      <c r="K125" s="133" t="s">
        <v>99</v>
      </c>
      <c r="L125" s="82"/>
      <c r="M125" s="133"/>
      <c r="N125" s="133"/>
      <c r="O125" s="133"/>
      <c r="P125" s="21"/>
      <c r="Q125" s="21"/>
      <c r="R125" s="133" t="s">
        <v>97</v>
      </c>
      <c r="S125" s="68"/>
      <c r="T125" s="63"/>
      <c r="U125" s="62"/>
      <c r="V125" s="21"/>
      <c r="W125" s="21"/>
      <c r="X125" s="21"/>
      <c r="Y125" s="21"/>
      <c r="Z125" s="207"/>
      <c r="AA125" s="207"/>
      <c r="AB125" s="21"/>
      <c r="AE125" s="51"/>
    </row>
    <row r="126" spans="1:32" x14ac:dyDescent="0.2">
      <c r="A126" s="61"/>
      <c r="C126" s="208">
        <f>H36*1000</f>
        <v>10920</v>
      </c>
      <c r="D126" s="208"/>
      <c r="E126" s="21" t="s">
        <v>55</v>
      </c>
      <c r="J126" s="21"/>
      <c r="K126" s="134">
        <f>J104</f>
        <v>8980.8369664472375</v>
      </c>
      <c r="L126" s="135" t="s">
        <v>58</v>
      </c>
      <c r="M126" s="209"/>
      <c r="N126" s="209"/>
      <c r="O126" s="82"/>
      <c r="R126" s="136">
        <f>J103</f>
        <v>8905.1987873055168</v>
      </c>
      <c r="S126" s="82" t="s">
        <v>58</v>
      </c>
      <c r="T126" s="15"/>
      <c r="U126" s="21"/>
      <c r="V126" s="21"/>
      <c r="Y126" s="21"/>
      <c r="Z126" s="21"/>
      <c r="AA126" s="21"/>
      <c r="AB126" s="21"/>
      <c r="AD126" s="80"/>
      <c r="AE126" s="51"/>
    </row>
    <row r="127" spans="1:32" x14ac:dyDescent="0.2">
      <c r="A127" s="61"/>
      <c r="C127" s="21"/>
      <c r="D127" s="21"/>
      <c r="E127" s="21"/>
      <c r="I127" s="21"/>
      <c r="J127" s="16"/>
      <c r="K127" s="21"/>
      <c r="T127" s="15"/>
      <c r="U127" s="21"/>
      <c r="V127" s="21"/>
      <c r="Y127" s="21"/>
      <c r="Z127" s="21"/>
      <c r="AA127" s="21"/>
      <c r="AB127" s="21"/>
      <c r="AD127" s="80"/>
      <c r="AE127" s="51"/>
    </row>
    <row r="128" spans="1:32" x14ac:dyDescent="0.2">
      <c r="A128" s="61"/>
      <c r="C128" s="21"/>
      <c r="D128" s="21"/>
      <c r="E128" s="21"/>
      <c r="I128" s="21"/>
      <c r="J128" s="16"/>
      <c r="K128" s="21"/>
      <c r="T128" s="15"/>
      <c r="U128" s="111"/>
      <c r="V128" s="21"/>
      <c r="Y128" s="21"/>
      <c r="Z128" s="21"/>
      <c r="AA128" s="21"/>
      <c r="AB128" s="21"/>
      <c r="AD128" s="80"/>
      <c r="AE128" s="51"/>
    </row>
    <row r="129" spans="1:31" x14ac:dyDescent="0.2">
      <c r="A129" s="61"/>
      <c r="D129" s="21"/>
      <c r="E129" s="21"/>
      <c r="I129" s="21"/>
      <c r="J129" s="16"/>
      <c r="K129" s="21"/>
      <c r="T129" s="15"/>
      <c r="U129" s="111"/>
      <c r="V129" s="21"/>
      <c r="Y129" s="21"/>
      <c r="Z129" s="21"/>
      <c r="AA129" s="21"/>
      <c r="AB129" s="21"/>
      <c r="AD129" s="80"/>
      <c r="AE129" s="51"/>
    </row>
    <row r="130" spans="1:31" x14ac:dyDescent="0.2">
      <c r="A130" s="61"/>
      <c r="C130" s="21"/>
      <c r="D130" s="21"/>
      <c r="E130" s="21"/>
      <c r="H130" s="21"/>
      <c r="I130" s="21"/>
      <c r="J130" s="16"/>
      <c r="K130" s="21"/>
      <c r="T130" s="15"/>
      <c r="U130" s="21"/>
      <c r="V130" s="21"/>
      <c r="AC130" s="21"/>
      <c r="AD130" s="21"/>
      <c r="AE130" s="51"/>
    </row>
    <row r="131" spans="1:31" x14ac:dyDescent="0.2">
      <c r="A131" s="61"/>
      <c r="C131" s="21"/>
      <c r="D131" s="21"/>
      <c r="E131" s="21"/>
      <c r="H131" s="21"/>
      <c r="I131" s="21"/>
      <c r="J131" s="16"/>
      <c r="K131" s="21"/>
      <c r="T131" s="15"/>
      <c r="U131" s="21"/>
      <c r="V131" s="21"/>
      <c r="AC131" s="21"/>
      <c r="AD131" s="21"/>
      <c r="AE131" s="51"/>
    </row>
    <row r="132" spans="1:31" x14ac:dyDescent="0.2">
      <c r="A132" s="61"/>
      <c r="C132" s="21"/>
      <c r="D132" s="21"/>
      <c r="E132" s="21"/>
      <c r="H132" s="21"/>
      <c r="I132" s="21"/>
      <c r="J132" s="16"/>
      <c r="K132" s="21"/>
      <c r="T132" s="15"/>
      <c r="U132" s="21"/>
      <c r="V132" s="21"/>
      <c r="AC132" s="21"/>
      <c r="AD132" s="21"/>
      <c r="AE132" s="51"/>
    </row>
    <row r="133" spans="1:31" x14ac:dyDescent="0.2">
      <c r="A133" s="61"/>
      <c r="C133" s="21"/>
      <c r="D133" s="21"/>
      <c r="E133" s="21"/>
      <c r="H133" s="21"/>
      <c r="I133" s="21"/>
      <c r="J133" s="16"/>
      <c r="K133" s="21"/>
      <c r="T133" s="15"/>
      <c r="U133" s="111"/>
      <c r="V133" s="21"/>
      <c r="AC133" s="21"/>
      <c r="AD133" s="21"/>
      <c r="AE133" s="51"/>
    </row>
    <row r="134" spans="1:31" x14ac:dyDescent="0.2">
      <c r="A134" s="61"/>
      <c r="C134" s="21"/>
      <c r="D134" s="21"/>
      <c r="E134" s="21"/>
      <c r="H134" s="21"/>
      <c r="I134" s="21"/>
      <c r="J134" s="16"/>
      <c r="K134" s="21"/>
      <c r="T134" s="15"/>
      <c r="U134" s="21"/>
      <c r="V134" s="21"/>
      <c r="AC134" s="21"/>
      <c r="AD134" s="21"/>
      <c r="AE134" s="51"/>
    </row>
    <row r="135" spans="1:31" x14ac:dyDescent="0.2">
      <c r="A135" s="61"/>
      <c r="B135" s="15"/>
      <c r="C135" s="21"/>
      <c r="D135" s="21"/>
      <c r="E135" s="21"/>
      <c r="H135" s="21"/>
      <c r="I135" s="21"/>
      <c r="J135" s="16"/>
      <c r="K135" s="21"/>
      <c r="T135" s="15"/>
      <c r="U135" s="111"/>
      <c r="V135" s="21"/>
      <c r="Y135" s="137"/>
      <c r="AC135" s="21"/>
      <c r="AD135" s="21"/>
      <c r="AE135" s="51"/>
    </row>
    <row r="136" spans="1:31" x14ac:dyDescent="0.2">
      <c r="A136" s="61"/>
      <c r="B136" s="15"/>
      <c r="C136" s="21"/>
      <c r="D136" s="21"/>
      <c r="E136" s="21"/>
      <c r="F136" s="206" t="s">
        <v>105</v>
      </c>
      <c r="G136" s="206"/>
      <c r="H136" s="21"/>
      <c r="I136" s="21"/>
      <c r="J136" s="16"/>
      <c r="K136" s="21"/>
      <c r="T136" s="15"/>
      <c r="U136" s="138"/>
      <c r="V136" s="21"/>
      <c r="Y136" s="139"/>
      <c r="Z136" s="210">
        <f>L108</f>
        <v>799</v>
      </c>
      <c r="AA136" s="206"/>
      <c r="AB136" s="7" t="s">
        <v>55</v>
      </c>
      <c r="AC136" s="21"/>
      <c r="AD136" s="21"/>
      <c r="AE136" s="51"/>
    </row>
    <row r="137" spans="1:31" x14ac:dyDescent="0.2">
      <c r="A137" s="61"/>
      <c r="B137" s="15"/>
      <c r="C137" s="21"/>
      <c r="D137" s="131">
        <f>U92</f>
        <v>15.127635828343962</v>
      </c>
      <c r="E137" s="21" t="s">
        <v>108</v>
      </c>
      <c r="H137" s="21"/>
      <c r="I137" s="21"/>
      <c r="J137" s="16"/>
      <c r="K137" s="21"/>
      <c r="T137" s="15"/>
      <c r="U137" s="62"/>
      <c r="V137" s="21"/>
      <c r="AC137" s="21"/>
      <c r="AD137" s="21"/>
      <c r="AE137" s="51"/>
    </row>
    <row r="138" spans="1:31" x14ac:dyDescent="0.2">
      <c r="A138" s="61"/>
      <c r="B138" s="15"/>
      <c r="C138" s="21"/>
      <c r="D138" s="21"/>
      <c r="E138" s="21"/>
      <c r="F138" s="206" t="s">
        <v>106</v>
      </c>
      <c r="G138" s="206"/>
      <c r="H138" s="21"/>
      <c r="I138" s="21"/>
      <c r="J138" s="16"/>
      <c r="K138" s="21"/>
      <c r="T138" s="15"/>
      <c r="U138" s="137"/>
      <c r="V138" s="21"/>
      <c r="Z138" s="211">
        <f>L109</f>
        <v>720</v>
      </c>
      <c r="AA138" s="206"/>
      <c r="AB138" s="7" t="s">
        <v>55</v>
      </c>
      <c r="AC138" s="21"/>
      <c r="AD138" s="21"/>
      <c r="AE138" s="140"/>
    </row>
    <row r="139" spans="1:31" x14ac:dyDescent="0.2">
      <c r="A139" s="61"/>
      <c r="C139" s="21"/>
      <c r="D139" s="21"/>
      <c r="E139" s="21"/>
      <c r="I139" s="21"/>
      <c r="J139" s="16"/>
      <c r="K139" s="21"/>
      <c r="T139" s="15"/>
      <c r="U139" s="62"/>
      <c r="V139" s="21"/>
      <c r="Y139" s="137"/>
      <c r="Z139" s="21"/>
      <c r="AC139" s="21"/>
      <c r="AD139" s="21"/>
      <c r="AE139" s="51"/>
    </row>
    <row r="140" spans="1:31" x14ac:dyDescent="0.2">
      <c r="A140" s="61"/>
      <c r="C140" s="21"/>
      <c r="D140" s="21"/>
      <c r="E140" s="21"/>
      <c r="I140" s="21"/>
      <c r="J140" s="16"/>
      <c r="K140" s="21"/>
      <c r="T140" s="15"/>
      <c r="U140" s="62"/>
      <c r="V140" s="21"/>
      <c r="Y140" s="137"/>
      <c r="Z140" s="21"/>
      <c r="AC140" s="21"/>
      <c r="AD140" s="21"/>
      <c r="AE140" s="141"/>
    </row>
    <row r="141" spans="1:31" x14ac:dyDescent="0.2">
      <c r="A141" s="61"/>
      <c r="C141" s="21"/>
      <c r="D141" s="21"/>
      <c r="E141" s="21"/>
      <c r="I141" s="21"/>
      <c r="J141" s="16"/>
      <c r="K141" s="21"/>
      <c r="T141" s="15"/>
      <c r="U141" s="62"/>
      <c r="V141" s="21"/>
      <c r="Y141" s="137"/>
      <c r="Z141" s="21"/>
      <c r="AC141" s="21"/>
      <c r="AD141" s="21"/>
      <c r="AE141" s="142"/>
    </row>
    <row r="142" spans="1:31" x14ac:dyDescent="0.2">
      <c r="A142" s="61"/>
      <c r="C142" s="21"/>
      <c r="D142" s="21"/>
      <c r="E142" s="21"/>
      <c r="I142" s="21"/>
      <c r="J142" s="16"/>
      <c r="K142" s="21"/>
      <c r="T142" s="15"/>
      <c r="U142" s="137"/>
      <c r="V142" s="21"/>
      <c r="Y142" s="137"/>
      <c r="Z142" s="21"/>
      <c r="AC142" s="21"/>
      <c r="AD142" s="21"/>
      <c r="AE142" s="51"/>
    </row>
    <row r="143" spans="1:31" x14ac:dyDescent="0.2">
      <c r="A143" s="61"/>
      <c r="C143" s="21"/>
      <c r="D143" s="21"/>
      <c r="E143" s="21"/>
      <c r="I143" s="21"/>
      <c r="J143" s="16"/>
      <c r="K143" s="21"/>
      <c r="T143" s="15"/>
      <c r="U143" s="21"/>
      <c r="V143" s="21"/>
      <c r="Y143" s="137"/>
      <c r="Z143" s="21"/>
      <c r="AC143" s="21"/>
      <c r="AD143" s="21"/>
      <c r="AE143" s="51"/>
    </row>
    <row r="144" spans="1:31" x14ac:dyDescent="0.2">
      <c r="A144" s="61"/>
      <c r="C144" s="21"/>
      <c r="D144" s="21"/>
      <c r="E144" s="21"/>
      <c r="H144" s="21"/>
      <c r="I144" s="21"/>
      <c r="J144" s="113"/>
      <c r="K144" s="21"/>
      <c r="M144" s="137"/>
      <c r="O144" s="113" t="s">
        <v>110</v>
      </c>
      <c r="P144" s="212">
        <f>H34*1000</f>
        <v>34915</v>
      </c>
      <c r="Q144" s="213"/>
      <c r="R144" s="21" t="s">
        <v>55</v>
      </c>
      <c r="T144" s="143"/>
      <c r="U144" s="62"/>
      <c r="V144" s="21"/>
      <c r="AE144" s="51"/>
    </row>
    <row r="145" spans="1:31" x14ac:dyDescent="0.2">
      <c r="A145" s="61"/>
      <c r="C145" s="21"/>
      <c r="D145" s="21"/>
      <c r="E145" s="21"/>
      <c r="H145" s="21"/>
      <c r="I145" s="21"/>
      <c r="J145" s="113"/>
      <c r="K145" s="21"/>
      <c r="M145" s="137"/>
      <c r="O145" s="21"/>
      <c r="P145" s="21"/>
      <c r="Q145" s="21"/>
      <c r="R145" s="21"/>
      <c r="T145" s="143"/>
      <c r="U145" s="137"/>
      <c r="V145" s="2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21"/>
      <c r="E147" s="21"/>
      <c r="F147" s="21"/>
      <c r="G147" s="21"/>
      <c r="H147" s="21"/>
      <c r="I147" s="21"/>
      <c r="J147" s="15"/>
      <c r="K147" s="16"/>
      <c r="L147" s="21"/>
      <c r="M147" s="110"/>
      <c r="N147" s="16"/>
      <c r="O147" s="16"/>
      <c r="P147" s="16"/>
      <c r="Q147" s="16"/>
      <c r="R147" s="21"/>
      <c r="U147" s="151"/>
      <c r="V147" s="152"/>
      <c r="Z147" s="21"/>
      <c r="AA147" s="82"/>
      <c r="AB147" s="82"/>
      <c r="AD147" s="21"/>
      <c r="AE147" s="22"/>
    </row>
    <row r="148" spans="1:31" ht="10.8" thickBot="1" x14ac:dyDescent="0.25">
      <c r="A148" s="61"/>
      <c r="C148" s="15"/>
      <c r="D148" s="21"/>
      <c r="E148" s="21"/>
      <c r="F148" s="21"/>
      <c r="G148" s="21"/>
      <c r="H148" s="21"/>
      <c r="N148" s="49"/>
      <c r="T148" s="15"/>
      <c r="U148" s="153"/>
      <c r="V148" s="21"/>
      <c r="W148" s="21"/>
      <c r="X148" s="2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00"/>
      <c r="AB149" s="100"/>
      <c r="AC149" s="100"/>
      <c r="AD149" s="100"/>
      <c r="AE149" s="22"/>
    </row>
    <row r="150" spans="1:31" x14ac:dyDescent="0.2">
      <c r="A150" s="61"/>
      <c r="B150" s="119"/>
      <c r="C150" s="21"/>
      <c r="D150" s="21"/>
      <c r="E150" s="21"/>
      <c r="F150" s="21"/>
      <c r="G150" s="21"/>
      <c r="H150" s="2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20"/>
      <c r="V150" s="15"/>
      <c r="W150" s="113"/>
      <c r="X150" s="21"/>
      <c r="Y150" s="137"/>
      <c r="Z150" s="159"/>
      <c r="AE150" s="22"/>
    </row>
    <row r="151" spans="1:31" ht="10.8" thickBot="1" x14ac:dyDescent="0.25">
      <c r="A151" s="61"/>
      <c r="B151" s="119"/>
      <c r="C151" s="21"/>
      <c r="D151" s="21"/>
      <c r="E151" s="21"/>
      <c r="F151" s="21"/>
      <c r="G151" s="21"/>
      <c r="H151" s="2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957.44530559138991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21"/>
      <c r="H152" s="21"/>
      <c r="I152" s="2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21" t="s">
        <v>116</v>
      </c>
      <c r="Z152" s="165"/>
      <c r="AE152" s="22"/>
    </row>
    <row r="153" spans="1:31" x14ac:dyDescent="0.2">
      <c r="A153" s="61"/>
      <c r="B153" s="52"/>
      <c r="C153" s="166"/>
      <c r="D153" s="21"/>
      <c r="E153" s="21"/>
      <c r="F153" s="21"/>
      <c r="G153" s="2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3925.5257529246983</v>
      </c>
      <c r="W153" s="202"/>
      <c r="X153" s="202"/>
      <c r="Y153" s="21" t="s">
        <v>118</v>
      </c>
      <c r="Z153" s="51"/>
      <c r="AA153" s="100"/>
      <c r="AB153" s="100"/>
      <c r="AC153" s="100"/>
      <c r="AD153" s="100"/>
      <c r="AE153" s="22"/>
    </row>
    <row r="154" spans="1:31" x14ac:dyDescent="0.2">
      <c r="A154" s="61"/>
      <c r="B154" s="169"/>
      <c r="C154" s="21"/>
      <c r="D154" s="21"/>
      <c r="E154" s="21"/>
      <c r="F154" s="21"/>
      <c r="G154" s="21"/>
      <c r="H154" s="170"/>
      <c r="I154" s="21"/>
      <c r="J154" s="21"/>
      <c r="K154" s="21"/>
      <c r="L154" s="21"/>
      <c r="M154" s="21"/>
      <c r="N154" s="21"/>
      <c r="O154" s="21"/>
      <c r="P154" s="21"/>
      <c r="Q154" s="22"/>
      <c r="R154" s="21"/>
      <c r="S154" s="61"/>
      <c r="T154" s="15"/>
      <c r="U154" s="113"/>
      <c r="V154" s="202">
        <f>V153*60/1000</f>
        <v>235.53154517548191</v>
      </c>
      <c r="W154" s="202"/>
      <c r="X154" s="202"/>
      <c r="Y154" s="21" t="s">
        <v>119</v>
      </c>
      <c r="Z154" s="22"/>
      <c r="AA154" s="21"/>
      <c r="AB154" s="21"/>
      <c r="AC154" s="21"/>
      <c r="AD154" s="21"/>
      <c r="AE154" s="22"/>
    </row>
    <row r="155" spans="1:31" x14ac:dyDescent="0.2">
      <c r="A155" s="61"/>
      <c r="B155" s="119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2"/>
      <c r="R155" s="21"/>
      <c r="S155" s="61"/>
      <c r="U155" s="16"/>
      <c r="V155" s="202"/>
      <c r="W155" s="202"/>
      <c r="X155" s="202"/>
      <c r="Y155" s="21"/>
      <c r="Z155" s="22"/>
      <c r="AA155" s="21"/>
      <c r="AB155" s="21"/>
      <c r="AC155" s="21"/>
      <c r="AD155" s="21"/>
      <c r="AE155" s="22"/>
    </row>
    <row r="156" spans="1:31" x14ac:dyDescent="0.2">
      <c r="A156" s="61" t="s">
        <v>104</v>
      </c>
      <c r="B156" s="119"/>
      <c r="C156" s="21"/>
      <c r="D156" s="21"/>
      <c r="E156" s="74"/>
      <c r="F156" s="21"/>
      <c r="G156" s="202"/>
      <c r="H156" s="202"/>
      <c r="I156" s="21"/>
      <c r="J156" s="21"/>
      <c r="K156" s="21"/>
      <c r="L156" s="21"/>
      <c r="M156" s="21"/>
      <c r="N156" s="113"/>
      <c r="O156" s="21"/>
      <c r="P156" s="21"/>
      <c r="Q156" s="22"/>
      <c r="R156" s="21"/>
      <c r="S156" s="61"/>
      <c r="U156" s="16" t="s">
        <v>120</v>
      </c>
      <c r="V156" s="21"/>
      <c r="W156" s="21"/>
      <c r="X156" s="21" t="s">
        <v>117</v>
      </c>
      <c r="Y156" s="21" t="s">
        <v>121</v>
      </c>
      <c r="Z156" s="22"/>
      <c r="AA156" s="21"/>
      <c r="AB156" s="21"/>
      <c r="AC156" s="21"/>
      <c r="AD156" s="21"/>
      <c r="AE156" s="22"/>
    </row>
    <row r="157" spans="1:31" x14ac:dyDescent="0.2">
      <c r="A157" s="61"/>
      <c r="B157" s="119"/>
      <c r="C157" s="21"/>
      <c r="D157" s="21"/>
      <c r="E157" s="74"/>
      <c r="F157" s="21"/>
      <c r="G157" s="202"/>
      <c r="H157" s="202"/>
      <c r="I157" s="21"/>
      <c r="J157" s="21"/>
      <c r="K157" s="21"/>
      <c r="L157" s="21"/>
      <c r="M157" s="21"/>
      <c r="N157" s="113"/>
      <c r="O157" s="21"/>
      <c r="P157" s="21"/>
      <c r="Q157" s="22"/>
      <c r="R157" s="2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12</v>
      </c>
      <c r="Z157" s="22"/>
      <c r="AA157" s="21"/>
      <c r="AB157" s="21"/>
      <c r="AC157" s="21"/>
      <c r="AD157" s="21"/>
      <c r="AE157" s="22"/>
    </row>
    <row r="158" spans="1:31" x14ac:dyDescent="0.2">
      <c r="A158" s="61"/>
      <c r="B158" s="119"/>
      <c r="C158" s="21"/>
      <c r="D158" s="21"/>
      <c r="E158" s="74"/>
      <c r="F158" s="21"/>
      <c r="G158" s="202"/>
      <c r="H158" s="202"/>
      <c r="I158" s="21"/>
      <c r="J158" s="21"/>
      <c r="K158" s="21"/>
      <c r="L158" s="21"/>
      <c r="M158" s="21"/>
      <c r="N158" s="113"/>
      <c r="O158" s="21"/>
      <c r="P158" s="21"/>
      <c r="Q158" s="22"/>
      <c r="R158" s="2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6</v>
      </c>
      <c r="Z158" s="22"/>
      <c r="AA158" s="21"/>
      <c r="AB158" s="21"/>
      <c r="AC158" s="21"/>
      <c r="AD158" s="21"/>
      <c r="AE158" s="22"/>
    </row>
    <row r="159" spans="1:31" x14ac:dyDescent="0.2">
      <c r="A159" s="61"/>
      <c r="B159" s="119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/>
      <c r="R159" s="2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3</v>
      </c>
      <c r="Z159" s="22"/>
      <c r="AA159" s="21"/>
      <c r="AB159" s="21"/>
      <c r="AC159" s="21"/>
      <c r="AD159" s="21"/>
      <c r="AE159" s="22"/>
    </row>
    <row r="160" spans="1:31" x14ac:dyDescent="0.2">
      <c r="A160" s="61"/>
      <c r="B160" s="119"/>
      <c r="C160" s="21"/>
      <c r="D160" s="21"/>
      <c r="E160" s="21"/>
      <c r="F160" s="21"/>
      <c r="G160" s="21"/>
      <c r="H160" s="74"/>
      <c r="I160" s="21"/>
      <c r="J160" s="21"/>
      <c r="K160" s="21"/>
      <c r="L160" s="21"/>
      <c r="M160" s="21"/>
      <c r="N160" s="202"/>
      <c r="O160" s="202"/>
      <c r="P160" s="21"/>
      <c r="Q160" s="22"/>
      <c r="R160" s="2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2</v>
      </c>
      <c r="Z160" s="22"/>
      <c r="AA160" s="21"/>
      <c r="AB160" s="21"/>
      <c r="AC160" s="21"/>
      <c r="AD160" s="21"/>
      <c r="AE160" s="22"/>
    </row>
    <row r="161" spans="1:31" ht="10.8" thickBot="1" x14ac:dyDescent="0.25">
      <c r="A161" s="61"/>
      <c r="B161" s="119"/>
      <c r="C161" s="21"/>
      <c r="D161" s="21"/>
      <c r="E161" s="21"/>
      <c r="F161" s="21"/>
      <c r="G161" s="21"/>
      <c r="H161" s="74"/>
      <c r="I161" s="21"/>
      <c r="J161" s="21"/>
      <c r="K161" s="21"/>
      <c r="L161" s="21"/>
      <c r="M161" s="21"/>
      <c r="N161" s="202"/>
      <c r="O161" s="202"/>
      <c r="P161" s="21"/>
      <c r="Q161" s="22"/>
      <c r="R161" s="21"/>
      <c r="S161" s="144"/>
      <c r="T161" s="126"/>
      <c r="U161" s="127"/>
      <c r="V161" s="37"/>
      <c r="W161" s="37"/>
      <c r="X161" s="37"/>
      <c r="Y161" s="37"/>
      <c r="Z161" s="128"/>
      <c r="AA161" s="21"/>
      <c r="AB161" s="21"/>
      <c r="AC161" s="21"/>
      <c r="AD161" s="21"/>
      <c r="AE161" s="22"/>
    </row>
    <row r="162" spans="1:31" x14ac:dyDescent="0.2">
      <c r="A162" s="61"/>
      <c r="B162" s="119"/>
      <c r="C162" s="21"/>
      <c r="D162" s="21"/>
      <c r="E162" s="21"/>
      <c r="F162" s="21"/>
      <c r="G162" s="21"/>
      <c r="H162" s="74"/>
      <c r="I162" s="21"/>
      <c r="J162" s="21"/>
      <c r="K162" s="21"/>
      <c r="L162" s="21"/>
      <c r="M162" s="21"/>
      <c r="N162" s="202"/>
      <c r="O162" s="202"/>
      <c r="P162" s="21"/>
      <c r="Q162" s="22"/>
      <c r="R162" s="21"/>
      <c r="S162" s="21"/>
      <c r="T162" s="15"/>
      <c r="U162" s="16"/>
      <c r="V162" s="21"/>
      <c r="W162" s="21"/>
      <c r="X162" s="21"/>
      <c r="Y162" s="21"/>
      <c r="Z162" s="21"/>
      <c r="AA162" s="21"/>
      <c r="AB162" s="21"/>
      <c r="AC162" s="21"/>
      <c r="AD162" s="21"/>
      <c r="AE162" s="22"/>
    </row>
    <row r="163" spans="1:31" x14ac:dyDescent="0.2">
      <c r="A163" s="61"/>
      <c r="B163" s="119"/>
      <c r="C163" s="21"/>
      <c r="D163" s="21"/>
      <c r="E163" s="21"/>
      <c r="F163" s="21"/>
      <c r="G163" s="21"/>
      <c r="H163" s="74"/>
      <c r="I163" s="21"/>
      <c r="J163" s="21"/>
      <c r="K163" s="21"/>
      <c r="L163" s="21"/>
      <c r="M163" s="21"/>
      <c r="N163" s="202"/>
      <c r="O163" s="202"/>
      <c r="P163" s="21"/>
      <c r="Q163" s="22"/>
      <c r="R163" s="21"/>
      <c r="S163" s="21"/>
      <c r="T163" s="15"/>
      <c r="U163" s="16"/>
      <c r="V163" s="21"/>
      <c r="W163" s="21"/>
      <c r="X163" s="21"/>
      <c r="Y163" s="21"/>
      <c r="Z163" s="21"/>
      <c r="AA163" s="21"/>
      <c r="AB163" s="21"/>
      <c r="AC163" s="21"/>
      <c r="AD163" s="2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21"/>
      <c r="S164" s="21"/>
      <c r="T164" s="15"/>
      <c r="U164" s="16"/>
      <c r="V164" s="21"/>
      <c r="W164" s="21"/>
      <c r="X164" s="21"/>
      <c r="Y164" s="21"/>
      <c r="Z164" s="21"/>
      <c r="AA164" s="21"/>
      <c r="AB164" s="21"/>
      <c r="AC164" s="21"/>
      <c r="AD164" s="21"/>
      <c r="AE164" s="51"/>
    </row>
    <row r="165" spans="1:31" x14ac:dyDescent="0.2">
      <c r="A165" s="61"/>
      <c r="B165" s="1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15"/>
      <c r="U165" s="16"/>
      <c r="V165" s="21"/>
      <c r="W165" s="21"/>
      <c r="X165" s="21"/>
      <c r="Y165" s="21"/>
      <c r="Z165" s="21"/>
      <c r="AA165" s="21"/>
      <c r="AB165" s="21"/>
      <c r="AC165" s="21"/>
      <c r="AD165" s="21"/>
      <c r="AE165" s="51"/>
    </row>
    <row r="166" spans="1:31" x14ac:dyDescent="0.2">
      <c r="A166" s="61"/>
      <c r="B166" s="1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15"/>
      <c r="U166" s="16"/>
      <c r="V166" s="21"/>
      <c r="W166" s="21"/>
      <c r="X166" s="21"/>
      <c r="Y166" s="21"/>
      <c r="Z166" s="21"/>
      <c r="AA166" s="21"/>
      <c r="AB166" s="21"/>
      <c r="AC166" s="21"/>
      <c r="AD166" s="2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21"/>
      <c r="B168" s="1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15"/>
      <c r="U168" s="16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1" x14ac:dyDescent="0.2">
      <c r="A169" s="21"/>
      <c r="B169" s="1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15"/>
      <c r="U169" s="16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1" x14ac:dyDescent="0.2">
      <c r="A170" s="21"/>
      <c r="B170" s="1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15"/>
      <c r="U170" s="16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1" x14ac:dyDescent="0.2">
      <c r="A171" s="21"/>
      <c r="B171" s="1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15"/>
      <c r="U171" s="16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1" x14ac:dyDescent="0.2">
      <c r="A172" s="21"/>
      <c r="B172" s="1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15"/>
      <c r="U172" s="16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1" x14ac:dyDescent="0.2">
      <c r="A173" s="21"/>
      <c r="B173" s="1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15"/>
      <c r="U173" s="16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1" x14ac:dyDescent="0.2">
      <c r="A174" s="21"/>
      <c r="B174" s="1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15"/>
      <c r="U174" s="16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1" x14ac:dyDescent="0.2">
      <c r="A175" s="21"/>
      <c r="B175" s="1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15"/>
      <c r="U175" s="16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1" x14ac:dyDescent="0.2">
      <c r="A176" s="21"/>
      <c r="B176" s="1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15"/>
      <c r="U176" s="16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x14ac:dyDescent="0.2">
      <c r="A177" s="21"/>
      <c r="B177" s="1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15"/>
      <c r="U177" s="16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x14ac:dyDescent="0.2">
      <c r="A178" s="21"/>
      <c r="B178" s="1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15"/>
      <c r="U178" s="16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x14ac:dyDescent="0.2">
      <c r="A179" s="21"/>
      <c r="B179" s="1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15"/>
      <c r="U179" s="16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x14ac:dyDescent="0.2">
      <c r="A180" s="21"/>
      <c r="B180" s="1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15"/>
      <c r="U180" s="16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x14ac:dyDescent="0.2">
      <c r="A181" s="21"/>
      <c r="B181" s="1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15"/>
      <c r="U181" s="16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x14ac:dyDescent="0.2">
      <c r="A182" s="21"/>
      <c r="B182" s="1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15"/>
      <c r="U182" s="16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x14ac:dyDescent="0.2">
      <c r="A183" s="21"/>
      <c r="B183" s="1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15"/>
      <c r="U183" s="16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x14ac:dyDescent="0.2">
      <c r="A184" s="21"/>
      <c r="B184" s="1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15"/>
      <c r="U184" s="16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x14ac:dyDescent="0.2">
      <c r="A185" s="21"/>
      <c r="B185" s="1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15"/>
      <c r="U185" s="16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x14ac:dyDescent="0.2">
      <c r="A186" s="21"/>
      <c r="B186" s="1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15"/>
      <c r="U186" s="16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x14ac:dyDescent="0.2">
      <c r="A187" s="21"/>
      <c r="B187" s="1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15"/>
      <c r="U187" s="16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x14ac:dyDescent="0.2">
      <c r="A188" s="21"/>
      <c r="B188" s="1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15"/>
      <c r="U188" s="16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x14ac:dyDescent="0.2">
      <c r="A189" s="21"/>
      <c r="B189" s="1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15"/>
      <c r="U189" s="16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x14ac:dyDescent="0.2">
      <c r="A190" s="21"/>
      <c r="B190" s="1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15"/>
      <c r="U190" s="16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x14ac:dyDescent="0.2">
      <c r="A191" s="21"/>
      <c r="B191" s="1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15"/>
      <c r="U191" s="16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x14ac:dyDescent="0.2">
      <c r="A192" s="21"/>
      <c r="B192" s="1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15"/>
      <c r="U192" s="16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x14ac:dyDescent="0.2">
      <c r="A193" s="21"/>
      <c r="B193" s="1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15"/>
      <c r="U193" s="16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x14ac:dyDescent="0.2">
      <c r="A194" s="21"/>
      <c r="B194" s="1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15"/>
      <c r="U194" s="16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x14ac:dyDescent="0.2">
      <c r="A195" s="21"/>
      <c r="B195" s="1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15"/>
      <c r="U195" s="16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x14ac:dyDescent="0.2">
      <c r="A196" s="21"/>
      <c r="B196" s="1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15"/>
      <c r="U196" s="16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x14ac:dyDescent="0.2">
      <c r="A197" s="21"/>
      <c r="B197" s="1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15"/>
      <c r="U197" s="16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x14ac:dyDescent="0.2">
      <c r="A198" s="21"/>
      <c r="B198" s="1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15"/>
      <c r="U198" s="16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x14ac:dyDescent="0.2">
      <c r="A199" s="21"/>
      <c r="B199" s="1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15"/>
      <c r="U199" s="16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x14ac:dyDescent="0.2">
      <c r="A200" s="21"/>
      <c r="B200" s="1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15"/>
      <c r="U200" s="16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x14ac:dyDescent="0.2">
      <c r="A201" s="21"/>
      <c r="B201" s="1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15"/>
      <c r="U201" s="16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x14ac:dyDescent="0.2">
      <c r="A202" s="21"/>
      <c r="B202" s="1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15"/>
      <c r="U202" s="16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x14ac:dyDescent="0.2">
      <c r="A203" s="21"/>
      <c r="B203" s="1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15"/>
      <c r="U203" s="16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x14ac:dyDescent="0.2">
      <c r="A204" s="21"/>
      <c r="B204" s="1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15"/>
      <c r="U204" s="16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x14ac:dyDescent="0.2">
      <c r="A205" s="21"/>
      <c r="B205" s="1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15"/>
      <c r="U205" s="16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x14ac:dyDescent="0.2">
      <c r="A206" s="21"/>
      <c r="B206" s="1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15"/>
      <c r="U206" s="16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x14ac:dyDescent="0.2">
      <c r="A207" s="21"/>
      <c r="B207" s="1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15"/>
      <c r="U207" s="16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x14ac:dyDescent="0.2">
      <c r="A208" s="21"/>
      <c r="B208" s="1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15"/>
      <c r="U208" s="16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x14ac:dyDescent="0.2">
      <c r="A209" s="21"/>
      <c r="B209" s="1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15"/>
      <c r="U209" s="16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x14ac:dyDescent="0.2">
      <c r="A210" s="21"/>
      <c r="B210" s="1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15"/>
      <c r="U210" s="16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x14ac:dyDescent="0.2">
      <c r="A211" s="21"/>
      <c r="B211" s="1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15"/>
      <c r="U211" s="16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x14ac:dyDescent="0.2">
      <c r="A212" s="21"/>
      <c r="B212" s="1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15"/>
      <c r="U212" s="16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x14ac:dyDescent="0.2">
      <c r="A213" s="21"/>
      <c r="B213" s="1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15"/>
      <c r="U213" s="16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x14ac:dyDescent="0.2">
      <c r="A214" s="21"/>
      <c r="B214" s="1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15"/>
      <c r="U214" s="16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x14ac:dyDescent="0.2">
      <c r="A215" s="21"/>
      <c r="B215" s="1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15"/>
      <c r="U215" s="16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x14ac:dyDescent="0.2">
      <c r="A216" s="21"/>
      <c r="B216" s="1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15"/>
      <c r="U216" s="16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x14ac:dyDescent="0.2">
      <c r="A217" s="21"/>
      <c r="B217" s="1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15"/>
      <c r="U217" s="16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x14ac:dyDescent="0.2">
      <c r="A218" s="21"/>
      <c r="B218" s="1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15"/>
      <c r="U218" s="16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x14ac:dyDescent="0.2">
      <c r="A219" s="21"/>
      <c r="B219" s="1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15"/>
      <c r="U219" s="16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x14ac:dyDescent="0.2">
      <c r="A220" s="21"/>
      <c r="B220" s="1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15"/>
      <c r="U220" s="16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x14ac:dyDescent="0.2">
      <c r="A221" s="21"/>
      <c r="B221" s="1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15"/>
      <c r="U221" s="16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x14ac:dyDescent="0.2">
      <c r="A222" s="21"/>
      <c r="B222" s="1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15"/>
      <c r="U222" s="16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x14ac:dyDescent="0.2">
      <c r="A223" s="21"/>
      <c r="B223" s="1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15"/>
      <c r="U223" s="16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x14ac:dyDescent="0.2">
      <c r="A224" s="21"/>
      <c r="B224" s="1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15"/>
      <c r="U224" s="16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x14ac:dyDescent="0.2">
      <c r="A225" s="21"/>
      <c r="B225" s="1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15"/>
      <c r="U225" s="16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x14ac:dyDescent="0.2">
      <c r="A226" s="21"/>
      <c r="B226" s="1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15"/>
      <c r="U226" s="16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x14ac:dyDescent="0.2">
      <c r="A227" s="21"/>
      <c r="B227" s="1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15"/>
      <c r="U227" s="16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x14ac:dyDescent="0.2">
      <c r="A228" s="21"/>
      <c r="B228" s="1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15"/>
      <c r="U228" s="16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x14ac:dyDescent="0.2">
      <c r="A229" s="21"/>
      <c r="B229" s="1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15"/>
      <c r="U229" s="16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x14ac:dyDescent="0.2">
      <c r="A230" s="21"/>
      <c r="B230" s="1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15"/>
      <c r="U230" s="16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x14ac:dyDescent="0.2">
      <c r="A231" s="21"/>
      <c r="B231" s="1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15"/>
      <c r="U231" s="16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x14ac:dyDescent="0.2">
      <c r="A232" s="21"/>
      <c r="B232" s="1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15"/>
      <c r="U232" s="16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x14ac:dyDescent="0.2">
      <c r="A233" s="21"/>
      <c r="B233" s="1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15"/>
      <c r="U233" s="16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x14ac:dyDescent="0.2">
      <c r="A234" s="21"/>
      <c r="B234" s="1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15"/>
      <c r="U234" s="16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x14ac:dyDescent="0.2">
      <c r="A235" s="21"/>
      <c r="B235" s="1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15"/>
      <c r="U235" s="16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x14ac:dyDescent="0.2">
      <c r="A236" s="21"/>
      <c r="B236" s="1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15"/>
      <c r="U236" s="16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x14ac:dyDescent="0.2">
      <c r="A237" s="21"/>
      <c r="B237" s="1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15"/>
      <c r="U237" s="16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x14ac:dyDescent="0.2">
      <c r="A238" s="21"/>
      <c r="B238" s="1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15"/>
      <c r="U238" s="16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x14ac:dyDescent="0.2">
      <c r="A239" s="21"/>
      <c r="B239" s="1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15"/>
      <c r="U239" s="16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x14ac:dyDescent="0.2">
      <c r="A240" s="21"/>
      <c r="B240" s="1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15"/>
      <c r="U240" s="16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x14ac:dyDescent="0.2">
      <c r="A241" s="21"/>
      <c r="B241" s="1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15"/>
      <c r="U241" s="16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x14ac:dyDescent="0.2">
      <c r="A242" s="21"/>
      <c r="B242" s="1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15"/>
      <c r="U242" s="16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x14ac:dyDescent="0.2">
      <c r="A243" s="21"/>
      <c r="B243" s="1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15"/>
      <c r="U243" s="16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x14ac:dyDescent="0.2">
      <c r="A244" s="21"/>
      <c r="B244" s="1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15"/>
      <c r="U244" s="16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x14ac:dyDescent="0.2">
      <c r="A245" s="21"/>
      <c r="B245" s="1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15"/>
      <c r="U245" s="16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x14ac:dyDescent="0.2">
      <c r="A246" s="21"/>
      <c r="B246" s="1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15"/>
      <c r="U246" s="16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x14ac:dyDescent="0.2">
      <c r="A247" s="21"/>
      <c r="B247" s="1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15"/>
      <c r="U247" s="16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x14ac:dyDescent="0.2">
      <c r="A248" s="21"/>
      <c r="B248" s="1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15"/>
      <c r="U248" s="16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x14ac:dyDescent="0.2">
      <c r="A249" s="21"/>
      <c r="B249" s="1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15"/>
      <c r="U249" s="16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x14ac:dyDescent="0.2">
      <c r="A250" s="21"/>
      <c r="B250" s="1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15"/>
      <c r="U250" s="16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x14ac:dyDescent="0.2">
      <c r="A251" s="21"/>
      <c r="B251" s="1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15"/>
      <c r="U251" s="16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x14ac:dyDescent="0.2">
      <c r="A252" s="21"/>
      <c r="B252" s="1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15"/>
      <c r="U252" s="16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x14ac:dyDescent="0.2">
      <c r="A253" s="21"/>
      <c r="B253" s="1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15"/>
      <c r="U253" s="16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x14ac:dyDescent="0.2">
      <c r="A254" s="21"/>
      <c r="B254" s="1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15"/>
      <c r="U254" s="16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x14ac:dyDescent="0.2">
      <c r="A255" s="21"/>
      <c r="B255" s="1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15"/>
      <c r="U255" s="16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x14ac:dyDescent="0.2">
      <c r="A256" s="21"/>
      <c r="B256" s="1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15"/>
      <c r="U256" s="16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x14ac:dyDescent="0.2">
      <c r="A257" s="21"/>
      <c r="B257" s="1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15"/>
      <c r="U257" s="16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x14ac:dyDescent="0.2">
      <c r="A258" s="21"/>
      <c r="B258" s="1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15"/>
      <c r="U258" s="16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x14ac:dyDescent="0.2">
      <c r="A259" s="21"/>
      <c r="B259" s="1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15"/>
      <c r="U259" s="16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x14ac:dyDescent="0.2">
      <c r="A260" s="21"/>
      <c r="B260" s="1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15"/>
      <c r="U260" s="16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x14ac:dyDescent="0.2">
      <c r="A261" s="21"/>
      <c r="B261" s="1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15"/>
      <c r="U261" s="16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x14ac:dyDescent="0.2">
      <c r="A262" s="21"/>
      <c r="B262" s="1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15"/>
      <c r="U262" s="16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x14ac:dyDescent="0.2">
      <c r="A263" s="21"/>
      <c r="B263" s="1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15"/>
      <c r="U263" s="16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x14ac:dyDescent="0.2">
      <c r="A264" s="21"/>
      <c r="B264" s="1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15"/>
      <c r="U264" s="16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x14ac:dyDescent="0.2">
      <c r="A265" s="21"/>
      <c r="B265" s="1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15"/>
      <c r="U265" s="16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x14ac:dyDescent="0.2">
      <c r="A266" s="21"/>
      <c r="B266" s="1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15"/>
      <c r="U266" s="16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x14ac:dyDescent="0.2">
      <c r="A267" s="21"/>
      <c r="B267" s="1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15"/>
      <c r="U267" s="16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x14ac:dyDescent="0.2">
      <c r="A268" s="21"/>
      <c r="B268" s="1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15"/>
      <c r="U268" s="16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x14ac:dyDescent="0.2">
      <c r="A269" s="21"/>
      <c r="B269" s="1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15"/>
      <c r="U269" s="16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x14ac:dyDescent="0.2">
      <c r="A270" s="21"/>
      <c r="B270" s="1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15"/>
      <c r="U270" s="16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x14ac:dyDescent="0.2">
      <c r="A271" s="21"/>
      <c r="B271" s="1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15"/>
      <c r="U271" s="16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x14ac:dyDescent="0.2">
      <c r="A272" s="21"/>
      <c r="B272" s="1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15"/>
      <c r="U272" s="16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x14ac:dyDescent="0.2">
      <c r="A273" s="21"/>
      <c r="B273" s="1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15"/>
      <c r="U273" s="16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x14ac:dyDescent="0.2">
      <c r="A274" s="21"/>
      <c r="B274" s="1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15"/>
      <c r="U274" s="16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x14ac:dyDescent="0.2">
      <c r="A275" s="21"/>
      <c r="B275" s="1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15"/>
      <c r="U275" s="16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x14ac:dyDescent="0.2">
      <c r="A276" s="21"/>
      <c r="B276" s="1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15"/>
      <c r="U276" s="16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x14ac:dyDescent="0.2">
      <c r="A277" s="21"/>
      <c r="B277" s="1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15"/>
      <c r="U277" s="16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x14ac:dyDescent="0.2">
      <c r="A278" s="21"/>
      <c r="B278" s="1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15"/>
      <c r="U278" s="16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x14ac:dyDescent="0.2">
      <c r="A279" s="21"/>
      <c r="B279" s="1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15"/>
      <c r="U279" s="16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x14ac:dyDescent="0.2">
      <c r="A280" s="21"/>
      <c r="B280" s="1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15"/>
      <c r="U280" s="16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x14ac:dyDescent="0.2">
      <c r="A281" s="21"/>
      <c r="B281" s="1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15"/>
      <c r="U281" s="16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x14ac:dyDescent="0.2">
      <c r="A282" s="21"/>
      <c r="B282" s="1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15"/>
      <c r="U282" s="16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x14ac:dyDescent="0.2">
      <c r="A283" s="21"/>
      <c r="B283" s="1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15"/>
      <c r="U283" s="16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x14ac:dyDescent="0.2">
      <c r="A284" s="21"/>
      <c r="B284" s="1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15"/>
      <c r="U284" s="16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x14ac:dyDescent="0.2">
      <c r="A285" s="21"/>
      <c r="B285" s="1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15"/>
      <c r="U285" s="16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x14ac:dyDescent="0.2">
      <c r="A286" s="21"/>
      <c r="B286" s="1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15"/>
      <c r="U286" s="16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x14ac:dyDescent="0.2">
      <c r="A287" s="21"/>
      <c r="B287" s="1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15"/>
      <c r="U287" s="16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x14ac:dyDescent="0.2">
      <c r="A288" s="21"/>
      <c r="B288" s="1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15"/>
      <c r="U288" s="16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x14ac:dyDescent="0.2">
      <c r="A289" s="21"/>
      <c r="B289" s="1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15"/>
      <c r="U289" s="16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x14ac:dyDescent="0.2">
      <c r="A290" s="21"/>
      <c r="B290" s="1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15"/>
      <c r="U290" s="16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x14ac:dyDescent="0.2">
      <c r="A291" s="21"/>
      <c r="B291" s="1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15"/>
      <c r="U291" s="16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x14ac:dyDescent="0.2">
      <c r="A292" s="21"/>
      <c r="B292" s="1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15"/>
      <c r="U292" s="16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x14ac:dyDescent="0.2">
      <c r="A293" s="21"/>
      <c r="B293" s="1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15"/>
      <c r="U293" s="16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x14ac:dyDescent="0.2">
      <c r="A294" s="21"/>
      <c r="B294" s="1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15"/>
      <c r="U294" s="16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x14ac:dyDescent="0.2">
      <c r="A295" s="21"/>
      <c r="B295" s="1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15"/>
      <c r="U295" s="16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x14ac:dyDescent="0.2">
      <c r="A296" s="21"/>
      <c r="B296" s="1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15"/>
      <c r="U296" s="16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x14ac:dyDescent="0.2">
      <c r="A297" s="21"/>
      <c r="B297" s="1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15"/>
      <c r="U297" s="16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x14ac:dyDescent="0.2">
      <c r="A298" s="21"/>
      <c r="B298" s="1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15"/>
      <c r="U298" s="16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x14ac:dyDescent="0.2">
      <c r="A299" s="21"/>
      <c r="B299" s="1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15"/>
      <c r="U299" s="16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x14ac:dyDescent="0.2">
      <c r="A300" s="21"/>
      <c r="B300" s="1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15"/>
      <c r="U300" s="16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x14ac:dyDescent="0.2">
      <c r="A301" s="21"/>
      <c r="B301" s="1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15"/>
      <c r="U301" s="16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x14ac:dyDescent="0.2">
      <c r="A302" s="21"/>
      <c r="B302" s="1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15"/>
      <c r="U302" s="16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x14ac:dyDescent="0.2">
      <c r="A303" s="21"/>
      <c r="B303" s="1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15"/>
      <c r="U303" s="16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x14ac:dyDescent="0.2">
      <c r="A304" s="21"/>
      <c r="B304" s="1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15"/>
      <c r="U304" s="16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x14ac:dyDescent="0.2">
      <c r="A305" s="21"/>
      <c r="B305" s="1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15"/>
      <c r="U305" s="16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x14ac:dyDescent="0.2">
      <c r="A306" s="21"/>
      <c r="B306" s="1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15"/>
      <c r="U306" s="16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x14ac:dyDescent="0.2">
      <c r="A307" s="21"/>
      <c r="B307" s="1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15"/>
      <c r="U307" s="16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x14ac:dyDescent="0.2">
      <c r="A308" s="21"/>
      <c r="B308" s="1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15"/>
      <c r="U308" s="16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x14ac:dyDescent="0.2">
      <c r="A309" s="21"/>
      <c r="B309" s="1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15"/>
      <c r="U309" s="16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x14ac:dyDescent="0.2">
      <c r="A310" s="21"/>
      <c r="B310" s="1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15"/>
      <c r="U310" s="16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x14ac:dyDescent="0.2">
      <c r="A311" s="21"/>
      <c r="B311" s="1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15"/>
      <c r="U311" s="16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x14ac:dyDescent="0.2">
      <c r="A312" s="21"/>
      <c r="B312" s="1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15"/>
      <c r="U312" s="16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x14ac:dyDescent="0.2">
      <c r="A313" s="21"/>
      <c r="B313" s="1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15"/>
      <c r="U313" s="16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x14ac:dyDescent="0.2">
      <c r="A314" s="21"/>
      <c r="B314" s="1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15"/>
      <c r="U314" s="16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x14ac:dyDescent="0.2">
      <c r="A315" s="21"/>
      <c r="B315" s="1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15"/>
      <c r="U315" s="16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x14ac:dyDescent="0.2">
      <c r="A316" s="21"/>
      <c r="B316" s="1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15"/>
      <c r="U316" s="16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x14ac:dyDescent="0.2">
      <c r="A317" s="21"/>
      <c r="B317" s="1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15"/>
      <c r="U317" s="16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x14ac:dyDescent="0.2">
      <c r="A318" s="21"/>
      <c r="B318" s="1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15"/>
      <c r="U318" s="16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x14ac:dyDescent="0.2">
      <c r="A319" s="21"/>
      <c r="B319" s="1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15"/>
      <c r="U319" s="16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x14ac:dyDescent="0.2">
      <c r="A320" s="21"/>
      <c r="B320" s="1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15"/>
      <c r="U320" s="16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x14ac:dyDescent="0.2">
      <c r="A321" s="21"/>
      <c r="B321" s="1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15"/>
      <c r="U321" s="16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x14ac:dyDescent="0.2">
      <c r="A322" s="21"/>
      <c r="B322" s="1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15"/>
      <c r="U322" s="16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x14ac:dyDescent="0.2">
      <c r="A323" s="21"/>
      <c r="B323" s="1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15"/>
      <c r="U323" s="16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x14ac:dyDescent="0.2">
      <c r="A324" s="21"/>
      <c r="B324" s="1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15"/>
      <c r="U324" s="16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x14ac:dyDescent="0.2">
      <c r="A325" s="21"/>
      <c r="B325" s="1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15"/>
      <c r="U325" s="16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x14ac:dyDescent="0.2">
      <c r="A326" s="21"/>
      <c r="B326" s="1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15"/>
      <c r="U326" s="16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x14ac:dyDescent="0.2">
      <c r="A327" s="21"/>
      <c r="B327" s="1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15"/>
      <c r="U327" s="16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x14ac:dyDescent="0.2">
      <c r="A328" s="21"/>
      <c r="B328" s="1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15"/>
      <c r="U328" s="16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x14ac:dyDescent="0.2">
      <c r="A329" s="21"/>
      <c r="B329" s="1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15"/>
      <c r="U329" s="16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x14ac:dyDescent="0.2">
      <c r="A330" s="21"/>
      <c r="B330" s="1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15"/>
      <c r="U330" s="16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x14ac:dyDescent="0.2">
      <c r="A331" s="21"/>
      <c r="B331" s="1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15"/>
      <c r="U331" s="16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x14ac:dyDescent="0.2">
      <c r="A332" s="21"/>
      <c r="B332" s="1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15"/>
      <c r="U332" s="16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x14ac:dyDescent="0.2">
      <c r="A333" s="21"/>
      <c r="B333" s="1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15"/>
      <c r="U333" s="16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x14ac:dyDescent="0.2">
      <c r="A334" s="21"/>
      <c r="B334" s="1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15"/>
      <c r="U334" s="16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x14ac:dyDescent="0.2">
      <c r="A335" s="21"/>
      <c r="B335" s="1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15"/>
      <c r="U335" s="16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x14ac:dyDescent="0.2">
      <c r="A336" s="21"/>
      <c r="B336" s="1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15"/>
      <c r="U336" s="16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x14ac:dyDescent="0.2">
      <c r="A337" s="21"/>
      <c r="B337" s="1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15"/>
      <c r="U337" s="16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x14ac:dyDescent="0.2">
      <c r="A338" s="21"/>
      <c r="B338" s="1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15"/>
      <c r="U338" s="16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x14ac:dyDescent="0.2">
      <c r="A339" s="21"/>
      <c r="B339" s="1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15"/>
      <c r="U339" s="16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x14ac:dyDescent="0.2">
      <c r="A340" s="21"/>
      <c r="B340" s="1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15"/>
      <c r="U340" s="16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x14ac:dyDescent="0.2">
      <c r="A341" s="21"/>
      <c r="B341" s="1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15"/>
      <c r="U341" s="16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x14ac:dyDescent="0.2">
      <c r="A342" s="21"/>
      <c r="B342" s="1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15"/>
      <c r="U342" s="16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x14ac:dyDescent="0.2">
      <c r="A343" s="21"/>
      <c r="B343" s="1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15"/>
      <c r="U343" s="16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x14ac:dyDescent="0.2">
      <c r="A344" s="21"/>
      <c r="B344" s="1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15"/>
      <c r="U344" s="16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x14ac:dyDescent="0.2">
      <c r="A345" s="21"/>
      <c r="B345" s="1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15"/>
      <c r="U345" s="16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x14ac:dyDescent="0.2">
      <c r="A346" s="21"/>
      <c r="B346" s="1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15"/>
      <c r="U346" s="16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x14ac:dyDescent="0.2">
      <c r="A347" s="21"/>
      <c r="B347" s="1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15"/>
      <c r="U347" s="16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x14ac:dyDescent="0.2">
      <c r="A348" s="21"/>
      <c r="B348" s="1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15"/>
      <c r="U348" s="16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x14ac:dyDescent="0.2">
      <c r="A349" s="21"/>
      <c r="B349" s="1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15"/>
      <c r="U349" s="16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x14ac:dyDescent="0.2">
      <c r="A350" s="21"/>
      <c r="B350" s="1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15"/>
      <c r="U350" s="16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x14ac:dyDescent="0.2">
      <c r="A351" s="21"/>
      <c r="B351" s="1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15"/>
      <c r="U351" s="16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x14ac:dyDescent="0.2">
      <c r="A352" s="21"/>
      <c r="B352" s="1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15"/>
      <c r="U352" s="16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x14ac:dyDescent="0.2">
      <c r="A353" s="21"/>
      <c r="B353" s="1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15"/>
      <c r="U353" s="16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x14ac:dyDescent="0.2">
      <c r="A354" s="21"/>
      <c r="B354" s="1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15"/>
      <c r="U354" s="16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x14ac:dyDescent="0.2">
      <c r="A355" s="21"/>
      <c r="B355" s="1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15"/>
      <c r="U355" s="16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x14ac:dyDescent="0.2">
      <c r="A356" s="21"/>
      <c r="B356" s="1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15"/>
      <c r="U356" s="16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x14ac:dyDescent="0.2">
      <c r="A357" s="21"/>
      <c r="B357" s="1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15"/>
      <c r="U357" s="16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x14ac:dyDescent="0.2">
      <c r="A358" s="21"/>
      <c r="B358" s="1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15"/>
      <c r="U358" s="16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x14ac:dyDescent="0.2">
      <c r="A359" s="21"/>
      <c r="B359" s="1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15"/>
      <c r="U359" s="16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x14ac:dyDescent="0.2">
      <c r="A360" s="21"/>
      <c r="B360" s="1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15"/>
      <c r="U360" s="16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x14ac:dyDescent="0.2">
      <c r="A361" s="21"/>
      <c r="B361" s="1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15"/>
      <c r="U361" s="16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x14ac:dyDescent="0.2">
      <c r="A362" s="21"/>
      <c r="B362" s="1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15"/>
      <c r="U362" s="16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x14ac:dyDescent="0.2">
      <c r="A363" s="21"/>
      <c r="B363" s="1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15"/>
      <c r="U363" s="16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x14ac:dyDescent="0.2">
      <c r="A364" s="21"/>
      <c r="B364" s="1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15"/>
      <c r="U364" s="16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x14ac:dyDescent="0.2">
      <c r="A365" s="21"/>
      <c r="B365" s="1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15"/>
      <c r="U365" s="16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x14ac:dyDescent="0.2">
      <c r="A366" s="21"/>
      <c r="B366" s="1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15"/>
      <c r="U366" s="16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x14ac:dyDescent="0.2">
      <c r="A367" s="21"/>
      <c r="B367" s="1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15"/>
      <c r="U367" s="16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x14ac:dyDescent="0.2">
      <c r="A368" s="21"/>
      <c r="B368" s="1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15"/>
      <c r="U368" s="16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x14ac:dyDescent="0.2">
      <c r="A369" s="21"/>
      <c r="B369" s="1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15"/>
      <c r="U369" s="16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x14ac:dyDescent="0.2">
      <c r="A370" s="21"/>
      <c r="B370" s="1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15"/>
      <c r="U370" s="16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x14ac:dyDescent="0.2">
      <c r="A371" s="21"/>
      <c r="B371" s="1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15"/>
      <c r="U371" s="16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x14ac:dyDescent="0.2">
      <c r="A372" s="21"/>
      <c r="B372" s="1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15"/>
      <c r="U372" s="16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x14ac:dyDescent="0.2">
      <c r="A373" s="21"/>
      <c r="B373" s="1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15"/>
      <c r="U373" s="16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x14ac:dyDescent="0.2">
      <c r="A374" s="21"/>
      <c r="B374" s="1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15"/>
      <c r="U374" s="16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x14ac:dyDescent="0.2">
      <c r="A375" s="21"/>
      <c r="B375" s="1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15"/>
      <c r="U375" s="16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x14ac:dyDescent="0.2">
      <c r="A376" s="21"/>
      <c r="B376" s="1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15"/>
      <c r="U376" s="16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x14ac:dyDescent="0.2">
      <c r="A377" s="21"/>
      <c r="B377" s="1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15"/>
      <c r="U377" s="16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x14ac:dyDescent="0.2">
      <c r="A378" s="21"/>
      <c r="B378" s="1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15"/>
      <c r="U378" s="16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x14ac:dyDescent="0.2">
      <c r="A379" s="21"/>
      <c r="B379" s="1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15"/>
      <c r="U379" s="16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x14ac:dyDescent="0.2">
      <c r="B380" s="1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15"/>
      <c r="U380" s="16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x14ac:dyDescent="0.2">
      <c r="V381" s="2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279" priority="11" stopIfTrue="1" operator="lessThan">
      <formula>$H$31</formula>
    </cfRule>
    <cfRule type="cellIs" dxfId="278" priority="12" stopIfTrue="1" operator="greaterThan">
      <formula>$H$31</formula>
    </cfRule>
  </conditionalFormatting>
  <conditionalFormatting sqref="U69:V69">
    <cfRule type="cellIs" dxfId="277" priority="1" stopIfTrue="1" operator="lessThan">
      <formula>$X$36</formula>
    </cfRule>
    <cfRule type="cellIs" dxfId="276" priority="2" stopIfTrue="1" operator="greaterThan">
      <formula>$X$36</formula>
    </cfRule>
  </conditionalFormatting>
  <conditionalFormatting sqref="U75:V75">
    <cfRule type="cellIs" dxfId="275" priority="5" stopIfTrue="1" operator="lessThan">
      <formula>$X$35</formula>
    </cfRule>
    <cfRule type="cellIs" dxfId="274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273" priority="3" stopIfTrue="1" operator="lessThan">
      <formula>$X$37</formula>
    </cfRule>
    <cfRule type="cellIs" dxfId="272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78C9-3FA0-4BDE-9FE1-408A1C5B9E2C}">
  <sheetPr>
    <tabColor rgb="FF92D050"/>
  </sheetPr>
  <dimension ref="A1:AX381"/>
  <sheetViews>
    <sheetView view="pageBreakPreview" topLeftCell="A4" zoomScale="75" zoomScaleNormal="100" zoomScaleSheetLayoutView="115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50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6"/>
      <c r="AE5" s="17"/>
      <c r="AF5" s="16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201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21"/>
      <c r="AB6" s="21" t="s">
        <v>3</v>
      </c>
      <c r="AD6" s="20"/>
      <c r="AE6" s="22"/>
      <c r="AF6" s="20"/>
      <c r="AG6" s="20"/>
      <c r="AH6" s="23"/>
      <c r="AI6" s="20">
        <f>PI()*H34</f>
        <v>79.212117167613044</v>
      </c>
      <c r="AJ6" s="24">
        <f>AI6/6</f>
        <v>13.202019527935507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202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21"/>
      <c r="AB7" s="2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21"/>
      <c r="AB8" s="2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5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5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5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5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5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AE27" s="51"/>
    </row>
    <row r="28" spans="1:39" ht="11.25" customHeight="1" x14ac:dyDescent="0.2">
      <c r="A28" s="61"/>
      <c r="B28" s="15" t="s">
        <v>196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62"/>
      <c r="T28" s="63"/>
      <c r="U28" s="16"/>
      <c r="V28" s="21"/>
      <c r="W28" s="21"/>
      <c r="AE28" s="51"/>
    </row>
    <row r="29" spans="1:39" ht="11.25" customHeight="1" x14ac:dyDescent="0.2">
      <c r="A29" s="61"/>
      <c r="B29" s="64"/>
      <c r="C29" s="15"/>
      <c r="D29" s="21"/>
      <c r="E29" s="21"/>
      <c r="F29" s="21"/>
      <c r="G29" s="21"/>
      <c r="H29" s="21"/>
      <c r="T29" s="15"/>
      <c r="U29" s="65"/>
      <c r="V29" s="21"/>
      <c r="Y29" s="21"/>
      <c r="Z29" s="66"/>
      <c r="AA29" s="21"/>
      <c r="AB29" s="21"/>
      <c r="AC29" s="2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68"/>
      <c r="T30" s="63"/>
      <c r="U30" s="16"/>
      <c r="V30" s="2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21"/>
      <c r="D31" s="21"/>
      <c r="E31" s="21"/>
      <c r="G31" s="7" t="s">
        <v>3</v>
      </c>
      <c r="H31" s="219">
        <f>Sheet1!B26</f>
        <v>5216</v>
      </c>
      <c r="I31" s="219"/>
      <c r="J31" s="219"/>
      <c r="K31" s="21" t="s">
        <v>35</v>
      </c>
      <c r="M31" s="21"/>
      <c r="N31" s="21"/>
      <c r="O31" s="21"/>
      <c r="P31" s="21"/>
      <c r="Q31" s="21"/>
      <c r="R31" s="21" t="s">
        <v>36</v>
      </c>
      <c r="S31" s="70"/>
      <c r="T31" s="15"/>
      <c r="U31" s="71"/>
      <c r="V31" s="21"/>
      <c r="Z31" s="72"/>
      <c r="AA31" s="21"/>
      <c r="AB31" s="2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21"/>
      <c r="D32" s="21"/>
      <c r="E32" s="21"/>
      <c r="G32" s="7" t="s">
        <v>3</v>
      </c>
      <c r="H32" s="230">
        <v>1.82</v>
      </c>
      <c r="I32" s="230"/>
      <c r="J32" s="230"/>
      <c r="K32" s="21" t="s">
        <v>38</v>
      </c>
      <c r="M32" s="21"/>
      <c r="N32" s="21"/>
      <c r="O32" s="21"/>
      <c r="P32" s="21"/>
      <c r="Q32" s="21"/>
      <c r="R32" s="21" t="s">
        <v>39</v>
      </c>
      <c r="S32" s="68"/>
      <c r="T32" s="63"/>
      <c r="U32" s="71"/>
      <c r="V32" s="21"/>
      <c r="W32" s="21" t="s">
        <v>3</v>
      </c>
      <c r="X32" s="230">
        <v>500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21"/>
      <c r="E33" s="21"/>
      <c r="G33" s="7" t="s">
        <v>3</v>
      </c>
      <c r="H33" s="237">
        <f>L33*6/PI()</f>
        <v>34.377467707849391</v>
      </c>
      <c r="I33" s="237"/>
      <c r="J33" s="237"/>
      <c r="K33" s="21" t="s">
        <v>38</v>
      </c>
      <c r="L33" s="238">
        <v>18</v>
      </c>
      <c r="M33" s="238"/>
      <c r="N33" s="7" t="s">
        <v>42</v>
      </c>
      <c r="Q33" s="21"/>
      <c r="R33" s="21"/>
      <c r="S33" s="68"/>
      <c r="T33" s="63"/>
      <c r="U33" s="71"/>
      <c r="V33" s="21"/>
      <c r="W33" s="21"/>
      <c r="X33" s="74"/>
      <c r="Y33" s="74"/>
      <c r="Z33" s="74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21"/>
      <c r="D34" s="21"/>
      <c r="E34" s="21"/>
      <c r="G34" s="7" t="s">
        <v>3</v>
      </c>
      <c r="H34" s="230">
        <v>25.213999999999999</v>
      </c>
      <c r="I34" s="230"/>
      <c r="J34" s="230"/>
      <c r="K34" s="21" t="s">
        <v>38</v>
      </c>
      <c r="M34" s="78"/>
      <c r="R34" s="7" t="s">
        <v>44</v>
      </c>
      <c r="T34" s="15"/>
      <c r="U34" s="79"/>
      <c r="V34" s="21"/>
      <c r="W34" s="7" t="s">
        <v>3</v>
      </c>
      <c r="X34" s="230">
        <v>300</v>
      </c>
      <c r="Y34" s="230"/>
      <c r="Z34" s="230"/>
      <c r="AA34" s="21" t="s">
        <v>40</v>
      </c>
      <c r="AB34" s="2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21"/>
      <c r="D35" s="21"/>
      <c r="E35" s="21"/>
      <c r="G35" s="7" t="s">
        <v>3</v>
      </c>
      <c r="H35" s="230">
        <v>6</v>
      </c>
      <c r="I35" s="230"/>
      <c r="J35" s="230"/>
      <c r="K35" s="21" t="s">
        <v>46</v>
      </c>
      <c r="R35" s="7" t="s">
        <v>47</v>
      </c>
      <c r="T35" s="15"/>
      <c r="U35" s="79"/>
      <c r="V35" s="21"/>
      <c r="W35" s="7" t="s">
        <v>3</v>
      </c>
      <c r="X35" s="230">
        <v>15</v>
      </c>
      <c r="Y35" s="230"/>
      <c r="Z35" s="230"/>
      <c r="AA35" s="21" t="s">
        <v>48</v>
      </c>
      <c r="AB35" s="2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21"/>
      <c r="D36" s="21"/>
      <c r="E36" s="21"/>
      <c r="G36" s="7" t="s">
        <v>3</v>
      </c>
      <c r="H36" s="231">
        <f>H32*H35</f>
        <v>10.92</v>
      </c>
      <c r="I36" s="231"/>
      <c r="J36" s="231"/>
      <c r="K36" s="21" t="s">
        <v>38</v>
      </c>
      <c r="R36" s="7" t="s">
        <v>51</v>
      </c>
      <c r="T36" s="15"/>
      <c r="U36" s="71"/>
      <c r="V36" s="21"/>
      <c r="W36" s="7" t="s">
        <v>3</v>
      </c>
      <c r="X36" s="230">
        <v>30</v>
      </c>
      <c r="Y36" s="230"/>
      <c r="Z36" s="230"/>
      <c r="AA36" s="21" t="s">
        <v>48</v>
      </c>
      <c r="AB36" s="2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21"/>
      <c r="D37" s="21"/>
      <c r="E37" s="21"/>
      <c r="H37" s="21"/>
      <c r="I37" s="21"/>
      <c r="J37" s="21"/>
      <c r="K37" s="21"/>
      <c r="R37" s="7" t="s">
        <v>47</v>
      </c>
      <c r="T37" s="15"/>
      <c r="U37" s="71"/>
      <c r="V37" s="21"/>
      <c r="W37" s="7" t="s">
        <v>3</v>
      </c>
      <c r="X37" s="230">
        <v>15</v>
      </c>
      <c r="Y37" s="230"/>
      <c r="Z37" s="230"/>
      <c r="AA37" s="21" t="s">
        <v>48</v>
      </c>
      <c r="AB37" s="2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21"/>
      <c r="D38" s="21"/>
      <c r="E38" s="21"/>
      <c r="H38" s="21"/>
      <c r="I38" s="21"/>
      <c r="J38" s="21"/>
      <c r="K38" s="21"/>
      <c r="T38" s="15"/>
      <c r="U38" s="71"/>
      <c r="V38" s="21"/>
      <c r="X38" s="74"/>
      <c r="Y38" s="74"/>
      <c r="Z38" s="74"/>
      <c r="AA38" s="21"/>
      <c r="AB38" s="2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21"/>
      <c r="D39" s="21"/>
      <c r="E39" s="21"/>
      <c r="H39" s="21"/>
      <c r="I39" s="21"/>
      <c r="J39" s="21"/>
      <c r="K39" s="21"/>
      <c r="L39" s="7" t="s">
        <v>3</v>
      </c>
      <c r="M39" s="81">
        <f>U39+U68+U74</f>
        <v>11152</v>
      </c>
      <c r="N39" s="7" t="s">
        <v>55</v>
      </c>
      <c r="O39" s="82" t="s">
        <v>56</v>
      </c>
      <c r="T39" s="15"/>
      <c r="U39" s="232">
        <f>Sheet1!C26</f>
        <v>10400</v>
      </c>
      <c r="V39" s="232"/>
      <c r="W39" s="232"/>
      <c r="X39" s="74" t="s">
        <v>55</v>
      </c>
      <c r="Y39" s="74"/>
      <c r="Z39" s="74"/>
      <c r="AA39" s="21"/>
      <c r="AB39" s="2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21"/>
      <c r="D40" s="21"/>
      <c r="E40" s="21"/>
      <c r="H40" s="21"/>
      <c r="I40" s="21"/>
      <c r="J40" s="21"/>
      <c r="K40" s="21"/>
      <c r="L40" s="7" t="s">
        <v>3</v>
      </c>
      <c r="M40" s="83">
        <f>U40/1000</f>
        <v>276</v>
      </c>
      <c r="N40" s="7" t="s">
        <v>58</v>
      </c>
      <c r="O40" s="82" t="s">
        <v>59</v>
      </c>
      <c r="T40" s="15"/>
      <c r="U40" s="233">
        <f>Sheet1!M26</f>
        <v>276000</v>
      </c>
      <c r="V40" s="233"/>
      <c r="W40" s="233"/>
      <c r="X40" s="74" t="s">
        <v>60</v>
      </c>
      <c r="Y40" s="74"/>
      <c r="Z40" s="74"/>
      <c r="AA40" s="21"/>
      <c r="AB40" s="2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21"/>
      <c r="D41" s="21"/>
      <c r="E41" s="21"/>
      <c r="H41" s="21"/>
      <c r="I41" s="21"/>
      <c r="J41" s="21"/>
      <c r="K41" s="21"/>
      <c r="M41" s="74">
        <f>Sheet1!E26</f>
        <v>500</v>
      </c>
      <c r="N41" s="7" t="s">
        <v>55</v>
      </c>
      <c r="O41" s="82" t="s">
        <v>56</v>
      </c>
      <c r="T41" s="15"/>
      <c r="U41" s="71"/>
      <c r="V41" s="21"/>
      <c r="X41" s="74"/>
      <c r="Y41" s="74"/>
      <c r="Z41" s="74"/>
      <c r="AA41" s="21"/>
      <c r="AB41" s="2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21"/>
      <c r="D43" s="21"/>
      <c r="E43" s="21"/>
      <c r="H43" s="21"/>
      <c r="I43" s="21"/>
      <c r="J43" s="21"/>
      <c r="K43" s="21"/>
      <c r="T43" s="15"/>
      <c r="U43" s="71"/>
      <c r="V43" s="21"/>
      <c r="X43" s="74"/>
      <c r="Y43" s="74"/>
      <c r="Z43" s="74"/>
      <c r="AA43" s="21"/>
      <c r="AB43" s="2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21"/>
      <c r="D44" s="21"/>
      <c r="E44" s="21"/>
      <c r="H44" s="21"/>
      <c r="I44" s="21"/>
      <c r="J44" s="21"/>
      <c r="K44" s="21"/>
      <c r="T44" s="15"/>
      <c r="U44" s="71"/>
      <c r="V44" s="21"/>
      <c r="X44" s="74"/>
      <c r="Y44" s="74"/>
      <c r="Z44" s="74"/>
      <c r="AA44" s="21"/>
      <c r="AB44" s="2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21"/>
      <c r="D45" s="21"/>
      <c r="E45" s="21"/>
      <c r="H45" s="21"/>
      <c r="I45" s="21"/>
      <c r="J45" s="21"/>
      <c r="K45" s="21"/>
      <c r="T45" s="15"/>
      <c r="U45" s="71"/>
      <c r="V45" s="21"/>
      <c r="X45" s="74"/>
      <c r="Y45" s="74"/>
      <c r="Z45" s="74"/>
      <c r="AA45" s="21"/>
      <c r="AB45" s="2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21"/>
      <c r="D46" s="21"/>
      <c r="E46" s="21"/>
      <c r="H46" s="21"/>
      <c r="I46" s="21"/>
      <c r="J46" s="21"/>
      <c r="K46" s="21"/>
      <c r="T46" s="15"/>
      <c r="U46" s="71"/>
      <c r="V46" s="21"/>
      <c r="X46" s="74"/>
      <c r="Y46" s="74"/>
      <c r="Z46" s="74"/>
      <c r="AA46" s="21"/>
      <c r="AB46" s="2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21"/>
      <c r="D47" s="21"/>
      <c r="E47" s="21"/>
      <c r="H47" s="21"/>
      <c r="I47" s="21"/>
      <c r="J47" s="21"/>
      <c r="K47" s="21"/>
      <c r="T47" s="15"/>
      <c r="U47" s="71"/>
      <c r="V47" s="21"/>
      <c r="X47" s="74"/>
      <c r="Y47" s="74"/>
      <c r="Z47" s="74"/>
      <c r="AA47" s="21"/>
      <c r="AB47" s="2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21"/>
      <c r="D48" s="21"/>
      <c r="E48" s="21"/>
      <c r="H48" s="21"/>
      <c r="I48" s="21"/>
      <c r="J48" s="21"/>
      <c r="K48" s="93"/>
      <c r="R48" s="94"/>
      <c r="T48" s="7"/>
      <c r="U48" s="7"/>
      <c r="W48" s="15"/>
      <c r="X48" s="71"/>
      <c r="Y48" s="21"/>
      <c r="AA48" s="74"/>
      <c r="AB48" s="2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21"/>
      <c r="D49" s="21"/>
      <c r="E49" s="21"/>
      <c r="H49" s="21"/>
      <c r="I49" s="21"/>
      <c r="J49" s="21"/>
      <c r="K49" s="93"/>
      <c r="L49" s="95"/>
      <c r="M49" s="95"/>
      <c r="N49" s="95"/>
      <c r="O49" s="95"/>
      <c r="P49" s="95"/>
      <c r="Q49" s="95"/>
      <c r="R49" s="94"/>
      <c r="S49" s="95"/>
      <c r="T49" s="96"/>
      <c r="U49" s="71"/>
      <c r="V49" s="79"/>
      <c r="W49" s="95"/>
      <c r="X49" s="97"/>
      <c r="Y49" s="74"/>
      <c r="Z49" s="74"/>
      <c r="AA49" s="21"/>
      <c r="AB49" s="2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21"/>
      <c r="D50" s="21"/>
      <c r="E50" s="21"/>
      <c r="H50" s="21"/>
      <c r="I50" s="21"/>
      <c r="J50" s="21"/>
      <c r="K50" s="98"/>
      <c r="R50" s="94"/>
      <c r="T50" s="15"/>
      <c r="U50" s="99"/>
      <c r="V50" s="21"/>
      <c r="X50" s="74"/>
      <c r="Y50" s="74"/>
      <c r="Z50" s="74"/>
      <c r="AA50" s="21"/>
      <c r="AB50" s="2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21"/>
      <c r="D51" s="21"/>
      <c r="E51" s="21"/>
      <c r="H51" s="21"/>
      <c r="I51" s="21"/>
      <c r="J51" s="21"/>
      <c r="K51" s="93"/>
      <c r="R51" s="94"/>
      <c r="T51" s="15"/>
      <c r="U51" s="71"/>
      <c r="V51" s="21"/>
      <c r="X51" s="74"/>
      <c r="Y51" s="74"/>
      <c r="Z51" s="74"/>
      <c r="AA51" s="21"/>
      <c r="AB51" s="2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21"/>
      <c r="D52" s="21"/>
      <c r="E52" s="21"/>
      <c r="H52" s="21"/>
      <c r="I52" s="21"/>
      <c r="J52" s="21"/>
      <c r="K52" s="93"/>
      <c r="L52" s="95"/>
      <c r="R52" s="94"/>
      <c r="T52" s="15"/>
      <c r="U52" s="71"/>
      <c r="V52" s="21"/>
      <c r="X52" s="74"/>
      <c r="Y52" s="74"/>
      <c r="Z52" s="74"/>
      <c r="AA52" s="21"/>
      <c r="AB52" s="2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21"/>
      <c r="D53" s="21"/>
      <c r="E53" s="21"/>
      <c r="H53" s="21"/>
      <c r="I53" s="21"/>
      <c r="J53" s="21"/>
      <c r="K53" s="21"/>
      <c r="T53" s="15"/>
      <c r="U53" s="71"/>
      <c r="V53" s="21"/>
      <c r="X53" s="74"/>
      <c r="Y53" s="74"/>
      <c r="Z53" s="74"/>
      <c r="AA53" s="21"/>
      <c r="AB53" s="2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21"/>
      <c r="D54" s="21"/>
      <c r="E54" s="21"/>
      <c r="H54" s="21"/>
      <c r="I54" s="21"/>
      <c r="J54" s="21"/>
      <c r="K54" s="21"/>
      <c r="T54" s="15"/>
      <c r="U54" s="71"/>
      <c r="V54" s="21"/>
      <c r="X54" s="74"/>
      <c r="Y54" s="74"/>
      <c r="Z54" s="74"/>
      <c r="AA54" s="21"/>
      <c r="AB54" s="2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21"/>
      <c r="D55" s="21"/>
      <c r="E55" s="21"/>
      <c r="H55" s="21"/>
      <c r="I55" s="21"/>
      <c r="J55" s="21"/>
      <c r="K55" s="21"/>
      <c r="R55" s="100"/>
      <c r="T55" s="15"/>
      <c r="U55" s="71"/>
      <c r="V55" s="21"/>
      <c r="X55" s="74"/>
      <c r="Y55" s="74"/>
      <c r="Z55" s="74"/>
      <c r="AA55" s="21"/>
      <c r="AB55" s="2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21"/>
      <c r="D56" s="21"/>
      <c r="E56" s="21"/>
      <c r="H56" s="21"/>
      <c r="I56" s="21"/>
      <c r="J56" s="21"/>
      <c r="K56" s="21"/>
      <c r="T56" s="15"/>
      <c r="U56" s="71"/>
      <c r="V56" s="21"/>
      <c r="X56" s="74"/>
      <c r="Y56" s="74"/>
      <c r="Z56" s="74"/>
      <c r="AA56" s="21"/>
      <c r="AB56" s="2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21"/>
      <c r="D57" s="21"/>
      <c r="E57" s="21"/>
      <c r="H57" s="21"/>
      <c r="I57" s="21"/>
      <c r="J57" s="21"/>
      <c r="K57" s="21"/>
      <c r="T57" s="15"/>
      <c r="U57" s="71"/>
      <c r="V57" s="21"/>
      <c r="X57" s="74"/>
      <c r="Y57" s="74"/>
      <c r="Z57" s="74"/>
      <c r="AA57" s="21"/>
      <c r="AB57" s="2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21"/>
      <c r="D58" s="21"/>
      <c r="E58" s="21"/>
      <c r="H58" s="21"/>
      <c r="I58" s="21"/>
      <c r="J58" s="21"/>
      <c r="K58" s="21"/>
      <c r="T58" s="15"/>
      <c r="U58" s="71"/>
      <c r="V58" s="21"/>
      <c r="X58" s="74"/>
      <c r="Y58" s="74"/>
      <c r="Z58" s="74"/>
      <c r="AA58" s="21"/>
      <c r="AB58" s="2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21"/>
      <c r="D59" s="21"/>
      <c r="E59" s="21"/>
      <c r="H59" s="21"/>
      <c r="I59" s="21"/>
      <c r="J59" s="21"/>
      <c r="K59" s="21"/>
      <c r="T59" s="15"/>
      <c r="U59" s="71"/>
      <c r="V59" s="21"/>
      <c r="X59" s="74"/>
      <c r="Y59" s="74"/>
      <c r="Z59" s="74"/>
      <c r="AA59" s="21"/>
      <c r="AB59" s="2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21"/>
      <c r="D60" s="21"/>
      <c r="E60" s="21"/>
      <c r="H60" s="21"/>
      <c r="I60" s="21"/>
      <c r="J60" s="21"/>
      <c r="K60" s="21"/>
      <c r="T60" s="15"/>
      <c r="U60" s="71"/>
      <c r="V60" s="21"/>
      <c r="X60" s="74"/>
      <c r="Y60" s="74"/>
      <c r="Z60" s="74"/>
      <c r="AA60" s="21"/>
      <c r="AB60" s="2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21"/>
      <c r="D61" s="21"/>
      <c r="E61" s="21"/>
      <c r="H61" s="21"/>
      <c r="I61" s="21"/>
      <c r="J61" s="21"/>
      <c r="K61" s="21"/>
      <c r="T61" s="15"/>
      <c r="U61" s="71"/>
      <c r="V61" s="21"/>
      <c r="X61" s="74"/>
      <c r="Y61" s="74"/>
      <c r="Z61" s="74"/>
      <c r="AA61" s="21"/>
      <c r="AB61" s="2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21"/>
      <c r="D62" s="21"/>
      <c r="E62" s="21"/>
      <c r="H62" s="21"/>
      <c r="I62" s="21"/>
      <c r="J62" s="21"/>
      <c r="K62" s="21"/>
      <c r="T62" s="15"/>
      <c r="U62" s="71"/>
      <c r="V62" s="21"/>
      <c r="X62" s="74"/>
      <c r="Y62" s="74"/>
      <c r="Z62" s="74"/>
      <c r="AA62" s="21"/>
      <c r="AB62" s="2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21"/>
      <c r="D63" s="21"/>
      <c r="E63" s="21"/>
      <c r="H63" s="21"/>
      <c r="I63" s="21"/>
      <c r="J63" s="21"/>
      <c r="K63" s="21"/>
      <c r="T63" s="15"/>
      <c r="U63" s="71"/>
      <c r="V63" s="21"/>
      <c r="X63" s="74"/>
      <c r="Y63" s="74"/>
      <c r="Z63" s="74"/>
      <c r="AA63" s="21"/>
      <c r="AB63" s="2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21"/>
      <c r="D64" s="21"/>
      <c r="E64" s="21"/>
      <c r="H64" s="21"/>
      <c r="I64" s="21"/>
      <c r="J64" s="21"/>
      <c r="K64" s="21"/>
      <c r="T64" s="15"/>
      <c r="U64" s="71"/>
      <c r="V64" s="21"/>
      <c r="X64" s="74"/>
      <c r="Y64" s="74"/>
      <c r="Z64" s="74"/>
      <c r="AA64" s="21"/>
      <c r="AB64" s="2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21"/>
      <c r="D65" s="21"/>
      <c r="E65" s="21"/>
      <c r="H65" s="21"/>
      <c r="I65" s="21"/>
      <c r="J65" s="7" t="s">
        <v>3</v>
      </c>
      <c r="K65" s="234">
        <f>PI()*H34^2/4</f>
        <v>499.31358056604876</v>
      </c>
      <c r="L65" s="234"/>
      <c r="M65" s="7" t="s">
        <v>62</v>
      </c>
      <c r="T65" s="15"/>
      <c r="U65" s="71"/>
      <c r="V65" s="21"/>
      <c r="X65" s="74"/>
      <c r="Y65" s="74"/>
      <c r="Z65" s="74"/>
      <c r="AA65" s="21"/>
      <c r="AB65" s="21"/>
      <c r="AD65" s="80"/>
      <c r="AE65" s="51"/>
      <c r="AI65" s="64"/>
      <c r="AJ65" s="75"/>
      <c r="AK65" s="75"/>
      <c r="AL65" s="75"/>
      <c r="AM65" s="75"/>
      <c r="AX65" s="7">
        <f>PI()*H34^2*0.25*AX64/1000</f>
        <v>156.59472513712421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250</v>
      </c>
      <c r="L67" s="226"/>
      <c r="M67" s="95" t="s">
        <v>64</v>
      </c>
      <c r="T67" s="15"/>
      <c r="U67" s="71"/>
      <c r="V67" s="21"/>
      <c r="X67" s="74"/>
      <c r="Y67" s="74"/>
      <c r="Z67" s="74"/>
      <c r="AA67" s="21"/>
      <c r="AB67" s="2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500.68736307269381</v>
      </c>
      <c r="L68" s="226"/>
      <c r="M68" s="95" t="s">
        <v>55</v>
      </c>
      <c r="R68" s="7" t="s">
        <v>66</v>
      </c>
      <c r="T68" s="7" t="s">
        <v>3</v>
      </c>
      <c r="U68" s="219">
        <v>501</v>
      </c>
      <c r="V68" s="219"/>
      <c r="W68" s="7" t="s">
        <v>55</v>
      </c>
      <c r="X68" s="15"/>
      <c r="Y68" s="74"/>
      <c r="Z68" s="74" t="s">
        <v>67</v>
      </c>
      <c r="AA68" s="21"/>
      <c r="AB68" s="2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02"/>
      <c r="L69" s="102"/>
      <c r="M69" s="95"/>
      <c r="T69" s="7" t="s">
        <v>3</v>
      </c>
      <c r="U69" s="221">
        <f>U68/1000*K65/X32*60</f>
        <v>30.018732463630855</v>
      </c>
      <c r="V69" s="221"/>
      <c r="W69" s="7" t="s">
        <v>48</v>
      </c>
      <c r="X69" s="15"/>
      <c r="Y69" s="74"/>
      <c r="Z69" s="21" t="s">
        <v>67</v>
      </c>
      <c r="AA69" s="21"/>
      <c r="AB69" s="2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501</v>
      </c>
      <c r="L70" s="226"/>
      <c r="M70" s="95" t="s">
        <v>55</v>
      </c>
      <c r="T70" s="15"/>
      <c r="U70" s="71"/>
      <c r="V70" s="21"/>
      <c r="X70" s="74"/>
      <c r="Y70" s="74"/>
      <c r="Z70" s="74"/>
      <c r="AA70" s="21"/>
      <c r="AB70" s="2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10651</v>
      </c>
      <c r="L71" s="220"/>
      <c r="M71" s="106" t="s">
        <v>55</v>
      </c>
      <c r="T71" s="15"/>
      <c r="U71" s="71"/>
      <c r="V71" s="21"/>
      <c r="X71" s="74"/>
      <c r="Y71" s="74"/>
      <c r="Z71" s="74"/>
      <c r="AA71" s="21"/>
      <c r="AB71" s="2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21"/>
      <c r="D72" s="21"/>
      <c r="E72" s="21"/>
      <c r="H72" s="21"/>
      <c r="I72" s="21"/>
      <c r="J72" s="21"/>
      <c r="K72" s="21"/>
      <c r="T72" s="15"/>
      <c r="U72" s="71"/>
      <c r="V72" s="21"/>
      <c r="X72" s="74"/>
      <c r="Y72" s="74"/>
      <c r="Z72" s="74"/>
      <c r="AA72" s="21"/>
      <c r="AB72" s="2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125</v>
      </c>
      <c r="L73" s="226"/>
      <c r="M73" s="95" t="s">
        <v>64</v>
      </c>
      <c r="T73" s="15"/>
      <c r="U73" s="71"/>
      <c r="V73" s="21"/>
      <c r="X73" s="74"/>
      <c r="Y73" s="74"/>
      <c r="Z73" s="74"/>
      <c r="AA73" s="21"/>
      <c r="AB73" s="2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250.34368153634691</v>
      </c>
      <c r="L74" s="226"/>
      <c r="M74" s="95" t="s">
        <v>55</v>
      </c>
      <c r="R74" s="7" t="s">
        <v>66</v>
      </c>
      <c r="T74" s="7" t="s">
        <v>3</v>
      </c>
      <c r="U74" s="219">
        <v>251</v>
      </c>
      <c r="V74" s="219"/>
      <c r="W74" s="7" t="s">
        <v>55</v>
      </c>
      <c r="X74" s="15"/>
      <c r="Y74" s="74"/>
      <c r="Z74" s="74" t="s">
        <v>72</v>
      </c>
      <c r="AA74" s="21"/>
      <c r="AB74" s="2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02"/>
      <c r="L75" s="102"/>
      <c r="M75" s="95"/>
      <c r="T75" s="7"/>
      <c r="U75" s="221">
        <f>U74/1000*K65/X32*60</f>
        <v>15.039325046649388</v>
      </c>
      <c r="V75" s="221"/>
      <c r="W75" s="7" t="s">
        <v>48</v>
      </c>
      <c r="X75" s="15"/>
      <c r="Y75" s="74"/>
      <c r="Z75" s="21" t="s">
        <v>72</v>
      </c>
      <c r="AA75" s="21"/>
      <c r="AB75" s="2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752</v>
      </c>
      <c r="L76" s="226"/>
      <c r="M76" s="95" t="s">
        <v>55</v>
      </c>
      <c r="T76" s="7"/>
      <c r="U76" s="69"/>
      <c r="V76" s="69"/>
      <c r="X76" s="15"/>
      <c r="Y76" s="74"/>
      <c r="Z76" s="74"/>
      <c r="AA76" s="21"/>
      <c r="AB76" s="2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10400</v>
      </c>
      <c r="L77" s="220"/>
      <c r="M77" s="106" t="s">
        <v>55</v>
      </c>
      <c r="T77" s="7"/>
      <c r="U77" s="229"/>
      <c r="V77" s="229"/>
      <c r="X77" s="15"/>
      <c r="Y77" s="74"/>
      <c r="Z77" s="21"/>
      <c r="AA77" s="21"/>
      <c r="AB77" s="2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21"/>
      <c r="E79" s="21"/>
      <c r="F79" s="21"/>
      <c r="G79" s="21"/>
      <c r="H79" s="21"/>
      <c r="I79" s="21"/>
      <c r="J79" s="7" t="s">
        <v>3</v>
      </c>
      <c r="K79" s="219">
        <v>16</v>
      </c>
      <c r="L79" s="219"/>
      <c r="M79" s="7" t="s">
        <v>76</v>
      </c>
      <c r="N79" s="16"/>
      <c r="O79" s="15"/>
      <c r="P79" s="108"/>
      <c r="Q79" s="16"/>
      <c r="R79" s="21"/>
      <c r="T79" s="7" t="s">
        <v>3</v>
      </c>
      <c r="U79" s="228">
        <f>K79*25.4</f>
        <v>406.4</v>
      </c>
      <c r="V79" s="228"/>
      <c r="W79" s="7" t="s">
        <v>55</v>
      </c>
      <c r="Y79" s="74"/>
      <c r="Z79" s="74"/>
      <c r="AA79" s="21"/>
      <c r="AB79" s="2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1.0706995101473962</v>
      </c>
      <c r="V80" s="227"/>
      <c r="W80" s="7" t="s">
        <v>79</v>
      </c>
      <c r="Y80" s="74"/>
      <c r="Z80" s="74"/>
      <c r="AA80" s="21"/>
      <c r="AB80" s="2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21"/>
      <c r="D81" s="21"/>
      <c r="E81" s="21"/>
      <c r="H81" s="21"/>
      <c r="I81" s="21"/>
      <c r="J81" s="21"/>
      <c r="K81" s="21"/>
      <c r="T81" s="15"/>
      <c r="U81" s="71"/>
      <c r="V81" s="21"/>
      <c r="X81" s="74"/>
      <c r="Y81" s="74"/>
      <c r="Z81" s="74"/>
      <c r="AA81" s="21"/>
      <c r="AB81" s="2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21"/>
      <c r="E82" s="21"/>
      <c r="F82" s="21"/>
      <c r="G82" s="21"/>
      <c r="H82" s="21"/>
      <c r="I82" s="2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21"/>
      <c r="Y82" s="74"/>
      <c r="Z82" s="74"/>
      <c r="AA82" s="21"/>
      <c r="AB82" s="2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21"/>
      <c r="Y83" s="74"/>
      <c r="Z83" s="74"/>
      <c r="AA83" s="21"/>
      <c r="AB83" s="2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21"/>
      <c r="D84" s="21"/>
      <c r="E84" s="21"/>
      <c r="H84" s="21"/>
      <c r="I84" s="21"/>
      <c r="J84" s="21"/>
      <c r="K84" s="21"/>
      <c r="T84" s="15"/>
      <c r="U84" s="71"/>
      <c r="V84" s="21"/>
      <c r="X84" s="74"/>
      <c r="Y84" s="74"/>
      <c r="Z84" s="74"/>
      <c r="AA84" s="21"/>
      <c r="AB84" s="2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21"/>
      <c r="X85" s="74"/>
      <c r="Y85" s="74"/>
      <c r="Z85" s="74"/>
      <c r="AA85" s="21"/>
      <c r="AB85" s="2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21"/>
      <c r="X86" s="74"/>
      <c r="Y86" s="74"/>
      <c r="Z86" s="74"/>
      <c r="AA86" s="21"/>
      <c r="AB86" s="2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21"/>
      <c r="X87" s="74"/>
      <c r="Y87" s="74"/>
      <c r="Z87" s="74"/>
      <c r="AA87" s="21"/>
      <c r="AB87" s="2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500</v>
      </c>
      <c r="L88" s="225"/>
      <c r="M88" s="106" t="s">
        <v>55</v>
      </c>
      <c r="T88" s="15"/>
      <c r="U88" s="71"/>
      <c r="V88" s="21"/>
      <c r="X88" s="74"/>
      <c r="Y88" s="74"/>
      <c r="Z88" s="74"/>
      <c r="AA88" s="21"/>
      <c r="AB88" s="2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21"/>
      <c r="D89" s="21"/>
      <c r="E89" s="21"/>
      <c r="H89" s="21"/>
      <c r="I89" s="21"/>
      <c r="J89" s="21"/>
      <c r="K89" s="21"/>
      <c r="T89" s="15"/>
      <c r="U89" s="71"/>
      <c r="V89" s="21"/>
      <c r="X89" s="74"/>
      <c r="Y89" s="74"/>
      <c r="Z89" s="74"/>
      <c r="AA89" s="21"/>
      <c r="AB89" s="2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21"/>
      <c r="X90" s="74"/>
      <c r="Y90" s="74"/>
      <c r="Z90" s="74"/>
      <c r="AA90" s="21"/>
      <c r="AB90" s="2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150.20620892180813</v>
      </c>
      <c r="L91" s="226"/>
      <c r="M91" s="95" t="s">
        <v>55</v>
      </c>
      <c r="R91" s="7" t="s">
        <v>66</v>
      </c>
      <c r="T91" s="7" t="s">
        <v>3</v>
      </c>
      <c r="U91" s="219">
        <v>151</v>
      </c>
      <c r="V91" s="219"/>
      <c r="W91" s="7" t="s">
        <v>55</v>
      </c>
      <c r="X91" s="15"/>
      <c r="Y91" s="74"/>
      <c r="Z91" s="74" t="s">
        <v>91</v>
      </c>
      <c r="AA91" s="21"/>
      <c r="AB91" s="2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651</v>
      </c>
      <c r="L92" s="220"/>
      <c r="M92" s="106" t="s">
        <v>55</v>
      </c>
      <c r="T92" s="7"/>
      <c r="U92" s="221">
        <f>U91/1000*K65/X34*60</f>
        <v>15.079270133094674</v>
      </c>
      <c r="V92" s="221"/>
      <c r="W92" s="7" t="s">
        <v>48</v>
      </c>
      <c r="X92" s="15"/>
      <c r="Y92" s="74"/>
      <c r="Z92" s="21" t="s">
        <v>91</v>
      </c>
      <c r="AA92" s="21"/>
      <c r="AB92" s="2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02"/>
      <c r="L93" s="102"/>
      <c r="M93" s="95"/>
      <c r="T93" s="7"/>
      <c r="U93" s="107"/>
      <c r="V93" s="107"/>
      <c r="X93" s="15"/>
      <c r="Y93" s="74"/>
      <c r="Z93" s="21"/>
      <c r="AA93" s="21"/>
      <c r="AB93" s="2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02"/>
      <c r="L94" s="102"/>
      <c r="M94" s="95"/>
      <c r="T94" s="7"/>
      <c r="U94" s="107"/>
      <c r="V94" s="107"/>
      <c r="X94" s="15"/>
      <c r="Y94" s="74"/>
      <c r="Z94" s="21"/>
      <c r="AA94" s="21"/>
      <c r="AB94" s="2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02"/>
      <c r="L95" s="102"/>
      <c r="M95" s="95"/>
      <c r="T95" s="7"/>
      <c r="U95" s="107"/>
      <c r="V95" s="107"/>
      <c r="X95" s="15"/>
      <c r="Y95" s="74"/>
      <c r="Z95" s="21"/>
      <c r="AA95" s="21"/>
      <c r="AB95" s="2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02"/>
      <c r="L96" s="102"/>
      <c r="M96" s="95"/>
      <c r="T96" s="7"/>
      <c r="U96" s="107"/>
      <c r="V96" s="107"/>
      <c r="X96" s="15"/>
      <c r="Y96" s="74"/>
      <c r="Z96" s="21"/>
      <c r="AA96" s="21"/>
      <c r="AB96" s="2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02"/>
      <c r="L97" s="102"/>
      <c r="M97" s="95"/>
      <c r="T97" s="7"/>
      <c r="U97" s="107"/>
      <c r="V97" s="107"/>
      <c r="X97" s="15"/>
      <c r="Y97" s="74"/>
      <c r="Z97" s="21"/>
      <c r="AA97" s="21"/>
      <c r="AB97" s="2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02"/>
      <c r="L98" s="102"/>
      <c r="M98" s="95"/>
      <c r="T98" s="7"/>
      <c r="U98" s="107"/>
      <c r="V98" s="107"/>
      <c r="X98" s="15"/>
      <c r="Y98" s="74"/>
      <c r="Z98" s="21"/>
      <c r="AA98" s="21"/>
      <c r="AB98" s="2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21"/>
      <c r="E99" s="21"/>
      <c r="F99" s="21"/>
      <c r="G99" s="21"/>
      <c r="H99" s="21"/>
      <c r="I99" s="21"/>
      <c r="J99" s="15"/>
      <c r="K99" s="16"/>
      <c r="L99" s="21"/>
      <c r="M99" s="110"/>
      <c r="N99" s="16"/>
      <c r="T99" s="15"/>
      <c r="U99" s="222"/>
      <c r="V99" s="222"/>
      <c r="X99" s="111"/>
      <c r="Y99" s="111"/>
      <c r="Z99" s="21"/>
      <c r="AA99" s="21"/>
      <c r="AB99" s="21"/>
      <c r="AC99" s="21"/>
      <c r="AD99" s="21"/>
      <c r="AE99" s="22"/>
      <c r="AR99" s="112"/>
    </row>
    <row r="100" spans="1:44" ht="11.25" customHeight="1" thickBot="1" x14ac:dyDescent="0.25">
      <c r="A100" s="61"/>
      <c r="C100" s="15"/>
      <c r="D100" s="21"/>
      <c r="E100" s="21"/>
      <c r="F100" s="21"/>
      <c r="G100" s="21"/>
      <c r="H100" s="21"/>
      <c r="N100" s="49"/>
      <c r="O100" s="21"/>
      <c r="P100" s="21"/>
      <c r="Q100" s="21"/>
      <c r="R100" s="21"/>
      <c r="S100" s="21"/>
      <c r="T100" s="15"/>
      <c r="U100" s="113"/>
      <c r="V100" s="15"/>
      <c r="W100" s="21"/>
      <c r="X100" s="21"/>
      <c r="Y100" s="111"/>
      <c r="Z100" s="21"/>
      <c r="AA100" s="21"/>
      <c r="AB100" s="21"/>
      <c r="AC100" s="21"/>
      <c r="AD100" s="2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5568.3450504725761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21"/>
      <c r="D102" s="21"/>
      <c r="E102" s="21"/>
      <c r="H102" s="21" t="s">
        <v>3</v>
      </c>
      <c r="I102" s="21"/>
      <c r="J102" s="215">
        <f>PI()*$H$34^2/4*L106/1000</f>
        <v>5318.1889466089851</v>
      </c>
      <c r="K102" s="215"/>
      <c r="L102" s="7" t="s">
        <v>35</v>
      </c>
      <c r="N102" s="7" t="s">
        <v>96</v>
      </c>
      <c r="O102" s="21"/>
      <c r="P102" s="21"/>
      <c r="Q102" s="21"/>
      <c r="R102" s="21"/>
      <c r="S102" s="21"/>
      <c r="T102" s="15"/>
      <c r="U102" s="16"/>
      <c r="V102" s="15"/>
      <c r="W102" s="21"/>
      <c r="X102" s="21"/>
      <c r="Y102" s="21"/>
      <c r="Z102" s="21"/>
      <c r="AA102" s="21"/>
      <c r="AB102" s="21"/>
      <c r="AC102" s="21"/>
      <c r="AD102" s="22"/>
      <c r="AE102" s="22"/>
    </row>
    <row r="103" spans="1:44" ht="11.25" customHeight="1" x14ac:dyDescent="0.2">
      <c r="A103" s="61"/>
      <c r="B103" s="119" t="s">
        <v>97</v>
      </c>
      <c r="C103" s="21"/>
      <c r="D103" s="21"/>
      <c r="E103" s="21"/>
      <c r="H103" s="21" t="s">
        <v>3</v>
      </c>
      <c r="I103" s="21"/>
      <c r="J103" s="215">
        <f>PI()*$H$34^2/4*(L107-L108)/1000</f>
        <v>4867.8080969384091</v>
      </c>
      <c r="K103" s="215"/>
      <c r="L103" s="7" t="s">
        <v>35</v>
      </c>
      <c r="N103" s="7" t="s">
        <v>98</v>
      </c>
      <c r="O103" s="21"/>
      <c r="P103" s="21"/>
      <c r="Q103" s="21"/>
      <c r="R103" s="21"/>
      <c r="S103" s="21"/>
      <c r="T103" s="15"/>
      <c r="U103" s="16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R103" s="109"/>
    </row>
    <row r="104" spans="1:44" ht="11.25" customHeight="1" x14ac:dyDescent="0.2">
      <c r="A104" s="61"/>
      <c r="B104" s="119" t="s">
        <v>99</v>
      </c>
      <c r="C104" s="21"/>
      <c r="D104" s="21"/>
      <c r="E104" s="21"/>
      <c r="H104" s="21" t="s">
        <v>3</v>
      </c>
      <c r="I104" s="21"/>
      <c r="J104" s="216">
        <f>PI()*$H$34^2/4*(L107-L109)/1000</f>
        <v>4943.2044476038827</v>
      </c>
      <c r="K104" s="216"/>
      <c r="L104" s="7" t="s">
        <v>35</v>
      </c>
      <c r="N104" s="7" t="s">
        <v>98</v>
      </c>
      <c r="O104" s="21"/>
      <c r="P104" s="21"/>
      <c r="Q104" s="21"/>
      <c r="R104" s="21"/>
      <c r="S104" s="21"/>
      <c r="T104" s="15"/>
      <c r="U104" s="16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R104" s="109"/>
    </row>
    <row r="105" spans="1:44" ht="11.25" customHeight="1" x14ac:dyDescent="0.2">
      <c r="A105" s="61"/>
      <c r="B105" s="119" t="s">
        <v>100</v>
      </c>
      <c r="C105" s="21"/>
      <c r="D105" s="21"/>
      <c r="E105" s="21"/>
      <c r="H105" s="21" t="s">
        <v>3</v>
      </c>
      <c r="I105" s="21"/>
      <c r="J105" s="215">
        <f>PI()*$H$34^2/4*L109/1000</f>
        <v>249.65679028302438</v>
      </c>
      <c r="K105" s="215"/>
      <c r="L105" s="7" t="s">
        <v>35</v>
      </c>
      <c r="N105" s="7" t="s">
        <v>101</v>
      </c>
      <c r="O105" s="21"/>
      <c r="P105" s="21"/>
      <c r="Q105" s="21"/>
      <c r="R105" s="21"/>
      <c r="S105" s="21"/>
      <c r="T105" s="15"/>
      <c r="U105" s="16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</row>
    <row r="106" spans="1:44" ht="11.25" customHeight="1" x14ac:dyDescent="0.2">
      <c r="A106" s="61"/>
      <c r="B106" s="119"/>
      <c r="E106" s="21" t="s">
        <v>102</v>
      </c>
      <c r="F106" s="21"/>
      <c r="G106" s="21"/>
      <c r="J106" s="21" t="s">
        <v>3</v>
      </c>
      <c r="K106" s="21"/>
      <c r="L106" s="217">
        <f>K71</f>
        <v>10651</v>
      </c>
      <c r="M106" s="202"/>
      <c r="N106" s="7" t="s">
        <v>55</v>
      </c>
      <c r="O106" s="21"/>
      <c r="P106" s="21"/>
      <c r="Q106" s="21"/>
      <c r="R106" s="21"/>
      <c r="S106" s="21"/>
      <c r="T106" s="15"/>
      <c r="U106" s="16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21" t="s">
        <v>3</v>
      </c>
      <c r="L107" s="217">
        <f>K77</f>
        <v>10400</v>
      </c>
      <c r="M107" s="202"/>
      <c r="N107" s="7" t="s">
        <v>55</v>
      </c>
      <c r="O107" s="21"/>
      <c r="P107" s="21"/>
      <c r="Q107" s="21"/>
      <c r="R107" s="21"/>
      <c r="S107" s="202" t="s">
        <v>104</v>
      </c>
      <c r="T107" s="202"/>
      <c r="U107" s="16"/>
      <c r="AD107" s="51"/>
      <c r="AE107" s="51"/>
      <c r="AH107" s="122"/>
    </row>
    <row r="108" spans="1:44" ht="11.25" customHeight="1" x14ac:dyDescent="0.2">
      <c r="A108" s="61"/>
      <c r="B108" s="119"/>
      <c r="E108" s="21" t="s">
        <v>105</v>
      </c>
      <c r="F108" s="21"/>
      <c r="G108" s="21"/>
      <c r="J108" s="21" t="s">
        <v>3</v>
      </c>
      <c r="K108" s="21"/>
      <c r="L108" s="217">
        <f>K92</f>
        <v>651</v>
      </c>
      <c r="M108" s="202"/>
      <c r="N108" s="7" t="s">
        <v>55</v>
      </c>
      <c r="T108" s="15"/>
      <c r="U108" s="71"/>
      <c r="V108" s="21"/>
      <c r="Y108" s="21"/>
      <c r="Z108" s="21"/>
      <c r="AA108" s="21"/>
      <c r="AB108" s="2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500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AE110" s="51"/>
    </row>
    <row r="111" spans="1:44" x14ac:dyDescent="0.2">
      <c r="A111" s="61"/>
      <c r="B111" s="1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62"/>
      <c r="T111" s="63"/>
      <c r="U111" s="16"/>
      <c r="V111" s="21"/>
      <c r="W111" s="21"/>
      <c r="AE111" s="51"/>
    </row>
    <row r="112" spans="1:44" x14ac:dyDescent="0.2">
      <c r="A112" s="61"/>
      <c r="B112" s="1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62"/>
      <c r="T112" s="63"/>
      <c r="U112" s="16"/>
      <c r="AE112" s="51"/>
    </row>
    <row r="113" spans="1:32" x14ac:dyDescent="0.2">
      <c r="A113" s="60"/>
      <c r="B113" s="1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AE113" s="51"/>
    </row>
    <row r="114" spans="1:32" x14ac:dyDescent="0.2">
      <c r="A114" s="61"/>
      <c r="B114" s="64"/>
      <c r="C114" s="15"/>
      <c r="D114" s="21"/>
      <c r="E114" s="21"/>
      <c r="F114" s="21"/>
      <c r="G114" s="21"/>
      <c r="H114" s="21"/>
      <c r="T114" s="15"/>
      <c r="U114" s="16"/>
      <c r="V114" s="21"/>
      <c r="Y114" s="129"/>
      <c r="Z114" s="21"/>
      <c r="AA114" s="62"/>
      <c r="AB114" s="62"/>
      <c r="AC114" s="62"/>
      <c r="AD114" s="21"/>
      <c r="AE114" s="51"/>
    </row>
    <row r="115" spans="1:32" x14ac:dyDescent="0.2">
      <c r="A115" s="61"/>
      <c r="B115" s="64"/>
      <c r="C115" s="15"/>
      <c r="D115" s="21"/>
      <c r="E115" s="21"/>
      <c r="F115" s="21"/>
      <c r="G115" s="21"/>
      <c r="H115" s="21"/>
      <c r="T115" s="15"/>
      <c r="U115" s="16"/>
      <c r="V115" s="21"/>
      <c r="Y115" s="16"/>
      <c r="Z115" s="21"/>
      <c r="AA115" s="62"/>
      <c r="AB115" s="62"/>
      <c r="AC115" s="62"/>
      <c r="AD115" s="21"/>
      <c r="AE115" s="51"/>
    </row>
    <row r="116" spans="1:32" x14ac:dyDescent="0.2">
      <c r="A116" s="61"/>
      <c r="B116" s="64"/>
      <c r="C116" s="21"/>
      <c r="D116" s="21"/>
      <c r="E116" s="21"/>
      <c r="F116" s="7" t="s">
        <v>107</v>
      </c>
      <c r="H116" s="21"/>
      <c r="T116" s="15"/>
      <c r="U116" s="16"/>
      <c r="V116" s="21"/>
      <c r="Y116" s="21"/>
      <c r="Z116" s="207">
        <f>M39</f>
        <v>11152</v>
      </c>
      <c r="AA116" s="207"/>
      <c r="AB116" s="21" t="s">
        <v>55</v>
      </c>
      <c r="AC116" s="21"/>
      <c r="AE116" s="51"/>
      <c r="AF116" s="130"/>
    </row>
    <row r="117" spans="1:32" x14ac:dyDescent="0.2">
      <c r="A117" s="61"/>
      <c r="B117" s="7"/>
      <c r="C117" s="21"/>
      <c r="D117" s="131">
        <f>U69</f>
        <v>30.018732463630855</v>
      </c>
      <c r="E117" s="21" t="s">
        <v>108</v>
      </c>
      <c r="H117" s="21"/>
      <c r="T117" s="15"/>
      <c r="U117" s="21"/>
      <c r="V117" s="21"/>
      <c r="Y117" s="21"/>
      <c r="AC117" s="21"/>
      <c r="AE117" s="51"/>
    </row>
    <row r="118" spans="1:32" x14ac:dyDescent="0.2">
      <c r="A118" s="61"/>
      <c r="B118" s="7"/>
      <c r="C118" s="21"/>
      <c r="D118" s="21"/>
      <c r="F118" s="214" t="s">
        <v>102</v>
      </c>
      <c r="G118" s="214"/>
      <c r="H118" s="21"/>
      <c r="T118" s="15"/>
      <c r="U118" s="21"/>
      <c r="V118" s="21"/>
      <c r="Y118" s="129"/>
      <c r="Z118" s="207">
        <f>L106</f>
        <v>10651</v>
      </c>
      <c r="AA118" s="207"/>
      <c r="AB118" s="21" t="s">
        <v>55</v>
      </c>
      <c r="AC118" s="21"/>
      <c r="AE118" s="51"/>
      <c r="AF118" s="130"/>
    </row>
    <row r="119" spans="1:32" x14ac:dyDescent="0.2">
      <c r="A119" s="61"/>
      <c r="B119" s="7"/>
      <c r="C119" s="21"/>
      <c r="D119" s="131">
        <f>U75</f>
        <v>15.039325046649388</v>
      </c>
      <c r="E119" s="21" t="s">
        <v>108</v>
      </c>
      <c r="G119" s="21"/>
      <c r="H119" s="21"/>
      <c r="T119" s="15"/>
      <c r="U119" s="21"/>
      <c r="V119" s="21"/>
      <c r="Y119" s="21"/>
      <c r="Z119" s="66"/>
      <c r="AA119" s="21"/>
      <c r="AB119" s="21"/>
      <c r="AC119" s="21"/>
      <c r="AE119" s="51"/>
    </row>
    <row r="120" spans="1:32" x14ac:dyDescent="0.2">
      <c r="A120" s="61"/>
      <c r="B120" s="64"/>
      <c r="C120" s="15"/>
      <c r="D120" s="21"/>
      <c r="E120" s="21"/>
      <c r="F120" s="214" t="s">
        <v>103</v>
      </c>
      <c r="G120" s="214"/>
      <c r="H120" s="21"/>
      <c r="T120" s="15"/>
      <c r="U120" s="21"/>
      <c r="V120" s="21"/>
      <c r="Y120" s="129"/>
      <c r="Z120" s="207">
        <f>L107</f>
        <v>10400</v>
      </c>
      <c r="AA120" s="207"/>
      <c r="AB120" s="21" t="s">
        <v>55</v>
      </c>
      <c r="AC120" s="21"/>
      <c r="AE120" s="51"/>
      <c r="AF120" s="130"/>
    </row>
    <row r="121" spans="1:32" ht="10.95" customHeight="1" x14ac:dyDescent="0.2">
      <c r="A121" s="61"/>
      <c r="B121" s="64"/>
      <c r="C121" s="15"/>
      <c r="D121" s="21"/>
      <c r="E121" s="21"/>
      <c r="F121" s="21"/>
      <c r="G121" s="21"/>
      <c r="H121" s="21"/>
      <c r="T121" s="15"/>
      <c r="U121" s="65"/>
      <c r="V121" s="21"/>
      <c r="Y121" s="21"/>
      <c r="AC121" s="21"/>
      <c r="AE121" s="51"/>
    </row>
    <row r="122" spans="1:32" ht="10.199999999999999" customHeight="1" x14ac:dyDescent="0.2">
      <c r="A122" s="60"/>
      <c r="B122" s="1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68"/>
      <c r="T122" s="63"/>
      <c r="U122" s="16"/>
      <c r="V122" s="21"/>
      <c r="AE122" s="51"/>
    </row>
    <row r="123" spans="1:32" ht="10.95" customHeight="1" x14ac:dyDescent="0.2">
      <c r="A123" s="60"/>
      <c r="B123" s="1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68"/>
      <c r="T123" s="63"/>
      <c r="U123" s="16"/>
      <c r="V123" s="21"/>
      <c r="W123" s="132"/>
      <c r="AA123" s="130"/>
      <c r="AE123" s="51"/>
    </row>
    <row r="124" spans="1:32" x14ac:dyDescent="0.2">
      <c r="A124" s="61"/>
      <c r="B124" s="64"/>
      <c r="C124" s="21"/>
      <c r="D124" s="21"/>
      <c r="E124" s="21"/>
      <c r="F124" s="206"/>
      <c r="G124" s="206"/>
      <c r="H124" s="21"/>
      <c r="I124" s="21"/>
      <c r="J124" s="21"/>
      <c r="K124" s="21"/>
      <c r="M124" s="21"/>
      <c r="N124" s="21"/>
      <c r="O124" s="21"/>
      <c r="P124" s="21"/>
      <c r="Q124" s="21"/>
      <c r="R124" s="21"/>
      <c r="S124" s="70"/>
      <c r="T124" s="15"/>
      <c r="U124" s="111"/>
      <c r="V124" s="21"/>
      <c r="Z124" s="72"/>
      <c r="AA124" s="21"/>
      <c r="AB124" s="21"/>
      <c r="AE124" s="51"/>
    </row>
    <row r="125" spans="1:32" x14ac:dyDescent="0.2">
      <c r="A125" s="61"/>
      <c r="B125" s="15"/>
      <c r="C125" s="21"/>
      <c r="D125" s="21" t="s">
        <v>109</v>
      </c>
      <c r="E125" s="21"/>
      <c r="H125" s="21"/>
      <c r="I125" s="21"/>
      <c r="J125" s="21"/>
      <c r="K125" s="133" t="s">
        <v>99</v>
      </c>
      <c r="L125" s="82"/>
      <c r="M125" s="133"/>
      <c r="N125" s="133"/>
      <c r="O125" s="133"/>
      <c r="P125" s="21"/>
      <c r="Q125" s="21"/>
      <c r="R125" s="133" t="s">
        <v>97</v>
      </c>
      <c r="S125" s="68"/>
      <c r="T125" s="63"/>
      <c r="U125" s="62"/>
      <c r="V125" s="21"/>
      <c r="W125" s="21"/>
      <c r="X125" s="21"/>
      <c r="Y125" s="21"/>
      <c r="Z125" s="207"/>
      <c r="AA125" s="207"/>
      <c r="AB125" s="21"/>
      <c r="AE125" s="51"/>
    </row>
    <row r="126" spans="1:32" x14ac:dyDescent="0.2">
      <c r="A126" s="61"/>
      <c r="C126" s="208">
        <f>H36*1000</f>
        <v>10920</v>
      </c>
      <c r="D126" s="208"/>
      <c r="E126" s="21" t="s">
        <v>55</v>
      </c>
      <c r="J126" s="21"/>
      <c r="K126" s="134">
        <f>J104</f>
        <v>4943.2044476038827</v>
      </c>
      <c r="L126" s="135" t="s">
        <v>58</v>
      </c>
      <c r="M126" s="209"/>
      <c r="N126" s="209"/>
      <c r="O126" s="82"/>
      <c r="R126" s="136">
        <f>J103</f>
        <v>4867.8080969384091</v>
      </c>
      <c r="S126" s="82" t="s">
        <v>58</v>
      </c>
      <c r="T126" s="15"/>
      <c r="U126" s="21"/>
      <c r="V126" s="21"/>
      <c r="Y126" s="21"/>
      <c r="Z126" s="21"/>
      <c r="AA126" s="21"/>
      <c r="AB126" s="21"/>
      <c r="AD126" s="80"/>
      <c r="AE126" s="51"/>
    </row>
    <row r="127" spans="1:32" x14ac:dyDescent="0.2">
      <c r="A127" s="61"/>
      <c r="C127" s="21"/>
      <c r="D127" s="21"/>
      <c r="E127" s="21"/>
      <c r="I127" s="21"/>
      <c r="J127" s="16"/>
      <c r="K127" s="21"/>
      <c r="T127" s="15"/>
      <c r="U127" s="21"/>
      <c r="V127" s="21"/>
      <c r="Y127" s="21"/>
      <c r="Z127" s="21"/>
      <c r="AA127" s="21"/>
      <c r="AB127" s="21"/>
      <c r="AD127" s="80"/>
      <c r="AE127" s="51"/>
    </row>
    <row r="128" spans="1:32" x14ac:dyDescent="0.2">
      <c r="A128" s="61"/>
      <c r="C128" s="21"/>
      <c r="D128" s="21"/>
      <c r="E128" s="21"/>
      <c r="I128" s="21"/>
      <c r="J128" s="16"/>
      <c r="K128" s="21"/>
      <c r="T128" s="15"/>
      <c r="U128" s="111"/>
      <c r="V128" s="21"/>
      <c r="Y128" s="21"/>
      <c r="Z128" s="21"/>
      <c r="AA128" s="21"/>
      <c r="AB128" s="21"/>
      <c r="AD128" s="80"/>
      <c r="AE128" s="51"/>
    </row>
    <row r="129" spans="1:31" x14ac:dyDescent="0.2">
      <c r="A129" s="61"/>
      <c r="D129" s="21"/>
      <c r="E129" s="21"/>
      <c r="I129" s="21"/>
      <c r="J129" s="16"/>
      <c r="K129" s="21"/>
      <c r="T129" s="15"/>
      <c r="U129" s="111"/>
      <c r="V129" s="21"/>
      <c r="Y129" s="21"/>
      <c r="Z129" s="21"/>
      <c r="AA129" s="21"/>
      <c r="AB129" s="21"/>
      <c r="AD129" s="80"/>
      <c r="AE129" s="51"/>
    </row>
    <row r="130" spans="1:31" x14ac:dyDescent="0.2">
      <c r="A130" s="61"/>
      <c r="C130" s="21"/>
      <c r="D130" s="21"/>
      <c r="E130" s="21"/>
      <c r="H130" s="21"/>
      <c r="I130" s="21"/>
      <c r="J130" s="16"/>
      <c r="K130" s="21"/>
      <c r="T130" s="15"/>
      <c r="U130" s="21"/>
      <c r="V130" s="21"/>
      <c r="AC130" s="21"/>
      <c r="AD130" s="21"/>
      <c r="AE130" s="51"/>
    </row>
    <row r="131" spans="1:31" x14ac:dyDescent="0.2">
      <c r="A131" s="61"/>
      <c r="C131" s="21"/>
      <c r="D131" s="21"/>
      <c r="E131" s="21"/>
      <c r="H131" s="21"/>
      <c r="I131" s="21"/>
      <c r="J131" s="16"/>
      <c r="K131" s="21"/>
      <c r="T131" s="15"/>
      <c r="U131" s="21"/>
      <c r="V131" s="21"/>
      <c r="AC131" s="21"/>
      <c r="AD131" s="21"/>
      <c r="AE131" s="51"/>
    </row>
    <row r="132" spans="1:31" x14ac:dyDescent="0.2">
      <c r="A132" s="61"/>
      <c r="C132" s="21"/>
      <c r="D132" s="21"/>
      <c r="E132" s="21"/>
      <c r="H132" s="21"/>
      <c r="I132" s="21"/>
      <c r="J132" s="16"/>
      <c r="K132" s="21"/>
      <c r="T132" s="15"/>
      <c r="U132" s="21"/>
      <c r="V132" s="21"/>
      <c r="AC132" s="21"/>
      <c r="AD132" s="21"/>
      <c r="AE132" s="51"/>
    </row>
    <row r="133" spans="1:31" x14ac:dyDescent="0.2">
      <c r="A133" s="61"/>
      <c r="C133" s="21"/>
      <c r="D133" s="21"/>
      <c r="E133" s="21"/>
      <c r="H133" s="21"/>
      <c r="I133" s="21"/>
      <c r="J133" s="16"/>
      <c r="K133" s="21"/>
      <c r="T133" s="15"/>
      <c r="U133" s="111"/>
      <c r="V133" s="21"/>
      <c r="AC133" s="21"/>
      <c r="AD133" s="21"/>
      <c r="AE133" s="51"/>
    </row>
    <row r="134" spans="1:31" x14ac:dyDescent="0.2">
      <c r="A134" s="61"/>
      <c r="C134" s="21"/>
      <c r="D134" s="21"/>
      <c r="E134" s="21"/>
      <c r="H134" s="21"/>
      <c r="I134" s="21"/>
      <c r="J134" s="16"/>
      <c r="K134" s="21"/>
      <c r="T134" s="15"/>
      <c r="U134" s="21"/>
      <c r="V134" s="21"/>
      <c r="AC134" s="21"/>
      <c r="AD134" s="21"/>
      <c r="AE134" s="51"/>
    </row>
    <row r="135" spans="1:31" x14ac:dyDescent="0.2">
      <c r="A135" s="61"/>
      <c r="B135" s="15"/>
      <c r="C135" s="21"/>
      <c r="D135" s="21"/>
      <c r="E135" s="21"/>
      <c r="H135" s="21"/>
      <c r="I135" s="21"/>
      <c r="J135" s="16"/>
      <c r="K135" s="21"/>
      <c r="T135" s="15"/>
      <c r="U135" s="111"/>
      <c r="V135" s="21"/>
      <c r="Y135" s="137"/>
      <c r="AC135" s="21"/>
      <c r="AD135" s="21"/>
      <c r="AE135" s="51"/>
    </row>
    <row r="136" spans="1:31" x14ac:dyDescent="0.2">
      <c r="A136" s="61"/>
      <c r="B136" s="15"/>
      <c r="C136" s="21"/>
      <c r="D136" s="21"/>
      <c r="E136" s="21"/>
      <c r="F136" s="206" t="s">
        <v>105</v>
      </c>
      <c r="G136" s="206"/>
      <c r="H136" s="21"/>
      <c r="I136" s="21"/>
      <c r="J136" s="16"/>
      <c r="K136" s="21"/>
      <c r="T136" s="15"/>
      <c r="U136" s="138"/>
      <c r="V136" s="21"/>
      <c r="Y136" s="139"/>
      <c r="Z136" s="210">
        <f>L108</f>
        <v>651</v>
      </c>
      <c r="AA136" s="206"/>
      <c r="AB136" s="7" t="s">
        <v>55</v>
      </c>
      <c r="AC136" s="21"/>
      <c r="AD136" s="21"/>
      <c r="AE136" s="51"/>
    </row>
    <row r="137" spans="1:31" x14ac:dyDescent="0.2">
      <c r="A137" s="61"/>
      <c r="B137" s="15"/>
      <c r="C137" s="21"/>
      <c r="D137" s="131">
        <f>U92</f>
        <v>15.079270133094674</v>
      </c>
      <c r="E137" s="21" t="s">
        <v>108</v>
      </c>
      <c r="H137" s="21"/>
      <c r="I137" s="21"/>
      <c r="J137" s="16"/>
      <c r="K137" s="21"/>
      <c r="T137" s="15"/>
      <c r="U137" s="62"/>
      <c r="V137" s="21"/>
      <c r="AC137" s="21"/>
      <c r="AD137" s="21"/>
      <c r="AE137" s="51"/>
    </row>
    <row r="138" spans="1:31" x14ac:dyDescent="0.2">
      <c r="A138" s="61"/>
      <c r="B138" s="15"/>
      <c r="C138" s="21"/>
      <c r="D138" s="21"/>
      <c r="E138" s="21"/>
      <c r="F138" s="206" t="s">
        <v>106</v>
      </c>
      <c r="G138" s="206"/>
      <c r="H138" s="21"/>
      <c r="I138" s="21"/>
      <c r="J138" s="16"/>
      <c r="K138" s="21"/>
      <c r="T138" s="15"/>
      <c r="U138" s="137"/>
      <c r="V138" s="21"/>
      <c r="Z138" s="211">
        <f>L109</f>
        <v>500</v>
      </c>
      <c r="AA138" s="206"/>
      <c r="AB138" s="7" t="s">
        <v>55</v>
      </c>
      <c r="AC138" s="21"/>
      <c r="AD138" s="21"/>
      <c r="AE138" s="140"/>
    </row>
    <row r="139" spans="1:31" x14ac:dyDescent="0.2">
      <c r="A139" s="61"/>
      <c r="C139" s="21"/>
      <c r="D139" s="21"/>
      <c r="E139" s="21"/>
      <c r="I139" s="21"/>
      <c r="J139" s="16"/>
      <c r="K139" s="21"/>
      <c r="T139" s="15"/>
      <c r="U139" s="62"/>
      <c r="V139" s="21"/>
      <c r="Y139" s="137"/>
      <c r="Z139" s="21"/>
      <c r="AC139" s="21"/>
      <c r="AD139" s="21"/>
      <c r="AE139" s="51"/>
    </row>
    <row r="140" spans="1:31" x14ac:dyDescent="0.2">
      <c r="A140" s="61"/>
      <c r="C140" s="21"/>
      <c r="D140" s="21"/>
      <c r="E140" s="21"/>
      <c r="I140" s="21"/>
      <c r="J140" s="16"/>
      <c r="K140" s="21"/>
      <c r="T140" s="15"/>
      <c r="U140" s="62"/>
      <c r="V140" s="21"/>
      <c r="Y140" s="137"/>
      <c r="Z140" s="21"/>
      <c r="AC140" s="21"/>
      <c r="AD140" s="21"/>
      <c r="AE140" s="141"/>
    </row>
    <row r="141" spans="1:31" x14ac:dyDescent="0.2">
      <c r="A141" s="61"/>
      <c r="C141" s="21"/>
      <c r="D141" s="21"/>
      <c r="E141" s="21"/>
      <c r="I141" s="21"/>
      <c r="J141" s="16"/>
      <c r="K141" s="21"/>
      <c r="T141" s="15"/>
      <c r="U141" s="62"/>
      <c r="V141" s="21"/>
      <c r="Y141" s="137"/>
      <c r="Z141" s="21"/>
      <c r="AC141" s="21"/>
      <c r="AD141" s="21"/>
      <c r="AE141" s="142"/>
    </row>
    <row r="142" spans="1:31" x14ac:dyDescent="0.2">
      <c r="A142" s="61"/>
      <c r="C142" s="21"/>
      <c r="D142" s="21"/>
      <c r="E142" s="21"/>
      <c r="I142" s="21"/>
      <c r="J142" s="16"/>
      <c r="K142" s="21"/>
      <c r="T142" s="15"/>
      <c r="U142" s="137"/>
      <c r="V142" s="21"/>
      <c r="Y142" s="137"/>
      <c r="Z142" s="21"/>
      <c r="AC142" s="21"/>
      <c r="AD142" s="21"/>
      <c r="AE142" s="51"/>
    </row>
    <row r="143" spans="1:31" x14ac:dyDescent="0.2">
      <c r="A143" s="61"/>
      <c r="C143" s="21"/>
      <c r="D143" s="21"/>
      <c r="E143" s="21"/>
      <c r="I143" s="21"/>
      <c r="J143" s="16"/>
      <c r="K143" s="21"/>
      <c r="T143" s="15"/>
      <c r="U143" s="21"/>
      <c r="V143" s="21"/>
      <c r="Y143" s="137"/>
      <c r="Z143" s="21"/>
      <c r="AC143" s="21"/>
      <c r="AD143" s="21"/>
      <c r="AE143" s="51"/>
    </row>
    <row r="144" spans="1:31" x14ac:dyDescent="0.2">
      <c r="A144" s="61"/>
      <c r="C144" s="21"/>
      <c r="D144" s="21"/>
      <c r="E144" s="21"/>
      <c r="H144" s="21"/>
      <c r="I144" s="21"/>
      <c r="J144" s="113"/>
      <c r="K144" s="21"/>
      <c r="M144" s="137"/>
      <c r="O144" s="113" t="s">
        <v>110</v>
      </c>
      <c r="P144" s="212">
        <f>H34*1000</f>
        <v>25214</v>
      </c>
      <c r="Q144" s="213"/>
      <c r="R144" s="21" t="s">
        <v>55</v>
      </c>
      <c r="T144" s="143"/>
      <c r="U144" s="62"/>
      <c r="V144" s="21"/>
      <c r="AE144" s="51"/>
    </row>
    <row r="145" spans="1:31" x14ac:dyDescent="0.2">
      <c r="A145" s="61"/>
      <c r="C145" s="21"/>
      <c r="D145" s="21"/>
      <c r="E145" s="21"/>
      <c r="H145" s="21"/>
      <c r="I145" s="21"/>
      <c r="J145" s="113"/>
      <c r="K145" s="21"/>
      <c r="M145" s="137"/>
      <c r="O145" s="21"/>
      <c r="P145" s="21"/>
      <c r="Q145" s="21"/>
      <c r="R145" s="21"/>
      <c r="T145" s="143"/>
      <c r="U145" s="137"/>
      <c r="V145" s="2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21"/>
      <c r="E147" s="21"/>
      <c r="F147" s="21"/>
      <c r="G147" s="21"/>
      <c r="H147" s="21"/>
      <c r="I147" s="21"/>
      <c r="J147" s="15"/>
      <c r="K147" s="16"/>
      <c r="L147" s="21"/>
      <c r="M147" s="110"/>
      <c r="N147" s="16"/>
      <c r="O147" s="16"/>
      <c r="P147" s="16"/>
      <c r="Q147" s="16"/>
      <c r="R147" s="21"/>
      <c r="U147" s="151"/>
      <c r="V147" s="152"/>
      <c r="Z147" s="21"/>
      <c r="AA147" s="82"/>
      <c r="AB147" s="82"/>
      <c r="AD147" s="21"/>
      <c r="AE147" s="22"/>
    </row>
    <row r="148" spans="1:31" ht="10.8" thickBot="1" x14ac:dyDescent="0.25">
      <c r="A148" s="61"/>
      <c r="C148" s="15"/>
      <c r="D148" s="21"/>
      <c r="E148" s="21"/>
      <c r="F148" s="21"/>
      <c r="G148" s="21"/>
      <c r="H148" s="21"/>
      <c r="N148" s="49"/>
      <c r="T148" s="15"/>
      <c r="U148" s="153"/>
      <c r="V148" s="21"/>
      <c r="W148" s="21"/>
      <c r="X148" s="2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00"/>
      <c r="AB149" s="100"/>
      <c r="AC149" s="100"/>
      <c r="AD149" s="100"/>
      <c r="AE149" s="22"/>
    </row>
    <row r="150" spans="1:31" x14ac:dyDescent="0.2">
      <c r="A150" s="61"/>
      <c r="B150" s="119"/>
      <c r="C150" s="21"/>
      <c r="D150" s="21"/>
      <c r="E150" s="21"/>
      <c r="F150" s="21"/>
      <c r="G150" s="21"/>
      <c r="H150" s="2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20"/>
      <c r="V150" s="15"/>
      <c r="W150" s="113"/>
      <c r="X150" s="21"/>
      <c r="Y150" s="137"/>
      <c r="Z150" s="159"/>
      <c r="AE150" s="22"/>
    </row>
    <row r="151" spans="1:31" ht="10.8" thickBot="1" x14ac:dyDescent="0.25">
      <c r="A151" s="61"/>
      <c r="B151" s="119"/>
      <c r="C151" s="21"/>
      <c r="D151" s="21"/>
      <c r="E151" s="21"/>
      <c r="F151" s="21"/>
      <c r="G151" s="21"/>
      <c r="H151" s="2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499.31358056604876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21"/>
      <c r="H152" s="21"/>
      <c r="I152" s="2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21" t="s">
        <v>116</v>
      </c>
      <c r="Z152" s="165"/>
      <c r="AE152" s="22"/>
    </row>
    <row r="153" spans="1:31" x14ac:dyDescent="0.2">
      <c r="A153" s="61"/>
      <c r="B153" s="52"/>
      <c r="C153" s="166"/>
      <c r="D153" s="21"/>
      <c r="E153" s="21"/>
      <c r="F153" s="21"/>
      <c r="G153" s="2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2047.1856803207997</v>
      </c>
      <c r="W153" s="202"/>
      <c r="X153" s="202"/>
      <c r="Y153" s="21" t="s">
        <v>118</v>
      </c>
      <c r="Z153" s="51"/>
      <c r="AA153" s="100"/>
      <c r="AB153" s="100"/>
      <c r="AC153" s="100"/>
      <c r="AD153" s="100"/>
      <c r="AE153" s="22"/>
    </row>
    <row r="154" spans="1:31" x14ac:dyDescent="0.2">
      <c r="A154" s="61"/>
      <c r="B154" s="169"/>
      <c r="C154" s="21"/>
      <c r="D154" s="21"/>
      <c r="E154" s="21"/>
      <c r="F154" s="21"/>
      <c r="G154" s="21"/>
      <c r="H154" s="170"/>
      <c r="I154" s="21"/>
      <c r="J154" s="21"/>
      <c r="K154" s="21"/>
      <c r="L154" s="21"/>
      <c r="M154" s="21"/>
      <c r="N154" s="21"/>
      <c r="O154" s="21"/>
      <c r="P154" s="21"/>
      <c r="Q154" s="22"/>
      <c r="R154" s="21"/>
      <c r="S154" s="61"/>
      <c r="T154" s="15"/>
      <c r="U154" s="113"/>
      <c r="V154" s="202">
        <f>V153*60/1000</f>
        <v>122.83114081924799</v>
      </c>
      <c r="W154" s="202"/>
      <c r="X154" s="202"/>
      <c r="Y154" s="21" t="s">
        <v>119</v>
      </c>
      <c r="Z154" s="22"/>
      <c r="AA154" s="21"/>
      <c r="AB154" s="21"/>
      <c r="AC154" s="21"/>
      <c r="AD154" s="21"/>
      <c r="AE154" s="22"/>
    </row>
    <row r="155" spans="1:31" x14ac:dyDescent="0.2">
      <c r="A155" s="61"/>
      <c r="B155" s="119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2"/>
      <c r="R155" s="21"/>
      <c r="S155" s="61"/>
      <c r="U155" s="16"/>
      <c r="V155" s="202"/>
      <c r="W155" s="202"/>
      <c r="X155" s="202"/>
      <c r="Y155" s="21"/>
      <c r="Z155" s="22"/>
      <c r="AA155" s="21"/>
      <c r="AB155" s="21"/>
      <c r="AC155" s="21"/>
      <c r="AD155" s="21"/>
      <c r="AE155" s="22"/>
    </row>
    <row r="156" spans="1:31" x14ac:dyDescent="0.2">
      <c r="A156" s="61" t="s">
        <v>104</v>
      </c>
      <c r="B156" s="119"/>
      <c r="C156" s="21"/>
      <c r="D156" s="21"/>
      <c r="E156" s="74"/>
      <c r="F156" s="21"/>
      <c r="G156" s="202"/>
      <c r="H156" s="202"/>
      <c r="I156" s="21"/>
      <c r="J156" s="21"/>
      <c r="K156" s="21"/>
      <c r="L156" s="21"/>
      <c r="M156" s="21"/>
      <c r="N156" s="113"/>
      <c r="O156" s="21"/>
      <c r="P156" s="21"/>
      <c r="Q156" s="22"/>
      <c r="R156" s="21"/>
      <c r="S156" s="61"/>
      <c r="U156" s="16" t="s">
        <v>120</v>
      </c>
      <c r="V156" s="21"/>
      <c r="W156" s="21"/>
      <c r="X156" s="21" t="s">
        <v>117</v>
      </c>
      <c r="Y156" s="21" t="s">
        <v>121</v>
      </c>
      <c r="Z156" s="22"/>
      <c r="AA156" s="21"/>
      <c r="AB156" s="21"/>
      <c r="AC156" s="21"/>
      <c r="AD156" s="21"/>
      <c r="AE156" s="22"/>
    </row>
    <row r="157" spans="1:31" x14ac:dyDescent="0.2">
      <c r="A157" s="61"/>
      <c r="B157" s="119"/>
      <c r="C157" s="21"/>
      <c r="D157" s="21"/>
      <c r="E157" s="74"/>
      <c r="F157" s="21"/>
      <c r="G157" s="202"/>
      <c r="H157" s="202"/>
      <c r="I157" s="21"/>
      <c r="J157" s="21"/>
      <c r="K157" s="21"/>
      <c r="L157" s="21"/>
      <c r="M157" s="21"/>
      <c r="N157" s="113"/>
      <c r="O157" s="21"/>
      <c r="P157" s="21"/>
      <c r="Q157" s="22"/>
      <c r="R157" s="2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7</v>
      </c>
      <c r="Z157" s="22"/>
      <c r="AA157" s="21"/>
      <c r="AB157" s="21"/>
      <c r="AC157" s="21"/>
      <c r="AD157" s="21"/>
      <c r="AE157" s="22"/>
    </row>
    <row r="158" spans="1:31" x14ac:dyDescent="0.2">
      <c r="A158" s="61"/>
      <c r="B158" s="119"/>
      <c r="C158" s="21"/>
      <c r="D158" s="21"/>
      <c r="E158" s="74"/>
      <c r="F158" s="21"/>
      <c r="G158" s="202"/>
      <c r="H158" s="202"/>
      <c r="I158" s="21"/>
      <c r="J158" s="21"/>
      <c r="K158" s="21"/>
      <c r="L158" s="21"/>
      <c r="M158" s="21"/>
      <c r="N158" s="113"/>
      <c r="O158" s="21"/>
      <c r="P158" s="21"/>
      <c r="Q158" s="22"/>
      <c r="R158" s="2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4</v>
      </c>
      <c r="Z158" s="22"/>
      <c r="AA158" s="21"/>
      <c r="AB158" s="21"/>
      <c r="AC158" s="21"/>
      <c r="AD158" s="21"/>
      <c r="AE158" s="22"/>
    </row>
    <row r="159" spans="1:31" x14ac:dyDescent="0.2">
      <c r="A159" s="61"/>
      <c r="B159" s="119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/>
      <c r="R159" s="2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2</v>
      </c>
      <c r="Z159" s="22"/>
      <c r="AA159" s="21"/>
      <c r="AB159" s="21"/>
      <c r="AC159" s="21"/>
      <c r="AD159" s="21"/>
      <c r="AE159" s="22"/>
    </row>
    <row r="160" spans="1:31" x14ac:dyDescent="0.2">
      <c r="A160" s="61"/>
      <c r="B160" s="119"/>
      <c r="C160" s="21"/>
      <c r="D160" s="21"/>
      <c r="E160" s="21"/>
      <c r="F160" s="21"/>
      <c r="G160" s="21"/>
      <c r="H160" s="74"/>
      <c r="I160" s="21"/>
      <c r="J160" s="21"/>
      <c r="K160" s="21"/>
      <c r="L160" s="21"/>
      <c r="M160" s="21"/>
      <c r="N160" s="202"/>
      <c r="O160" s="202"/>
      <c r="P160" s="21"/>
      <c r="Q160" s="22"/>
      <c r="R160" s="2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21"/>
      <c r="AB160" s="21"/>
      <c r="AC160" s="21"/>
      <c r="AD160" s="21"/>
      <c r="AE160" s="22"/>
    </row>
    <row r="161" spans="1:31" ht="10.8" thickBot="1" x14ac:dyDescent="0.25">
      <c r="A161" s="61"/>
      <c r="B161" s="119"/>
      <c r="C161" s="21"/>
      <c r="D161" s="21"/>
      <c r="E161" s="21"/>
      <c r="F161" s="21"/>
      <c r="G161" s="21"/>
      <c r="H161" s="74"/>
      <c r="I161" s="21"/>
      <c r="J161" s="21"/>
      <c r="K161" s="21"/>
      <c r="L161" s="21"/>
      <c r="M161" s="21"/>
      <c r="N161" s="202"/>
      <c r="O161" s="202"/>
      <c r="P161" s="21"/>
      <c r="Q161" s="22"/>
      <c r="R161" s="21"/>
      <c r="S161" s="144"/>
      <c r="T161" s="126"/>
      <c r="U161" s="127"/>
      <c r="V161" s="37"/>
      <c r="W161" s="37"/>
      <c r="X161" s="37"/>
      <c r="Y161" s="37"/>
      <c r="Z161" s="128"/>
      <c r="AA161" s="21"/>
      <c r="AB161" s="21"/>
      <c r="AC161" s="21"/>
      <c r="AD161" s="21"/>
      <c r="AE161" s="22"/>
    </row>
    <row r="162" spans="1:31" x14ac:dyDescent="0.2">
      <c r="A162" s="61"/>
      <c r="B162" s="119"/>
      <c r="C162" s="21"/>
      <c r="D162" s="21"/>
      <c r="E162" s="21"/>
      <c r="F162" s="21"/>
      <c r="G162" s="21"/>
      <c r="H162" s="74"/>
      <c r="I162" s="21"/>
      <c r="J162" s="21"/>
      <c r="K162" s="21"/>
      <c r="L162" s="21"/>
      <c r="M162" s="21"/>
      <c r="N162" s="202"/>
      <c r="O162" s="202"/>
      <c r="P162" s="21"/>
      <c r="Q162" s="22"/>
      <c r="R162" s="21"/>
      <c r="S162" s="21"/>
      <c r="T162" s="15"/>
      <c r="U162" s="16"/>
      <c r="V162" s="21"/>
      <c r="W162" s="21"/>
      <c r="X162" s="21"/>
      <c r="Y162" s="21"/>
      <c r="Z162" s="21"/>
      <c r="AA162" s="21"/>
      <c r="AB162" s="21"/>
      <c r="AC162" s="21"/>
      <c r="AD162" s="21"/>
      <c r="AE162" s="22"/>
    </row>
    <row r="163" spans="1:31" x14ac:dyDescent="0.2">
      <c r="A163" s="61"/>
      <c r="B163" s="119"/>
      <c r="C163" s="21"/>
      <c r="D163" s="21"/>
      <c r="E163" s="21"/>
      <c r="F163" s="21"/>
      <c r="G163" s="21"/>
      <c r="H163" s="74"/>
      <c r="I163" s="21"/>
      <c r="J163" s="21"/>
      <c r="K163" s="21"/>
      <c r="L163" s="21"/>
      <c r="M163" s="21"/>
      <c r="N163" s="202"/>
      <c r="O163" s="202"/>
      <c r="P163" s="21"/>
      <c r="Q163" s="22"/>
      <c r="R163" s="21"/>
      <c r="S163" s="21"/>
      <c r="T163" s="15"/>
      <c r="U163" s="16"/>
      <c r="V163" s="21"/>
      <c r="W163" s="21"/>
      <c r="X163" s="21"/>
      <c r="Y163" s="21"/>
      <c r="Z163" s="21"/>
      <c r="AA163" s="21"/>
      <c r="AB163" s="21"/>
      <c r="AC163" s="21"/>
      <c r="AD163" s="2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21"/>
      <c r="S164" s="21"/>
      <c r="T164" s="15"/>
      <c r="U164" s="16"/>
      <c r="V164" s="21"/>
      <c r="W164" s="21"/>
      <c r="X164" s="21"/>
      <c r="Y164" s="21"/>
      <c r="Z164" s="21"/>
      <c r="AA164" s="21"/>
      <c r="AB164" s="21"/>
      <c r="AC164" s="21"/>
      <c r="AD164" s="21"/>
      <c r="AE164" s="51"/>
    </row>
    <row r="165" spans="1:31" x14ac:dyDescent="0.2">
      <c r="A165" s="61"/>
      <c r="B165" s="1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15"/>
      <c r="U165" s="16"/>
      <c r="V165" s="21"/>
      <c r="W165" s="21"/>
      <c r="X165" s="21"/>
      <c r="Y165" s="21"/>
      <c r="Z165" s="21"/>
      <c r="AA165" s="21"/>
      <c r="AB165" s="21"/>
      <c r="AC165" s="21"/>
      <c r="AD165" s="21"/>
      <c r="AE165" s="51"/>
    </row>
    <row r="166" spans="1:31" x14ac:dyDescent="0.2">
      <c r="A166" s="61"/>
      <c r="B166" s="1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15"/>
      <c r="U166" s="16"/>
      <c r="V166" s="21"/>
      <c r="W166" s="21"/>
      <c r="X166" s="21"/>
      <c r="Y166" s="21"/>
      <c r="Z166" s="21"/>
      <c r="AA166" s="21"/>
      <c r="AB166" s="21"/>
      <c r="AC166" s="21"/>
      <c r="AD166" s="2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21"/>
      <c r="B168" s="1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15"/>
      <c r="U168" s="16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1" x14ac:dyDescent="0.2">
      <c r="A169" s="21"/>
      <c r="B169" s="1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15"/>
      <c r="U169" s="16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1" x14ac:dyDescent="0.2">
      <c r="A170" s="21"/>
      <c r="B170" s="1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15"/>
      <c r="U170" s="16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1" x14ac:dyDescent="0.2">
      <c r="A171" s="21"/>
      <c r="B171" s="1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15"/>
      <c r="U171" s="16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1" x14ac:dyDescent="0.2">
      <c r="A172" s="21"/>
      <c r="B172" s="1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15"/>
      <c r="U172" s="16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1" x14ac:dyDescent="0.2">
      <c r="A173" s="21"/>
      <c r="B173" s="1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15"/>
      <c r="U173" s="16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1" x14ac:dyDescent="0.2">
      <c r="A174" s="21"/>
      <c r="B174" s="1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15"/>
      <c r="U174" s="16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1" x14ac:dyDescent="0.2">
      <c r="A175" s="21"/>
      <c r="B175" s="1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15"/>
      <c r="U175" s="16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1" x14ac:dyDescent="0.2">
      <c r="A176" s="21"/>
      <c r="B176" s="1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15"/>
      <c r="U176" s="16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x14ac:dyDescent="0.2">
      <c r="A177" s="21"/>
      <c r="B177" s="1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15"/>
      <c r="U177" s="16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x14ac:dyDescent="0.2">
      <c r="A178" s="21"/>
      <c r="B178" s="1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15"/>
      <c r="U178" s="16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x14ac:dyDescent="0.2">
      <c r="A179" s="21"/>
      <c r="B179" s="1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15"/>
      <c r="U179" s="16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x14ac:dyDescent="0.2">
      <c r="A180" s="21"/>
      <c r="B180" s="1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15"/>
      <c r="U180" s="16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x14ac:dyDescent="0.2">
      <c r="A181" s="21"/>
      <c r="B181" s="1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15"/>
      <c r="U181" s="16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x14ac:dyDescent="0.2">
      <c r="A182" s="21"/>
      <c r="B182" s="1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15"/>
      <c r="U182" s="16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x14ac:dyDescent="0.2">
      <c r="A183" s="21"/>
      <c r="B183" s="1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15"/>
      <c r="U183" s="16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x14ac:dyDescent="0.2">
      <c r="A184" s="21"/>
      <c r="B184" s="1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15"/>
      <c r="U184" s="16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x14ac:dyDescent="0.2">
      <c r="A185" s="21"/>
      <c r="B185" s="1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15"/>
      <c r="U185" s="16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x14ac:dyDescent="0.2">
      <c r="A186" s="21"/>
      <c r="B186" s="1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15"/>
      <c r="U186" s="16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x14ac:dyDescent="0.2">
      <c r="A187" s="21"/>
      <c r="B187" s="1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15"/>
      <c r="U187" s="16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x14ac:dyDescent="0.2">
      <c r="A188" s="21"/>
      <c r="B188" s="1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15"/>
      <c r="U188" s="16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x14ac:dyDescent="0.2">
      <c r="A189" s="21"/>
      <c r="B189" s="1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15"/>
      <c r="U189" s="16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x14ac:dyDescent="0.2">
      <c r="A190" s="21"/>
      <c r="B190" s="1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15"/>
      <c r="U190" s="16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x14ac:dyDescent="0.2">
      <c r="A191" s="21"/>
      <c r="B191" s="1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15"/>
      <c r="U191" s="16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x14ac:dyDescent="0.2">
      <c r="A192" s="21"/>
      <c r="B192" s="1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15"/>
      <c r="U192" s="16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x14ac:dyDescent="0.2">
      <c r="A193" s="21"/>
      <c r="B193" s="1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15"/>
      <c r="U193" s="16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x14ac:dyDescent="0.2">
      <c r="A194" s="21"/>
      <c r="B194" s="1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15"/>
      <c r="U194" s="16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x14ac:dyDescent="0.2">
      <c r="A195" s="21"/>
      <c r="B195" s="1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15"/>
      <c r="U195" s="16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x14ac:dyDescent="0.2">
      <c r="A196" s="21"/>
      <c r="B196" s="1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15"/>
      <c r="U196" s="16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x14ac:dyDescent="0.2">
      <c r="A197" s="21"/>
      <c r="B197" s="1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15"/>
      <c r="U197" s="16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x14ac:dyDescent="0.2">
      <c r="A198" s="21"/>
      <c r="B198" s="1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15"/>
      <c r="U198" s="16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x14ac:dyDescent="0.2">
      <c r="A199" s="21"/>
      <c r="B199" s="1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15"/>
      <c r="U199" s="16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x14ac:dyDescent="0.2">
      <c r="A200" s="21"/>
      <c r="B200" s="1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15"/>
      <c r="U200" s="16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x14ac:dyDescent="0.2">
      <c r="A201" s="21"/>
      <c r="B201" s="1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15"/>
      <c r="U201" s="16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x14ac:dyDescent="0.2">
      <c r="A202" s="21"/>
      <c r="B202" s="1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15"/>
      <c r="U202" s="16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x14ac:dyDescent="0.2">
      <c r="A203" s="21"/>
      <c r="B203" s="1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15"/>
      <c r="U203" s="16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x14ac:dyDescent="0.2">
      <c r="A204" s="21"/>
      <c r="B204" s="1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15"/>
      <c r="U204" s="16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x14ac:dyDescent="0.2">
      <c r="A205" s="21"/>
      <c r="B205" s="1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15"/>
      <c r="U205" s="16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x14ac:dyDescent="0.2">
      <c r="A206" s="21"/>
      <c r="B206" s="1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15"/>
      <c r="U206" s="16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x14ac:dyDescent="0.2">
      <c r="A207" s="21"/>
      <c r="B207" s="1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15"/>
      <c r="U207" s="16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x14ac:dyDescent="0.2">
      <c r="A208" s="21"/>
      <c r="B208" s="1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15"/>
      <c r="U208" s="16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x14ac:dyDescent="0.2">
      <c r="A209" s="21"/>
      <c r="B209" s="1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15"/>
      <c r="U209" s="16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x14ac:dyDescent="0.2">
      <c r="A210" s="21"/>
      <c r="B210" s="1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15"/>
      <c r="U210" s="16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x14ac:dyDescent="0.2">
      <c r="A211" s="21"/>
      <c r="B211" s="1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15"/>
      <c r="U211" s="16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x14ac:dyDescent="0.2">
      <c r="A212" s="21"/>
      <c r="B212" s="1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15"/>
      <c r="U212" s="16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x14ac:dyDescent="0.2">
      <c r="A213" s="21"/>
      <c r="B213" s="1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15"/>
      <c r="U213" s="16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x14ac:dyDescent="0.2">
      <c r="A214" s="21"/>
      <c r="B214" s="1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15"/>
      <c r="U214" s="16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x14ac:dyDescent="0.2">
      <c r="A215" s="21"/>
      <c r="B215" s="1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15"/>
      <c r="U215" s="16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x14ac:dyDescent="0.2">
      <c r="A216" s="21"/>
      <c r="B216" s="1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15"/>
      <c r="U216" s="16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x14ac:dyDescent="0.2">
      <c r="A217" s="21"/>
      <c r="B217" s="1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15"/>
      <c r="U217" s="16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x14ac:dyDescent="0.2">
      <c r="A218" s="21"/>
      <c r="B218" s="1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15"/>
      <c r="U218" s="16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x14ac:dyDescent="0.2">
      <c r="A219" s="21"/>
      <c r="B219" s="1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15"/>
      <c r="U219" s="16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x14ac:dyDescent="0.2">
      <c r="A220" s="21"/>
      <c r="B220" s="1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15"/>
      <c r="U220" s="16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x14ac:dyDescent="0.2">
      <c r="A221" s="21"/>
      <c r="B221" s="1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15"/>
      <c r="U221" s="16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x14ac:dyDescent="0.2">
      <c r="A222" s="21"/>
      <c r="B222" s="1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15"/>
      <c r="U222" s="16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x14ac:dyDescent="0.2">
      <c r="A223" s="21"/>
      <c r="B223" s="1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15"/>
      <c r="U223" s="16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x14ac:dyDescent="0.2">
      <c r="A224" s="21"/>
      <c r="B224" s="1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15"/>
      <c r="U224" s="16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x14ac:dyDescent="0.2">
      <c r="A225" s="21"/>
      <c r="B225" s="1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15"/>
      <c r="U225" s="16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x14ac:dyDescent="0.2">
      <c r="A226" s="21"/>
      <c r="B226" s="1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15"/>
      <c r="U226" s="16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x14ac:dyDescent="0.2">
      <c r="A227" s="21"/>
      <c r="B227" s="1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15"/>
      <c r="U227" s="16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x14ac:dyDescent="0.2">
      <c r="A228" s="21"/>
      <c r="B228" s="1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15"/>
      <c r="U228" s="16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x14ac:dyDescent="0.2">
      <c r="A229" s="21"/>
      <c r="B229" s="1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15"/>
      <c r="U229" s="16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x14ac:dyDescent="0.2">
      <c r="A230" s="21"/>
      <c r="B230" s="1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15"/>
      <c r="U230" s="16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x14ac:dyDescent="0.2">
      <c r="A231" s="21"/>
      <c r="B231" s="1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15"/>
      <c r="U231" s="16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x14ac:dyDescent="0.2">
      <c r="A232" s="21"/>
      <c r="B232" s="1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15"/>
      <c r="U232" s="16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x14ac:dyDescent="0.2">
      <c r="A233" s="21"/>
      <c r="B233" s="1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15"/>
      <c r="U233" s="16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x14ac:dyDescent="0.2">
      <c r="A234" s="21"/>
      <c r="B234" s="1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15"/>
      <c r="U234" s="16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x14ac:dyDescent="0.2">
      <c r="A235" s="21"/>
      <c r="B235" s="1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15"/>
      <c r="U235" s="16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x14ac:dyDescent="0.2">
      <c r="A236" s="21"/>
      <c r="B236" s="1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15"/>
      <c r="U236" s="16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x14ac:dyDescent="0.2">
      <c r="A237" s="21"/>
      <c r="B237" s="1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15"/>
      <c r="U237" s="16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x14ac:dyDescent="0.2">
      <c r="A238" s="21"/>
      <c r="B238" s="1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15"/>
      <c r="U238" s="16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x14ac:dyDescent="0.2">
      <c r="A239" s="21"/>
      <c r="B239" s="1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15"/>
      <c r="U239" s="16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x14ac:dyDescent="0.2">
      <c r="A240" s="21"/>
      <c r="B240" s="1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15"/>
      <c r="U240" s="16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x14ac:dyDescent="0.2">
      <c r="A241" s="21"/>
      <c r="B241" s="1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15"/>
      <c r="U241" s="16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x14ac:dyDescent="0.2">
      <c r="A242" s="21"/>
      <c r="B242" s="1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15"/>
      <c r="U242" s="16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x14ac:dyDescent="0.2">
      <c r="A243" s="21"/>
      <c r="B243" s="1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15"/>
      <c r="U243" s="16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x14ac:dyDescent="0.2">
      <c r="A244" s="21"/>
      <c r="B244" s="1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15"/>
      <c r="U244" s="16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x14ac:dyDescent="0.2">
      <c r="A245" s="21"/>
      <c r="B245" s="1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15"/>
      <c r="U245" s="16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x14ac:dyDescent="0.2">
      <c r="A246" s="21"/>
      <c r="B246" s="1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15"/>
      <c r="U246" s="16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x14ac:dyDescent="0.2">
      <c r="A247" s="21"/>
      <c r="B247" s="1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15"/>
      <c r="U247" s="16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x14ac:dyDescent="0.2">
      <c r="A248" s="21"/>
      <c r="B248" s="1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15"/>
      <c r="U248" s="16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x14ac:dyDescent="0.2">
      <c r="A249" s="21"/>
      <c r="B249" s="1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15"/>
      <c r="U249" s="16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x14ac:dyDescent="0.2">
      <c r="A250" s="21"/>
      <c r="B250" s="1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15"/>
      <c r="U250" s="16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x14ac:dyDescent="0.2">
      <c r="A251" s="21"/>
      <c r="B251" s="1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15"/>
      <c r="U251" s="16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x14ac:dyDescent="0.2">
      <c r="A252" s="21"/>
      <c r="B252" s="1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15"/>
      <c r="U252" s="16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x14ac:dyDescent="0.2">
      <c r="A253" s="21"/>
      <c r="B253" s="1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15"/>
      <c r="U253" s="16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x14ac:dyDescent="0.2">
      <c r="A254" s="21"/>
      <c r="B254" s="1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15"/>
      <c r="U254" s="16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x14ac:dyDescent="0.2">
      <c r="A255" s="21"/>
      <c r="B255" s="1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15"/>
      <c r="U255" s="16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x14ac:dyDescent="0.2">
      <c r="A256" s="21"/>
      <c r="B256" s="1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15"/>
      <c r="U256" s="16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x14ac:dyDescent="0.2">
      <c r="A257" s="21"/>
      <c r="B257" s="1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15"/>
      <c r="U257" s="16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x14ac:dyDescent="0.2">
      <c r="A258" s="21"/>
      <c r="B258" s="1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15"/>
      <c r="U258" s="16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x14ac:dyDescent="0.2">
      <c r="A259" s="21"/>
      <c r="B259" s="1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15"/>
      <c r="U259" s="16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x14ac:dyDescent="0.2">
      <c r="A260" s="21"/>
      <c r="B260" s="1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15"/>
      <c r="U260" s="16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x14ac:dyDescent="0.2">
      <c r="A261" s="21"/>
      <c r="B261" s="1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15"/>
      <c r="U261" s="16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x14ac:dyDescent="0.2">
      <c r="A262" s="21"/>
      <c r="B262" s="1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15"/>
      <c r="U262" s="16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x14ac:dyDescent="0.2">
      <c r="A263" s="21"/>
      <c r="B263" s="1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15"/>
      <c r="U263" s="16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x14ac:dyDescent="0.2">
      <c r="A264" s="21"/>
      <c r="B264" s="1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15"/>
      <c r="U264" s="16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x14ac:dyDescent="0.2">
      <c r="A265" s="21"/>
      <c r="B265" s="1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15"/>
      <c r="U265" s="16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x14ac:dyDescent="0.2">
      <c r="A266" s="21"/>
      <c r="B266" s="1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15"/>
      <c r="U266" s="16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x14ac:dyDescent="0.2">
      <c r="A267" s="21"/>
      <c r="B267" s="1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15"/>
      <c r="U267" s="16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x14ac:dyDescent="0.2">
      <c r="A268" s="21"/>
      <c r="B268" s="1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15"/>
      <c r="U268" s="16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x14ac:dyDescent="0.2">
      <c r="A269" s="21"/>
      <c r="B269" s="1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15"/>
      <c r="U269" s="16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x14ac:dyDescent="0.2">
      <c r="A270" s="21"/>
      <c r="B270" s="1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15"/>
      <c r="U270" s="16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x14ac:dyDescent="0.2">
      <c r="A271" s="21"/>
      <c r="B271" s="1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15"/>
      <c r="U271" s="16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x14ac:dyDescent="0.2">
      <c r="A272" s="21"/>
      <c r="B272" s="1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15"/>
      <c r="U272" s="16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x14ac:dyDescent="0.2">
      <c r="A273" s="21"/>
      <c r="B273" s="1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15"/>
      <c r="U273" s="16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x14ac:dyDescent="0.2">
      <c r="A274" s="21"/>
      <c r="B274" s="1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15"/>
      <c r="U274" s="16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x14ac:dyDescent="0.2">
      <c r="A275" s="21"/>
      <c r="B275" s="1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15"/>
      <c r="U275" s="16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x14ac:dyDescent="0.2">
      <c r="A276" s="21"/>
      <c r="B276" s="1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15"/>
      <c r="U276" s="16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x14ac:dyDescent="0.2">
      <c r="A277" s="21"/>
      <c r="B277" s="1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15"/>
      <c r="U277" s="16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x14ac:dyDescent="0.2">
      <c r="A278" s="21"/>
      <c r="B278" s="1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15"/>
      <c r="U278" s="16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x14ac:dyDescent="0.2">
      <c r="A279" s="21"/>
      <c r="B279" s="1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15"/>
      <c r="U279" s="16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x14ac:dyDescent="0.2">
      <c r="A280" s="21"/>
      <c r="B280" s="1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15"/>
      <c r="U280" s="16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x14ac:dyDescent="0.2">
      <c r="A281" s="21"/>
      <c r="B281" s="1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15"/>
      <c r="U281" s="16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x14ac:dyDescent="0.2">
      <c r="A282" s="21"/>
      <c r="B282" s="1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15"/>
      <c r="U282" s="16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x14ac:dyDescent="0.2">
      <c r="A283" s="21"/>
      <c r="B283" s="1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15"/>
      <c r="U283" s="16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x14ac:dyDescent="0.2">
      <c r="A284" s="21"/>
      <c r="B284" s="1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15"/>
      <c r="U284" s="16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x14ac:dyDescent="0.2">
      <c r="A285" s="21"/>
      <c r="B285" s="1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15"/>
      <c r="U285" s="16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x14ac:dyDescent="0.2">
      <c r="A286" s="21"/>
      <c r="B286" s="1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15"/>
      <c r="U286" s="16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x14ac:dyDescent="0.2">
      <c r="A287" s="21"/>
      <c r="B287" s="1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15"/>
      <c r="U287" s="16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x14ac:dyDescent="0.2">
      <c r="A288" s="21"/>
      <c r="B288" s="1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15"/>
      <c r="U288" s="16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x14ac:dyDescent="0.2">
      <c r="A289" s="21"/>
      <c r="B289" s="1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15"/>
      <c r="U289" s="16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x14ac:dyDescent="0.2">
      <c r="A290" s="21"/>
      <c r="B290" s="1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15"/>
      <c r="U290" s="16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x14ac:dyDescent="0.2">
      <c r="A291" s="21"/>
      <c r="B291" s="1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15"/>
      <c r="U291" s="16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x14ac:dyDescent="0.2">
      <c r="A292" s="21"/>
      <c r="B292" s="1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15"/>
      <c r="U292" s="16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x14ac:dyDescent="0.2">
      <c r="A293" s="21"/>
      <c r="B293" s="1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15"/>
      <c r="U293" s="16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x14ac:dyDescent="0.2">
      <c r="A294" s="21"/>
      <c r="B294" s="1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15"/>
      <c r="U294" s="16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x14ac:dyDescent="0.2">
      <c r="A295" s="21"/>
      <c r="B295" s="1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15"/>
      <c r="U295" s="16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x14ac:dyDescent="0.2">
      <c r="A296" s="21"/>
      <c r="B296" s="1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15"/>
      <c r="U296" s="16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x14ac:dyDescent="0.2">
      <c r="A297" s="21"/>
      <c r="B297" s="1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15"/>
      <c r="U297" s="16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x14ac:dyDescent="0.2">
      <c r="A298" s="21"/>
      <c r="B298" s="1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15"/>
      <c r="U298" s="16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x14ac:dyDescent="0.2">
      <c r="A299" s="21"/>
      <c r="B299" s="1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15"/>
      <c r="U299" s="16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x14ac:dyDescent="0.2">
      <c r="A300" s="21"/>
      <c r="B300" s="1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15"/>
      <c r="U300" s="16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x14ac:dyDescent="0.2">
      <c r="A301" s="21"/>
      <c r="B301" s="1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15"/>
      <c r="U301" s="16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x14ac:dyDescent="0.2">
      <c r="A302" s="21"/>
      <c r="B302" s="1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15"/>
      <c r="U302" s="16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x14ac:dyDescent="0.2">
      <c r="A303" s="21"/>
      <c r="B303" s="1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15"/>
      <c r="U303" s="16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x14ac:dyDescent="0.2">
      <c r="A304" s="21"/>
      <c r="B304" s="1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15"/>
      <c r="U304" s="16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x14ac:dyDescent="0.2">
      <c r="A305" s="21"/>
      <c r="B305" s="1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15"/>
      <c r="U305" s="16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x14ac:dyDescent="0.2">
      <c r="A306" s="21"/>
      <c r="B306" s="1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15"/>
      <c r="U306" s="16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x14ac:dyDescent="0.2">
      <c r="A307" s="21"/>
      <c r="B307" s="1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15"/>
      <c r="U307" s="16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x14ac:dyDescent="0.2">
      <c r="A308" s="21"/>
      <c r="B308" s="1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15"/>
      <c r="U308" s="16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x14ac:dyDescent="0.2">
      <c r="A309" s="21"/>
      <c r="B309" s="1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15"/>
      <c r="U309" s="16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x14ac:dyDescent="0.2">
      <c r="A310" s="21"/>
      <c r="B310" s="1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15"/>
      <c r="U310" s="16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x14ac:dyDescent="0.2">
      <c r="A311" s="21"/>
      <c r="B311" s="1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15"/>
      <c r="U311" s="16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x14ac:dyDescent="0.2">
      <c r="A312" s="21"/>
      <c r="B312" s="1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15"/>
      <c r="U312" s="16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x14ac:dyDescent="0.2">
      <c r="A313" s="21"/>
      <c r="B313" s="1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15"/>
      <c r="U313" s="16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x14ac:dyDescent="0.2">
      <c r="A314" s="21"/>
      <c r="B314" s="1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15"/>
      <c r="U314" s="16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x14ac:dyDescent="0.2">
      <c r="A315" s="21"/>
      <c r="B315" s="1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15"/>
      <c r="U315" s="16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x14ac:dyDescent="0.2">
      <c r="A316" s="21"/>
      <c r="B316" s="1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15"/>
      <c r="U316" s="16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x14ac:dyDescent="0.2">
      <c r="A317" s="21"/>
      <c r="B317" s="1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15"/>
      <c r="U317" s="16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x14ac:dyDescent="0.2">
      <c r="A318" s="21"/>
      <c r="B318" s="1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15"/>
      <c r="U318" s="16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x14ac:dyDescent="0.2">
      <c r="A319" s="21"/>
      <c r="B319" s="1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15"/>
      <c r="U319" s="16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x14ac:dyDescent="0.2">
      <c r="A320" s="21"/>
      <c r="B320" s="1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15"/>
      <c r="U320" s="16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x14ac:dyDescent="0.2">
      <c r="A321" s="21"/>
      <c r="B321" s="1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15"/>
      <c r="U321" s="16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x14ac:dyDescent="0.2">
      <c r="A322" s="21"/>
      <c r="B322" s="1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15"/>
      <c r="U322" s="16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x14ac:dyDescent="0.2">
      <c r="A323" s="21"/>
      <c r="B323" s="1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15"/>
      <c r="U323" s="16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x14ac:dyDescent="0.2">
      <c r="A324" s="21"/>
      <c r="B324" s="1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15"/>
      <c r="U324" s="16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x14ac:dyDescent="0.2">
      <c r="A325" s="21"/>
      <c r="B325" s="1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15"/>
      <c r="U325" s="16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x14ac:dyDescent="0.2">
      <c r="A326" s="21"/>
      <c r="B326" s="1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15"/>
      <c r="U326" s="16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x14ac:dyDescent="0.2">
      <c r="A327" s="21"/>
      <c r="B327" s="1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15"/>
      <c r="U327" s="16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x14ac:dyDescent="0.2">
      <c r="A328" s="21"/>
      <c r="B328" s="1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15"/>
      <c r="U328" s="16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x14ac:dyDescent="0.2">
      <c r="A329" s="21"/>
      <c r="B329" s="1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15"/>
      <c r="U329" s="16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x14ac:dyDescent="0.2">
      <c r="A330" s="21"/>
      <c r="B330" s="1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15"/>
      <c r="U330" s="16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x14ac:dyDescent="0.2">
      <c r="A331" s="21"/>
      <c r="B331" s="1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15"/>
      <c r="U331" s="16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x14ac:dyDescent="0.2">
      <c r="A332" s="21"/>
      <c r="B332" s="1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15"/>
      <c r="U332" s="16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x14ac:dyDescent="0.2">
      <c r="A333" s="21"/>
      <c r="B333" s="1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15"/>
      <c r="U333" s="16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x14ac:dyDescent="0.2">
      <c r="A334" s="21"/>
      <c r="B334" s="1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15"/>
      <c r="U334" s="16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x14ac:dyDescent="0.2">
      <c r="A335" s="21"/>
      <c r="B335" s="1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15"/>
      <c r="U335" s="16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x14ac:dyDescent="0.2">
      <c r="A336" s="21"/>
      <c r="B336" s="1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15"/>
      <c r="U336" s="16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x14ac:dyDescent="0.2">
      <c r="A337" s="21"/>
      <c r="B337" s="1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15"/>
      <c r="U337" s="16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x14ac:dyDescent="0.2">
      <c r="A338" s="21"/>
      <c r="B338" s="1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15"/>
      <c r="U338" s="16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x14ac:dyDescent="0.2">
      <c r="A339" s="21"/>
      <c r="B339" s="1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15"/>
      <c r="U339" s="16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x14ac:dyDescent="0.2">
      <c r="A340" s="21"/>
      <c r="B340" s="1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15"/>
      <c r="U340" s="16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x14ac:dyDescent="0.2">
      <c r="A341" s="21"/>
      <c r="B341" s="1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15"/>
      <c r="U341" s="16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x14ac:dyDescent="0.2">
      <c r="A342" s="21"/>
      <c r="B342" s="1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15"/>
      <c r="U342" s="16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x14ac:dyDescent="0.2">
      <c r="A343" s="21"/>
      <c r="B343" s="1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15"/>
      <c r="U343" s="16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x14ac:dyDescent="0.2">
      <c r="A344" s="21"/>
      <c r="B344" s="1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15"/>
      <c r="U344" s="16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x14ac:dyDescent="0.2">
      <c r="A345" s="21"/>
      <c r="B345" s="1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15"/>
      <c r="U345" s="16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x14ac:dyDescent="0.2">
      <c r="A346" s="21"/>
      <c r="B346" s="1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15"/>
      <c r="U346" s="16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x14ac:dyDescent="0.2">
      <c r="A347" s="21"/>
      <c r="B347" s="1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15"/>
      <c r="U347" s="16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x14ac:dyDescent="0.2">
      <c r="A348" s="21"/>
      <c r="B348" s="1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15"/>
      <c r="U348" s="16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x14ac:dyDescent="0.2">
      <c r="A349" s="21"/>
      <c r="B349" s="1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15"/>
      <c r="U349" s="16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x14ac:dyDescent="0.2">
      <c r="A350" s="21"/>
      <c r="B350" s="1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15"/>
      <c r="U350" s="16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x14ac:dyDescent="0.2">
      <c r="A351" s="21"/>
      <c r="B351" s="1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15"/>
      <c r="U351" s="16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x14ac:dyDescent="0.2">
      <c r="A352" s="21"/>
      <c r="B352" s="1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15"/>
      <c r="U352" s="16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x14ac:dyDescent="0.2">
      <c r="A353" s="21"/>
      <c r="B353" s="1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15"/>
      <c r="U353" s="16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x14ac:dyDescent="0.2">
      <c r="A354" s="21"/>
      <c r="B354" s="1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15"/>
      <c r="U354" s="16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x14ac:dyDescent="0.2">
      <c r="A355" s="21"/>
      <c r="B355" s="1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15"/>
      <c r="U355" s="16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x14ac:dyDescent="0.2">
      <c r="A356" s="21"/>
      <c r="B356" s="1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15"/>
      <c r="U356" s="16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x14ac:dyDescent="0.2">
      <c r="A357" s="21"/>
      <c r="B357" s="1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15"/>
      <c r="U357" s="16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x14ac:dyDescent="0.2">
      <c r="A358" s="21"/>
      <c r="B358" s="1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15"/>
      <c r="U358" s="16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x14ac:dyDescent="0.2">
      <c r="A359" s="21"/>
      <c r="B359" s="1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15"/>
      <c r="U359" s="16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x14ac:dyDescent="0.2">
      <c r="A360" s="21"/>
      <c r="B360" s="1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15"/>
      <c r="U360" s="16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x14ac:dyDescent="0.2">
      <c r="A361" s="21"/>
      <c r="B361" s="1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15"/>
      <c r="U361" s="16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x14ac:dyDescent="0.2">
      <c r="A362" s="21"/>
      <c r="B362" s="1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15"/>
      <c r="U362" s="16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x14ac:dyDescent="0.2">
      <c r="A363" s="21"/>
      <c r="B363" s="1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15"/>
      <c r="U363" s="16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x14ac:dyDescent="0.2">
      <c r="A364" s="21"/>
      <c r="B364" s="1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15"/>
      <c r="U364" s="16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x14ac:dyDescent="0.2">
      <c r="A365" s="21"/>
      <c r="B365" s="1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15"/>
      <c r="U365" s="16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x14ac:dyDescent="0.2">
      <c r="A366" s="21"/>
      <c r="B366" s="1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15"/>
      <c r="U366" s="16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x14ac:dyDescent="0.2">
      <c r="A367" s="21"/>
      <c r="B367" s="1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15"/>
      <c r="U367" s="16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x14ac:dyDescent="0.2">
      <c r="A368" s="21"/>
      <c r="B368" s="1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15"/>
      <c r="U368" s="16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x14ac:dyDescent="0.2">
      <c r="A369" s="21"/>
      <c r="B369" s="1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15"/>
      <c r="U369" s="16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x14ac:dyDescent="0.2">
      <c r="A370" s="21"/>
      <c r="B370" s="1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15"/>
      <c r="U370" s="16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x14ac:dyDescent="0.2">
      <c r="A371" s="21"/>
      <c r="B371" s="1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15"/>
      <c r="U371" s="16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x14ac:dyDescent="0.2">
      <c r="A372" s="21"/>
      <c r="B372" s="1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15"/>
      <c r="U372" s="16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x14ac:dyDescent="0.2">
      <c r="A373" s="21"/>
      <c r="B373" s="1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15"/>
      <c r="U373" s="16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x14ac:dyDescent="0.2">
      <c r="A374" s="21"/>
      <c r="B374" s="1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15"/>
      <c r="U374" s="16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x14ac:dyDescent="0.2">
      <c r="A375" s="21"/>
      <c r="B375" s="1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15"/>
      <c r="U375" s="16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x14ac:dyDescent="0.2">
      <c r="A376" s="21"/>
      <c r="B376" s="1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15"/>
      <c r="U376" s="16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x14ac:dyDescent="0.2">
      <c r="A377" s="21"/>
      <c r="B377" s="1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15"/>
      <c r="U377" s="16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x14ac:dyDescent="0.2">
      <c r="A378" s="21"/>
      <c r="B378" s="1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15"/>
      <c r="U378" s="16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x14ac:dyDescent="0.2">
      <c r="A379" s="21"/>
      <c r="B379" s="1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15"/>
      <c r="U379" s="16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x14ac:dyDescent="0.2">
      <c r="B380" s="1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15"/>
      <c r="U380" s="16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x14ac:dyDescent="0.2">
      <c r="V381" s="21"/>
    </row>
  </sheetData>
  <mergeCells count="98">
    <mergeCell ref="N161:O161"/>
    <mergeCell ref="N162:O162"/>
    <mergeCell ref="N163:O163"/>
    <mergeCell ref="N164:O164"/>
    <mergeCell ref="G158:H158"/>
    <mergeCell ref="U158:V158"/>
    <mergeCell ref="W158:X158"/>
    <mergeCell ref="U159:V159"/>
    <mergeCell ref="W159:X159"/>
    <mergeCell ref="N160:O160"/>
    <mergeCell ref="U160:V160"/>
    <mergeCell ref="W160:X160"/>
    <mergeCell ref="V154:X154"/>
    <mergeCell ref="V155:X155"/>
    <mergeCell ref="G156:H156"/>
    <mergeCell ref="G157:H157"/>
    <mergeCell ref="U157:V157"/>
    <mergeCell ref="W157:X157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U91:V91"/>
    <mergeCell ref="K92:L92"/>
    <mergeCell ref="U92:V92"/>
    <mergeCell ref="U99:V99"/>
    <mergeCell ref="J101:K101"/>
    <mergeCell ref="J102:K102"/>
    <mergeCell ref="K85:L85"/>
    <mergeCell ref="K86:L86"/>
    <mergeCell ref="K87:L87"/>
    <mergeCell ref="K88:L88"/>
    <mergeCell ref="K90:L90"/>
    <mergeCell ref="K91:L91"/>
    <mergeCell ref="K80:L80"/>
    <mergeCell ref="U80:V80"/>
    <mergeCell ref="K82:L82"/>
    <mergeCell ref="U82:V82"/>
    <mergeCell ref="K83:L83"/>
    <mergeCell ref="U83:V83"/>
    <mergeCell ref="U75:V75"/>
    <mergeCell ref="K76:L76"/>
    <mergeCell ref="K77:L77"/>
    <mergeCell ref="U77:V77"/>
    <mergeCell ref="K79:L79"/>
    <mergeCell ref="U79:V79"/>
    <mergeCell ref="U69:V69"/>
    <mergeCell ref="K70:L70"/>
    <mergeCell ref="K71:L71"/>
    <mergeCell ref="K73:L73"/>
    <mergeCell ref="K74:L74"/>
    <mergeCell ref="U74:V74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I18:AE19"/>
    <mergeCell ref="H31:J31"/>
    <mergeCell ref="H32:J32"/>
    <mergeCell ref="X32:Z32"/>
    <mergeCell ref="H33:J33"/>
    <mergeCell ref="L33:M33"/>
    <mergeCell ref="I15:AE16"/>
    <mergeCell ref="A2:AE2"/>
    <mergeCell ref="A3:AE3"/>
    <mergeCell ref="H5:X5"/>
    <mergeCell ref="H6:X6"/>
    <mergeCell ref="AD9:AE9"/>
  </mergeCells>
  <conditionalFormatting sqref="J104:K104">
    <cfRule type="cellIs" dxfId="271" priority="11" stopIfTrue="1" operator="lessThan">
      <formula>$H$31</formula>
    </cfRule>
    <cfRule type="cellIs" dxfId="270" priority="12" stopIfTrue="1" operator="greaterThan">
      <formula>$H$31</formula>
    </cfRule>
  </conditionalFormatting>
  <conditionalFormatting sqref="U69:V69">
    <cfRule type="cellIs" dxfId="269" priority="1" stopIfTrue="1" operator="lessThan">
      <formula>$X$36</formula>
    </cfRule>
    <cfRule type="cellIs" dxfId="268" priority="2" stopIfTrue="1" operator="greaterThan">
      <formula>$X$36</formula>
    </cfRule>
  </conditionalFormatting>
  <conditionalFormatting sqref="U75:V75">
    <cfRule type="cellIs" dxfId="267" priority="5" stopIfTrue="1" operator="lessThan">
      <formula>$X$35</formula>
    </cfRule>
    <cfRule type="cellIs" dxfId="266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265" priority="3" stopIfTrue="1" operator="lessThan">
      <formula>$X$37</formula>
    </cfRule>
    <cfRule type="cellIs" dxfId="264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78D5-060C-4798-9F5A-438576D022D3}">
  <sheetPr>
    <tabColor rgb="FF92D050"/>
  </sheetPr>
  <dimension ref="A1:AX381"/>
  <sheetViews>
    <sheetView view="pageBreakPreview" zoomScale="75" zoomScaleNormal="100" zoomScaleSheetLayoutView="115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50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6"/>
      <c r="AE5" s="17"/>
      <c r="AF5" s="16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126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21"/>
      <c r="AB6" s="21" t="s">
        <v>3</v>
      </c>
      <c r="AD6" s="20"/>
      <c r="AE6" s="22"/>
      <c r="AF6" s="20"/>
      <c r="AG6" s="20"/>
      <c r="AH6" s="23"/>
      <c r="AI6" s="20">
        <f>PI()*H34</f>
        <v>56.564375727884219</v>
      </c>
      <c r="AJ6" s="24">
        <f>AI6/6</f>
        <v>9.4273959546473698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203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21"/>
      <c r="AB7" s="2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21"/>
      <c r="AB8" s="2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5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5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5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5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5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AE27" s="51"/>
    </row>
    <row r="28" spans="1:39" ht="11.25" customHeight="1" x14ac:dyDescent="0.2">
      <c r="A28" s="61"/>
      <c r="B28" s="15" t="s">
        <v>196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62"/>
      <c r="T28" s="63"/>
      <c r="U28" s="16"/>
      <c r="V28" s="21"/>
      <c r="W28" s="21"/>
      <c r="AE28" s="51"/>
    </row>
    <row r="29" spans="1:39" ht="11.25" customHeight="1" x14ac:dyDescent="0.2">
      <c r="A29" s="61"/>
      <c r="B29" s="64"/>
      <c r="C29" s="15"/>
      <c r="D29" s="21"/>
      <c r="E29" s="21"/>
      <c r="F29" s="21"/>
      <c r="G29" s="21"/>
      <c r="H29" s="21"/>
      <c r="T29" s="15"/>
      <c r="U29" s="65"/>
      <c r="V29" s="21"/>
      <c r="Y29" s="21"/>
      <c r="Z29" s="66"/>
      <c r="AA29" s="21"/>
      <c r="AB29" s="21"/>
      <c r="AC29" s="2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68"/>
      <c r="T30" s="63"/>
      <c r="U30" s="16"/>
      <c r="V30" s="2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21"/>
      <c r="D31" s="21"/>
      <c r="E31" s="21"/>
      <c r="G31" s="7" t="s">
        <v>3</v>
      </c>
      <c r="H31" s="219">
        <f>Sheet1!B27</f>
        <v>2460</v>
      </c>
      <c r="I31" s="219"/>
      <c r="J31" s="219"/>
      <c r="K31" s="21" t="s">
        <v>35</v>
      </c>
      <c r="M31" s="21"/>
      <c r="N31" s="21"/>
      <c r="O31" s="21"/>
      <c r="P31" s="21"/>
      <c r="Q31" s="21"/>
      <c r="R31" s="21" t="s">
        <v>36</v>
      </c>
      <c r="S31" s="70"/>
      <c r="T31" s="15"/>
      <c r="U31" s="71"/>
      <c r="V31" s="21"/>
      <c r="Z31" s="72"/>
      <c r="AA31" s="21"/>
      <c r="AB31" s="2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21"/>
      <c r="D32" s="21"/>
      <c r="E32" s="21"/>
      <c r="G32" s="7" t="s">
        <v>3</v>
      </c>
      <c r="H32" s="230">
        <v>1.82</v>
      </c>
      <c r="I32" s="230"/>
      <c r="J32" s="230"/>
      <c r="K32" s="21" t="s">
        <v>38</v>
      </c>
      <c r="M32" s="21"/>
      <c r="N32" s="21"/>
      <c r="O32" s="21"/>
      <c r="P32" s="21"/>
      <c r="Q32" s="21"/>
      <c r="R32" s="21" t="s">
        <v>39</v>
      </c>
      <c r="S32" s="68"/>
      <c r="T32" s="63"/>
      <c r="U32" s="71"/>
      <c r="V32" s="21"/>
      <c r="W32" s="21" t="s">
        <v>3</v>
      </c>
      <c r="X32" s="230">
        <v>500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21"/>
      <c r="E33" s="21"/>
      <c r="G33" s="7" t="s">
        <v>3</v>
      </c>
      <c r="H33" s="237">
        <f>L33*6/PI()</f>
        <v>36.287327024952141</v>
      </c>
      <c r="I33" s="237"/>
      <c r="J33" s="237"/>
      <c r="K33" s="21" t="s">
        <v>38</v>
      </c>
      <c r="L33" s="238">
        <v>19</v>
      </c>
      <c r="M33" s="238"/>
      <c r="N33" s="7" t="s">
        <v>42</v>
      </c>
      <c r="Q33" s="21"/>
      <c r="R33" s="21"/>
      <c r="S33" s="68"/>
      <c r="T33" s="63"/>
      <c r="U33" s="71"/>
      <c r="V33" s="21"/>
      <c r="W33" s="21"/>
      <c r="X33" s="74"/>
      <c r="Y33" s="74"/>
      <c r="Z33" s="74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21"/>
      <c r="D34" s="21"/>
      <c r="E34" s="21"/>
      <c r="G34" s="7" t="s">
        <v>3</v>
      </c>
      <c r="H34" s="230">
        <v>18.004999999999999</v>
      </c>
      <c r="I34" s="230"/>
      <c r="J34" s="230"/>
      <c r="K34" s="21" t="s">
        <v>38</v>
      </c>
      <c r="M34" s="78"/>
      <c r="R34" s="7" t="s">
        <v>44</v>
      </c>
      <c r="T34" s="15"/>
      <c r="U34" s="79"/>
      <c r="V34" s="21"/>
      <c r="W34" s="7" t="s">
        <v>3</v>
      </c>
      <c r="X34" s="230">
        <v>300</v>
      </c>
      <c r="Y34" s="230"/>
      <c r="Z34" s="230"/>
      <c r="AA34" s="21" t="s">
        <v>40</v>
      </c>
      <c r="AB34" s="2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21"/>
      <c r="D35" s="21"/>
      <c r="E35" s="21"/>
      <c r="G35" s="7" t="s">
        <v>3</v>
      </c>
      <c r="H35" s="230">
        <v>7</v>
      </c>
      <c r="I35" s="230"/>
      <c r="J35" s="230"/>
      <c r="K35" s="21" t="s">
        <v>46</v>
      </c>
      <c r="R35" s="7" t="s">
        <v>47</v>
      </c>
      <c r="T35" s="15"/>
      <c r="U35" s="79"/>
      <c r="V35" s="21"/>
      <c r="W35" s="7" t="s">
        <v>3</v>
      </c>
      <c r="X35" s="230">
        <v>15</v>
      </c>
      <c r="Y35" s="230"/>
      <c r="Z35" s="230"/>
      <c r="AA35" s="21" t="s">
        <v>48</v>
      </c>
      <c r="AB35" s="2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21"/>
      <c r="D36" s="21"/>
      <c r="E36" s="21"/>
      <c r="G36" s="7" t="s">
        <v>3</v>
      </c>
      <c r="H36" s="231">
        <f>H32*H35</f>
        <v>12.74</v>
      </c>
      <c r="I36" s="231"/>
      <c r="J36" s="231"/>
      <c r="K36" s="21" t="s">
        <v>38</v>
      </c>
      <c r="R36" s="7" t="s">
        <v>51</v>
      </c>
      <c r="T36" s="15"/>
      <c r="U36" s="71"/>
      <c r="V36" s="21"/>
      <c r="W36" s="7" t="s">
        <v>3</v>
      </c>
      <c r="X36" s="230">
        <v>30</v>
      </c>
      <c r="Y36" s="230"/>
      <c r="Z36" s="230"/>
      <c r="AA36" s="21" t="s">
        <v>48</v>
      </c>
      <c r="AB36" s="2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21"/>
      <c r="D37" s="21"/>
      <c r="E37" s="21"/>
      <c r="H37" s="21"/>
      <c r="I37" s="21"/>
      <c r="J37" s="21"/>
      <c r="K37" s="21"/>
      <c r="R37" s="7" t="s">
        <v>47</v>
      </c>
      <c r="T37" s="15"/>
      <c r="U37" s="71"/>
      <c r="V37" s="21"/>
      <c r="W37" s="7" t="s">
        <v>3</v>
      </c>
      <c r="X37" s="230">
        <v>15</v>
      </c>
      <c r="Y37" s="230"/>
      <c r="Z37" s="230"/>
      <c r="AA37" s="21" t="s">
        <v>48</v>
      </c>
      <c r="AB37" s="2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21"/>
      <c r="D38" s="21"/>
      <c r="E38" s="21"/>
      <c r="H38" s="21"/>
      <c r="I38" s="21"/>
      <c r="J38" s="21"/>
      <c r="K38" s="21"/>
      <c r="T38" s="15"/>
      <c r="U38" s="71"/>
      <c r="V38" s="21"/>
      <c r="X38" s="74"/>
      <c r="Y38" s="74"/>
      <c r="Z38" s="74"/>
      <c r="AA38" s="21"/>
      <c r="AB38" s="2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21"/>
      <c r="D39" s="21"/>
      <c r="E39" s="21"/>
      <c r="H39" s="21"/>
      <c r="I39" s="21"/>
      <c r="J39" s="21"/>
      <c r="K39" s="21"/>
      <c r="L39" s="7" t="s">
        <v>3</v>
      </c>
      <c r="M39" s="81">
        <f>U39+U68+U74</f>
        <v>10978</v>
      </c>
      <c r="N39" s="7" t="s">
        <v>55</v>
      </c>
      <c r="O39" s="82" t="s">
        <v>56</v>
      </c>
      <c r="T39" s="15"/>
      <c r="U39" s="232">
        <f>Sheet1!C27</f>
        <v>9500</v>
      </c>
      <c r="V39" s="232"/>
      <c r="W39" s="232"/>
      <c r="X39" s="74" t="s">
        <v>55</v>
      </c>
      <c r="Y39" s="74"/>
      <c r="Z39" s="74"/>
      <c r="AA39" s="21"/>
      <c r="AB39" s="2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21"/>
      <c r="D40" s="21"/>
      <c r="E40" s="21"/>
      <c r="H40" s="21"/>
      <c r="I40" s="21"/>
      <c r="J40" s="21"/>
      <c r="K40" s="21"/>
      <c r="L40" s="7" t="s">
        <v>3</v>
      </c>
      <c r="M40" s="83">
        <f>U40/1000</f>
        <v>169</v>
      </c>
      <c r="N40" s="7" t="s">
        <v>58</v>
      </c>
      <c r="O40" s="82" t="s">
        <v>59</v>
      </c>
      <c r="T40" s="15"/>
      <c r="U40" s="233">
        <f>Sheet1!M27</f>
        <v>169000</v>
      </c>
      <c r="V40" s="233"/>
      <c r="W40" s="233"/>
      <c r="X40" s="74" t="s">
        <v>60</v>
      </c>
      <c r="Y40" s="74"/>
      <c r="Z40" s="74"/>
      <c r="AA40" s="21"/>
      <c r="AB40" s="2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21"/>
      <c r="D41" s="21"/>
      <c r="E41" s="21"/>
      <c r="H41" s="21"/>
      <c r="I41" s="21"/>
      <c r="J41" s="21"/>
      <c r="K41" s="21"/>
      <c r="M41" s="74">
        <f>Sheet1!E27</f>
        <v>500</v>
      </c>
      <c r="N41" s="7" t="s">
        <v>55</v>
      </c>
      <c r="O41" s="82" t="s">
        <v>56</v>
      </c>
      <c r="T41" s="15"/>
      <c r="U41" s="71"/>
      <c r="V41" s="21"/>
      <c r="X41" s="74"/>
      <c r="Y41" s="74"/>
      <c r="Z41" s="74"/>
      <c r="AA41" s="21"/>
      <c r="AB41" s="2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21"/>
      <c r="D43" s="21"/>
      <c r="E43" s="21"/>
      <c r="H43" s="21"/>
      <c r="I43" s="21"/>
      <c r="J43" s="21"/>
      <c r="K43" s="21"/>
      <c r="T43" s="15"/>
      <c r="U43" s="71"/>
      <c r="V43" s="21"/>
      <c r="X43" s="74"/>
      <c r="Y43" s="74"/>
      <c r="Z43" s="74"/>
      <c r="AA43" s="21"/>
      <c r="AB43" s="2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21"/>
      <c r="D44" s="21"/>
      <c r="E44" s="21"/>
      <c r="H44" s="21"/>
      <c r="I44" s="21"/>
      <c r="J44" s="21"/>
      <c r="K44" s="21"/>
      <c r="T44" s="15"/>
      <c r="U44" s="71"/>
      <c r="V44" s="21"/>
      <c r="X44" s="74"/>
      <c r="Y44" s="74"/>
      <c r="Z44" s="74"/>
      <c r="AA44" s="21"/>
      <c r="AB44" s="2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21"/>
      <c r="D45" s="21"/>
      <c r="E45" s="21"/>
      <c r="H45" s="21"/>
      <c r="I45" s="21"/>
      <c r="J45" s="21"/>
      <c r="K45" s="21"/>
      <c r="T45" s="15"/>
      <c r="U45" s="71"/>
      <c r="V45" s="21"/>
      <c r="X45" s="74"/>
      <c r="Y45" s="74"/>
      <c r="Z45" s="74"/>
      <c r="AA45" s="21"/>
      <c r="AB45" s="2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21"/>
      <c r="D46" s="21"/>
      <c r="E46" s="21"/>
      <c r="H46" s="21"/>
      <c r="I46" s="21"/>
      <c r="J46" s="21"/>
      <c r="K46" s="21"/>
      <c r="T46" s="15"/>
      <c r="U46" s="71"/>
      <c r="V46" s="21"/>
      <c r="X46" s="74"/>
      <c r="Y46" s="74"/>
      <c r="Z46" s="74"/>
      <c r="AA46" s="21"/>
      <c r="AB46" s="2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21"/>
      <c r="D47" s="21"/>
      <c r="E47" s="21"/>
      <c r="H47" s="21"/>
      <c r="I47" s="21"/>
      <c r="J47" s="21"/>
      <c r="K47" s="21"/>
      <c r="T47" s="15"/>
      <c r="U47" s="71"/>
      <c r="V47" s="21"/>
      <c r="X47" s="74"/>
      <c r="Y47" s="74"/>
      <c r="Z47" s="74"/>
      <c r="AA47" s="21"/>
      <c r="AB47" s="2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21"/>
      <c r="D48" s="21"/>
      <c r="E48" s="21"/>
      <c r="H48" s="21"/>
      <c r="I48" s="21"/>
      <c r="J48" s="21"/>
      <c r="K48" s="93"/>
      <c r="R48" s="94"/>
      <c r="T48" s="7"/>
      <c r="U48" s="7"/>
      <c r="W48" s="15"/>
      <c r="X48" s="71"/>
      <c r="Y48" s="21"/>
      <c r="AA48" s="74"/>
      <c r="AB48" s="2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21"/>
      <c r="D49" s="21"/>
      <c r="E49" s="21"/>
      <c r="H49" s="21"/>
      <c r="I49" s="21"/>
      <c r="J49" s="21"/>
      <c r="K49" s="93"/>
      <c r="L49" s="95"/>
      <c r="M49" s="95"/>
      <c r="N49" s="95"/>
      <c r="O49" s="95"/>
      <c r="P49" s="95"/>
      <c r="Q49" s="95"/>
      <c r="R49" s="94"/>
      <c r="S49" s="95"/>
      <c r="T49" s="96"/>
      <c r="U49" s="71"/>
      <c r="V49" s="79"/>
      <c r="W49" s="95"/>
      <c r="X49" s="97"/>
      <c r="Y49" s="74"/>
      <c r="Z49" s="74"/>
      <c r="AA49" s="21"/>
      <c r="AB49" s="2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21"/>
      <c r="D50" s="21"/>
      <c r="E50" s="21"/>
      <c r="H50" s="21"/>
      <c r="I50" s="21"/>
      <c r="J50" s="21"/>
      <c r="K50" s="98"/>
      <c r="R50" s="94"/>
      <c r="T50" s="15"/>
      <c r="U50" s="99"/>
      <c r="V50" s="21"/>
      <c r="X50" s="74"/>
      <c r="Y50" s="74"/>
      <c r="Z50" s="74"/>
      <c r="AA50" s="21"/>
      <c r="AB50" s="2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21"/>
      <c r="D51" s="21"/>
      <c r="E51" s="21"/>
      <c r="H51" s="21"/>
      <c r="I51" s="21"/>
      <c r="J51" s="21"/>
      <c r="K51" s="93"/>
      <c r="R51" s="94"/>
      <c r="T51" s="15"/>
      <c r="U51" s="71"/>
      <c r="V51" s="21"/>
      <c r="X51" s="74"/>
      <c r="Y51" s="74"/>
      <c r="Z51" s="74"/>
      <c r="AA51" s="21"/>
      <c r="AB51" s="2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21"/>
      <c r="D52" s="21"/>
      <c r="E52" s="21"/>
      <c r="H52" s="21"/>
      <c r="I52" s="21"/>
      <c r="J52" s="21"/>
      <c r="K52" s="93"/>
      <c r="L52" s="95"/>
      <c r="R52" s="94"/>
      <c r="T52" s="15"/>
      <c r="U52" s="71"/>
      <c r="V52" s="21"/>
      <c r="X52" s="74"/>
      <c r="Y52" s="74"/>
      <c r="Z52" s="74"/>
      <c r="AA52" s="21"/>
      <c r="AB52" s="2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21"/>
      <c r="D53" s="21"/>
      <c r="E53" s="21"/>
      <c r="H53" s="21"/>
      <c r="I53" s="21"/>
      <c r="J53" s="21"/>
      <c r="K53" s="21"/>
      <c r="T53" s="15"/>
      <c r="U53" s="71"/>
      <c r="V53" s="21"/>
      <c r="X53" s="74"/>
      <c r="Y53" s="74"/>
      <c r="Z53" s="74"/>
      <c r="AA53" s="21"/>
      <c r="AB53" s="2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21"/>
      <c r="D54" s="21"/>
      <c r="E54" s="21"/>
      <c r="H54" s="21"/>
      <c r="I54" s="21"/>
      <c r="J54" s="21"/>
      <c r="K54" s="21"/>
      <c r="T54" s="15"/>
      <c r="U54" s="71"/>
      <c r="V54" s="21"/>
      <c r="X54" s="74"/>
      <c r="Y54" s="74"/>
      <c r="Z54" s="74"/>
      <c r="AA54" s="21"/>
      <c r="AB54" s="2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21"/>
      <c r="D55" s="21"/>
      <c r="E55" s="21"/>
      <c r="H55" s="21"/>
      <c r="I55" s="21"/>
      <c r="J55" s="21"/>
      <c r="K55" s="21"/>
      <c r="R55" s="100"/>
      <c r="T55" s="15"/>
      <c r="U55" s="71"/>
      <c r="V55" s="21"/>
      <c r="X55" s="74"/>
      <c r="Y55" s="74"/>
      <c r="Z55" s="74"/>
      <c r="AA55" s="21"/>
      <c r="AB55" s="2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21"/>
      <c r="D56" s="21"/>
      <c r="E56" s="21"/>
      <c r="H56" s="21"/>
      <c r="I56" s="21"/>
      <c r="J56" s="21"/>
      <c r="K56" s="21"/>
      <c r="T56" s="15"/>
      <c r="U56" s="71"/>
      <c r="V56" s="21"/>
      <c r="X56" s="74"/>
      <c r="Y56" s="74"/>
      <c r="Z56" s="74"/>
      <c r="AA56" s="21"/>
      <c r="AB56" s="2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21"/>
      <c r="D57" s="21"/>
      <c r="E57" s="21"/>
      <c r="H57" s="21"/>
      <c r="I57" s="21"/>
      <c r="J57" s="21"/>
      <c r="K57" s="21"/>
      <c r="T57" s="15"/>
      <c r="U57" s="71"/>
      <c r="V57" s="21"/>
      <c r="X57" s="74"/>
      <c r="Y57" s="74"/>
      <c r="Z57" s="74"/>
      <c r="AA57" s="21"/>
      <c r="AB57" s="2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21"/>
      <c r="D58" s="21"/>
      <c r="E58" s="21"/>
      <c r="H58" s="21"/>
      <c r="I58" s="21"/>
      <c r="J58" s="21"/>
      <c r="K58" s="21"/>
      <c r="T58" s="15"/>
      <c r="U58" s="71"/>
      <c r="V58" s="21"/>
      <c r="X58" s="74"/>
      <c r="Y58" s="74"/>
      <c r="Z58" s="74"/>
      <c r="AA58" s="21"/>
      <c r="AB58" s="2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21"/>
      <c r="D59" s="21"/>
      <c r="E59" s="21"/>
      <c r="H59" s="21"/>
      <c r="I59" s="21"/>
      <c r="J59" s="21"/>
      <c r="K59" s="21"/>
      <c r="T59" s="15"/>
      <c r="U59" s="71"/>
      <c r="V59" s="21"/>
      <c r="X59" s="74"/>
      <c r="Y59" s="74"/>
      <c r="Z59" s="74"/>
      <c r="AA59" s="21"/>
      <c r="AB59" s="2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21"/>
      <c r="D60" s="21"/>
      <c r="E60" s="21"/>
      <c r="H60" s="21"/>
      <c r="I60" s="21"/>
      <c r="J60" s="21"/>
      <c r="K60" s="21"/>
      <c r="T60" s="15"/>
      <c r="U60" s="71"/>
      <c r="V60" s="21"/>
      <c r="X60" s="74"/>
      <c r="Y60" s="74"/>
      <c r="Z60" s="74"/>
      <c r="AA60" s="21"/>
      <c r="AB60" s="2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21"/>
      <c r="D61" s="21"/>
      <c r="E61" s="21"/>
      <c r="H61" s="21"/>
      <c r="I61" s="21"/>
      <c r="J61" s="21"/>
      <c r="K61" s="21"/>
      <c r="T61" s="15"/>
      <c r="U61" s="71"/>
      <c r="V61" s="21"/>
      <c r="X61" s="74"/>
      <c r="Y61" s="74"/>
      <c r="Z61" s="74"/>
      <c r="AA61" s="21"/>
      <c r="AB61" s="2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21"/>
      <c r="D62" s="21"/>
      <c r="E62" s="21"/>
      <c r="H62" s="21"/>
      <c r="I62" s="21"/>
      <c r="J62" s="21"/>
      <c r="K62" s="21"/>
      <c r="T62" s="15"/>
      <c r="U62" s="71"/>
      <c r="V62" s="21"/>
      <c r="X62" s="74"/>
      <c r="Y62" s="74"/>
      <c r="Z62" s="74"/>
      <c r="AA62" s="21"/>
      <c r="AB62" s="2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21"/>
      <c r="D63" s="21"/>
      <c r="E63" s="21"/>
      <c r="H63" s="21"/>
      <c r="I63" s="21"/>
      <c r="J63" s="21"/>
      <c r="K63" s="21"/>
      <c r="T63" s="15"/>
      <c r="U63" s="71"/>
      <c r="V63" s="21"/>
      <c r="X63" s="74"/>
      <c r="Y63" s="74"/>
      <c r="Z63" s="74"/>
      <c r="AA63" s="21"/>
      <c r="AB63" s="2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21"/>
      <c r="D64" s="21"/>
      <c r="E64" s="21"/>
      <c r="H64" s="21"/>
      <c r="I64" s="21"/>
      <c r="J64" s="21"/>
      <c r="K64" s="21"/>
      <c r="T64" s="15"/>
      <c r="U64" s="71"/>
      <c r="V64" s="21"/>
      <c r="X64" s="74"/>
      <c r="Y64" s="74"/>
      <c r="Z64" s="74"/>
      <c r="AA64" s="21"/>
      <c r="AB64" s="2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21"/>
      <c r="D65" s="21"/>
      <c r="E65" s="21"/>
      <c r="H65" s="21"/>
      <c r="I65" s="21"/>
      <c r="J65" s="7" t="s">
        <v>3</v>
      </c>
      <c r="K65" s="234">
        <f>PI()*H34^2/4</f>
        <v>254.61039624513882</v>
      </c>
      <c r="L65" s="234"/>
      <c r="M65" s="7" t="s">
        <v>62</v>
      </c>
      <c r="T65" s="15"/>
      <c r="U65" s="71"/>
      <c r="V65" s="21"/>
      <c r="X65" s="74"/>
      <c r="Y65" s="74"/>
      <c r="Z65" s="74"/>
      <c r="AA65" s="21"/>
      <c r="AB65" s="21"/>
      <c r="AD65" s="80"/>
      <c r="AE65" s="51"/>
      <c r="AI65" s="64"/>
      <c r="AJ65" s="75"/>
      <c r="AK65" s="75"/>
      <c r="AL65" s="75"/>
      <c r="AM65" s="75"/>
      <c r="AX65" s="7">
        <f>PI()*H34^2*0.25*AX64/1000</f>
        <v>79.850912470400431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250</v>
      </c>
      <c r="L67" s="226"/>
      <c r="M67" s="95" t="s">
        <v>64</v>
      </c>
      <c r="T67" s="15"/>
      <c r="U67" s="71"/>
      <c r="V67" s="21"/>
      <c r="X67" s="74"/>
      <c r="Y67" s="74"/>
      <c r="Z67" s="74"/>
      <c r="AA67" s="21"/>
      <c r="AB67" s="2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981.89234880770573</v>
      </c>
      <c r="L68" s="226"/>
      <c r="M68" s="95" t="s">
        <v>55</v>
      </c>
      <c r="R68" s="7" t="s">
        <v>66</v>
      </c>
      <c r="T68" s="7" t="s">
        <v>3</v>
      </c>
      <c r="U68" s="219">
        <v>985</v>
      </c>
      <c r="V68" s="219"/>
      <c r="W68" s="7" t="s">
        <v>55</v>
      </c>
      <c r="X68" s="15"/>
      <c r="Y68" s="74"/>
      <c r="Z68" s="74" t="s">
        <v>67</v>
      </c>
      <c r="AA68" s="21"/>
      <c r="AB68" s="2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02"/>
      <c r="L69" s="102"/>
      <c r="M69" s="95"/>
      <c r="T69" s="7" t="s">
        <v>3</v>
      </c>
      <c r="U69" s="221">
        <f>U68/1000*K65/X32*60</f>
        <v>30.094948836175405</v>
      </c>
      <c r="V69" s="221"/>
      <c r="W69" s="7" t="s">
        <v>48</v>
      </c>
      <c r="X69" s="15"/>
      <c r="Y69" s="74"/>
      <c r="Z69" s="21" t="s">
        <v>67</v>
      </c>
      <c r="AA69" s="21"/>
      <c r="AB69" s="2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985</v>
      </c>
      <c r="L70" s="226"/>
      <c r="M70" s="95" t="s">
        <v>55</v>
      </c>
      <c r="T70" s="15"/>
      <c r="U70" s="71"/>
      <c r="V70" s="21"/>
      <c r="X70" s="74"/>
      <c r="Y70" s="74"/>
      <c r="Z70" s="74"/>
      <c r="AA70" s="21"/>
      <c r="AB70" s="2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9993</v>
      </c>
      <c r="L71" s="220"/>
      <c r="M71" s="106" t="s">
        <v>55</v>
      </c>
      <c r="T71" s="15"/>
      <c r="U71" s="71"/>
      <c r="V71" s="21"/>
      <c r="X71" s="74"/>
      <c r="Y71" s="74"/>
      <c r="Z71" s="74"/>
      <c r="AA71" s="21"/>
      <c r="AB71" s="2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21"/>
      <c r="D72" s="21"/>
      <c r="E72" s="21"/>
      <c r="H72" s="21"/>
      <c r="I72" s="21"/>
      <c r="J72" s="21"/>
      <c r="K72" s="21"/>
      <c r="T72" s="15"/>
      <c r="U72" s="71"/>
      <c r="V72" s="21"/>
      <c r="X72" s="74"/>
      <c r="Y72" s="74"/>
      <c r="Z72" s="74"/>
      <c r="AA72" s="21"/>
      <c r="AB72" s="2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125</v>
      </c>
      <c r="L73" s="226"/>
      <c r="M73" s="95" t="s">
        <v>64</v>
      </c>
      <c r="T73" s="15"/>
      <c r="U73" s="71"/>
      <c r="V73" s="21"/>
      <c r="X73" s="74"/>
      <c r="Y73" s="74"/>
      <c r="Z73" s="74"/>
      <c r="AA73" s="21"/>
      <c r="AB73" s="2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490.94617440385286</v>
      </c>
      <c r="L74" s="226"/>
      <c r="M74" s="95" t="s">
        <v>55</v>
      </c>
      <c r="R74" s="7" t="s">
        <v>66</v>
      </c>
      <c r="T74" s="7" t="s">
        <v>3</v>
      </c>
      <c r="U74" s="219">
        <v>493</v>
      </c>
      <c r="V74" s="219"/>
      <c r="W74" s="7" t="s">
        <v>55</v>
      </c>
      <c r="X74" s="15"/>
      <c r="Y74" s="74"/>
      <c r="Z74" s="74" t="s">
        <v>72</v>
      </c>
      <c r="AA74" s="21"/>
      <c r="AB74" s="2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02"/>
      <c r="L75" s="102"/>
      <c r="M75" s="95"/>
      <c r="T75" s="7"/>
      <c r="U75" s="221">
        <f>U74/1000*K65/X32*60</f>
        <v>15.062751041862411</v>
      </c>
      <c r="V75" s="221"/>
      <c r="W75" s="7" t="s">
        <v>48</v>
      </c>
      <c r="X75" s="15"/>
      <c r="Y75" s="74"/>
      <c r="Z75" s="21" t="s">
        <v>72</v>
      </c>
      <c r="AA75" s="21"/>
      <c r="AB75" s="2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1478</v>
      </c>
      <c r="L76" s="226"/>
      <c r="M76" s="95" t="s">
        <v>55</v>
      </c>
      <c r="T76" s="7"/>
      <c r="U76" s="69"/>
      <c r="V76" s="69"/>
      <c r="X76" s="15"/>
      <c r="Y76" s="74"/>
      <c r="Z76" s="74"/>
      <c r="AA76" s="21"/>
      <c r="AB76" s="2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9500</v>
      </c>
      <c r="L77" s="220"/>
      <c r="M77" s="106" t="s">
        <v>55</v>
      </c>
      <c r="T77" s="7"/>
      <c r="U77" s="229"/>
      <c r="V77" s="229"/>
      <c r="X77" s="15"/>
      <c r="Y77" s="74"/>
      <c r="Z77" s="21"/>
      <c r="AA77" s="21"/>
      <c r="AB77" s="2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21"/>
      <c r="E79" s="21"/>
      <c r="F79" s="21"/>
      <c r="G79" s="21"/>
      <c r="H79" s="21"/>
      <c r="I79" s="21"/>
      <c r="J79" s="7" t="s">
        <v>3</v>
      </c>
      <c r="K79" s="219">
        <v>16</v>
      </c>
      <c r="L79" s="219"/>
      <c r="M79" s="7" t="s">
        <v>76</v>
      </c>
      <c r="N79" s="16"/>
      <c r="O79" s="15"/>
      <c r="P79" s="108"/>
      <c r="Q79" s="16"/>
      <c r="R79" s="21"/>
      <c r="T79" s="7" t="s">
        <v>3</v>
      </c>
      <c r="U79" s="228">
        <f>K79*25.4</f>
        <v>406.4</v>
      </c>
      <c r="V79" s="228"/>
      <c r="W79" s="7" t="s">
        <v>55</v>
      </c>
      <c r="Y79" s="74"/>
      <c r="Z79" s="74"/>
      <c r="AA79" s="21"/>
      <c r="AB79" s="2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1.0706995101473962</v>
      </c>
      <c r="V80" s="227"/>
      <c r="W80" s="7" t="s">
        <v>79</v>
      </c>
      <c r="Y80" s="74"/>
      <c r="Z80" s="74"/>
      <c r="AA80" s="21"/>
      <c r="AB80" s="2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21"/>
      <c r="D81" s="21"/>
      <c r="E81" s="21"/>
      <c r="H81" s="21"/>
      <c r="I81" s="21"/>
      <c r="J81" s="21"/>
      <c r="K81" s="21"/>
      <c r="T81" s="15"/>
      <c r="U81" s="71"/>
      <c r="V81" s="21"/>
      <c r="X81" s="74"/>
      <c r="Y81" s="74"/>
      <c r="Z81" s="74"/>
      <c r="AA81" s="21"/>
      <c r="AB81" s="2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21"/>
      <c r="E82" s="21"/>
      <c r="F82" s="21"/>
      <c r="G82" s="21"/>
      <c r="H82" s="21"/>
      <c r="I82" s="2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21"/>
      <c r="Y82" s="74"/>
      <c r="Z82" s="74"/>
      <c r="AA82" s="21"/>
      <c r="AB82" s="2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21"/>
      <c r="Y83" s="74"/>
      <c r="Z83" s="74"/>
      <c r="AA83" s="21"/>
      <c r="AB83" s="2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21"/>
      <c r="D84" s="21"/>
      <c r="E84" s="21"/>
      <c r="H84" s="21"/>
      <c r="I84" s="21"/>
      <c r="J84" s="21"/>
      <c r="K84" s="21"/>
      <c r="T84" s="15"/>
      <c r="U84" s="71"/>
      <c r="V84" s="21"/>
      <c r="X84" s="74"/>
      <c r="Y84" s="74"/>
      <c r="Z84" s="74"/>
      <c r="AA84" s="21"/>
      <c r="AB84" s="2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21"/>
      <c r="X85" s="74"/>
      <c r="Y85" s="74"/>
      <c r="Z85" s="74"/>
      <c r="AA85" s="21"/>
      <c r="AB85" s="2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21"/>
      <c r="X86" s="74"/>
      <c r="Y86" s="74"/>
      <c r="Z86" s="74"/>
      <c r="AA86" s="21"/>
      <c r="AB86" s="2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21"/>
      <c r="X87" s="74"/>
      <c r="Y87" s="74"/>
      <c r="Z87" s="74"/>
      <c r="AA87" s="21"/>
      <c r="AB87" s="2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500</v>
      </c>
      <c r="L88" s="225"/>
      <c r="M88" s="106" t="s">
        <v>55</v>
      </c>
      <c r="T88" s="15"/>
      <c r="U88" s="71"/>
      <c r="V88" s="21"/>
      <c r="X88" s="74"/>
      <c r="Y88" s="74"/>
      <c r="Z88" s="74"/>
      <c r="AA88" s="21"/>
      <c r="AB88" s="2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21"/>
      <c r="D89" s="21"/>
      <c r="E89" s="21"/>
      <c r="H89" s="21"/>
      <c r="I89" s="21"/>
      <c r="J89" s="21"/>
      <c r="K89" s="21"/>
      <c r="T89" s="15"/>
      <c r="U89" s="71"/>
      <c r="V89" s="21"/>
      <c r="X89" s="74"/>
      <c r="Y89" s="74"/>
      <c r="Z89" s="74"/>
      <c r="AA89" s="21"/>
      <c r="AB89" s="2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21"/>
      <c r="X90" s="74"/>
      <c r="Y90" s="74"/>
      <c r="Z90" s="74"/>
      <c r="AA90" s="21"/>
      <c r="AB90" s="2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294.5677046423117</v>
      </c>
      <c r="L91" s="226"/>
      <c r="M91" s="95" t="s">
        <v>55</v>
      </c>
      <c r="R91" s="7" t="s">
        <v>66</v>
      </c>
      <c r="T91" s="7" t="s">
        <v>3</v>
      </c>
      <c r="U91" s="219">
        <v>295</v>
      </c>
      <c r="V91" s="219"/>
      <c r="W91" s="7" t="s">
        <v>55</v>
      </c>
      <c r="X91" s="15"/>
      <c r="Y91" s="74"/>
      <c r="Z91" s="74" t="s">
        <v>91</v>
      </c>
      <c r="AA91" s="21"/>
      <c r="AB91" s="2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795</v>
      </c>
      <c r="L92" s="220"/>
      <c r="M92" s="106" t="s">
        <v>55</v>
      </c>
      <c r="T92" s="7"/>
      <c r="U92" s="221">
        <f>U91/1000*K65/X34*60</f>
        <v>15.022013378463189</v>
      </c>
      <c r="V92" s="221"/>
      <c r="W92" s="7" t="s">
        <v>48</v>
      </c>
      <c r="X92" s="15"/>
      <c r="Y92" s="74"/>
      <c r="Z92" s="21" t="s">
        <v>91</v>
      </c>
      <c r="AA92" s="21"/>
      <c r="AB92" s="2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02"/>
      <c r="L93" s="102"/>
      <c r="M93" s="95"/>
      <c r="T93" s="7"/>
      <c r="U93" s="107"/>
      <c r="V93" s="107"/>
      <c r="X93" s="15"/>
      <c r="Y93" s="74"/>
      <c r="Z93" s="21"/>
      <c r="AA93" s="21"/>
      <c r="AB93" s="2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02"/>
      <c r="L94" s="102"/>
      <c r="M94" s="95"/>
      <c r="T94" s="7"/>
      <c r="U94" s="107"/>
      <c r="V94" s="107"/>
      <c r="X94" s="15"/>
      <c r="Y94" s="74"/>
      <c r="Z94" s="21"/>
      <c r="AA94" s="21"/>
      <c r="AB94" s="2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02"/>
      <c r="L95" s="102"/>
      <c r="M95" s="95"/>
      <c r="T95" s="7"/>
      <c r="U95" s="107"/>
      <c r="V95" s="107"/>
      <c r="X95" s="15"/>
      <c r="Y95" s="74"/>
      <c r="Z95" s="21"/>
      <c r="AA95" s="21"/>
      <c r="AB95" s="2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02"/>
      <c r="L96" s="102"/>
      <c r="M96" s="95"/>
      <c r="T96" s="7"/>
      <c r="U96" s="107"/>
      <c r="V96" s="107"/>
      <c r="X96" s="15"/>
      <c r="Y96" s="74"/>
      <c r="Z96" s="21"/>
      <c r="AA96" s="21"/>
      <c r="AB96" s="2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02"/>
      <c r="L97" s="102"/>
      <c r="M97" s="95"/>
      <c r="T97" s="7"/>
      <c r="U97" s="107"/>
      <c r="V97" s="107"/>
      <c r="X97" s="15"/>
      <c r="Y97" s="74"/>
      <c r="Z97" s="21"/>
      <c r="AA97" s="21"/>
      <c r="AB97" s="2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02"/>
      <c r="L98" s="102"/>
      <c r="M98" s="95"/>
      <c r="T98" s="7"/>
      <c r="U98" s="107"/>
      <c r="V98" s="107"/>
      <c r="X98" s="15"/>
      <c r="Y98" s="74"/>
      <c r="Z98" s="21"/>
      <c r="AA98" s="21"/>
      <c r="AB98" s="2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21"/>
      <c r="E99" s="21"/>
      <c r="F99" s="21"/>
      <c r="G99" s="21"/>
      <c r="H99" s="21"/>
      <c r="I99" s="21"/>
      <c r="J99" s="15"/>
      <c r="K99" s="16"/>
      <c r="L99" s="21"/>
      <c r="M99" s="110"/>
      <c r="N99" s="16"/>
      <c r="T99" s="15"/>
      <c r="U99" s="222"/>
      <c r="V99" s="222"/>
      <c r="X99" s="111"/>
      <c r="Y99" s="111"/>
      <c r="Z99" s="21"/>
      <c r="AA99" s="21"/>
      <c r="AB99" s="21"/>
      <c r="AC99" s="21"/>
      <c r="AD99" s="21"/>
      <c r="AE99" s="22"/>
      <c r="AR99" s="112"/>
    </row>
    <row r="100" spans="1:44" ht="11.25" customHeight="1" thickBot="1" x14ac:dyDescent="0.25">
      <c r="A100" s="61"/>
      <c r="C100" s="15"/>
      <c r="D100" s="21"/>
      <c r="E100" s="21"/>
      <c r="F100" s="21"/>
      <c r="G100" s="21"/>
      <c r="H100" s="21"/>
      <c r="N100" s="49"/>
      <c r="O100" s="21"/>
      <c r="P100" s="21"/>
      <c r="Q100" s="21"/>
      <c r="R100" s="21"/>
      <c r="S100" s="21"/>
      <c r="T100" s="15"/>
      <c r="U100" s="113"/>
      <c r="V100" s="15"/>
      <c r="W100" s="21"/>
      <c r="X100" s="21"/>
      <c r="Y100" s="111"/>
      <c r="Z100" s="21"/>
      <c r="AA100" s="21"/>
      <c r="AB100" s="21"/>
      <c r="AC100" s="21"/>
      <c r="AD100" s="2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2795.1129299791337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21"/>
      <c r="D102" s="21"/>
      <c r="E102" s="21"/>
      <c r="H102" s="21" t="s">
        <v>3</v>
      </c>
      <c r="I102" s="21"/>
      <c r="J102" s="215">
        <f>PI()*$H$34^2/4*L106/1000</f>
        <v>2544.3216896776721</v>
      </c>
      <c r="K102" s="215"/>
      <c r="L102" s="7" t="s">
        <v>35</v>
      </c>
      <c r="N102" s="7" t="s">
        <v>96</v>
      </c>
      <c r="O102" s="21"/>
      <c r="P102" s="21"/>
      <c r="Q102" s="21"/>
      <c r="R102" s="21"/>
      <c r="S102" s="21"/>
      <c r="T102" s="15"/>
      <c r="U102" s="16"/>
      <c r="V102" s="15"/>
      <c r="W102" s="21"/>
      <c r="X102" s="21"/>
      <c r="Y102" s="21"/>
      <c r="Z102" s="21"/>
      <c r="AA102" s="21"/>
      <c r="AB102" s="21"/>
      <c r="AC102" s="21"/>
      <c r="AD102" s="22"/>
      <c r="AE102" s="22"/>
    </row>
    <row r="103" spans="1:44" ht="11.25" customHeight="1" x14ac:dyDescent="0.2">
      <c r="A103" s="61"/>
      <c r="B103" s="119" t="s">
        <v>97</v>
      </c>
      <c r="C103" s="21"/>
      <c r="D103" s="21"/>
      <c r="E103" s="21"/>
      <c r="H103" s="21" t="s">
        <v>3</v>
      </c>
      <c r="I103" s="21"/>
      <c r="J103" s="215">
        <f>PI()*$H$34^2/4*(L107-L108)/1000</f>
        <v>2216.3834993139335</v>
      </c>
      <c r="K103" s="215"/>
      <c r="L103" s="7" t="s">
        <v>35</v>
      </c>
      <c r="N103" s="7" t="s">
        <v>98</v>
      </c>
      <c r="O103" s="21"/>
      <c r="P103" s="21"/>
      <c r="Q103" s="21"/>
      <c r="R103" s="21"/>
      <c r="S103" s="21"/>
      <c r="T103" s="15"/>
      <c r="U103" s="16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R103" s="109"/>
    </row>
    <row r="104" spans="1:44" ht="11.25" customHeight="1" x14ac:dyDescent="0.2">
      <c r="A104" s="61"/>
      <c r="B104" s="119" t="s">
        <v>99</v>
      </c>
      <c r="C104" s="21"/>
      <c r="D104" s="21"/>
      <c r="E104" s="21"/>
      <c r="H104" s="21" t="s">
        <v>3</v>
      </c>
      <c r="I104" s="21"/>
      <c r="J104" s="216">
        <f>PI()*$H$34^2/4*(L107-L109)/1000</f>
        <v>2291.4935662062494</v>
      </c>
      <c r="K104" s="216"/>
      <c r="L104" s="7" t="s">
        <v>35</v>
      </c>
      <c r="N104" s="7" t="s">
        <v>98</v>
      </c>
      <c r="O104" s="21"/>
      <c r="P104" s="21"/>
      <c r="Q104" s="21"/>
      <c r="R104" s="21"/>
      <c r="S104" s="21"/>
      <c r="T104" s="15"/>
      <c r="U104" s="16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R104" s="109"/>
    </row>
    <row r="105" spans="1:44" ht="11.25" customHeight="1" x14ac:dyDescent="0.2">
      <c r="A105" s="61"/>
      <c r="B105" s="119" t="s">
        <v>100</v>
      </c>
      <c r="C105" s="21"/>
      <c r="D105" s="21"/>
      <c r="E105" s="21"/>
      <c r="H105" s="21" t="s">
        <v>3</v>
      </c>
      <c r="I105" s="21"/>
      <c r="J105" s="215">
        <f>PI()*$H$34^2/4*L109/1000</f>
        <v>127.30519812256941</v>
      </c>
      <c r="K105" s="215"/>
      <c r="L105" s="7" t="s">
        <v>35</v>
      </c>
      <c r="N105" s="7" t="s">
        <v>101</v>
      </c>
      <c r="O105" s="21"/>
      <c r="P105" s="21"/>
      <c r="Q105" s="21"/>
      <c r="R105" s="21"/>
      <c r="S105" s="21"/>
      <c r="T105" s="15"/>
      <c r="U105" s="16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</row>
    <row r="106" spans="1:44" ht="11.25" customHeight="1" x14ac:dyDescent="0.2">
      <c r="A106" s="61"/>
      <c r="B106" s="119"/>
      <c r="E106" s="21" t="s">
        <v>102</v>
      </c>
      <c r="F106" s="21"/>
      <c r="G106" s="21"/>
      <c r="J106" s="21" t="s">
        <v>3</v>
      </c>
      <c r="K106" s="21"/>
      <c r="L106" s="217">
        <f>K71</f>
        <v>9993</v>
      </c>
      <c r="M106" s="202"/>
      <c r="N106" s="7" t="s">
        <v>55</v>
      </c>
      <c r="O106" s="21"/>
      <c r="P106" s="21"/>
      <c r="Q106" s="21"/>
      <c r="R106" s="21"/>
      <c r="S106" s="21"/>
      <c r="T106" s="15"/>
      <c r="U106" s="16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21" t="s">
        <v>3</v>
      </c>
      <c r="L107" s="217">
        <f>K77</f>
        <v>9500</v>
      </c>
      <c r="M107" s="202"/>
      <c r="N107" s="7" t="s">
        <v>55</v>
      </c>
      <c r="O107" s="21"/>
      <c r="P107" s="21"/>
      <c r="Q107" s="21"/>
      <c r="R107" s="21"/>
      <c r="S107" s="202" t="s">
        <v>104</v>
      </c>
      <c r="T107" s="202"/>
      <c r="U107" s="16"/>
      <c r="AD107" s="51"/>
      <c r="AE107" s="51"/>
      <c r="AH107" s="122"/>
    </row>
    <row r="108" spans="1:44" ht="11.25" customHeight="1" x14ac:dyDescent="0.2">
      <c r="A108" s="61"/>
      <c r="B108" s="119"/>
      <c r="E108" s="21" t="s">
        <v>105</v>
      </c>
      <c r="F108" s="21"/>
      <c r="G108" s="21"/>
      <c r="J108" s="21" t="s">
        <v>3</v>
      </c>
      <c r="K108" s="21"/>
      <c r="L108" s="217">
        <f>K92</f>
        <v>795</v>
      </c>
      <c r="M108" s="202"/>
      <c r="N108" s="7" t="s">
        <v>55</v>
      </c>
      <c r="T108" s="15"/>
      <c r="U108" s="71"/>
      <c r="V108" s="21"/>
      <c r="Y108" s="21"/>
      <c r="Z108" s="21"/>
      <c r="AA108" s="21"/>
      <c r="AB108" s="2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500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AE110" s="51"/>
    </row>
    <row r="111" spans="1:44" x14ac:dyDescent="0.2">
      <c r="A111" s="61"/>
      <c r="B111" s="1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62"/>
      <c r="T111" s="63"/>
      <c r="U111" s="16"/>
      <c r="V111" s="21"/>
      <c r="W111" s="21"/>
      <c r="AE111" s="51"/>
    </row>
    <row r="112" spans="1:44" x14ac:dyDescent="0.2">
      <c r="A112" s="61"/>
      <c r="B112" s="1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62"/>
      <c r="T112" s="63"/>
      <c r="U112" s="16"/>
      <c r="AE112" s="51"/>
    </row>
    <row r="113" spans="1:32" x14ac:dyDescent="0.2">
      <c r="A113" s="60"/>
      <c r="B113" s="1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AE113" s="51"/>
    </row>
    <row r="114" spans="1:32" x14ac:dyDescent="0.2">
      <c r="A114" s="61"/>
      <c r="B114" s="64"/>
      <c r="C114" s="15"/>
      <c r="D114" s="21"/>
      <c r="E114" s="21"/>
      <c r="F114" s="21"/>
      <c r="G114" s="21"/>
      <c r="H114" s="21"/>
      <c r="T114" s="15"/>
      <c r="U114" s="16"/>
      <c r="V114" s="21"/>
      <c r="Y114" s="129"/>
      <c r="Z114" s="21"/>
      <c r="AA114" s="62"/>
      <c r="AB114" s="62"/>
      <c r="AC114" s="62"/>
      <c r="AD114" s="21"/>
      <c r="AE114" s="51"/>
    </row>
    <row r="115" spans="1:32" x14ac:dyDescent="0.2">
      <c r="A115" s="61"/>
      <c r="B115" s="64"/>
      <c r="C115" s="15"/>
      <c r="D115" s="21"/>
      <c r="E115" s="21"/>
      <c r="F115" s="21"/>
      <c r="G115" s="21"/>
      <c r="H115" s="21"/>
      <c r="T115" s="15"/>
      <c r="U115" s="16"/>
      <c r="V115" s="21"/>
      <c r="Y115" s="16"/>
      <c r="Z115" s="21"/>
      <c r="AA115" s="62"/>
      <c r="AB115" s="62"/>
      <c r="AC115" s="62"/>
      <c r="AD115" s="21"/>
      <c r="AE115" s="51"/>
    </row>
    <row r="116" spans="1:32" x14ac:dyDescent="0.2">
      <c r="A116" s="61"/>
      <c r="B116" s="64"/>
      <c r="C116" s="21"/>
      <c r="D116" s="21"/>
      <c r="E116" s="21"/>
      <c r="F116" s="7" t="s">
        <v>107</v>
      </c>
      <c r="H116" s="21"/>
      <c r="T116" s="15"/>
      <c r="U116" s="16"/>
      <c r="V116" s="21"/>
      <c r="Y116" s="21"/>
      <c r="Z116" s="207">
        <f>M39</f>
        <v>10978</v>
      </c>
      <c r="AA116" s="207"/>
      <c r="AB116" s="21" t="s">
        <v>55</v>
      </c>
      <c r="AC116" s="21"/>
      <c r="AE116" s="51"/>
      <c r="AF116" s="130"/>
    </row>
    <row r="117" spans="1:32" x14ac:dyDescent="0.2">
      <c r="A117" s="61"/>
      <c r="B117" s="7"/>
      <c r="C117" s="21"/>
      <c r="D117" s="131">
        <f>U69</f>
        <v>30.094948836175405</v>
      </c>
      <c r="E117" s="21" t="s">
        <v>108</v>
      </c>
      <c r="H117" s="21"/>
      <c r="T117" s="15"/>
      <c r="U117" s="21"/>
      <c r="V117" s="21"/>
      <c r="Y117" s="21"/>
      <c r="AC117" s="21"/>
      <c r="AE117" s="51"/>
    </row>
    <row r="118" spans="1:32" x14ac:dyDescent="0.2">
      <c r="A118" s="61"/>
      <c r="B118" s="7"/>
      <c r="C118" s="21"/>
      <c r="D118" s="21"/>
      <c r="F118" s="214" t="s">
        <v>102</v>
      </c>
      <c r="G118" s="214"/>
      <c r="H118" s="21"/>
      <c r="T118" s="15"/>
      <c r="U118" s="21"/>
      <c r="V118" s="21"/>
      <c r="Y118" s="129"/>
      <c r="Z118" s="207">
        <f>L106</f>
        <v>9993</v>
      </c>
      <c r="AA118" s="207"/>
      <c r="AB118" s="21" t="s">
        <v>55</v>
      </c>
      <c r="AC118" s="21"/>
      <c r="AE118" s="51"/>
      <c r="AF118" s="130"/>
    </row>
    <row r="119" spans="1:32" x14ac:dyDescent="0.2">
      <c r="A119" s="61"/>
      <c r="B119" s="7"/>
      <c r="C119" s="21"/>
      <c r="D119" s="131">
        <f>U75</f>
        <v>15.062751041862411</v>
      </c>
      <c r="E119" s="21" t="s">
        <v>108</v>
      </c>
      <c r="G119" s="21"/>
      <c r="H119" s="21"/>
      <c r="T119" s="15"/>
      <c r="U119" s="21"/>
      <c r="V119" s="21"/>
      <c r="Y119" s="21"/>
      <c r="Z119" s="66"/>
      <c r="AA119" s="21"/>
      <c r="AB119" s="21"/>
      <c r="AC119" s="21"/>
      <c r="AE119" s="51"/>
    </row>
    <row r="120" spans="1:32" x14ac:dyDescent="0.2">
      <c r="A120" s="61"/>
      <c r="B120" s="64"/>
      <c r="C120" s="15"/>
      <c r="D120" s="21"/>
      <c r="E120" s="21"/>
      <c r="F120" s="214" t="s">
        <v>103</v>
      </c>
      <c r="G120" s="214"/>
      <c r="H120" s="21"/>
      <c r="T120" s="15"/>
      <c r="U120" s="21"/>
      <c r="V120" s="21"/>
      <c r="Y120" s="129"/>
      <c r="Z120" s="207">
        <f>L107</f>
        <v>9500</v>
      </c>
      <c r="AA120" s="207"/>
      <c r="AB120" s="21" t="s">
        <v>55</v>
      </c>
      <c r="AC120" s="21"/>
      <c r="AE120" s="51"/>
      <c r="AF120" s="130"/>
    </row>
    <row r="121" spans="1:32" ht="10.95" customHeight="1" x14ac:dyDescent="0.2">
      <c r="A121" s="61"/>
      <c r="B121" s="64"/>
      <c r="C121" s="15"/>
      <c r="D121" s="21"/>
      <c r="E121" s="21"/>
      <c r="F121" s="21"/>
      <c r="G121" s="21"/>
      <c r="H121" s="21"/>
      <c r="T121" s="15"/>
      <c r="U121" s="65"/>
      <c r="V121" s="21"/>
      <c r="Y121" s="21"/>
      <c r="AC121" s="21"/>
      <c r="AE121" s="51"/>
    </row>
    <row r="122" spans="1:32" ht="10.199999999999999" customHeight="1" x14ac:dyDescent="0.2">
      <c r="A122" s="60"/>
      <c r="B122" s="1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68"/>
      <c r="T122" s="63"/>
      <c r="U122" s="16"/>
      <c r="V122" s="21"/>
      <c r="AE122" s="51"/>
    </row>
    <row r="123" spans="1:32" ht="10.95" customHeight="1" x14ac:dyDescent="0.2">
      <c r="A123" s="60"/>
      <c r="B123" s="1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68"/>
      <c r="T123" s="63"/>
      <c r="U123" s="16"/>
      <c r="V123" s="21"/>
      <c r="W123" s="132"/>
      <c r="AA123" s="130"/>
      <c r="AE123" s="51"/>
    </row>
    <row r="124" spans="1:32" x14ac:dyDescent="0.2">
      <c r="A124" s="61"/>
      <c r="B124" s="64"/>
      <c r="C124" s="21"/>
      <c r="D124" s="21"/>
      <c r="E124" s="21"/>
      <c r="F124" s="206"/>
      <c r="G124" s="206"/>
      <c r="H124" s="21"/>
      <c r="I124" s="21"/>
      <c r="J124" s="21"/>
      <c r="K124" s="21"/>
      <c r="M124" s="21"/>
      <c r="N124" s="21"/>
      <c r="O124" s="21"/>
      <c r="P124" s="21"/>
      <c r="Q124" s="21"/>
      <c r="R124" s="21"/>
      <c r="S124" s="70"/>
      <c r="T124" s="15"/>
      <c r="U124" s="111"/>
      <c r="V124" s="21"/>
      <c r="Z124" s="72"/>
      <c r="AA124" s="21"/>
      <c r="AB124" s="21"/>
      <c r="AE124" s="51"/>
    </row>
    <row r="125" spans="1:32" x14ac:dyDescent="0.2">
      <c r="A125" s="61"/>
      <c r="B125" s="15"/>
      <c r="C125" s="21"/>
      <c r="D125" s="21" t="s">
        <v>109</v>
      </c>
      <c r="E125" s="21"/>
      <c r="H125" s="21"/>
      <c r="I125" s="21"/>
      <c r="J125" s="21"/>
      <c r="K125" s="133" t="s">
        <v>99</v>
      </c>
      <c r="L125" s="82"/>
      <c r="M125" s="133"/>
      <c r="N125" s="133"/>
      <c r="O125" s="133"/>
      <c r="P125" s="21"/>
      <c r="Q125" s="21"/>
      <c r="R125" s="133" t="s">
        <v>97</v>
      </c>
      <c r="S125" s="68"/>
      <c r="T125" s="63"/>
      <c r="U125" s="62"/>
      <c r="V125" s="21"/>
      <c r="W125" s="21"/>
      <c r="X125" s="21"/>
      <c r="Y125" s="21"/>
      <c r="Z125" s="207"/>
      <c r="AA125" s="207"/>
      <c r="AB125" s="21"/>
      <c r="AE125" s="51"/>
    </row>
    <row r="126" spans="1:32" x14ac:dyDescent="0.2">
      <c r="A126" s="61"/>
      <c r="C126" s="208">
        <f>H36*1000</f>
        <v>12740</v>
      </c>
      <c r="D126" s="208"/>
      <c r="E126" s="21" t="s">
        <v>55</v>
      </c>
      <c r="J126" s="21"/>
      <c r="K126" s="134">
        <f>J104</f>
        <v>2291.4935662062494</v>
      </c>
      <c r="L126" s="135" t="s">
        <v>58</v>
      </c>
      <c r="M126" s="209"/>
      <c r="N126" s="209"/>
      <c r="O126" s="82"/>
      <c r="R126" s="136">
        <f>J103</f>
        <v>2216.3834993139335</v>
      </c>
      <c r="S126" s="82" t="s">
        <v>58</v>
      </c>
      <c r="T126" s="15"/>
      <c r="U126" s="21"/>
      <c r="V126" s="21"/>
      <c r="Y126" s="21"/>
      <c r="Z126" s="21"/>
      <c r="AA126" s="21"/>
      <c r="AB126" s="21"/>
      <c r="AD126" s="80"/>
      <c r="AE126" s="51"/>
    </row>
    <row r="127" spans="1:32" x14ac:dyDescent="0.2">
      <c r="A127" s="61"/>
      <c r="C127" s="21"/>
      <c r="D127" s="21"/>
      <c r="E127" s="21"/>
      <c r="I127" s="21"/>
      <c r="J127" s="16"/>
      <c r="K127" s="21"/>
      <c r="T127" s="15"/>
      <c r="U127" s="21"/>
      <c r="V127" s="21"/>
      <c r="Y127" s="21"/>
      <c r="Z127" s="21"/>
      <c r="AA127" s="21"/>
      <c r="AB127" s="21"/>
      <c r="AD127" s="80"/>
      <c r="AE127" s="51"/>
    </row>
    <row r="128" spans="1:32" x14ac:dyDescent="0.2">
      <c r="A128" s="61"/>
      <c r="C128" s="21"/>
      <c r="D128" s="21"/>
      <c r="E128" s="21"/>
      <c r="I128" s="21"/>
      <c r="J128" s="16"/>
      <c r="K128" s="21"/>
      <c r="T128" s="15"/>
      <c r="U128" s="111"/>
      <c r="V128" s="21"/>
      <c r="Y128" s="21"/>
      <c r="Z128" s="21"/>
      <c r="AA128" s="21"/>
      <c r="AB128" s="21"/>
      <c r="AD128" s="80"/>
      <c r="AE128" s="51"/>
    </row>
    <row r="129" spans="1:31" x14ac:dyDescent="0.2">
      <c r="A129" s="61"/>
      <c r="D129" s="21"/>
      <c r="E129" s="21"/>
      <c r="I129" s="21"/>
      <c r="J129" s="16"/>
      <c r="K129" s="21"/>
      <c r="T129" s="15"/>
      <c r="U129" s="111"/>
      <c r="V129" s="21"/>
      <c r="Y129" s="21"/>
      <c r="Z129" s="21"/>
      <c r="AA129" s="21"/>
      <c r="AB129" s="21"/>
      <c r="AD129" s="80"/>
      <c r="AE129" s="51"/>
    </row>
    <row r="130" spans="1:31" x14ac:dyDescent="0.2">
      <c r="A130" s="61"/>
      <c r="C130" s="21"/>
      <c r="D130" s="21"/>
      <c r="E130" s="21"/>
      <c r="H130" s="21"/>
      <c r="I130" s="21"/>
      <c r="J130" s="16"/>
      <c r="K130" s="21"/>
      <c r="T130" s="15"/>
      <c r="U130" s="21"/>
      <c r="V130" s="21"/>
      <c r="AC130" s="21"/>
      <c r="AD130" s="21"/>
      <c r="AE130" s="51"/>
    </row>
    <row r="131" spans="1:31" x14ac:dyDescent="0.2">
      <c r="A131" s="61"/>
      <c r="C131" s="21"/>
      <c r="D131" s="21"/>
      <c r="E131" s="21"/>
      <c r="H131" s="21"/>
      <c r="I131" s="21"/>
      <c r="J131" s="16"/>
      <c r="K131" s="21"/>
      <c r="T131" s="15"/>
      <c r="U131" s="21"/>
      <c r="V131" s="21"/>
      <c r="AC131" s="21"/>
      <c r="AD131" s="21"/>
      <c r="AE131" s="51"/>
    </row>
    <row r="132" spans="1:31" x14ac:dyDescent="0.2">
      <c r="A132" s="61"/>
      <c r="C132" s="21"/>
      <c r="D132" s="21"/>
      <c r="E132" s="21"/>
      <c r="H132" s="21"/>
      <c r="I132" s="21"/>
      <c r="J132" s="16"/>
      <c r="K132" s="21"/>
      <c r="T132" s="15"/>
      <c r="U132" s="21"/>
      <c r="V132" s="21"/>
      <c r="AC132" s="21"/>
      <c r="AD132" s="21"/>
      <c r="AE132" s="51"/>
    </row>
    <row r="133" spans="1:31" x14ac:dyDescent="0.2">
      <c r="A133" s="61"/>
      <c r="C133" s="21"/>
      <c r="D133" s="21"/>
      <c r="E133" s="21"/>
      <c r="H133" s="21"/>
      <c r="I133" s="21"/>
      <c r="J133" s="16"/>
      <c r="K133" s="21"/>
      <c r="T133" s="15"/>
      <c r="U133" s="111"/>
      <c r="V133" s="21"/>
      <c r="AC133" s="21"/>
      <c r="AD133" s="21"/>
      <c r="AE133" s="51"/>
    </row>
    <row r="134" spans="1:31" x14ac:dyDescent="0.2">
      <c r="A134" s="61"/>
      <c r="C134" s="21"/>
      <c r="D134" s="21"/>
      <c r="E134" s="21"/>
      <c r="H134" s="21"/>
      <c r="I134" s="21"/>
      <c r="J134" s="16"/>
      <c r="K134" s="21"/>
      <c r="T134" s="15"/>
      <c r="U134" s="21"/>
      <c r="V134" s="21"/>
      <c r="AC134" s="21"/>
      <c r="AD134" s="21"/>
      <c r="AE134" s="51"/>
    </row>
    <row r="135" spans="1:31" x14ac:dyDescent="0.2">
      <c r="A135" s="61"/>
      <c r="B135" s="15"/>
      <c r="C135" s="21"/>
      <c r="D135" s="21"/>
      <c r="E135" s="21"/>
      <c r="H135" s="21"/>
      <c r="I135" s="21"/>
      <c r="J135" s="16"/>
      <c r="K135" s="21"/>
      <c r="T135" s="15"/>
      <c r="U135" s="111"/>
      <c r="V135" s="21"/>
      <c r="Y135" s="137"/>
      <c r="AC135" s="21"/>
      <c r="AD135" s="21"/>
      <c r="AE135" s="51"/>
    </row>
    <row r="136" spans="1:31" x14ac:dyDescent="0.2">
      <c r="A136" s="61"/>
      <c r="B136" s="15"/>
      <c r="C136" s="21"/>
      <c r="D136" s="21"/>
      <c r="E136" s="21"/>
      <c r="F136" s="206" t="s">
        <v>105</v>
      </c>
      <c r="G136" s="206"/>
      <c r="H136" s="21"/>
      <c r="I136" s="21"/>
      <c r="J136" s="16"/>
      <c r="K136" s="21"/>
      <c r="T136" s="15"/>
      <c r="U136" s="138"/>
      <c r="V136" s="21"/>
      <c r="Y136" s="139"/>
      <c r="Z136" s="210">
        <f>L108</f>
        <v>795</v>
      </c>
      <c r="AA136" s="206"/>
      <c r="AB136" s="7" t="s">
        <v>55</v>
      </c>
      <c r="AC136" s="21"/>
      <c r="AD136" s="21"/>
      <c r="AE136" s="51"/>
    </row>
    <row r="137" spans="1:31" x14ac:dyDescent="0.2">
      <c r="A137" s="61"/>
      <c r="B137" s="15"/>
      <c r="C137" s="21"/>
      <c r="D137" s="131">
        <f>U92</f>
        <v>15.022013378463189</v>
      </c>
      <c r="E137" s="21" t="s">
        <v>108</v>
      </c>
      <c r="H137" s="21"/>
      <c r="I137" s="21"/>
      <c r="J137" s="16"/>
      <c r="K137" s="21"/>
      <c r="T137" s="15"/>
      <c r="U137" s="62"/>
      <c r="V137" s="21"/>
      <c r="AC137" s="21"/>
      <c r="AD137" s="21"/>
      <c r="AE137" s="51"/>
    </row>
    <row r="138" spans="1:31" x14ac:dyDescent="0.2">
      <c r="A138" s="61"/>
      <c r="B138" s="15"/>
      <c r="C138" s="21"/>
      <c r="D138" s="21"/>
      <c r="E138" s="21"/>
      <c r="F138" s="206" t="s">
        <v>106</v>
      </c>
      <c r="G138" s="206"/>
      <c r="H138" s="21"/>
      <c r="I138" s="21"/>
      <c r="J138" s="16"/>
      <c r="K138" s="21"/>
      <c r="T138" s="15"/>
      <c r="U138" s="137"/>
      <c r="V138" s="21"/>
      <c r="Z138" s="211">
        <f>L109</f>
        <v>500</v>
      </c>
      <c r="AA138" s="206"/>
      <c r="AB138" s="7" t="s">
        <v>55</v>
      </c>
      <c r="AC138" s="21"/>
      <c r="AD138" s="21"/>
      <c r="AE138" s="140"/>
    </row>
    <row r="139" spans="1:31" x14ac:dyDescent="0.2">
      <c r="A139" s="61"/>
      <c r="C139" s="21"/>
      <c r="D139" s="21"/>
      <c r="E139" s="21"/>
      <c r="I139" s="21"/>
      <c r="J139" s="16"/>
      <c r="K139" s="21"/>
      <c r="T139" s="15"/>
      <c r="U139" s="62"/>
      <c r="V139" s="21"/>
      <c r="Y139" s="137"/>
      <c r="Z139" s="21"/>
      <c r="AC139" s="21"/>
      <c r="AD139" s="21"/>
      <c r="AE139" s="51"/>
    </row>
    <row r="140" spans="1:31" x14ac:dyDescent="0.2">
      <c r="A140" s="61"/>
      <c r="C140" s="21"/>
      <c r="D140" s="21"/>
      <c r="E140" s="21"/>
      <c r="I140" s="21"/>
      <c r="J140" s="16"/>
      <c r="K140" s="21"/>
      <c r="T140" s="15"/>
      <c r="U140" s="62"/>
      <c r="V140" s="21"/>
      <c r="Y140" s="137"/>
      <c r="Z140" s="21"/>
      <c r="AC140" s="21"/>
      <c r="AD140" s="21"/>
      <c r="AE140" s="141"/>
    </row>
    <row r="141" spans="1:31" x14ac:dyDescent="0.2">
      <c r="A141" s="61"/>
      <c r="C141" s="21"/>
      <c r="D141" s="21"/>
      <c r="E141" s="21"/>
      <c r="I141" s="21"/>
      <c r="J141" s="16"/>
      <c r="K141" s="21"/>
      <c r="T141" s="15"/>
      <c r="U141" s="62"/>
      <c r="V141" s="21"/>
      <c r="Y141" s="137"/>
      <c r="Z141" s="21"/>
      <c r="AC141" s="21"/>
      <c r="AD141" s="21"/>
      <c r="AE141" s="142"/>
    </row>
    <row r="142" spans="1:31" x14ac:dyDescent="0.2">
      <c r="A142" s="61"/>
      <c r="C142" s="21"/>
      <c r="D142" s="21"/>
      <c r="E142" s="21"/>
      <c r="I142" s="21"/>
      <c r="J142" s="16"/>
      <c r="K142" s="21"/>
      <c r="T142" s="15"/>
      <c r="U142" s="137"/>
      <c r="V142" s="21"/>
      <c r="Y142" s="137"/>
      <c r="Z142" s="21"/>
      <c r="AC142" s="21"/>
      <c r="AD142" s="21"/>
      <c r="AE142" s="51"/>
    </row>
    <row r="143" spans="1:31" x14ac:dyDescent="0.2">
      <c r="A143" s="61"/>
      <c r="C143" s="21"/>
      <c r="D143" s="21"/>
      <c r="E143" s="21"/>
      <c r="I143" s="21"/>
      <c r="J143" s="16"/>
      <c r="K143" s="21"/>
      <c r="T143" s="15"/>
      <c r="U143" s="21"/>
      <c r="V143" s="21"/>
      <c r="Y143" s="137"/>
      <c r="Z143" s="21"/>
      <c r="AC143" s="21"/>
      <c r="AD143" s="21"/>
      <c r="AE143" s="51"/>
    </row>
    <row r="144" spans="1:31" x14ac:dyDescent="0.2">
      <c r="A144" s="61"/>
      <c r="C144" s="21"/>
      <c r="D144" s="21"/>
      <c r="E144" s="21"/>
      <c r="H144" s="21"/>
      <c r="I144" s="21"/>
      <c r="J144" s="113"/>
      <c r="K144" s="21"/>
      <c r="M144" s="137"/>
      <c r="O144" s="113" t="s">
        <v>110</v>
      </c>
      <c r="P144" s="212">
        <f>H34*1000</f>
        <v>18005</v>
      </c>
      <c r="Q144" s="213"/>
      <c r="R144" s="21" t="s">
        <v>55</v>
      </c>
      <c r="T144" s="143"/>
      <c r="U144" s="62"/>
      <c r="V144" s="21"/>
      <c r="AE144" s="51"/>
    </row>
    <row r="145" spans="1:31" x14ac:dyDescent="0.2">
      <c r="A145" s="61"/>
      <c r="C145" s="21"/>
      <c r="D145" s="21"/>
      <c r="E145" s="21"/>
      <c r="H145" s="21"/>
      <c r="I145" s="21"/>
      <c r="J145" s="113"/>
      <c r="K145" s="21"/>
      <c r="M145" s="137"/>
      <c r="O145" s="21"/>
      <c r="P145" s="21"/>
      <c r="Q145" s="21"/>
      <c r="R145" s="21"/>
      <c r="T145" s="143"/>
      <c r="U145" s="137"/>
      <c r="V145" s="2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21"/>
      <c r="E147" s="21"/>
      <c r="F147" s="21"/>
      <c r="G147" s="21"/>
      <c r="H147" s="21"/>
      <c r="I147" s="21"/>
      <c r="J147" s="15"/>
      <c r="K147" s="16"/>
      <c r="L147" s="21"/>
      <c r="M147" s="110"/>
      <c r="N147" s="16"/>
      <c r="O147" s="16"/>
      <c r="P147" s="16"/>
      <c r="Q147" s="16"/>
      <c r="R147" s="21"/>
      <c r="U147" s="151"/>
      <c r="V147" s="152"/>
      <c r="Z147" s="21"/>
      <c r="AA147" s="82"/>
      <c r="AB147" s="82"/>
      <c r="AD147" s="21"/>
      <c r="AE147" s="22"/>
    </row>
    <row r="148" spans="1:31" ht="10.8" thickBot="1" x14ac:dyDescent="0.25">
      <c r="A148" s="61"/>
      <c r="C148" s="15"/>
      <c r="D148" s="21"/>
      <c r="E148" s="21"/>
      <c r="F148" s="21"/>
      <c r="G148" s="21"/>
      <c r="H148" s="21"/>
      <c r="N148" s="49"/>
      <c r="T148" s="15"/>
      <c r="U148" s="153"/>
      <c r="V148" s="21"/>
      <c r="W148" s="21"/>
      <c r="X148" s="2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00"/>
      <c r="AB149" s="100"/>
      <c r="AC149" s="100"/>
      <c r="AD149" s="100"/>
      <c r="AE149" s="22"/>
    </row>
    <row r="150" spans="1:31" x14ac:dyDescent="0.2">
      <c r="A150" s="61"/>
      <c r="B150" s="119"/>
      <c r="C150" s="21"/>
      <c r="D150" s="21"/>
      <c r="E150" s="21"/>
      <c r="F150" s="21"/>
      <c r="G150" s="21"/>
      <c r="H150" s="2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20"/>
      <c r="V150" s="15"/>
      <c r="W150" s="113"/>
      <c r="X150" s="21"/>
      <c r="Y150" s="137"/>
      <c r="Z150" s="159"/>
      <c r="AE150" s="22"/>
    </row>
    <row r="151" spans="1:31" ht="10.8" thickBot="1" x14ac:dyDescent="0.25">
      <c r="A151" s="61"/>
      <c r="B151" s="119"/>
      <c r="C151" s="21"/>
      <c r="D151" s="21"/>
      <c r="E151" s="21"/>
      <c r="F151" s="21"/>
      <c r="G151" s="21"/>
      <c r="H151" s="2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254.61039624513882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21"/>
      <c r="H152" s="21"/>
      <c r="I152" s="2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21" t="s">
        <v>116</v>
      </c>
      <c r="Z152" s="165"/>
      <c r="AE152" s="22"/>
    </row>
    <row r="153" spans="1:31" x14ac:dyDescent="0.2">
      <c r="A153" s="61"/>
      <c r="B153" s="52"/>
      <c r="C153" s="166"/>
      <c r="D153" s="21"/>
      <c r="E153" s="21"/>
      <c r="F153" s="21"/>
      <c r="G153" s="2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1043.9026246050691</v>
      </c>
      <c r="W153" s="202"/>
      <c r="X153" s="202"/>
      <c r="Y153" s="21" t="s">
        <v>118</v>
      </c>
      <c r="Z153" s="51"/>
      <c r="AA153" s="100"/>
      <c r="AB153" s="100"/>
      <c r="AC153" s="100"/>
      <c r="AD153" s="100"/>
      <c r="AE153" s="22"/>
    </row>
    <row r="154" spans="1:31" x14ac:dyDescent="0.2">
      <c r="A154" s="61"/>
      <c r="B154" s="169"/>
      <c r="C154" s="21"/>
      <c r="D154" s="21"/>
      <c r="E154" s="21"/>
      <c r="F154" s="21"/>
      <c r="G154" s="21"/>
      <c r="H154" s="170"/>
      <c r="I154" s="21"/>
      <c r="J154" s="21"/>
      <c r="K154" s="21"/>
      <c r="L154" s="21"/>
      <c r="M154" s="21"/>
      <c r="N154" s="21"/>
      <c r="O154" s="21"/>
      <c r="P154" s="21"/>
      <c r="Q154" s="22"/>
      <c r="R154" s="21"/>
      <c r="S154" s="61"/>
      <c r="T154" s="15"/>
      <c r="U154" s="113"/>
      <c r="V154" s="202">
        <f>V153*60/1000</f>
        <v>62.634157476304146</v>
      </c>
      <c r="W154" s="202"/>
      <c r="X154" s="202"/>
      <c r="Y154" s="21" t="s">
        <v>119</v>
      </c>
      <c r="Z154" s="22"/>
      <c r="AA154" s="21"/>
      <c r="AB154" s="21"/>
      <c r="AC154" s="21"/>
      <c r="AD154" s="21"/>
      <c r="AE154" s="22"/>
    </row>
    <row r="155" spans="1:31" x14ac:dyDescent="0.2">
      <c r="A155" s="61"/>
      <c r="B155" s="119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2"/>
      <c r="R155" s="21"/>
      <c r="S155" s="61"/>
      <c r="U155" s="16"/>
      <c r="V155" s="202"/>
      <c r="W155" s="202"/>
      <c r="X155" s="202"/>
      <c r="Y155" s="21"/>
      <c r="Z155" s="22"/>
      <c r="AA155" s="21"/>
      <c r="AB155" s="21"/>
      <c r="AC155" s="21"/>
      <c r="AD155" s="21"/>
      <c r="AE155" s="22"/>
    </row>
    <row r="156" spans="1:31" x14ac:dyDescent="0.2">
      <c r="A156" s="61" t="s">
        <v>104</v>
      </c>
      <c r="B156" s="119"/>
      <c r="C156" s="21"/>
      <c r="D156" s="21"/>
      <c r="E156" s="74"/>
      <c r="F156" s="21"/>
      <c r="G156" s="202"/>
      <c r="H156" s="202"/>
      <c r="I156" s="21"/>
      <c r="J156" s="21"/>
      <c r="K156" s="21"/>
      <c r="L156" s="21"/>
      <c r="M156" s="21"/>
      <c r="N156" s="113"/>
      <c r="O156" s="21"/>
      <c r="P156" s="21"/>
      <c r="Q156" s="22"/>
      <c r="R156" s="21"/>
      <c r="S156" s="61"/>
      <c r="U156" s="16" t="s">
        <v>120</v>
      </c>
      <c r="V156" s="21"/>
      <c r="W156" s="21"/>
      <c r="X156" s="21" t="s">
        <v>117</v>
      </c>
      <c r="Y156" s="21" t="s">
        <v>121</v>
      </c>
      <c r="Z156" s="22"/>
      <c r="AA156" s="21"/>
      <c r="AB156" s="21"/>
      <c r="AC156" s="21"/>
      <c r="AD156" s="21"/>
      <c r="AE156" s="22"/>
    </row>
    <row r="157" spans="1:31" x14ac:dyDescent="0.2">
      <c r="A157" s="61"/>
      <c r="B157" s="119"/>
      <c r="C157" s="21"/>
      <c r="D157" s="21"/>
      <c r="E157" s="74"/>
      <c r="F157" s="21"/>
      <c r="G157" s="202"/>
      <c r="H157" s="202"/>
      <c r="I157" s="21"/>
      <c r="J157" s="21"/>
      <c r="K157" s="21"/>
      <c r="L157" s="21"/>
      <c r="M157" s="21"/>
      <c r="N157" s="113"/>
      <c r="O157" s="21"/>
      <c r="P157" s="21"/>
      <c r="Q157" s="22"/>
      <c r="R157" s="2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4</v>
      </c>
      <c r="Z157" s="22"/>
      <c r="AA157" s="21"/>
      <c r="AB157" s="21"/>
      <c r="AC157" s="21"/>
      <c r="AD157" s="21"/>
      <c r="AE157" s="22"/>
    </row>
    <row r="158" spans="1:31" x14ac:dyDescent="0.2">
      <c r="A158" s="61"/>
      <c r="B158" s="119"/>
      <c r="C158" s="21"/>
      <c r="D158" s="21"/>
      <c r="E158" s="74"/>
      <c r="F158" s="21"/>
      <c r="G158" s="202"/>
      <c r="H158" s="202"/>
      <c r="I158" s="21"/>
      <c r="J158" s="21"/>
      <c r="K158" s="21"/>
      <c r="L158" s="21"/>
      <c r="M158" s="21"/>
      <c r="N158" s="113"/>
      <c r="O158" s="21"/>
      <c r="P158" s="21"/>
      <c r="Q158" s="22"/>
      <c r="R158" s="2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2</v>
      </c>
      <c r="Z158" s="22"/>
      <c r="AA158" s="21"/>
      <c r="AB158" s="21"/>
      <c r="AC158" s="21"/>
      <c r="AD158" s="21"/>
      <c r="AE158" s="22"/>
    </row>
    <row r="159" spans="1:31" x14ac:dyDescent="0.2">
      <c r="A159" s="61"/>
      <c r="B159" s="119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/>
      <c r="R159" s="2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1</v>
      </c>
      <c r="Z159" s="22"/>
      <c r="AA159" s="21"/>
      <c r="AB159" s="21"/>
      <c r="AC159" s="21"/>
      <c r="AD159" s="21"/>
      <c r="AE159" s="22"/>
    </row>
    <row r="160" spans="1:31" x14ac:dyDescent="0.2">
      <c r="A160" s="61"/>
      <c r="B160" s="119"/>
      <c r="C160" s="21"/>
      <c r="D160" s="21"/>
      <c r="E160" s="21"/>
      <c r="F160" s="21"/>
      <c r="G160" s="21"/>
      <c r="H160" s="74"/>
      <c r="I160" s="21"/>
      <c r="J160" s="21"/>
      <c r="K160" s="21"/>
      <c r="L160" s="21"/>
      <c r="M160" s="21"/>
      <c r="N160" s="202"/>
      <c r="O160" s="202"/>
      <c r="P160" s="21"/>
      <c r="Q160" s="22"/>
      <c r="R160" s="2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21"/>
      <c r="AB160" s="21"/>
      <c r="AC160" s="21"/>
      <c r="AD160" s="21"/>
      <c r="AE160" s="22"/>
    </row>
    <row r="161" spans="1:31" ht="10.8" thickBot="1" x14ac:dyDescent="0.25">
      <c r="A161" s="61"/>
      <c r="B161" s="119"/>
      <c r="C161" s="21"/>
      <c r="D161" s="21"/>
      <c r="E161" s="21"/>
      <c r="F161" s="21"/>
      <c r="G161" s="21"/>
      <c r="H161" s="74"/>
      <c r="I161" s="21"/>
      <c r="J161" s="21"/>
      <c r="K161" s="21"/>
      <c r="L161" s="21"/>
      <c r="M161" s="21"/>
      <c r="N161" s="202"/>
      <c r="O161" s="202"/>
      <c r="P161" s="21"/>
      <c r="Q161" s="22"/>
      <c r="R161" s="21"/>
      <c r="S161" s="144"/>
      <c r="T161" s="126"/>
      <c r="U161" s="127"/>
      <c r="V161" s="37"/>
      <c r="W161" s="37"/>
      <c r="X161" s="37"/>
      <c r="Y161" s="37"/>
      <c r="Z161" s="128"/>
      <c r="AA161" s="21"/>
      <c r="AB161" s="21"/>
      <c r="AC161" s="21"/>
      <c r="AD161" s="21"/>
      <c r="AE161" s="22"/>
    </row>
    <row r="162" spans="1:31" x14ac:dyDescent="0.2">
      <c r="A162" s="61"/>
      <c r="B162" s="119"/>
      <c r="C162" s="21"/>
      <c r="D162" s="21"/>
      <c r="E162" s="21"/>
      <c r="F162" s="21"/>
      <c r="G162" s="21"/>
      <c r="H162" s="74"/>
      <c r="I162" s="21"/>
      <c r="J162" s="21"/>
      <c r="K162" s="21"/>
      <c r="L162" s="21"/>
      <c r="M162" s="21"/>
      <c r="N162" s="202"/>
      <c r="O162" s="202"/>
      <c r="P162" s="21"/>
      <c r="Q162" s="22"/>
      <c r="R162" s="21"/>
      <c r="S162" s="21"/>
      <c r="T162" s="15"/>
      <c r="U162" s="16"/>
      <c r="V162" s="21"/>
      <c r="W162" s="21"/>
      <c r="X162" s="21"/>
      <c r="Y162" s="21"/>
      <c r="Z162" s="21"/>
      <c r="AA162" s="21"/>
      <c r="AB162" s="21"/>
      <c r="AC162" s="21"/>
      <c r="AD162" s="21"/>
      <c r="AE162" s="22"/>
    </row>
    <row r="163" spans="1:31" x14ac:dyDescent="0.2">
      <c r="A163" s="61"/>
      <c r="B163" s="119"/>
      <c r="C163" s="21"/>
      <c r="D163" s="21"/>
      <c r="E163" s="21"/>
      <c r="F163" s="21"/>
      <c r="G163" s="21"/>
      <c r="H163" s="74"/>
      <c r="I163" s="21"/>
      <c r="J163" s="21"/>
      <c r="K163" s="21"/>
      <c r="L163" s="21"/>
      <c r="M163" s="21"/>
      <c r="N163" s="202"/>
      <c r="O163" s="202"/>
      <c r="P163" s="21"/>
      <c r="Q163" s="22"/>
      <c r="R163" s="21"/>
      <c r="S163" s="21"/>
      <c r="T163" s="15"/>
      <c r="U163" s="16"/>
      <c r="V163" s="21"/>
      <c r="W163" s="21"/>
      <c r="X163" s="21"/>
      <c r="Y163" s="21"/>
      <c r="Z163" s="21"/>
      <c r="AA163" s="21"/>
      <c r="AB163" s="21"/>
      <c r="AC163" s="21"/>
      <c r="AD163" s="2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21"/>
      <c r="S164" s="21"/>
      <c r="T164" s="15"/>
      <c r="U164" s="16"/>
      <c r="V164" s="21"/>
      <c r="W164" s="21"/>
      <c r="X164" s="21"/>
      <c r="Y164" s="21"/>
      <c r="Z164" s="21"/>
      <c r="AA164" s="21"/>
      <c r="AB164" s="21"/>
      <c r="AC164" s="21"/>
      <c r="AD164" s="21"/>
      <c r="AE164" s="51"/>
    </row>
    <row r="165" spans="1:31" x14ac:dyDescent="0.2">
      <c r="A165" s="61"/>
      <c r="B165" s="1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15"/>
      <c r="U165" s="16"/>
      <c r="V165" s="21"/>
      <c r="W165" s="21"/>
      <c r="X165" s="21"/>
      <c r="Y165" s="21"/>
      <c r="Z165" s="21"/>
      <c r="AA165" s="21"/>
      <c r="AB165" s="21"/>
      <c r="AC165" s="21"/>
      <c r="AD165" s="21"/>
      <c r="AE165" s="51"/>
    </row>
    <row r="166" spans="1:31" x14ac:dyDescent="0.2">
      <c r="A166" s="61"/>
      <c r="B166" s="1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15"/>
      <c r="U166" s="16"/>
      <c r="V166" s="21"/>
      <c r="W166" s="21"/>
      <c r="X166" s="21"/>
      <c r="Y166" s="21"/>
      <c r="Z166" s="21"/>
      <c r="AA166" s="21"/>
      <c r="AB166" s="21"/>
      <c r="AC166" s="21"/>
      <c r="AD166" s="2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21"/>
      <c r="B168" s="1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15"/>
      <c r="U168" s="16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1" x14ac:dyDescent="0.2">
      <c r="A169" s="21"/>
      <c r="B169" s="1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15"/>
      <c r="U169" s="16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1" x14ac:dyDescent="0.2">
      <c r="A170" s="21"/>
      <c r="B170" s="1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15"/>
      <c r="U170" s="16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1" x14ac:dyDescent="0.2">
      <c r="A171" s="21"/>
      <c r="B171" s="1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15"/>
      <c r="U171" s="16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1" x14ac:dyDescent="0.2">
      <c r="A172" s="21"/>
      <c r="B172" s="1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15"/>
      <c r="U172" s="16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1" x14ac:dyDescent="0.2">
      <c r="A173" s="21"/>
      <c r="B173" s="1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15"/>
      <c r="U173" s="16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1" x14ac:dyDescent="0.2">
      <c r="A174" s="21"/>
      <c r="B174" s="1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15"/>
      <c r="U174" s="16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1" x14ac:dyDescent="0.2">
      <c r="A175" s="21"/>
      <c r="B175" s="1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15"/>
      <c r="U175" s="16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1" x14ac:dyDescent="0.2">
      <c r="A176" s="21"/>
      <c r="B176" s="1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15"/>
      <c r="U176" s="16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x14ac:dyDescent="0.2">
      <c r="A177" s="21"/>
      <c r="B177" s="1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15"/>
      <c r="U177" s="16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x14ac:dyDescent="0.2">
      <c r="A178" s="21"/>
      <c r="B178" s="1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15"/>
      <c r="U178" s="16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x14ac:dyDescent="0.2">
      <c r="A179" s="21"/>
      <c r="B179" s="1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15"/>
      <c r="U179" s="16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x14ac:dyDescent="0.2">
      <c r="A180" s="21"/>
      <c r="B180" s="1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15"/>
      <c r="U180" s="16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x14ac:dyDescent="0.2">
      <c r="A181" s="21"/>
      <c r="B181" s="1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15"/>
      <c r="U181" s="16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x14ac:dyDescent="0.2">
      <c r="A182" s="21"/>
      <c r="B182" s="1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15"/>
      <c r="U182" s="16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x14ac:dyDescent="0.2">
      <c r="A183" s="21"/>
      <c r="B183" s="1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15"/>
      <c r="U183" s="16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x14ac:dyDescent="0.2">
      <c r="A184" s="21"/>
      <c r="B184" s="1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15"/>
      <c r="U184" s="16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x14ac:dyDescent="0.2">
      <c r="A185" s="21"/>
      <c r="B185" s="1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15"/>
      <c r="U185" s="16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x14ac:dyDescent="0.2">
      <c r="A186" s="21"/>
      <c r="B186" s="1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15"/>
      <c r="U186" s="16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x14ac:dyDescent="0.2">
      <c r="A187" s="21"/>
      <c r="B187" s="1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15"/>
      <c r="U187" s="16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x14ac:dyDescent="0.2">
      <c r="A188" s="21"/>
      <c r="B188" s="1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15"/>
      <c r="U188" s="16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x14ac:dyDescent="0.2">
      <c r="A189" s="21"/>
      <c r="B189" s="1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15"/>
      <c r="U189" s="16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x14ac:dyDescent="0.2">
      <c r="A190" s="21"/>
      <c r="B190" s="1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15"/>
      <c r="U190" s="16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x14ac:dyDescent="0.2">
      <c r="A191" s="21"/>
      <c r="B191" s="1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15"/>
      <c r="U191" s="16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x14ac:dyDescent="0.2">
      <c r="A192" s="21"/>
      <c r="B192" s="1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15"/>
      <c r="U192" s="16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x14ac:dyDescent="0.2">
      <c r="A193" s="21"/>
      <c r="B193" s="1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15"/>
      <c r="U193" s="16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x14ac:dyDescent="0.2">
      <c r="A194" s="21"/>
      <c r="B194" s="1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15"/>
      <c r="U194" s="16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x14ac:dyDescent="0.2">
      <c r="A195" s="21"/>
      <c r="B195" s="1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15"/>
      <c r="U195" s="16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x14ac:dyDescent="0.2">
      <c r="A196" s="21"/>
      <c r="B196" s="1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15"/>
      <c r="U196" s="16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x14ac:dyDescent="0.2">
      <c r="A197" s="21"/>
      <c r="B197" s="1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15"/>
      <c r="U197" s="16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x14ac:dyDescent="0.2">
      <c r="A198" s="21"/>
      <c r="B198" s="1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15"/>
      <c r="U198" s="16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x14ac:dyDescent="0.2">
      <c r="A199" s="21"/>
      <c r="B199" s="1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15"/>
      <c r="U199" s="16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x14ac:dyDescent="0.2">
      <c r="A200" s="21"/>
      <c r="B200" s="1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15"/>
      <c r="U200" s="16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x14ac:dyDescent="0.2">
      <c r="A201" s="21"/>
      <c r="B201" s="1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15"/>
      <c r="U201" s="16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x14ac:dyDescent="0.2">
      <c r="A202" s="21"/>
      <c r="B202" s="1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15"/>
      <c r="U202" s="16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x14ac:dyDescent="0.2">
      <c r="A203" s="21"/>
      <c r="B203" s="1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15"/>
      <c r="U203" s="16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x14ac:dyDescent="0.2">
      <c r="A204" s="21"/>
      <c r="B204" s="1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15"/>
      <c r="U204" s="16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x14ac:dyDescent="0.2">
      <c r="A205" s="21"/>
      <c r="B205" s="1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15"/>
      <c r="U205" s="16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x14ac:dyDescent="0.2">
      <c r="A206" s="21"/>
      <c r="B206" s="1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15"/>
      <c r="U206" s="16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x14ac:dyDescent="0.2">
      <c r="A207" s="21"/>
      <c r="B207" s="1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15"/>
      <c r="U207" s="16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x14ac:dyDescent="0.2">
      <c r="A208" s="21"/>
      <c r="B208" s="1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15"/>
      <c r="U208" s="16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x14ac:dyDescent="0.2">
      <c r="A209" s="21"/>
      <c r="B209" s="1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15"/>
      <c r="U209" s="16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x14ac:dyDescent="0.2">
      <c r="A210" s="21"/>
      <c r="B210" s="1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15"/>
      <c r="U210" s="16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x14ac:dyDescent="0.2">
      <c r="A211" s="21"/>
      <c r="B211" s="1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15"/>
      <c r="U211" s="16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x14ac:dyDescent="0.2">
      <c r="A212" s="21"/>
      <c r="B212" s="1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15"/>
      <c r="U212" s="16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x14ac:dyDescent="0.2">
      <c r="A213" s="21"/>
      <c r="B213" s="1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15"/>
      <c r="U213" s="16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x14ac:dyDescent="0.2">
      <c r="A214" s="21"/>
      <c r="B214" s="1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15"/>
      <c r="U214" s="16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x14ac:dyDescent="0.2">
      <c r="A215" s="21"/>
      <c r="B215" s="1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15"/>
      <c r="U215" s="16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x14ac:dyDescent="0.2">
      <c r="A216" s="21"/>
      <c r="B216" s="1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15"/>
      <c r="U216" s="16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x14ac:dyDescent="0.2">
      <c r="A217" s="21"/>
      <c r="B217" s="1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15"/>
      <c r="U217" s="16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x14ac:dyDescent="0.2">
      <c r="A218" s="21"/>
      <c r="B218" s="1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15"/>
      <c r="U218" s="16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x14ac:dyDescent="0.2">
      <c r="A219" s="21"/>
      <c r="B219" s="1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15"/>
      <c r="U219" s="16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x14ac:dyDescent="0.2">
      <c r="A220" s="21"/>
      <c r="B220" s="1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15"/>
      <c r="U220" s="16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x14ac:dyDescent="0.2">
      <c r="A221" s="21"/>
      <c r="B221" s="1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15"/>
      <c r="U221" s="16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x14ac:dyDescent="0.2">
      <c r="A222" s="21"/>
      <c r="B222" s="1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15"/>
      <c r="U222" s="16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x14ac:dyDescent="0.2">
      <c r="A223" s="21"/>
      <c r="B223" s="1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15"/>
      <c r="U223" s="16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x14ac:dyDescent="0.2">
      <c r="A224" s="21"/>
      <c r="B224" s="1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15"/>
      <c r="U224" s="16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x14ac:dyDescent="0.2">
      <c r="A225" s="21"/>
      <c r="B225" s="1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15"/>
      <c r="U225" s="16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x14ac:dyDescent="0.2">
      <c r="A226" s="21"/>
      <c r="B226" s="1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15"/>
      <c r="U226" s="16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x14ac:dyDescent="0.2">
      <c r="A227" s="21"/>
      <c r="B227" s="1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15"/>
      <c r="U227" s="16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x14ac:dyDescent="0.2">
      <c r="A228" s="21"/>
      <c r="B228" s="1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15"/>
      <c r="U228" s="16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x14ac:dyDescent="0.2">
      <c r="A229" s="21"/>
      <c r="B229" s="1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15"/>
      <c r="U229" s="16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x14ac:dyDescent="0.2">
      <c r="A230" s="21"/>
      <c r="B230" s="1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15"/>
      <c r="U230" s="16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x14ac:dyDescent="0.2">
      <c r="A231" s="21"/>
      <c r="B231" s="1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15"/>
      <c r="U231" s="16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x14ac:dyDescent="0.2">
      <c r="A232" s="21"/>
      <c r="B232" s="1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15"/>
      <c r="U232" s="16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x14ac:dyDescent="0.2">
      <c r="A233" s="21"/>
      <c r="B233" s="1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15"/>
      <c r="U233" s="16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x14ac:dyDescent="0.2">
      <c r="A234" s="21"/>
      <c r="B234" s="1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15"/>
      <c r="U234" s="16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x14ac:dyDescent="0.2">
      <c r="A235" s="21"/>
      <c r="B235" s="1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15"/>
      <c r="U235" s="16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x14ac:dyDescent="0.2">
      <c r="A236" s="21"/>
      <c r="B236" s="1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15"/>
      <c r="U236" s="16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x14ac:dyDescent="0.2">
      <c r="A237" s="21"/>
      <c r="B237" s="1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15"/>
      <c r="U237" s="16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x14ac:dyDescent="0.2">
      <c r="A238" s="21"/>
      <c r="B238" s="1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15"/>
      <c r="U238" s="16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x14ac:dyDescent="0.2">
      <c r="A239" s="21"/>
      <c r="B239" s="1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15"/>
      <c r="U239" s="16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x14ac:dyDescent="0.2">
      <c r="A240" s="21"/>
      <c r="B240" s="1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15"/>
      <c r="U240" s="16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x14ac:dyDescent="0.2">
      <c r="A241" s="21"/>
      <c r="B241" s="1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15"/>
      <c r="U241" s="16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x14ac:dyDescent="0.2">
      <c r="A242" s="21"/>
      <c r="B242" s="1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15"/>
      <c r="U242" s="16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x14ac:dyDescent="0.2">
      <c r="A243" s="21"/>
      <c r="B243" s="1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15"/>
      <c r="U243" s="16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x14ac:dyDescent="0.2">
      <c r="A244" s="21"/>
      <c r="B244" s="1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15"/>
      <c r="U244" s="16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x14ac:dyDescent="0.2">
      <c r="A245" s="21"/>
      <c r="B245" s="1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15"/>
      <c r="U245" s="16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x14ac:dyDescent="0.2">
      <c r="A246" s="21"/>
      <c r="B246" s="1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15"/>
      <c r="U246" s="16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x14ac:dyDescent="0.2">
      <c r="A247" s="21"/>
      <c r="B247" s="1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15"/>
      <c r="U247" s="16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x14ac:dyDescent="0.2">
      <c r="A248" s="21"/>
      <c r="B248" s="1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15"/>
      <c r="U248" s="16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x14ac:dyDescent="0.2">
      <c r="A249" s="21"/>
      <c r="B249" s="1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15"/>
      <c r="U249" s="16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x14ac:dyDescent="0.2">
      <c r="A250" s="21"/>
      <c r="B250" s="1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15"/>
      <c r="U250" s="16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x14ac:dyDescent="0.2">
      <c r="A251" s="21"/>
      <c r="B251" s="1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15"/>
      <c r="U251" s="16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x14ac:dyDescent="0.2">
      <c r="A252" s="21"/>
      <c r="B252" s="1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15"/>
      <c r="U252" s="16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x14ac:dyDescent="0.2">
      <c r="A253" s="21"/>
      <c r="B253" s="1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15"/>
      <c r="U253" s="16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x14ac:dyDescent="0.2">
      <c r="A254" s="21"/>
      <c r="B254" s="1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15"/>
      <c r="U254" s="16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x14ac:dyDescent="0.2">
      <c r="A255" s="21"/>
      <c r="B255" s="1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15"/>
      <c r="U255" s="16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x14ac:dyDescent="0.2">
      <c r="A256" s="21"/>
      <c r="B256" s="1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15"/>
      <c r="U256" s="16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x14ac:dyDescent="0.2">
      <c r="A257" s="21"/>
      <c r="B257" s="1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15"/>
      <c r="U257" s="16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x14ac:dyDescent="0.2">
      <c r="A258" s="21"/>
      <c r="B258" s="1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15"/>
      <c r="U258" s="16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x14ac:dyDescent="0.2">
      <c r="A259" s="21"/>
      <c r="B259" s="1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15"/>
      <c r="U259" s="16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x14ac:dyDescent="0.2">
      <c r="A260" s="21"/>
      <c r="B260" s="1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15"/>
      <c r="U260" s="16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x14ac:dyDescent="0.2">
      <c r="A261" s="21"/>
      <c r="B261" s="1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15"/>
      <c r="U261" s="16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x14ac:dyDescent="0.2">
      <c r="A262" s="21"/>
      <c r="B262" s="1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15"/>
      <c r="U262" s="16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x14ac:dyDescent="0.2">
      <c r="A263" s="21"/>
      <c r="B263" s="1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15"/>
      <c r="U263" s="16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x14ac:dyDescent="0.2">
      <c r="A264" s="21"/>
      <c r="B264" s="1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15"/>
      <c r="U264" s="16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x14ac:dyDescent="0.2">
      <c r="A265" s="21"/>
      <c r="B265" s="1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15"/>
      <c r="U265" s="16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x14ac:dyDescent="0.2">
      <c r="A266" s="21"/>
      <c r="B266" s="1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15"/>
      <c r="U266" s="16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x14ac:dyDescent="0.2">
      <c r="A267" s="21"/>
      <c r="B267" s="1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15"/>
      <c r="U267" s="16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x14ac:dyDescent="0.2">
      <c r="A268" s="21"/>
      <c r="B268" s="1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15"/>
      <c r="U268" s="16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x14ac:dyDescent="0.2">
      <c r="A269" s="21"/>
      <c r="B269" s="1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15"/>
      <c r="U269" s="16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x14ac:dyDescent="0.2">
      <c r="A270" s="21"/>
      <c r="B270" s="1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15"/>
      <c r="U270" s="16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x14ac:dyDescent="0.2">
      <c r="A271" s="21"/>
      <c r="B271" s="1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15"/>
      <c r="U271" s="16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x14ac:dyDescent="0.2">
      <c r="A272" s="21"/>
      <c r="B272" s="1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15"/>
      <c r="U272" s="16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x14ac:dyDescent="0.2">
      <c r="A273" s="21"/>
      <c r="B273" s="1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15"/>
      <c r="U273" s="16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x14ac:dyDescent="0.2">
      <c r="A274" s="21"/>
      <c r="B274" s="1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15"/>
      <c r="U274" s="16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x14ac:dyDescent="0.2">
      <c r="A275" s="21"/>
      <c r="B275" s="1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15"/>
      <c r="U275" s="16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x14ac:dyDescent="0.2">
      <c r="A276" s="21"/>
      <c r="B276" s="1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15"/>
      <c r="U276" s="16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x14ac:dyDescent="0.2">
      <c r="A277" s="21"/>
      <c r="B277" s="1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15"/>
      <c r="U277" s="16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x14ac:dyDescent="0.2">
      <c r="A278" s="21"/>
      <c r="B278" s="1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15"/>
      <c r="U278" s="16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x14ac:dyDescent="0.2">
      <c r="A279" s="21"/>
      <c r="B279" s="1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15"/>
      <c r="U279" s="16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x14ac:dyDescent="0.2">
      <c r="A280" s="21"/>
      <c r="B280" s="1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15"/>
      <c r="U280" s="16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x14ac:dyDescent="0.2">
      <c r="A281" s="21"/>
      <c r="B281" s="1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15"/>
      <c r="U281" s="16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x14ac:dyDescent="0.2">
      <c r="A282" s="21"/>
      <c r="B282" s="1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15"/>
      <c r="U282" s="16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x14ac:dyDescent="0.2">
      <c r="A283" s="21"/>
      <c r="B283" s="1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15"/>
      <c r="U283" s="16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x14ac:dyDescent="0.2">
      <c r="A284" s="21"/>
      <c r="B284" s="1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15"/>
      <c r="U284" s="16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x14ac:dyDescent="0.2">
      <c r="A285" s="21"/>
      <c r="B285" s="1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15"/>
      <c r="U285" s="16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x14ac:dyDescent="0.2">
      <c r="A286" s="21"/>
      <c r="B286" s="1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15"/>
      <c r="U286" s="16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x14ac:dyDescent="0.2">
      <c r="A287" s="21"/>
      <c r="B287" s="1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15"/>
      <c r="U287" s="16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x14ac:dyDescent="0.2">
      <c r="A288" s="21"/>
      <c r="B288" s="1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15"/>
      <c r="U288" s="16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x14ac:dyDescent="0.2">
      <c r="A289" s="21"/>
      <c r="B289" s="1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15"/>
      <c r="U289" s="16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x14ac:dyDescent="0.2">
      <c r="A290" s="21"/>
      <c r="B290" s="1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15"/>
      <c r="U290" s="16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x14ac:dyDescent="0.2">
      <c r="A291" s="21"/>
      <c r="B291" s="1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15"/>
      <c r="U291" s="16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x14ac:dyDescent="0.2">
      <c r="A292" s="21"/>
      <c r="B292" s="1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15"/>
      <c r="U292" s="16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x14ac:dyDescent="0.2">
      <c r="A293" s="21"/>
      <c r="B293" s="1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15"/>
      <c r="U293" s="16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x14ac:dyDescent="0.2">
      <c r="A294" s="21"/>
      <c r="B294" s="1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15"/>
      <c r="U294" s="16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x14ac:dyDescent="0.2">
      <c r="A295" s="21"/>
      <c r="B295" s="1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15"/>
      <c r="U295" s="16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x14ac:dyDescent="0.2">
      <c r="A296" s="21"/>
      <c r="B296" s="1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15"/>
      <c r="U296" s="16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x14ac:dyDescent="0.2">
      <c r="A297" s="21"/>
      <c r="B297" s="1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15"/>
      <c r="U297" s="16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x14ac:dyDescent="0.2">
      <c r="A298" s="21"/>
      <c r="B298" s="1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15"/>
      <c r="U298" s="16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x14ac:dyDescent="0.2">
      <c r="A299" s="21"/>
      <c r="B299" s="1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15"/>
      <c r="U299" s="16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x14ac:dyDescent="0.2">
      <c r="A300" s="21"/>
      <c r="B300" s="1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15"/>
      <c r="U300" s="16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x14ac:dyDescent="0.2">
      <c r="A301" s="21"/>
      <c r="B301" s="1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15"/>
      <c r="U301" s="16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x14ac:dyDescent="0.2">
      <c r="A302" s="21"/>
      <c r="B302" s="1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15"/>
      <c r="U302" s="16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x14ac:dyDescent="0.2">
      <c r="A303" s="21"/>
      <c r="B303" s="1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15"/>
      <c r="U303" s="16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x14ac:dyDescent="0.2">
      <c r="A304" s="21"/>
      <c r="B304" s="1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15"/>
      <c r="U304" s="16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x14ac:dyDescent="0.2">
      <c r="A305" s="21"/>
      <c r="B305" s="1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15"/>
      <c r="U305" s="16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x14ac:dyDescent="0.2">
      <c r="A306" s="21"/>
      <c r="B306" s="1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15"/>
      <c r="U306" s="16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x14ac:dyDescent="0.2">
      <c r="A307" s="21"/>
      <c r="B307" s="1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15"/>
      <c r="U307" s="16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x14ac:dyDescent="0.2">
      <c r="A308" s="21"/>
      <c r="B308" s="1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15"/>
      <c r="U308" s="16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x14ac:dyDescent="0.2">
      <c r="A309" s="21"/>
      <c r="B309" s="1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15"/>
      <c r="U309" s="16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x14ac:dyDescent="0.2">
      <c r="A310" s="21"/>
      <c r="B310" s="1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15"/>
      <c r="U310" s="16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x14ac:dyDescent="0.2">
      <c r="A311" s="21"/>
      <c r="B311" s="1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15"/>
      <c r="U311" s="16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x14ac:dyDescent="0.2">
      <c r="A312" s="21"/>
      <c r="B312" s="1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15"/>
      <c r="U312" s="16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x14ac:dyDescent="0.2">
      <c r="A313" s="21"/>
      <c r="B313" s="1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15"/>
      <c r="U313" s="16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x14ac:dyDescent="0.2">
      <c r="A314" s="21"/>
      <c r="B314" s="1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15"/>
      <c r="U314" s="16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x14ac:dyDescent="0.2">
      <c r="A315" s="21"/>
      <c r="B315" s="1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15"/>
      <c r="U315" s="16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x14ac:dyDescent="0.2">
      <c r="A316" s="21"/>
      <c r="B316" s="1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15"/>
      <c r="U316" s="16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x14ac:dyDescent="0.2">
      <c r="A317" s="21"/>
      <c r="B317" s="1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15"/>
      <c r="U317" s="16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x14ac:dyDescent="0.2">
      <c r="A318" s="21"/>
      <c r="B318" s="1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15"/>
      <c r="U318" s="16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x14ac:dyDescent="0.2">
      <c r="A319" s="21"/>
      <c r="B319" s="1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15"/>
      <c r="U319" s="16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x14ac:dyDescent="0.2">
      <c r="A320" s="21"/>
      <c r="B320" s="1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15"/>
      <c r="U320" s="16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x14ac:dyDescent="0.2">
      <c r="A321" s="21"/>
      <c r="B321" s="1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15"/>
      <c r="U321" s="16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x14ac:dyDescent="0.2">
      <c r="A322" s="21"/>
      <c r="B322" s="1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15"/>
      <c r="U322" s="16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x14ac:dyDescent="0.2">
      <c r="A323" s="21"/>
      <c r="B323" s="1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15"/>
      <c r="U323" s="16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x14ac:dyDescent="0.2">
      <c r="A324" s="21"/>
      <c r="B324" s="1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15"/>
      <c r="U324" s="16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x14ac:dyDescent="0.2">
      <c r="A325" s="21"/>
      <c r="B325" s="1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15"/>
      <c r="U325" s="16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x14ac:dyDescent="0.2">
      <c r="A326" s="21"/>
      <c r="B326" s="1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15"/>
      <c r="U326" s="16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x14ac:dyDescent="0.2">
      <c r="A327" s="21"/>
      <c r="B327" s="1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15"/>
      <c r="U327" s="16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x14ac:dyDescent="0.2">
      <c r="A328" s="21"/>
      <c r="B328" s="1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15"/>
      <c r="U328" s="16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x14ac:dyDescent="0.2">
      <c r="A329" s="21"/>
      <c r="B329" s="1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15"/>
      <c r="U329" s="16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x14ac:dyDescent="0.2">
      <c r="A330" s="21"/>
      <c r="B330" s="1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15"/>
      <c r="U330" s="16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x14ac:dyDescent="0.2">
      <c r="A331" s="21"/>
      <c r="B331" s="1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15"/>
      <c r="U331" s="16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x14ac:dyDescent="0.2">
      <c r="A332" s="21"/>
      <c r="B332" s="1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15"/>
      <c r="U332" s="16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x14ac:dyDescent="0.2">
      <c r="A333" s="21"/>
      <c r="B333" s="1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15"/>
      <c r="U333" s="16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x14ac:dyDescent="0.2">
      <c r="A334" s="21"/>
      <c r="B334" s="1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15"/>
      <c r="U334" s="16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x14ac:dyDescent="0.2">
      <c r="A335" s="21"/>
      <c r="B335" s="1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15"/>
      <c r="U335" s="16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x14ac:dyDescent="0.2">
      <c r="A336" s="21"/>
      <c r="B336" s="1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15"/>
      <c r="U336" s="16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x14ac:dyDescent="0.2">
      <c r="A337" s="21"/>
      <c r="B337" s="1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15"/>
      <c r="U337" s="16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x14ac:dyDescent="0.2">
      <c r="A338" s="21"/>
      <c r="B338" s="1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15"/>
      <c r="U338" s="16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x14ac:dyDescent="0.2">
      <c r="A339" s="21"/>
      <c r="B339" s="1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15"/>
      <c r="U339" s="16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x14ac:dyDescent="0.2">
      <c r="A340" s="21"/>
      <c r="B340" s="1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15"/>
      <c r="U340" s="16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x14ac:dyDescent="0.2">
      <c r="A341" s="21"/>
      <c r="B341" s="1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15"/>
      <c r="U341" s="16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x14ac:dyDescent="0.2">
      <c r="A342" s="21"/>
      <c r="B342" s="1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15"/>
      <c r="U342" s="16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x14ac:dyDescent="0.2">
      <c r="A343" s="21"/>
      <c r="B343" s="1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15"/>
      <c r="U343" s="16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x14ac:dyDescent="0.2">
      <c r="A344" s="21"/>
      <c r="B344" s="1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15"/>
      <c r="U344" s="16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x14ac:dyDescent="0.2">
      <c r="A345" s="21"/>
      <c r="B345" s="1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15"/>
      <c r="U345" s="16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x14ac:dyDescent="0.2">
      <c r="A346" s="21"/>
      <c r="B346" s="1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15"/>
      <c r="U346" s="16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x14ac:dyDescent="0.2">
      <c r="A347" s="21"/>
      <c r="B347" s="1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15"/>
      <c r="U347" s="16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x14ac:dyDescent="0.2">
      <c r="A348" s="21"/>
      <c r="B348" s="1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15"/>
      <c r="U348" s="16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x14ac:dyDescent="0.2">
      <c r="A349" s="21"/>
      <c r="B349" s="1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15"/>
      <c r="U349" s="16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x14ac:dyDescent="0.2">
      <c r="A350" s="21"/>
      <c r="B350" s="1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15"/>
      <c r="U350" s="16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x14ac:dyDescent="0.2">
      <c r="A351" s="21"/>
      <c r="B351" s="1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15"/>
      <c r="U351" s="16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x14ac:dyDescent="0.2">
      <c r="A352" s="21"/>
      <c r="B352" s="1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15"/>
      <c r="U352" s="16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x14ac:dyDescent="0.2">
      <c r="A353" s="21"/>
      <c r="B353" s="1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15"/>
      <c r="U353" s="16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x14ac:dyDescent="0.2">
      <c r="A354" s="21"/>
      <c r="B354" s="1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15"/>
      <c r="U354" s="16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x14ac:dyDescent="0.2">
      <c r="A355" s="21"/>
      <c r="B355" s="1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15"/>
      <c r="U355" s="16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x14ac:dyDescent="0.2">
      <c r="A356" s="21"/>
      <c r="B356" s="1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15"/>
      <c r="U356" s="16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x14ac:dyDescent="0.2">
      <c r="A357" s="21"/>
      <c r="B357" s="1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15"/>
      <c r="U357" s="16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x14ac:dyDescent="0.2">
      <c r="A358" s="21"/>
      <c r="B358" s="1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15"/>
      <c r="U358" s="16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x14ac:dyDescent="0.2">
      <c r="A359" s="21"/>
      <c r="B359" s="1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15"/>
      <c r="U359" s="16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x14ac:dyDescent="0.2">
      <c r="A360" s="21"/>
      <c r="B360" s="1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15"/>
      <c r="U360" s="16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x14ac:dyDescent="0.2">
      <c r="A361" s="21"/>
      <c r="B361" s="1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15"/>
      <c r="U361" s="16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x14ac:dyDescent="0.2">
      <c r="A362" s="21"/>
      <c r="B362" s="1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15"/>
      <c r="U362" s="16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x14ac:dyDescent="0.2">
      <c r="A363" s="21"/>
      <c r="B363" s="1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15"/>
      <c r="U363" s="16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x14ac:dyDescent="0.2">
      <c r="A364" s="21"/>
      <c r="B364" s="1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15"/>
      <c r="U364" s="16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x14ac:dyDescent="0.2">
      <c r="A365" s="21"/>
      <c r="B365" s="1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15"/>
      <c r="U365" s="16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x14ac:dyDescent="0.2">
      <c r="A366" s="21"/>
      <c r="B366" s="1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15"/>
      <c r="U366" s="16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x14ac:dyDescent="0.2">
      <c r="A367" s="21"/>
      <c r="B367" s="1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15"/>
      <c r="U367" s="16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x14ac:dyDescent="0.2">
      <c r="A368" s="21"/>
      <c r="B368" s="1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15"/>
      <c r="U368" s="16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x14ac:dyDescent="0.2">
      <c r="A369" s="21"/>
      <c r="B369" s="1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15"/>
      <c r="U369" s="16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x14ac:dyDescent="0.2">
      <c r="A370" s="21"/>
      <c r="B370" s="1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15"/>
      <c r="U370" s="16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x14ac:dyDescent="0.2">
      <c r="A371" s="21"/>
      <c r="B371" s="1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15"/>
      <c r="U371" s="16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x14ac:dyDescent="0.2">
      <c r="A372" s="21"/>
      <c r="B372" s="1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15"/>
      <c r="U372" s="16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x14ac:dyDescent="0.2">
      <c r="A373" s="21"/>
      <c r="B373" s="1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15"/>
      <c r="U373" s="16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x14ac:dyDescent="0.2">
      <c r="A374" s="21"/>
      <c r="B374" s="1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15"/>
      <c r="U374" s="16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x14ac:dyDescent="0.2">
      <c r="A375" s="21"/>
      <c r="B375" s="1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15"/>
      <c r="U375" s="16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x14ac:dyDescent="0.2">
      <c r="A376" s="21"/>
      <c r="B376" s="1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15"/>
      <c r="U376" s="16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x14ac:dyDescent="0.2">
      <c r="A377" s="21"/>
      <c r="B377" s="1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15"/>
      <c r="U377" s="16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x14ac:dyDescent="0.2">
      <c r="A378" s="21"/>
      <c r="B378" s="1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15"/>
      <c r="U378" s="16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x14ac:dyDescent="0.2">
      <c r="A379" s="21"/>
      <c r="B379" s="1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15"/>
      <c r="U379" s="16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x14ac:dyDescent="0.2">
      <c r="B380" s="1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15"/>
      <c r="U380" s="16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x14ac:dyDescent="0.2">
      <c r="V381" s="21"/>
    </row>
  </sheetData>
  <mergeCells count="98">
    <mergeCell ref="N161:O161"/>
    <mergeCell ref="N162:O162"/>
    <mergeCell ref="N163:O163"/>
    <mergeCell ref="N164:O164"/>
    <mergeCell ref="G158:H158"/>
    <mergeCell ref="U158:V158"/>
    <mergeCell ref="W158:X158"/>
    <mergeCell ref="U159:V159"/>
    <mergeCell ref="W159:X159"/>
    <mergeCell ref="N160:O160"/>
    <mergeCell ref="U160:V160"/>
    <mergeCell ref="W160:X160"/>
    <mergeCell ref="V154:X154"/>
    <mergeCell ref="V155:X155"/>
    <mergeCell ref="G156:H156"/>
    <mergeCell ref="G157:H157"/>
    <mergeCell ref="U157:V157"/>
    <mergeCell ref="W157:X157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U91:V91"/>
    <mergeCell ref="K92:L92"/>
    <mergeCell ref="U92:V92"/>
    <mergeCell ref="U99:V99"/>
    <mergeCell ref="J101:K101"/>
    <mergeCell ref="J102:K102"/>
    <mergeCell ref="K85:L85"/>
    <mergeCell ref="K86:L86"/>
    <mergeCell ref="K87:L87"/>
    <mergeCell ref="K88:L88"/>
    <mergeCell ref="K90:L90"/>
    <mergeCell ref="K91:L91"/>
    <mergeCell ref="K80:L80"/>
    <mergeCell ref="U80:V80"/>
    <mergeCell ref="K82:L82"/>
    <mergeCell ref="U82:V82"/>
    <mergeCell ref="K83:L83"/>
    <mergeCell ref="U83:V83"/>
    <mergeCell ref="U75:V75"/>
    <mergeCell ref="K76:L76"/>
    <mergeCell ref="K77:L77"/>
    <mergeCell ref="U77:V77"/>
    <mergeCell ref="K79:L79"/>
    <mergeCell ref="U79:V79"/>
    <mergeCell ref="U69:V69"/>
    <mergeCell ref="K70:L70"/>
    <mergeCell ref="K71:L71"/>
    <mergeCell ref="K73:L73"/>
    <mergeCell ref="K74:L74"/>
    <mergeCell ref="U74:V74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I18:AE19"/>
    <mergeCell ref="H31:J31"/>
    <mergeCell ref="H32:J32"/>
    <mergeCell ref="X32:Z32"/>
    <mergeCell ref="H33:J33"/>
    <mergeCell ref="L33:M33"/>
    <mergeCell ref="I15:AE16"/>
    <mergeCell ref="A2:AE2"/>
    <mergeCell ref="A3:AE3"/>
    <mergeCell ref="H5:X5"/>
    <mergeCell ref="H6:X6"/>
    <mergeCell ref="AD9:AE9"/>
  </mergeCells>
  <conditionalFormatting sqref="J104:K104">
    <cfRule type="cellIs" dxfId="263" priority="11" stopIfTrue="1" operator="lessThan">
      <formula>$H$31</formula>
    </cfRule>
    <cfRule type="cellIs" dxfId="262" priority="12" stopIfTrue="1" operator="greaterThan">
      <formula>$H$31</formula>
    </cfRule>
  </conditionalFormatting>
  <conditionalFormatting sqref="U69:V69">
    <cfRule type="cellIs" dxfId="261" priority="1" stopIfTrue="1" operator="lessThan">
      <formula>$X$36</formula>
    </cfRule>
    <cfRule type="cellIs" dxfId="260" priority="2" stopIfTrue="1" operator="greaterThan">
      <formula>$X$36</formula>
    </cfRule>
  </conditionalFormatting>
  <conditionalFormatting sqref="U75:V75">
    <cfRule type="cellIs" dxfId="259" priority="5" stopIfTrue="1" operator="lessThan">
      <formula>$X$35</formula>
    </cfRule>
    <cfRule type="cellIs" dxfId="258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257" priority="3" stopIfTrue="1" operator="lessThan">
      <formula>$X$37</formula>
    </cfRule>
    <cfRule type="cellIs" dxfId="256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B176-FA40-4D6D-996B-A4BE60163105}">
  <sheetPr>
    <tabColor rgb="FF92D050"/>
  </sheetPr>
  <dimension ref="A1:AX381"/>
  <sheetViews>
    <sheetView view="pageBreakPreview" topLeftCell="A22" zoomScale="75" zoomScaleNormal="100" zoomScaleSheetLayoutView="115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50" customWidth="1"/>
    <col min="22" max="22" width="2.6640625" style="7" customWidth="1"/>
    <col min="23" max="23" width="4.109375" style="7" customWidth="1"/>
    <col min="24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6"/>
      <c r="AE5" s="17"/>
      <c r="AF5" s="16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129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21"/>
      <c r="AB6" s="21" t="s">
        <v>3</v>
      </c>
      <c r="AD6" s="20"/>
      <c r="AE6" s="22"/>
      <c r="AF6" s="20"/>
      <c r="AG6" s="20"/>
      <c r="AH6" s="23"/>
      <c r="AI6" s="20">
        <f>PI()*H34</f>
        <v>114.83777785932131</v>
      </c>
      <c r="AJ6" s="24">
        <f>AI6/6</f>
        <v>19.139629643220218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202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21"/>
      <c r="AB7" s="2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21"/>
      <c r="AB8" s="2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5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5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5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5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5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AE27" s="51"/>
    </row>
    <row r="28" spans="1:39" ht="11.25" customHeight="1" x14ac:dyDescent="0.2">
      <c r="A28" s="61"/>
      <c r="B28" s="15" t="s">
        <v>196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62"/>
      <c r="T28" s="63"/>
      <c r="U28" s="16"/>
      <c r="V28" s="21"/>
      <c r="W28" s="21"/>
      <c r="AE28" s="51"/>
    </row>
    <row r="29" spans="1:39" ht="11.25" customHeight="1" x14ac:dyDescent="0.2">
      <c r="A29" s="61"/>
      <c r="B29" s="64"/>
      <c r="C29" s="15"/>
      <c r="D29" s="21"/>
      <c r="E29" s="21"/>
      <c r="F29" s="21"/>
      <c r="G29" s="21"/>
      <c r="H29" s="21"/>
      <c r="T29" s="15"/>
      <c r="U29" s="65"/>
      <c r="V29" s="21"/>
      <c r="Y29" s="21"/>
      <c r="Z29" s="66"/>
      <c r="AA29" s="21"/>
      <c r="AB29" s="21"/>
      <c r="AC29" s="2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68"/>
      <c r="T30" s="63"/>
      <c r="U30" s="16"/>
      <c r="V30" s="2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21"/>
      <c r="D31" s="21"/>
      <c r="E31" s="21"/>
      <c r="G31" s="7" t="s">
        <v>3</v>
      </c>
      <c r="H31" s="219">
        <f>Sheet1!B28</f>
        <v>9342</v>
      </c>
      <c r="I31" s="219"/>
      <c r="J31" s="219"/>
      <c r="K31" s="21" t="s">
        <v>35</v>
      </c>
      <c r="M31" s="21"/>
      <c r="N31" s="21"/>
      <c r="O31" s="21"/>
      <c r="P31" s="21"/>
      <c r="Q31" s="21"/>
      <c r="R31" s="21" t="s">
        <v>36</v>
      </c>
      <c r="S31" s="70"/>
      <c r="T31" s="15"/>
      <c r="U31" s="71"/>
      <c r="V31" s="21"/>
      <c r="Z31" s="72"/>
      <c r="AA31" s="21"/>
      <c r="AB31" s="2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21"/>
      <c r="D32" s="21"/>
      <c r="E32" s="21"/>
      <c r="G32" s="7" t="s">
        <v>3</v>
      </c>
      <c r="H32" s="230">
        <v>1.82</v>
      </c>
      <c r="I32" s="230"/>
      <c r="J32" s="230"/>
      <c r="K32" s="21" t="s">
        <v>38</v>
      </c>
      <c r="M32" s="21"/>
      <c r="N32" s="21"/>
      <c r="O32" s="21"/>
      <c r="P32" s="21"/>
      <c r="Q32" s="21"/>
      <c r="R32" s="21" t="s">
        <v>39</v>
      </c>
      <c r="S32" s="68"/>
      <c r="T32" s="63"/>
      <c r="U32" s="71"/>
      <c r="V32" s="21"/>
      <c r="W32" s="2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21"/>
      <c r="E33" s="21"/>
      <c r="G33" s="7" t="s">
        <v>3</v>
      </c>
      <c r="H33" s="237">
        <f>L33*6/PI()</f>
        <v>36.287327024952141</v>
      </c>
      <c r="I33" s="237"/>
      <c r="J33" s="237"/>
      <c r="K33" s="21" t="s">
        <v>38</v>
      </c>
      <c r="L33" s="238">
        <v>19</v>
      </c>
      <c r="M33" s="238"/>
      <c r="N33" s="7" t="s">
        <v>42</v>
      </c>
      <c r="Q33" s="21"/>
      <c r="R33" s="21"/>
      <c r="S33" s="68"/>
      <c r="T33" s="63"/>
      <c r="U33" s="71"/>
      <c r="V33" s="21"/>
      <c r="W33" s="21"/>
      <c r="X33" s="74"/>
      <c r="Y33" s="74"/>
      <c r="Z33" s="74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21"/>
      <c r="D34" s="21"/>
      <c r="E34" s="21"/>
      <c r="G34" s="7" t="s">
        <v>3</v>
      </c>
      <c r="H34" s="230">
        <v>36.554000000000002</v>
      </c>
      <c r="I34" s="230"/>
      <c r="J34" s="230"/>
      <c r="K34" s="21" t="s">
        <v>38</v>
      </c>
      <c r="M34" s="78"/>
      <c r="R34" s="7" t="s">
        <v>44</v>
      </c>
      <c r="T34" s="15"/>
      <c r="U34" s="79"/>
      <c r="V34" s="21"/>
      <c r="W34" s="7" t="s">
        <v>3</v>
      </c>
      <c r="X34" s="230">
        <v>300</v>
      </c>
      <c r="Y34" s="230"/>
      <c r="Z34" s="230"/>
      <c r="AA34" s="21" t="s">
        <v>40</v>
      </c>
      <c r="AB34" s="2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21"/>
      <c r="D35" s="21"/>
      <c r="E35" s="21"/>
      <c r="G35" s="7" t="s">
        <v>3</v>
      </c>
      <c r="H35" s="230">
        <v>5</v>
      </c>
      <c r="I35" s="230"/>
      <c r="J35" s="230"/>
      <c r="K35" s="21" t="s">
        <v>46</v>
      </c>
      <c r="R35" s="7" t="s">
        <v>47</v>
      </c>
      <c r="T35" s="15"/>
      <c r="U35" s="79"/>
      <c r="V35" s="21"/>
      <c r="W35" s="7" t="s">
        <v>3</v>
      </c>
      <c r="X35" s="230">
        <v>15</v>
      </c>
      <c r="Y35" s="230"/>
      <c r="Z35" s="230"/>
      <c r="AA35" s="21" t="s">
        <v>48</v>
      </c>
      <c r="AB35" s="2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21"/>
      <c r="D36" s="21"/>
      <c r="E36" s="21"/>
      <c r="G36" s="7" t="s">
        <v>3</v>
      </c>
      <c r="H36" s="231">
        <f>H32*H35</f>
        <v>9.1</v>
      </c>
      <c r="I36" s="231"/>
      <c r="J36" s="231"/>
      <c r="K36" s="21" t="s">
        <v>38</v>
      </c>
      <c r="R36" s="7" t="s">
        <v>51</v>
      </c>
      <c r="T36" s="15"/>
      <c r="U36" s="71"/>
      <c r="V36" s="21"/>
      <c r="W36" s="7" t="s">
        <v>3</v>
      </c>
      <c r="X36" s="230">
        <v>30</v>
      </c>
      <c r="Y36" s="230"/>
      <c r="Z36" s="230"/>
      <c r="AA36" s="21" t="s">
        <v>48</v>
      </c>
      <c r="AB36" s="2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21"/>
      <c r="D37" s="21"/>
      <c r="E37" s="21"/>
      <c r="H37" s="21"/>
      <c r="I37" s="21"/>
      <c r="J37" s="21"/>
      <c r="K37" s="21"/>
      <c r="R37" s="7" t="s">
        <v>47</v>
      </c>
      <c r="T37" s="15"/>
      <c r="U37" s="71"/>
      <c r="V37" s="21"/>
      <c r="W37" s="7" t="s">
        <v>3</v>
      </c>
      <c r="X37" s="230">
        <v>15</v>
      </c>
      <c r="Y37" s="230"/>
      <c r="Z37" s="230"/>
      <c r="AA37" s="21" t="s">
        <v>48</v>
      </c>
      <c r="AB37" s="2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21"/>
      <c r="D38" s="21"/>
      <c r="E38" s="21"/>
      <c r="H38" s="21"/>
      <c r="I38" s="21"/>
      <c r="J38" s="21"/>
      <c r="K38" s="21"/>
      <c r="T38" s="15"/>
      <c r="U38" s="71"/>
      <c r="V38" s="21"/>
      <c r="X38" s="74"/>
      <c r="Y38" s="74"/>
      <c r="Z38" s="74"/>
      <c r="AA38" s="21"/>
      <c r="AB38" s="2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21"/>
      <c r="D39" s="21"/>
      <c r="E39" s="21"/>
      <c r="H39" s="21"/>
      <c r="I39" s="21"/>
      <c r="J39" s="21"/>
      <c r="K39" s="21"/>
      <c r="L39" s="7" t="s">
        <v>3</v>
      </c>
      <c r="M39" s="81">
        <f>U39+U68+U74</f>
        <v>9232</v>
      </c>
      <c r="N39" s="7" t="s">
        <v>55</v>
      </c>
      <c r="O39" s="82" t="s">
        <v>56</v>
      </c>
      <c r="T39" s="15"/>
      <c r="U39" s="232">
        <f>Sheet1!C28</f>
        <v>8800</v>
      </c>
      <c r="V39" s="232"/>
      <c r="W39" s="232"/>
      <c r="X39" s="74" t="s">
        <v>55</v>
      </c>
      <c r="Y39" s="74"/>
      <c r="Z39" s="74"/>
      <c r="AA39" s="21"/>
      <c r="AB39" s="2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21"/>
      <c r="D40" s="21"/>
      <c r="E40" s="21"/>
      <c r="H40" s="21"/>
      <c r="I40" s="21"/>
      <c r="J40" s="21"/>
      <c r="K40" s="21"/>
      <c r="L40" s="7" t="s">
        <v>3</v>
      </c>
      <c r="M40" s="83">
        <f>U40/1000</f>
        <v>631</v>
      </c>
      <c r="N40" s="7" t="s">
        <v>58</v>
      </c>
      <c r="O40" s="82" t="s">
        <v>59</v>
      </c>
      <c r="T40" s="15"/>
      <c r="U40" s="233">
        <f>Sheet1!M28</f>
        <v>631000</v>
      </c>
      <c r="V40" s="233"/>
      <c r="W40" s="233"/>
      <c r="X40" s="74" t="s">
        <v>60</v>
      </c>
      <c r="Y40" s="74"/>
      <c r="Z40" s="74"/>
      <c r="AA40" s="21"/>
      <c r="AB40" s="2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21"/>
      <c r="D41" s="21"/>
      <c r="E41" s="21"/>
      <c r="H41" s="21"/>
      <c r="I41" s="21"/>
      <c r="J41" s="21"/>
      <c r="K41" s="21"/>
      <c r="M41" s="74">
        <f>Sheet1!E28</f>
        <v>500</v>
      </c>
      <c r="N41" s="7" t="s">
        <v>55</v>
      </c>
      <c r="O41" s="82" t="s">
        <v>56</v>
      </c>
      <c r="T41" s="15"/>
      <c r="U41" s="71"/>
      <c r="V41" s="21"/>
      <c r="X41" s="74"/>
      <c r="Y41" s="74"/>
      <c r="Z41" s="74"/>
      <c r="AA41" s="21"/>
      <c r="AB41" s="2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21"/>
      <c r="D43" s="21"/>
      <c r="E43" s="21"/>
      <c r="H43" s="21"/>
      <c r="I43" s="21"/>
      <c r="J43" s="21"/>
      <c r="K43" s="21"/>
      <c r="T43" s="15"/>
      <c r="U43" s="71"/>
      <c r="V43" s="21"/>
      <c r="X43" s="74"/>
      <c r="Y43" s="74"/>
      <c r="Z43" s="74"/>
      <c r="AA43" s="21"/>
      <c r="AB43" s="2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21"/>
      <c r="D44" s="21"/>
      <c r="E44" s="21"/>
      <c r="H44" s="21"/>
      <c r="I44" s="21"/>
      <c r="J44" s="21"/>
      <c r="K44" s="21"/>
      <c r="T44" s="15"/>
      <c r="U44" s="71"/>
      <c r="V44" s="21"/>
      <c r="X44" s="74"/>
      <c r="Y44" s="74"/>
      <c r="Z44" s="74"/>
      <c r="AA44" s="21"/>
      <c r="AB44" s="2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21"/>
      <c r="D45" s="21"/>
      <c r="E45" s="21"/>
      <c r="H45" s="21"/>
      <c r="I45" s="21"/>
      <c r="J45" s="21"/>
      <c r="K45" s="21"/>
      <c r="T45" s="15"/>
      <c r="U45" s="71"/>
      <c r="V45" s="21"/>
      <c r="X45" s="74"/>
      <c r="Y45" s="74"/>
      <c r="Z45" s="74"/>
      <c r="AA45" s="21"/>
      <c r="AB45" s="2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21"/>
      <c r="D46" s="21"/>
      <c r="E46" s="21"/>
      <c r="H46" s="21"/>
      <c r="I46" s="21"/>
      <c r="J46" s="21"/>
      <c r="K46" s="21"/>
      <c r="T46" s="15"/>
      <c r="U46" s="71"/>
      <c r="V46" s="21"/>
      <c r="X46" s="74"/>
      <c r="Y46" s="74"/>
      <c r="Z46" s="74"/>
      <c r="AA46" s="21"/>
      <c r="AB46" s="2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21"/>
      <c r="D47" s="21"/>
      <c r="E47" s="21"/>
      <c r="H47" s="21"/>
      <c r="I47" s="21"/>
      <c r="J47" s="21"/>
      <c r="K47" s="21"/>
      <c r="T47" s="15"/>
      <c r="U47" s="71"/>
      <c r="V47" s="21"/>
      <c r="X47" s="74"/>
      <c r="Y47" s="74"/>
      <c r="Z47" s="74"/>
      <c r="AA47" s="21"/>
      <c r="AB47" s="2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21"/>
      <c r="D48" s="21"/>
      <c r="E48" s="21"/>
      <c r="H48" s="21"/>
      <c r="I48" s="21"/>
      <c r="J48" s="21"/>
      <c r="K48" s="93"/>
      <c r="R48" s="94"/>
      <c r="T48" s="7"/>
      <c r="U48" s="7"/>
      <c r="W48" s="15"/>
      <c r="X48" s="71"/>
      <c r="Y48" s="21"/>
      <c r="AA48" s="74"/>
      <c r="AB48" s="2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21"/>
      <c r="D49" s="21"/>
      <c r="E49" s="21"/>
      <c r="H49" s="21"/>
      <c r="I49" s="21"/>
      <c r="J49" s="21"/>
      <c r="K49" s="93"/>
      <c r="L49" s="95"/>
      <c r="M49" s="95"/>
      <c r="N49" s="95"/>
      <c r="O49" s="95"/>
      <c r="P49" s="95"/>
      <c r="Q49" s="95"/>
      <c r="R49" s="94"/>
      <c r="S49" s="95"/>
      <c r="T49" s="96"/>
      <c r="U49" s="71"/>
      <c r="V49" s="79"/>
      <c r="W49" s="95"/>
      <c r="X49" s="97"/>
      <c r="Y49" s="74"/>
      <c r="Z49" s="74"/>
      <c r="AA49" s="21"/>
      <c r="AB49" s="2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21"/>
      <c r="D50" s="21"/>
      <c r="E50" s="21"/>
      <c r="H50" s="21"/>
      <c r="I50" s="21"/>
      <c r="J50" s="21"/>
      <c r="K50" s="98"/>
      <c r="R50" s="94"/>
      <c r="T50" s="15"/>
      <c r="U50" s="99"/>
      <c r="V50" s="21"/>
      <c r="X50" s="74"/>
      <c r="Y50" s="74"/>
      <c r="Z50" s="74"/>
      <c r="AA50" s="21"/>
      <c r="AB50" s="2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21"/>
      <c r="D51" s="21"/>
      <c r="E51" s="21"/>
      <c r="H51" s="21"/>
      <c r="I51" s="21"/>
      <c r="J51" s="21"/>
      <c r="K51" s="93"/>
      <c r="R51" s="94"/>
      <c r="T51" s="15"/>
      <c r="U51" s="71"/>
      <c r="V51" s="21"/>
      <c r="X51" s="74"/>
      <c r="Y51" s="74"/>
      <c r="Z51" s="74"/>
      <c r="AA51" s="21"/>
      <c r="AB51" s="2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21"/>
      <c r="D52" s="21"/>
      <c r="E52" s="21"/>
      <c r="H52" s="21"/>
      <c r="I52" s="21"/>
      <c r="J52" s="21"/>
      <c r="K52" s="93"/>
      <c r="L52" s="95"/>
      <c r="R52" s="94"/>
      <c r="T52" s="15"/>
      <c r="U52" s="71"/>
      <c r="V52" s="21"/>
      <c r="X52" s="74"/>
      <c r="Y52" s="74"/>
      <c r="Z52" s="74"/>
      <c r="AA52" s="21"/>
      <c r="AB52" s="2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21"/>
      <c r="D53" s="21"/>
      <c r="E53" s="21"/>
      <c r="H53" s="21"/>
      <c r="I53" s="21"/>
      <c r="J53" s="21"/>
      <c r="K53" s="21"/>
      <c r="T53" s="15"/>
      <c r="U53" s="71"/>
      <c r="V53" s="21"/>
      <c r="X53" s="74"/>
      <c r="Y53" s="74"/>
      <c r="Z53" s="74"/>
      <c r="AA53" s="21"/>
      <c r="AB53" s="2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21"/>
      <c r="D54" s="21"/>
      <c r="E54" s="21"/>
      <c r="H54" s="21"/>
      <c r="I54" s="21"/>
      <c r="J54" s="21"/>
      <c r="K54" s="21"/>
      <c r="T54" s="15"/>
      <c r="U54" s="71"/>
      <c r="V54" s="21"/>
      <c r="X54" s="74"/>
      <c r="Y54" s="74"/>
      <c r="Z54" s="74"/>
      <c r="AA54" s="21"/>
      <c r="AB54" s="2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21"/>
      <c r="D55" s="21"/>
      <c r="E55" s="21"/>
      <c r="H55" s="21"/>
      <c r="I55" s="21"/>
      <c r="J55" s="21"/>
      <c r="K55" s="21"/>
      <c r="R55" s="100"/>
      <c r="T55" s="15"/>
      <c r="U55" s="71"/>
      <c r="V55" s="21"/>
      <c r="X55" s="74"/>
      <c r="Y55" s="74"/>
      <c r="Z55" s="74"/>
      <c r="AA55" s="21"/>
      <c r="AB55" s="2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21"/>
      <c r="D56" s="21"/>
      <c r="E56" s="21"/>
      <c r="H56" s="21"/>
      <c r="I56" s="21"/>
      <c r="J56" s="21"/>
      <c r="K56" s="21"/>
      <c r="T56" s="15"/>
      <c r="U56" s="71"/>
      <c r="V56" s="21"/>
      <c r="X56" s="74"/>
      <c r="Y56" s="74"/>
      <c r="Z56" s="74"/>
      <c r="AA56" s="21"/>
      <c r="AB56" s="2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21"/>
      <c r="D57" s="21"/>
      <c r="E57" s="21"/>
      <c r="H57" s="21"/>
      <c r="I57" s="21"/>
      <c r="J57" s="21"/>
      <c r="K57" s="21"/>
      <c r="T57" s="15"/>
      <c r="U57" s="71"/>
      <c r="V57" s="21"/>
      <c r="X57" s="74"/>
      <c r="Y57" s="74"/>
      <c r="Z57" s="74"/>
      <c r="AA57" s="21"/>
      <c r="AB57" s="2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21"/>
      <c r="D58" s="21"/>
      <c r="E58" s="21"/>
      <c r="H58" s="21"/>
      <c r="I58" s="21"/>
      <c r="J58" s="21"/>
      <c r="K58" s="21"/>
      <c r="T58" s="15"/>
      <c r="U58" s="71"/>
      <c r="V58" s="21"/>
      <c r="X58" s="74"/>
      <c r="Y58" s="74"/>
      <c r="Z58" s="74"/>
      <c r="AA58" s="21"/>
      <c r="AB58" s="2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21"/>
      <c r="D59" s="21"/>
      <c r="E59" s="21"/>
      <c r="H59" s="21"/>
      <c r="I59" s="21"/>
      <c r="J59" s="21"/>
      <c r="K59" s="21"/>
      <c r="T59" s="15"/>
      <c r="U59" s="71"/>
      <c r="V59" s="21"/>
      <c r="X59" s="74"/>
      <c r="Y59" s="74"/>
      <c r="Z59" s="74"/>
      <c r="AA59" s="21"/>
      <c r="AB59" s="2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21"/>
      <c r="D60" s="21"/>
      <c r="E60" s="21"/>
      <c r="H60" s="21"/>
      <c r="I60" s="21"/>
      <c r="J60" s="21"/>
      <c r="K60" s="21"/>
      <c r="T60" s="15"/>
      <c r="U60" s="71"/>
      <c r="V60" s="21"/>
      <c r="X60" s="74"/>
      <c r="Y60" s="74"/>
      <c r="Z60" s="74"/>
      <c r="AA60" s="21"/>
      <c r="AB60" s="2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21"/>
      <c r="D61" s="21"/>
      <c r="E61" s="21"/>
      <c r="H61" s="21"/>
      <c r="I61" s="21"/>
      <c r="J61" s="21"/>
      <c r="K61" s="21"/>
      <c r="T61" s="15"/>
      <c r="U61" s="71"/>
      <c r="V61" s="21"/>
      <c r="X61" s="74"/>
      <c r="Y61" s="74"/>
      <c r="Z61" s="74"/>
      <c r="AA61" s="21"/>
      <c r="AB61" s="2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21"/>
      <c r="D62" s="21"/>
      <c r="E62" s="21"/>
      <c r="H62" s="21"/>
      <c r="I62" s="21"/>
      <c r="J62" s="21"/>
      <c r="K62" s="21"/>
      <c r="T62" s="15"/>
      <c r="U62" s="71"/>
      <c r="V62" s="21"/>
      <c r="X62" s="74"/>
      <c r="Y62" s="74"/>
      <c r="Z62" s="74"/>
      <c r="AA62" s="21"/>
      <c r="AB62" s="2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21"/>
      <c r="D63" s="21"/>
      <c r="E63" s="21"/>
      <c r="H63" s="21"/>
      <c r="I63" s="21"/>
      <c r="J63" s="21"/>
      <c r="K63" s="21"/>
      <c r="T63" s="15"/>
      <c r="U63" s="71"/>
      <c r="V63" s="21"/>
      <c r="X63" s="74"/>
      <c r="Y63" s="74"/>
      <c r="Z63" s="74"/>
      <c r="AA63" s="21"/>
      <c r="AB63" s="2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21"/>
      <c r="D64" s="21"/>
      <c r="E64" s="21"/>
      <c r="H64" s="21"/>
      <c r="I64" s="21"/>
      <c r="J64" s="21"/>
      <c r="K64" s="21"/>
      <c r="T64" s="15"/>
      <c r="U64" s="71"/>
      <c r="V64" s="21"/>
      <c r="X64" s="74"/>
      <c r="Y64" s="74"/>
      <c r="Z64" s="74"/>
      <c r="AA64" s="21"/>
      <c r="AB64" s="2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21"/>
      <c r="D65" s="21"/>
      <c r="E65" s="21"/>
      <c r="H65" s="21"/>
      <c r="I65" s="21"/>
      <c r="J65" s="7" t="s">
        <v>3</v>
      </c>
      <c r="K65" s="234">
        <f>PI()*H34^2/4</f>
        <v>1049.4450329674078</v>
      </c>
      <c r="L65" s="234"/>
      <c r="M65" s="7" t="s">
        <v>62</v>
      </c>
      <c r="T65" s="15"/>
      <c r="U65" s="71"/>
      <c r="V65" s="21"/>
      <c r="X65" s="74"/>
      <c r="Y65" s="74"/>
      <c r="Z65" s="74"/>
      <c r="AA65" s="21"/>
      <c r="AB65" s="21"/>
      <c r="AD65" s="80"/>
      <c r="AE65" s="51"/>
      <c r="AI65" s="64"/>
      <c r="AJ65" s="75"/>
      <c r="AK65" s="75"/>
      <c r="AL65" s="75"/>
      <c r="AM65" s="75"/>
      <c r="AX65" s="7">
        <f>PI()*H34^2*0.25*AX64/1000</f>
        <v>329.12695123923845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21"/>
      <c r="X67" s="74"/>
      <c r="Y67" s="74"/>
      <c r="Z67" s="74"/>
      <c r="AA67" s="21"/>
      <c r="AB67" s="2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285.86537700952363</v>
      </c>
      <c r="L68" s="226"/>
      <c r="M68" s="95" t="s">
        <v>55</v>
      </c>
      <c r="R68" s="7" t="s">
        <v>66</v>
      </c>
      <c r="T68" s="7" t="s">
        <v>3</v>
      </c>
      <c r="U68" s="219">
        <v>287</v>
      </c>
      <c r="V68" s="219"/>
      <c r="W68" s="7" t="s">
        <v>55</v>
      </c>
      <c r="X68" s="15"/>
      <c r="Y68" s="74"/>
      <c r="Z68" s="74" t="s">
        <v>67</v>
      </c>
      <c r="AA68" s="21"/>
      <c r="AB68" s="2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02"/>
      <c r="L69" s="102"/>
      <c r="M69" s="95"/>
      <c r="T69" s="7" t="s">
        <v>3</v>
      </c>
      <c r="U69" s="221">
        <f>U68/1000*K65/X32*60</f>
        <v>30.119072446164601</v>
      </c>
      <c r="V69" s="221"/>
      <c r="W69" s="7" t="s">
        <v>48</v>
      </c>
      <c r="X69" s="15"/>
      <c r="Y69" s="74"/>
      <c r="Z69" s="21" t="s">
        <v>67</v>
      </c>
      <c r="AA69" s="21"/>
      <c r="AB69" s="2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287</v>
      </c>
      <c r="L70" s="226"/>
      <c r="M70" s="95" t="s">
        <v>55</v>
      </c>
      <c r="T70" s="15"/>
      <c r="U70" s="71"/>
      <c r="V70" s="21"/>
      <c r="X70" s="74"/>
      <c r="Y70" s="74"/>
      <c r="Z70" s="74"/>
      <c r="AA70" s="21"/>
      <c r="AB70" s="2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8945</v>
      </c>
      <c r="L71" s="220"/>
      <c r="M71" s="106" t="s">
        <v>55</v>
      </c>
      <c r="T71" s="15"/>
      <c r="U71" s="71"/>
      <c r="V71" s="21"/>
      <c r="X71" s="74"/>
      <c r="Y71" s="74"/>
      <c r="Z71" s="74"/>
      <c r="AA71" s="21"/>
      <c r="AB71" s="2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21"/>
      <c r="D72" s="21"/>
      <c r="E72" s="21"/>
      <c r="H72" s="21"/>
      <c r="I72" s="21"/>
      <c r="J72" s="21"/>
      <c r="K72" s="21"/>
      <c r="T72" s="15"/>
      <c r="U72" s="71"/>
      <c r="V72" s="21"/>
      <c r="X72" s="74"/>
      <c r="Y72" s="74"/>
      <c r="Z72" s="74"/>
      <c r="AA72" s="21"/>
      <c r="AB72" s="2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21"/>
      <c r="X73" s="74"/>
      <c r="Y73" s="74"/>
      <c r="Z73" s="74"/>
      <c r="AA73" s="21"/>
      <c r="AB73" s="2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142.93268850476181</v>
      </c>
      <c r="L74" s="226"/>
      <c r="M74" s="95" t="s">
        <v>55</v>
      </c>
      <c r="R74" s="7" t="s">
        <v>66</v>
      </c>
      <c r="T74" s="7" t="s">
        <v>3</v>
      </c>
      <c r="U74" s="219">
        <v>145</v>
      </c>
      <c r="V74" s="219"/>
      <c r="W74" s="7" t="s">
        <v>55</v>
      </c>
      <c r="X74" s="15"/>
      <c r="Y74" s="74"/>
      <c r="Z74" s="74" t="s">
        <v>72</v>
      </c>
      <c r="AA74" s="21"/>
      <c r="AB74" s="2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02"/>
      <c r="L75" s="102"/>
      <c r="M75" s="95"/>
      <c r="T75" s="7"/>
      <c r="U75" s="221">
        <f>U74/1000*K65/X32*60</f>
        <v>15.216952978027411</v>
      </c>
      <c r="V75" s="221"/>
      <c r="W75" s="7" t="s">
        <v>48</v>
      </c>
      <c r="X75" s="15"/>
      <c r="Y75" s="74"/>
      <c r="Z75" s="21" t="s">
        <v>72</v>
      </c>
      <c r="AA75" s="21"/>
      <c r="AB75" s="2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432</v>
      </c>
      <c r="L76" s="226"/>
      <c r="M76" s="95" t="s">
        <v>55</v>
      </c>
      <c r="T76" s="7"/>
      <c r="U76" s="69"/>
      <c r="V76" s="69"/>
      <c r="X76" s="15"/>
      <c r="Y76" s="74"/>
      <c r="Z76" s="74"/>
      <c r="AA76" s="21"/>
      <c r="AB76" s="2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8800</v>
      </c>
      <c r="L77" s="220"/>
      <c r="M77" s="106" t="s">
        <v>55</v>
      </c>
      <c r="T77" s="7"/>
      <c r="U77" s="229"/>
      <c r="V77" s="229"/>
      <c r="X77" s="15"/>
      <c r="Y77" s="74"/>
      <c r="Z77" s="21"/>
      <c r="AA77" s="21"/>
      <c r="AB77" s="2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21"/>
      <c r="E79" s="21"/>
      <c r="F79" s="21"/>
      <c r="G79" s="21"/>
      <c r="H79" s="21"/>
      <c r="I79" s="21"/>
      <c r="J79" s="7" t="s">
        <v>3</v>
      </c>
      <c r="K79" s="219">
        <v>16</v>
      </c>
      <c r="L79" s="219"/>
      <c r="M79" s="7" t="s">
        <v>76</v>
      </c>
      <c r="N79" s="16"/>
      <c r="O79" s="15"/>
      <c r="P79" s="108"/>
      <c r="Q79" s="16"/>
      <c r="R79" s="21"/>
      <c r="T79" s="7" t="s">
        <v>3</v>
      </c>
      <c r="U79" s="228">
        <f>K79*25.4</f>
        <v>406.4</v>
      </c>
      <c r="V79" s="228"/>
      <c r="W79" s="7" t="s">
        <v>55</v>
      </c>
      <c r="Y79" s="74"/>
      <c r="Z79" s="74"/>
      <c r="AA79" s="21"/>
      <c r="AB79" s="2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74"/>
      <c r="Z80" s="74"/>
      <c r="AA80" s="21"/>
      <c r="AB80" s="2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21"/>
      <c r="D81" s="21"/>
      <c r="E81" s="21"/>
      <c r="H81" s="21"/>
      <c r="I81" s="21"/>
      <c r="J81" s="21"/>
      <c r="K81" s="21"/>
      <c r="T81" s="15"/>
      <c r="U81" s="71"/>
      <c r="V81" s="21"/>
      <c r="X81" s="74"/>
      <c r="Y81" s="74"/>
      <c r="Z81" s="74"/>
      <c r="AA81" s="21"/>
      <c r="AB81" s="2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21"/>
      <c r="E82" s="21"/>
      <c r="F82" s="21"/>
      <c r="G82" s="21"/>
      <c r="H82" s="21"/>
      <c r="I82" s="2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21"/>
      <c r="Y82" s="74"/>
      <c r="Z82" s="74"/>
      <c r="AA82" s="21"/>
      <c r="AB82" s="2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21"/>
      <c r="Y83" s="74"/>
      <c r="Z83" s="74"/>
      <c r="AA83" s="21"/>
      <c r="AB83" s="2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21"/>
      <c r="D84" s="21"/>
      <c r="E84" s="21"/>
      <c r="H84" s="21"/>
      <c r="I84" s="21"/>
      <c r="J84" s="21"/>
      <c r="K84" s="21"/>
      <c r="T84" s="15"/>
      <c r="U84" s="71"/>
      <c r="V84" s="21"/>
      <c r="X84" s="74"/>
      <c r="Y84" s="74"/>
      <c r="Z84" s="74"/>
      <c r="AA84" s="21"/>
      <c r="AB84" s="2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21"/>
      <c r="X85" s="74"/>
      <c r="Y85" s="74"/>
      <c r="Z85" s="74"/>
      <c r="AA85" s="21"/>
      <c r="AB85" s="2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21"/>
      <c r="X86" s="74"/>
      <c r="Y86" s="74"/>
      <c r="Z86" s="74"/>
      <c r="AA86" s="21"/>
      <c r="AB86" s="2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21"/>
      <c r="X87" s="74"/>
      <c r="Y87" s="74"/>
      <c r="Z87" s="74"/>
      <c r="AA87" s="21"/>
      <c r="AB87" s="2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500</v>
      </c>
      <c r="L88" s="225"/>
      <c r="M88" s="106" t="s">
        <v>55</v>
      </c>
      <c r="T88" s="15"/>
      <c r="U88" s="71"/>
      <c r="V88" s="21"/>
      <c r="X88" s="74"/>
      <c r="Y88" s="74"/>
      <c r="Z88" s="74"/>
      <c r="AA88" s="21"/>
      <c r="AB88" s="2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21"/>
      <c r="D89" s="21"/>
      <c r="E89" s="21"/>
      <c r="H89" s="21"/>
      <c r="I89" s="21"/>
      <c r="J89" s="21"/>
      <c r="K89" s="21"/>
      <c r="T89" s="15"/>
      <c r="U89" s="71"/>
      <c r="V89" s="21"/>
      <c r="X89" s="74"/>
      <c r="Y89" s="74"/>
      <c r="Z89" s="74"/>
      <c r="AA89" s="21"/>
      <c r="AB89" s="2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21"/>
      <c r="X90" s="74"/>
      <c r="Y90" s="74"/>
      <c r="Z90" s="74"/>
      <c r="AA90" s="21"/>
      <c r="AB90" s="2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71.466344252380907</v>
      </c>
      <c r="L91" s="226"/>
      <c r="M91" s="95" t="s">
        <v>55</v>
      </c>
      <c r="R91" s="7" t="s">
        <v>66</v>
      </c>
      <c r="T91" s="7" t="s">
        <v>3</v>
      </c>
      <c r="U91" s="219">
        <v>72</v>
      </c>
      <c r="V91" s="219"/>
      <c r="W91" s="7" t="s">
        <v>55</v>
      </c>
      <c r="X91" s="15"/>
      <c r="Y91" s="74"/>
      <c r="Z91" s="74" t="s">
        <v>91</v>
      </c>
      <c r="AA91" s="21"/>
      <c r="AB91" s="2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572</v>
      </c>
      <c r="L92" s="220"/>
      <c r="M92" s="106" t="s">
        <v>55</v>
      </c>
      <c r="T92" s="7"/>
      <c r="U92" s="221">
        <f>U91/1000*K65/X34*60</f>
        <v>15.112008474730672</v>
      </c>
      <c r="V92" s="221"/>
      <c r="W92" s="7" t="s">
        <v>48</v>
      </c>
      <c r="X92" s="15"/>
      <c r="Y92" s="74"/>
      <c r="Z92" s="21" t="s">
        <v>91</v>
      </c>
      <c r="AA92" s="21"/>
      <c r="AB92" s="2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02"/>
      <c r="L93" s="102"/>
      <c r="M93" s="95"/>
      <c r="T93" s="7"/>
      <c r="U93" s="107"/>
      <c r="V93" s="107"/>
      <c r="X93" s="15"/>
      <c r="Y93" s="74"/>
      <c r="Z93" s="21"/>
      <c r="AA93" s="21"/>
      <c r="AB93" s="2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02"/>
      <c r="L94" s="102"/>
      <c r="M94" s="95"/>
      <c r="T94" s="7"/>
      <c r="U94" s="107"/>
      <c r="V94" s="107"/>
      <c r="X94" s="15"/>
      <c r="Y94" s="74"/>
      <c r="Z94" s="21"/>
      <c r="AA94" s="21"/>
      <c r="AB94" s="2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02"/>
      <c r="L95" s="102"/>
      <c r="M95" s="95"/>
      <c r="T95" s="7"/>
      <c r="U95" s="107"/>
      <c r="V95" s="107"/>
      <c r="X95" s="15"/>
      <c r="Y95" s="74"/>
      <c r="Z95" s="21"/>
      <c r="AA95" s="21"/>
      <c r="AB95" s="2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02"/>
      <c r="L96" s="102"/>
      <c r="M96" s="95"/>
      <c r="T96" s="7"/>
      <c r="U96" s="107"/>
      <c r="V96" s="107"/>
      <c r="X96" s="15"/>
      <c r="Y96" s="74"/>
      <c r="Z96" s="21"/>
      <c r="AA96" s="21"/>
      <c r="AB96" s="2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02"/>
      <c r="L97" s="102"/>
      <c r="M97" s="95"/>
      <c r="T97" s="7"/>
      <c r="U97" s="107"/>
      <c r="V97" s="107"/>
      <c r="X97" s="15"/>
      <c r="Y97" s="74"/>
      <c r="Z97" s="21"/>
      <c r="AA97" s="21"/>
      <c r="AB97" s="2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02"/>
      <c r="L98" s="102"/>
      <c r="M98" s="95"/>
      <c r="T98" s="7"/>
      <c r="U98" s="107"/>
      <c r="V98" s="107"/>
      <c r="X98" s="15"/>
      <c r="Y98" s="74"/>
      <c r="Z98" s="21"/>
      <c r="AA98" s="21"/>
      <c r="AB98" s="2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21"/>
      <c r="E99" s="21"/>
      <c r="F99" s="21"/>
      <c r="G99" s="21"/>
      <c r="H99" s="21"/>
      <c r="I99" s="21"/>
      <c r="J99" s="15"/>
      <c r="K99" s="16"/>
      <c r="L99" s="21"/>
      <c r="M99" s="110"/>
      <c r="N99" s="16"/>
      <c r="T99" s="15"/>
      <c r="U99" s="222"/>
      <c r="V99" s="222"/>
      <c r="X99" s="111"/>
      <c r="Y99" s="111"/>
      <c r="Z99" s="21"/>
      <c r="AA99" s="21"/>
      <c r="AB99" s="21"/>
      <c r="AC99" s="21"/>
      <c r="AD99" s="21"/>
      <c r="AE99" s="22"/>
      <c r="AR99" s="112"/>
    </row>
    <row r="100" spans="1:44" ht="11.25" customHeight="1" thickBot="1" x14ac:dyDescent="0.25">
      <c r="A100" s="61"/>
      <c r="C100" s="15"/>
      <c r="D100" s="21"/>
      <c r="E100" s="21"/>
      <c r="F100" s="21"/>
      <c r="G100" s="21"/>
      <c r="H100" s="21"/>
      <c r="N100" s="49"/>
      <c r="O100" s="21"/>
      <c r="P100" s="21"/>
      <c r="Q100" s="21"/>
      <c r="R100" s="21"/>
      <c r="S100" s="21"/>
      <c r="T100" s="15"/>
      <c r="U100" s="113"/>
      <c r="V100" s="15"/>
      <c r="W100" s="21"/>
      <c r="X100" s="21"/>
      <c r="Y100" s="111"/>
      <c r="Z100" s="21"/>
      <c r="AA100" s="21"/>
      <c r="AB100" s="21"/>
      <c r="AC100" s="21"/>
      <c r="AD100" s="2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9688.4765443551096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21"/>
      <c r="D102" s="21"/>
      <c r="E102" s="21"/>
      <c r="H102" s="21" t="s">
        <v>3</v>
      </c>
      <c r="I102" s="21"/>
      <c r="J102" s="215">
        <f>PI()*$H$34^2/4*L106/1000</f>
        <v>9387.2858198934628</v>
      </c>
      <c r="K102" s="215"/>
      <c r="L102" s="7" t="s">
        <v>35</v>
      </c>
      <c r="N102" s="7" t="s">
        <v>96</v>
      </c>
      <c r="O102" s="21"/>
      <c r="P102" s="21"/>
      <c r="Q102" s="21"/>
      <c r="R102" s="21"/>
      <c r="S102" s="21"/>
      <c r="T102" s="15"/>
      <c r="U102" s="16"/>
      <c r="V102" s="15"/>
      <c r="W102" s="21"/>
      <c r="X102" s="21"/>
      <c r="Y102" s="21"/>
      <c r="Z102" s="21"/>
      <c r="AA102" s="21"/>
      <c r="AB102" s="21"/>
      <c r="AC102" s="21"/>
      <c r="AD102" s="22"/>
      <c r="AE102" s="22"/>
    </row>
    <row r="103" spans="1:44" ht="11.25" customHeight="1" x14ac:dyDescent="0.2">
      <c r="A103" s="61"/>
      <c r="B103" s="119" t="s">
        <v>97</v>
      </c>
      <c r="C103" s="21"/>
      <c r="D103" s="21"/>
      <c r="E103" s="21"/>
      <c r="H103" s="21" t="s">
        <v>3</v>
      </c>
      <c r="I103" s="21"/>
      <c r="J103" s="215">
        <f>PI()*$H$34^2/4*(L107-L108)/1000</f>
        <v>8634.8337312558306</v>
      </c>
      <c r="K103" s="215"/>
      <c r="L103" s="7" t="s">
        <v>35</v>
      </c>
      <c r="N103" s="7" t="s">
        <v>98</v>
      </c>
      <c r="O103" s="21"/>
      <c r="P103" s="21"/>
      <c r="Q103" s="21"/>
      <c r="R103" s="21"/>
      <c r="S103" s="21"/>
      <c r="T103" s="15"/>
      <c r="U103" s="16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R103" s="109"/>
    </row>
    <row r="104" spans="1:44" ht="11.25" customHeight="1" x14ac:dyDescent="0.2">
      <c r="A104" s="61"/>
      <c r="B104" s="119" t="s">
        <v>99</v>
      </c>
      <c r="C104" s="21"/>
      <c r="D104" s="21"/>
      <c r="E104" s="21"/>
      <c r="H104" s="21" t="s">
        <v>3</v>
      </c>
      <c r="I104" s="21"/>
      <c r="J104" s="216">
        <f>PI()*$H$34^2/4*(L107-L109)/1000</f>
        <v>8710.3937736294847</v>
      </c>
      <c r="K104" s="216"/>
      <c r="L104" s="7" t="s">
        <v>35</v>
      </c>
      <c r="N104" s="7" t="s">
        <v>98</v>
      </c>
      <c r="O104" s="21"/>
      <c r="P104" s="21"/>
      <c r="Q104" s="21"/>
      <c r="R104" s="21"/>
      <c r="S104" s="21"/>
      <c r="T104" s="15"/>
      <c r="U104" s="16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R104" s="109"/>
    </row>
    <row r="105" spans="1:44" ht="11.25" customHeight="1" x14ac:dyDescent="0.2">
      <c r="A105" s="61"/>
      <c r="B105" s="119" t="s">
        <v>100</v>
      </c>
      <c r="C105" s="21"/>
      <c r="D105" s="21"/>
      <c r="E105" s="21"/>
      <c r="H105" s="21" t="s">
        <v>3</v>
      </c>
      <c r="I105" s="21"/>
      <c r="J105" s="215">
        <f>PI()*$H$34^2/4*L109/1000</f>
        <v>524.72251648370388</v>
      </c>
      <c r="K105" s="215"/>
      <c r="L105" s="7" t="s">
        <v>35</v>
      </c>
      <c r="N105" s="7" t="s">
        <v>101</v>
      </c>
      <c r="O105" s="21"/>
      <c r="P105" s="21"/>
      <c r="Q105" s="21"/>
      <c r="R105" s="21"/>
      <c r="S105" s="21"/>
      <c r="T105" s="15"/>
      <c r="U105" s="16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</row>
    <row r="106" spans="1:44" ht="11.25" customHeight="1" x14ac:dyDescent="0.2">
      <c r="A106" s="61"/>
      <c r="B106" s="119"/>
      <c r="E106" s="21" t="s">
        <v>102</v>
      </c>
      <c r="F106" s="21"/>
      <c r="G106" s="21"/>
      <c r="J106" s="21" t="s">
        <v>3</v>
      </c>
      <c r="K106" s="21"/>
      <c r="L106" s="217">
        <f>K71</f>
        <v>8945</v>
      </c>
      <c r="M106" s="202"/>
      <c r="N106" s="7" t="s">
        <v>55</v>
      </c>
      <c r="O106" s="21"/>
      <c r="P106" s="21"/>
      <c r="Q106" s="21"/>
      <c r="R106" s="21"/>
      <c r="S106" s="21"/>
      <c r="T106" s="15"/>
      <c r="U106" s="16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21" t="s">
        <v>3</v>
      </c>
      <c r="L107" s="217">
        <f>K77</f>
        <v>8800</v>
      </c>
      <c r="M107" s="202"/>
      <c r="N107" s="7" t="s">
        <v>55</v>
      </c>
      <c r="O107" s="21"/>
      <c r="P107" s="21"/>
      <c r="Q107" s="21"/>
      <c r="R107" s="21"/>
      <c r="S107" s="202" t="s">
        <v>104</v>
      </c>
      <c r="T107" s="202"/>
      <c r="U107" s="16"/>
      <c r="AD107" s="51"/>
      <c r="AE107" s="51"/>
      <c r="AH107" s="122"/>
    </row>
    <row r="108" spans="1:44" ht="11.25" customHeight="1" x14ac:dyDescent="0.2">
      <c r="A108" s="61"/>
      <c r="B108" s="119"/>
      <c r="E108" s="21" t="s">
        <v>105</v>
      </c>
      <c r="F108" s="21"/>
      <c r="G108" s="21"/>
      <c r="J108" s="21" t="s">
        <v>3</v>
      </c>
      <c r="K108" s="21"/>
      <c r="L108" s="217">
        <f>K92</f>
        <v>572</v>
      </c>
      <c r="M108" s="202"/>
      <c r="N108" s="7" t="s">
        <v>55</v>
      </c>
      <c r="T108" s="15"/>
      <c r="U108" s="71"/>
      <c r="V108" s="21"/>
      <c r="Y108" s="21"/>
      <c r="Z108" s="21"/>
      <c r="AA108" s="21"/>
      <c r="AB108" s="2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500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AE110" s="51"/>
    </row>
    <row r="111" spans="1:44" x14ac:dyDescent="0.2">
      <c r="A111" s="61"/>
      <c r="B111" s="1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62"/>
      <c r="T111" s="63"/>
      <c r="U111" s="16"/>
      <c r="V111" s="21"/>
      <c r="W111" s="21"/>
      <c r="AE111" s="51"/>
    </row>
    <row r="112" spans="1:44" x14ac:dyDescent="0.2">
      <c r="A112" s="61"/>
      <c r="B112" s="1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62"/>
      <c r="T112" s="63"/>
      <c r="U112" s="16"/>
      <c r="AE112" s="51"/>
    </row>
    <row r="113" spans="1:32" x14ac:dyDescent="0.2">
      <c r="A113" s="60"/>
      <c r="B113" s="1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AE113" s="51"/>
    </row>
    <row r="114" spans="1:32" x14ac:dyDescent="0.2">
      <c r="A114" s="61"/>
      <c r="B114" s="64"/>
      <c r="C114" s="15"/>
      <c r="D114" s="21"/>
      <c r="E114" s="21"/>
      <c r="F114" s="21"/>
      <c r="G114" s="21"/>
      <c r="H114" s="21"/>
      <c r="T114" s="15"/>
      <c r="U114" s="16"/>
      <c r="V114" s="21"/>
      <c r="Y114" s="129"/>
      <c r="Z114" s="21"/>
      <c r="AA114" s="62"/>
      <c r="AB114" s="62"/>
      <c r="AC114" s="62"/>
      <c r="AD114" s="21"/>
      <c r="AE114" s="51"/>
    </row>
    <row r="115" spans="1:32" x14ac:dyDescent="0.2">
      <c r="A115" s="61"/>
      <c r="B115" s="64"/>
      <c r="C115" s="15"/>
      <c r="D115" s="21"/>
      <c r="E115" s="21"/>
      <c r="F115" s="21"/>
      <c r="G115" s="21"/>
      <c r="H115" s="21"/>
      <c r="T115" s="15"/>
      <c r="U115" s="16"/>
      <c r="V115" s="21"/>
      <c r="Y115" s="16"/>
      <c r="Z115" s="21"/>
      <c r="AA115" s="62"/>
      <c r="AB115" s="62"/>
      <c r="AC115" s="62"/>
      <c r="AD115" s="21"/>
      <c r="AE115" s="51"/>
    </row>
    <row r="116" spans="1:32" x14ac:dyDescent="0.2">
      <c r="A116" s="61"/>
      <c r="B116" s="64"/>
      <c r="C116" s="21"/>
      <c r="D116" s="21"/>
      <c r="E116" s="21"/>
      <c r="F116" s="7" t="s">
        <v>107</v>
      </c>
      <c r="H116" s="21"/>
      <c r="T116" s="15"/>
      <c r="U116" s="16"/>
      <c r="V116" s="21"/>
      <c r="Y116" s="21"/>
      <c r="Z116" s="207">
        <f>M39</f>
        <v>9232</v>
      </c>
      <c r="AA116" s="207"/>
      <c r="AB116" s="21" t="s">
        <v>55</v>
      </c>
      <c r="AC116" s="21"/>
      <c r="AE116" s="51"/>
      <c r="AF116" s="130"/>
    </row>
    <row r="117" spans="1:32" x14ac:dyDescent="0.2">
      <c r="A117" s="61"/>
      <c r="B117" s="7"/>
      <c r="C117" s="21"/>
      <c r="D117" s="131">
        <f>U69</f>
        <v>30.119072446164601</v>
      </c>
      <c r="E117" s="21" t="s">
        <v>108</v>
      </c>
      <c r="H117" s="21"/>
      <c r="T117" s="15"/>
      <c r="U117" s="21"/>
      <c r="V117" s="21"/>
      <c r="Y117" s="21"/>
      <c r="AC117" s="21"/>
      <c r="AE117" s="51"/>
    </row>
    <row r="118" spans="1:32" x14ac:dyDescent="0.2">
      <c r="A118" s="61"/>
      <c r="B118" s="7"/>
      <c r="C118" s="21"/>
      <c r="D118" s="21"/>
      <c r="F118" s="214" t="s">
        <v>102</v>
      </c>
      <c r="G118" s="214"/>
      <c r="H118" s="21"/>
      <c r="T118" s="15"/>
      <c r="U118" s="21"/>
      <c r="V118" s="21"/>
      <c r="Y118" s="129"/>
      <c r="Z118" s="207">
        <f>L106</f>
        <v>8945</v>
      </c>
      <c r="AA118" s="207"/>
      <c r="AB118" s="21" t="s">
        <v>55</v>
      </c>
      <c r="AC118" s="21"/>
      <c r="AE118" s="51"/>
      <c r="AF118" s="130"/>
    </row>
    <row r="119" spans="1:32" x14ac:dyDescent="0.2">
      <c r="A119" s="61"/>
      <c r="B119" s="7"/>
      <c r="C119" s="21"/>
      <c r="D119" s="131">
        <f>U75</f>
        <v>15.216952978027411</v>
      </c>
      <c r="E119" s="21" t="s">
        <v>108</v>
      </c>
      <c r="G119" s="21"/>
      <c r="H119" s="21"/>
      <c r="T119" s="15"/>
      <c r="U119" s="21"/>
      <c r="V119" s="21"/>
      <c r="Y119" s="21"/>
      <c r="Z119" s="66"/>
      <c r="AA119" s="21"/>
      <c r="AB119" s="21"/>
      <c r="AC119" s="21"/>
      <c r="AE119" s="51"/>
    </row>
    <row r="120" spans="1:32" x14ac:dyDescent="0.2">
      <c r="A120" s="61"/>
      <c r="B120" s="64"/>
      <c r="C120" s="15"/>
      <c r="D120" s="21"/>
      <c r="E120" s="21"/>
      <c r="F120" s="214" t="s">
        <v>103</v>
      </c>
      <c r="G120" s="214"/>
      <c r="H120" s="21"/>
      <c r="T120" s="15"/>
      <c r="U120" s="21"/>
      <c r="V120" s="21"/>
      <c r="Y120" s="129"/>
      <c r="Z120" s="207">
        <f>L107</f>
        <v>8800</v>
      </c>
      <c r="AA120" s="207"/>
      <c r="AB120" s="21" t="s">
        <v>55</v>
      </c>
      <c r="AC120" s="21"/>
      <c r="AE120" s="51"/>
      <c r="AF120" s="130"/>
    </row>
    <row r="121" spans="1:32" ht="10.95" customHeight="1" x14ac:dyDescent="0.2">
      <c r="A121" s="61"/>
      <c r="B121" s="64"/>
      <c r="C121" s="15"/>
      <c r="D121" s="21"/>
      <c r="E121" s="21"/>
      <c r="F121" s="21"/>
      <c r="G121" s="21"/>
      <c r="H121" s="21"/>
      <c r="T121" s="15"/>
      <c r="U121" s="65"/>
      <c r="V121" s="21"/>
      <c r="Y121" s="21"/>
      <c r="AC121" s="21"/>
      <c r="AE121" s="51"/>
    </row>
    <row r="122" spans="1:32" ht="10.199999999999999" customHeight="1" x14ac:dyDescent="0.2">
      <c r="A122" s="60"/>
      <c r="B122" s="1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68"/>
      <c r="T122" s="63"/>
      <c r="U122" s="16"/>
      <c r="V122" s="21"/>
      <c r="AE122" s="51"/>
    </row>
    <row r="123" spans="1:32" ht="10.95" customHeight="1" x14ac:dyDescent="0.2">
      <c r="A123" s="60"/>
      <c r="B123" s="1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68"/>
      <c r="T123" s="63"/>
      <c r="U123" s="16"/>
      <c r="V123" s="21"/>
      <c r="W123" s="132"/>
      <c r="AA123" s="130"/>
      <c r="AE123" s="51"/>
    </row>
    <row r="124" spans="1:32" x14ac:dyDescent="0.2">
      <c r="A124" s="61"/>
      <c r="B124" s="64"/>
      <c r="C124" s="21"/>
      <c r="D124" s="21"/>
      <c r="E124" s="21"/>
      <c r="F124" s="206"/>
      <c r="G124" s="206"/>
      <c r="H124" s="21"/>
      <c r="I124" s="21"/>
      <c r="J124" s="21"/>
      <c r="K124" s="21"/>
      <c r="M124" s="21"/>
      <c r="N124" s="21"/>
      <c r="O124" s="21"/>
      <c r="P124" s="21"/>
      <c r="Q124" s="21"/>
      <c r="R124" s="21"/>
      <c r="S124" s="70"/>
      <c r="T124" s="15"/>
      <c r="U124" s="111"/>
      <c r="V124" s="21"/>
      <c r="Z124" s="72"/>
      <c r="AA124" s="21"/>
      <c r="AB124" s="21"/>
      <c r="AE124" s="51"/>
    </row>
    <row r="125" spans="1:32" x14ac:dyDescent="0.2">
      <c r="A125" s="61"/>
      <c r="B125" s="15"/>
      <c r="C125" s="21"/>
      <c r="D125" s="21" t="s">
        <v>109</v>
      </c>
      <c r="E125" s="21"/>
      <c r="H125" s="21"/>
      <c r="I125" s="21"/>
      <c r="J125" s="21"/>
      <c r="K125" s="133" t="s">
        <v>99</v>
      </c>
      <c r="L125" s="82"/>
      <c r="M125" s="133"/>
      <c r="N125" s="133"/>
      <c r="O125" s="133"/>
      <c r="P125" s="21"/>
      <c r="Q125" s="21"/>
      <c r="R125" s="133" t="s">
        <v>97</v>
      </c>
      <c r="S125" s="68"/>
      <c r="T125" s="63"/>
      <c r="U125" s="62"/>
      <c r="V125" s="21"/>
      <c r="W125" s="21"/>
      <c r="X125" s="21"/>
      <c r="Y125" s="21"/>
      <c r="Z125" s="207"/>
      <c r="AA125" s="207"/>
      <c r="AB125" s="21"/>
      <c r="AE125" s="51"/>
    </row>
    <row r="126" spans="1:32" x14ac:dyDescent="0.2">
      <c r="A126" s="61"/>
      <c r="C126" s="208">
        <f>H36*1000</f>
        <v>9100</v>
      </c>
      <c r="D126" s="208"/>
      <c r="E126" s="21" t="s">
        <v>55</v>
      </c>
      <c r="J126" s="21"/>
      <c r="K126" s="134">
        <f>J104</f>
        <v>8710.3937736294847</v>
      </c>
      <c r="L126" s="135" t="s">
        <v>58</v>
      </c>
      <c r="M126" s="209"/>
      <c r="N126" s="209"/>
      <c r="O126" s="82"/>
      <c r="R126" s="136">
        <f>J103</f>
        <v>8634.8337312558306</v>
      </c>
      <c r="S126" s="82" t="s">
        <v>58</v>
      </c>
      <c r="T126" s="15"/>
      <c r="U126" s="21"/>
      <c r="V126" s="21"/>
      <c r="Y126" s="21"/>
      <c r="Z126" s="21"/>
      <c r="AA126" s="21"/>
      <c r="AB126" s="21"/>
      <c r="AD126" s="80"/>
      <c r="AE126" s="51"/>
    </row>
    <row r="127" spans="1:32" x14ac:dyDescent="0.2">
      <c r="A127" s="61"/>
      <c r="C127" s="21"/>
      <c r="D127" s="21"/>
      <c r="E127" s="21"/>
      <c r="I127" s="21"/>
      <c r="J127" s="16"/>
      <c r="K127" s="21"/>
      <c r="T127" s="15"/>
      <c r="U127" s="21"/>
      <c r="V127" s="21"/>
      <c r="Y127" s="21"/>
      <c r="Z127" s="21"/>
      <c r="AA127" s="21"/>
      <c r="AB127" s="21"/>
      <c r="AD127" s="80"/>
      <c r="AE127" s="51"/>
    </row>
    <row r="128" spans="1:32" x14ac:dyDescent="0.2">
      <c r="A128" s="61"/>
      <c r="C128" s="21"/>
      <c r="D128" s="21"/>
      <c r="E128" s="21"/>
      <c r="I128" s="21"/>
      <c r="J128" s="16"/>
      <c r="K128" s="21"/>
      <c r="T128" s="15"/>
      <c r="U128" s="111"/>
      <c r="V128" s="21"/>
      <c r="Y128" s="21"/>
      <c r="Z128" s="21"/>
      <c r="AA128" s="21"/>
      <c r="AB128" s="21"/>
      <c r="AD128" s="80"/>
      <c r="AE128" s="51"/>
    </row>
    <row r="129" spans="1:31" x14ac:dyDescent="0.2">
      <c r="A129" s="61"/>
      <c r="D129" s="21"/>
      <c r="E129" s="21"/>
      <c r="I129" s="21"/>
      <c r="J129" s="16"/>
      <c r="K129" s="21"/>
      <c r="T129" s="15"/>
      <c r="U129" s="111"/>
      <c r="V129" s="21"/>
      <c r="Y129" s="21"/>
      <c r="Z129" s="21"/>
      <c r="AA129" s="21"/>
      <c r="AB129" s="21"/>
      <c r="AD129" s="80"/>
      <c r="AE129" s="51"/>
    </row>
    <row r="130" spans="1:31" x14ac:dyDescent="0.2">
      <c r="A130" s="61"/>
      <c r="C130" s="21"/>
      <c r="D130" s="21"/>
      <c r="E130" s="21"/>
      <c r="H130" s="21"/>
      <c r="I130" s="21"/>
      <c r="J130" s="16"/>
      <c r="K130" s="21"/>
      <c r="T130" s="15"/>
      <c r="U130" s="21"/>
      <c r="V130" s="21"/>
      <c r="AC130" s="21"/>
      <c r="AD130" s="21"/>
      <c r="AE130" s="51"/>
    </row>
    <row r="131" spans="1:31" x14ac:dyDescent="0.2">
      <c r="A131" s="61"/>
      <c r="C131" s="21"/>
      <c r="D131" s="21"/>
      <c r="E131" s="21"/>
      <c r="H131" s="21"/>
      <c r="I131" s="21"/>
      <c r="J131" s="16"/>
      <c r="K131" s="21"/>
      <c r="T131" s="15"/>
      <c r="U131" s="21"/>
      <c r="V131" s="21"/>
      <c r="AC131" s="21"/>
      <c r="AD131" s="21"/>
      <c r="AE131" s="51"/>
    </row>
    <row r="132" spans="1:31" x14ac:dyDescent="0.2">
      <c r="A132" s="61"/>
      <c r="C132" s="21"/>
      <c r="D132" s="21"/>
      <c r="E132" s="21"/>
      <c r="H132" s="21"/>
      <c r="I132" s="21"/>
      <c r="J132" s="16"/>
      <c r="K132" s="21"/>
      <c r="T132" s="15"/>
      <c r="U132" s="21"/>
      <c r="V132" s="21"/>
      <c r="AC132" s="21"/>
      <c r="AD132" s="21"/>
      <c r="AE132" s="51"/>
    </row>
    <row r="133" spans="1:31" x14ac:dyDescent="0.2">
      <c r="A133" s="61"/>
      <c r="C133" s="21"/>
      <c r="D133" s="21"/>
      <c r="E133" s="21"/>
      <c r="H133" s="21"/>
      <c r="I133" s="21"/>
      <c r="J133" s="16"/>
      <c r="K133" s="21"/>
      <c r="T133" s="15"/>
      <c r="U133" s="111"/>
      <c r="V133" s="21"/>
      <c r="AC133" s="21"/>
      <c r="AD133" s="21"/>
      <c r="AE133" s="51"/>
    </row>
    <row r="134" spans="1:31" x14ac:dyDescent="0.2">
      <c r="A134" s="61"/>
      <c r="C134" s="21"/>
      <c r="D134" s="21"/>
      <c r="E134" s="21"/>
      <c r="H134" s="21"/>
      <c r="I134" s="21"/>
      <c r="J134" s="16"/>
      <c r="K134" s="21"/>
      <c r="T134" s="15"/>
      <c r="U134" s="21"/>
      <c r="V134" s="21"/>
      <c r="AC134" s="21"/>
      <c r="AD134" s="21"/>
      <c r="AE134" s="51"/>
    </row>
    <row r="135" spans="1:31" x14ac:dyDescent="0.2">
      <c r="A135" s="61"/>
      <c r="B135" s="15"/>
      <c r="C135" s="21"/>
      <c r="D135" s="21"/>
      <c r="E135" s="21"/>
      <c r="H135" s="21"/>
      <c r="I135" s="21"/>
      <c r="J135" s="16"/>
      <c r="K135" s="21"/>
      <c r="T135" s="15"/>
      <c r="U135" s="111"/>
      <c r="V135" s="21"/>
      <c r="Y135" s="137"/>
      <c r="AC135" s="21"/>
      <c r="AD135" s="21"/>
      <c r="AE135" s="51"/>
    </row>
    <row r="136" spans="1:31" x14ac:dyDescent="0.2">
      <c r="A136" s="61"/>
      <c r="B136" s="15"/>
      <c r="C136" s="21"/>
      <c r="D136" s="21"/>
      <c r="E136" s="21"/>
      <c r="F136" s="206" t="s">
        <v>105</v>
      </c>
      <c r="G136" s="206"/>
      <c r="H136" s="21"/>
      <c r="I136" s="21"/>
      <c r="J136" s="16"/>
      <c r="K136" s="21"/>
      <c r="T136" s="15"/>
      <c r="U136" s="138"/>
      <c r="V136" s="21"/>
      <c r="Y136" s="139"/>
      <c r="Z136" s="210">
        <f>L108</f>
        <v>572</v>
      </c>
      <c r="AA136" s="206"/>
      <c r="AB136" s="7" t="s">
        <v>55</v>
      </c>
      <c r="AC136" s="21"/>
      <c r="AD136" s="21"/>
      <c r="AE136" s="51"/>
    </row>
    <row r="137" spans="1:31" x14ac:dyDescent="0.2">
      <c r="A137" s="61"/>
      <c r="B137" s="15"/>
      <c r="C137" s="21"/>
      <c r="D137" s="131">
        <f>U92</f>
        <v>15.112008474730672</v>
      </c>
      <c r="E137" s="21" t="s">
        <v>108</v>
      </c>
      <c r="H137" s="21"/>
      <c r="I137" s="21"/>
      <c r="J137" s="16"/>
      <c r="K137" s="21"/>
      <c r="T137" s="15"/>
      <c r="U137" s="62"/>
      <c r="V137" s="21"/>
      <c r="AC137" s="21"/>
      <c r="AD137" s="21"/>
      <c r="AE137" s="51"/>
    </row>
    <row r="138" spans="1:31" x14ac:dyDescent="0.2">
      <c r="A138" s="61"/>
      <c r="B138" s="15"/>
      <c r="C138" s="21"/>
      <c r="D138" s="21"/>
      <c r="E138" s="21"/>
      <c r="F138" s="206" t="s">
        <v>106</v>
      </c>
      <c r="G138" s="206"/>
      <c r="H138" s="21"/>
      <c r="I138" s="21"/>
      <c r="J138" s="16"/>
      <c r="K138" s="21"/>
      <c r="T138" s="15"/>
      <c r="U138" s="137"/>
      <c r="V138" s="21"/>
      <c r="Z138" s="211">
        <f>L109</f>
        <v>500</v>
      </c>
      <c r="AA138" s="206"/>
      <c r="AB138" s="7" t="s">
        <v>55</v>
      </c>
      <c r="AC138" s="21"/>
      <c r="AD138" s="21"/>
      <c r="AE138" s="140"/>
    </row>
    <row r="139" spans="1:31" x14ac:dyDescent="0.2">
      <c r="A139" s="61"/>
      <c r="C139" s="21"/>
      <c r="D139" s="21"/>
      <c r="E139" s="21"/>
      <c r="I139" s="21"/>
      <c r="J139" s="16"/>
      <c r="K139" s="21"/>
      <c r="T139" s="15"/>
      <c r="U139" s="62"/>
      <c r="V139" s="21"/>
      <c r="Y139" s="137"/>
      <c r="Z139" s="21"/>
      <c r="AC139" s="21"/>
      <c r="AD139" s="21"/>
      <c r="AE139" s="51"/>
    </row>
    <row r="140" spans="1:31" x14ac:dyDescent="0.2">
      <c r="A140" s="61"/>
      <c r="C140" s="21"/>
      <c r="D140" s="21"/>
      <c r="E140" s="21"/>
      <c r="I140" s="21"/>
      <c r="J140" s="16"/>
      <c r="K140" s="21"/>
      <c r="T140" s="15"/>
      <c r="U140" s="62"/>
      <c r="V140" s="21"/>
      <c r="Y140" s="137"/>
      <c r="Z140" s="21"/>
      <c r="AC140" s="21"/>
      <c r="AD140" s="21"/>
      <c r="AE140" s="141"/>
    </row>
    <row r="141" spans="1:31" x14ac:dyDescent="0.2">
      <c r="A141" s="61"/>
      <c r="C141" s="21"/>
      <c r="D141" s="21"/>
      <c r="E141" s="21"/>
      <c r="I141" s="21"/>
      <c r="J141" s="16"/>
      <c r="K141" s="21"/>
      <c r="T141" s="15"/>
      <c r="U141" s="62"/>
      <c r="V141" s="21"/>
      <c r="Y141" s="137"/>
      <c r="Z141" s="21"/>
      <c r="AC141" s="21"/>
      <c r="AD141" s="21"/>
      <c r="AE141" s="142"/>
    </row>
    <row r="142" spans="1:31" x14ac:dyDescent="0.2">
      <c r="A142" s="61"/>
      <c r="C142" s="21"/>
      <c r="D142" s="21"/>
      <c r="E142" s="21"/>
      <c r="I142" s="21"/>
      <c r="J142" s="16"/>
      <c r="K142" s="21"/>
      <c r="T142" s="15"/>
      <c r="U142" s="137"/>
      <c r="V142" s="21"/>
      <c r="Y142" s="137"/>
      <c r="Z142" s="21"/>
      <c r="AC142" s="21"/>
      <c r="AD142" s="21"/>
      <c r="AE142" s="51"/>
    </row>
    <row r="143" spans="1:31" x14ac:dyDescent="0.2">
      <c r="A143" s="61"/>
      <c r="C143" s="21"/>
      <c r="D143" s="21"/>
      <c r="E143" s="21"/>
      <c r="I143" s="21"/>
      <c r="J143" s="16"/>
      <c r="K143" s="21"/>
      <c r="T143" s="15"/>
      <c r="U143" s="21"/>
      <c r="V143" s="21"/>
      <c r="Y143" s="137"/>
      <c r="Z143" s="21"/>
      <c r="AC143" s="21"/>
      <c r="AD143" s="21"/>
      <c r="AE143" s="51"/>
    </row>
    <row r="144" spans="1:31" x14ac:dyDescent="0.2">
      <c r="A144" s="61"/>
      <c r="C144" s="21"/>
      <c r="D144" s="21"/>
      <c r="E144" s="21"/>
      <c r="H144" s="21"/>
      <c r="I144" s="21"/>
      <c r="J144" s="113"/>
      <c r="K144" s="21"/>
      <c r="M144" s="137"/>
      <c r="O144" s="113" t="s">
        <v>110</v>
      </c>
      <c r="P144" s="212">
        <f>H34*1000</f>
        <v>36554</v>
      </c>
      <c r="Q144" s="213"/>
      <c r="R144" s="21" t="s">
        <v>55</v>
      </c>
      <c r="T144" s="143"/>
      <c r="U144" s="62"/>
      <c r="V144" s="21"/>
      <c r="AE144" s="51"/>
    </row>
    <row r="145" spans="1:31" x14ac:dyDescent="0.2">
      <c r="A145" s="61"/>
      <c r="C145" s="21"/>
      <c r="D145" s="21"/>
      <c r="E145" s="21"/>
      <c r="H145" s="21"/>
      <c r="I145" s="21"/>
      <c r="J145" s="113"/>
      <c r="K145" s="21"/>
      <c r="M145" s="137"/>
      <c r="O145" s="21"/>
      <c r="P145" s="21"/>
      <c r="Q145" s="21"/>
      <c r="R145" s="21"/>
      <c r="T145" s="143"/>
      <c r="U145" s="137"/>
      <c r="V145" s="2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21"/>
      <c r="E147" s="21"/>
      <c r="F147" s="21"/>
      <c r="G147" s="21"/>
      <c r="H147" s="21"/>
      <c r="I147" s="21"/>
      <c r="J147" s="15"/>
      <c r="K147" s="16"/>
      <c r="L147" s="21"/>
      <c r="M147" s="110"/>
      <c r="N147" s="16"/>
      <c r="O147" s="16"/>
      <c r="P147" s="16"/>
      <c r="Q147" s="16"/>
      <c r="R147" s="21"/>
      <c r="U147" s="151"/>
      <c r="V147" s="152"/>
      <c r="Z147" s="21"/>
      <c r="AA147" s="82"/>
      <c r="AB147" s="82"/>
      <c r="AD147" s="21"/>
      <c r="AE147" s="22"/>
    </row>
    <row r="148" spans="1:31" ht="10.8" thickBot="1" x14ac:dyDescent="0.25">
      <c r="A148" s="61"/>
      <c r="C148" s="15"/>
      <c r="D148" s="21"/>
      <c r="E148" s="21"/>
      <c r="F148" s="21"/>
      <c r="G148" s="21"/>
      <c r="H148" s="21"/>
      <c r="N148" s="49"/>
      <c r="T148" s="15"/>
      <c r="U148" s="153"/>
      <c r="V148" s="21"/>
      <c r="W148" s="21"/>
      <c r="X148" s="2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00"/>
      <c r="AB149" s="100"/>
      <c r="AC149" s="100"/>
      <c r="AD149" s="100"/>
      <c r="AE149" s="22"/>
    </row>
    <row r="150" spans="1:31" x14ac:dyDescent="0.2">
      <c r="A150" s="61"/>
      <c r="B150" s="119"/>
      <c r="C150" s="21"/>
      <c r="D150" s="21"/>
      <c r="E150" s="21"/>
      <c r="F150" s="21"/>
      <c r="G150" s="21"/>
      <c r="H150" s="2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20"/>
      <c r="V150" s="15"/>
      <c r="W150" s="113"/>
      <c r="X150" s="21"/>
      <c r="Y150" s="137"/>
      <c r="Z150" s="159"/>
      <c r="AE150" s="22"/>
    </row>
    <row r="151" spans="1:31" ht="10.8" thickBot="1" x14ac:dyDescent="0.25">
      <c r="A151" s="61"/>
      <c r="B151" s="119"/>
      <c r="C151" s="21"/>
      <c r="D151" s="21"/>
      <c r="E151" s="21"/>
      <c r="F151" s="21"/>
      <c r="G151" s="21"/>
      <c r="H151" s="2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1049.4450329674078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21"/>
      <c r="H152" s="21"/>
      <c r="I152" s="2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21" t="s">
        <v>116</v>
      </c>
      <c r="Z152" s="165"/>
      <c r="AE152" s="22"/>
    </row>
    <row r="153" spans="1:31" x14ac:dyDescent="0.2">
      <c r="A153" s="61"/>
      <c r="B153" s="52"/>
      <c r="C153" s="166"/>
      <c r="D153" s="21"/>
      <c r="E153" s="21"/>
      <c r="F153" s="21"/>
      <c r="G153" s="2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4302.7246351663716</v>
      </c>
      <c r="W153" s="202"/>
      <c r="X153" s="202"/>
      <c r="Y153" s="21" t="s">
        <v>118</v>
      </c>
      <c r="Z153" s="51"/>
      <c r="AA153" s="100"/>
      <c r="AB153" s="100"/>
      <c r="AC153" s="100"/>
      <c r="AD153" s="100"/>
      <c r="AE153" s="22"/>
    </row>
    <row r="154" spans="1:31" x14ac:dyDescent="0.2">
      <c r="A154" s="61"/>
      <c r="B154" s="169"/>
      <c r="C154" s="21"/>
      <c r="D154" s="21"/>
      <c r="E154" s="21"/>
      <c r="F154" s="21"/>
      <c r="G154" s="21"/>
      <c r="H154" s="170"/>
      <c r="I154" s="21"/>
      <c r="J154" s="21"/>
      <c r="K154" s="21"/>
      <c r="L154" s="21"/>
      <c r="M154" s="21"/>
      <c r="N154" s="21"/>
      <c r="O154" s="21"/>
      <c r="P154" s="21"/>
      <c r="Q154" s="22"/>
      <c r="R154" s="21"/>
      <c r="S154" s="61"/>
      <c r="T154" s="15"/>
      <c r="U154" s="113"/>
      <c r="V154" s="202">
        <f>V153*60/1000</f>
        <v>258.16347810998229</v>
      </c>
      <c r="W154" s="202"/>
      <c r="X154" s="202"/>
      <c r="Y154" s="21" t="s">
        <v>119</v>
      </c>
      <c r="Z154" s="22"/>
      <c r="AA154" s="21"/>
      <c r="AB154" s="21"/>
      <c r="AC154" s="21"/>
      <c r="AD154" s="21"/>
      <c r="AE154" s="22"/>
    </row>
    <row r="155" spans="1:31" x14ac:dyDescent="0.2">
      <c r="A155" s="61"/>
      <c r="B155" s="119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2"/>
      <c r="R155" s="21"/>
      <c r="S155" s="61"/>
      <c r="U155" s="16"/>
      <c r="V155" s="202"/>
      <c r="W155" s="202"/>
      <c r="X155" s="202"/>
      <c r="Y155" s="21"/>
      <c r="Z155" s="22"/>
      <c r="AA155" s="21"/>
      <c r="AB155" s="21"/>
      <c r="AC155" s="21"/>
      <c r="AD155" s="21"/>
      <c r="AE155" s="22"/>
    </row>
    <row r="156" spans="1:31" x14ac:dyDescent="0.2">
      <c r="A156" s="61" t="s">
        <v>104</v>
      </c>
      <c r="B156" s="119"/>
      <c r="C156" s="21"/>
      <c r="D156" s="21"/>
      <c r="E156" s="74"/>
      <c r="F156" s="21"/>
      <c r="G156" s="202"/>
      <c r="H156" s="202"/>
      <c r="I156" s="21"/>
      <c r="J156" s="21"/>
      <c r="K156" s="21"/>
      <c r="L156" s="21"/>
      <c r="M156" s="21"/>
      <c r="N156" s="113"/>
      <c r="O156" s="21"/>
      <c r="P156" s="21"/>
      <c r="Q156" s="22"/>
      <c r="R156" s="21"/>
      <c r="S156" s="61"/>
      <c r="U156" s="16" t="s">
        <v>120</v>
      </c>
      <c r="V156" s="21"/>
      <c r="W156" s="21"/>
      <c r="X156" s="21" t="s">
        <v>117</v>
      </c>
      <c r="Y156" s="21" t="s">
        <v>121</v>
      </c>
      <c r="Z156" s="22"/>
      <c r="AA156" s="21"/>
      <c r="AB156" s="21"/>
      <c r="AC156" s="21"/>
      <c r="AD156" s="21"/>
      <c r="AE156" s="22"/>
    </row>
    <row r="157" spans="1:31" x14ac:dyDescent="0.2">
      <c r="A157" s="61"/>
      <c r="B157" s="119"/>
      <c r="C157" s="21"/>
      <c r="D157" s="21"/>
      <c r="E157" s="74"/>
      <c r="F157" s="21"/>
      <c r="G157" s="202"/>
      <c r="H157" s="202"/>
      <c r="I157" s="21"/>
      <c r="J157" s="21"/>
      <c r="K157" s="21"/>
      <c r="L157" s="21"/>
      <c r="M157" s="21"/>
      <c r="N157" s="113"/>
      <c r="O157" s="21"/>
      <c r="P157" s="21"/>
      <c r="Q157" s="22"/>
      <c r="R157" s="2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14</v>
      </c>
      <c r="Z157" s="22"/>
      <c r="AA157" s="21"/>
      <c r="AB157" s="21"/>
      <c r="AC157" s="21"/>
      <c r="AD157" s="21"/>
      <c r="AE157" s="22"/>
    </row>
    <row r="158" spans="1:31" x14ac:dyDescent="0.2">
      <c r="A158" s="61"/>
      <c r="B158" s="119"/>
      <c r="C158" s="21"/>
      <c r="D158" s="21"/>
      <c r="E158" s="74"/>
      <c r="F158" s="21"/>
      <c r="G158" s="202"/>
      <c r="H158" s="202"/>
      <c r="I158" s="21"/>
      <c r="J158" s="21"/>
      <c r="K158" s="21"/>
      <c r="L158" s="21"/>
      <c r="M158" s="21"/>
      <c r="N158" s="113"/>
      <c r="O158" s="21"/>
      <c r="P158" s="21"/>
      <c r="Q158" s="22"/>
      <c r="R158" s="2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7</v>
      </c>
      <c r="Z158" s="22"/>
      <c r="AA158" s="21"/>
      <c r="AB158" s="21"/>
      <c r="AC158" s="21"/>
      <c r="AD158" s="21"/>
      <c r="AE158" s="22"/>
    </row>
    <row r="159" spans="1:31" x14ac:dyDescent="0.2">
      <c r="A159" s="61"/>
      <c r="B159" s="119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/>
      <c r="R159" s="2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4</v>
      </c>
      <c r="Z159" s="22"/>
      <c r="AA159" s="21"/>
      <c r="AB159" s="21"/>
      <c r="AC159" s="21"/>
      <c r="AD159" s="21"/>
      <c r="AE159" s="22"/>
    </row>
    <row r="160" spans="1:31" x14ac:dyDescent="0.2">
      <c r="A160" s="61"/>
      <c r="B160" s="119"/>
      <c r="C160" s="21"/>
      <c r="D160" s="21"/>
      <c r="E160" s="21"/>
      <c r="F160" s="21"/>
      <c r="G160" s="21"/>
      <c r="H160" s="74"/>
      <c r="I160" s="21"/>
      <c r="J160" s="21"/>
      <c r="K160" s="21"/>
      <c r="L160" s="21"/>
      <c r="M160" s="21"/>
      <c r="N160" s="202"/>
      <c r="O160" s="202"/>
      <c r="P160" s="21"/>
      <c r="Q160" s="22"/>
      <c r="R160" s="2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2</v>
      </c>
      <c r="Z160" s="22"/>
      <c r="AA160" s="21"/>
      <c r="AB160" s="21"/>
      <c r="AC160" s="21"/>
      <c r="AD160" s="21"/>
      <c r="AE160" s="22"/>
    </row>
    <row r="161" spans="1:31" ht="10.8" thickBot="1" x14ac:dyDescent="0.25">
      <c r="A161" s="61"/>
      <c r="B161" s="119"/>
      <c r="C161" s="21"/>
      <c r="D161" s="21"/>
      <c r="E161" s="21"/>
      <c r="F161" s="21"/>
      <c r="G161" s="21"/>
      <c r="H161" s="74"/>
      <c r="I161" s="21"/>
      <c r="J161" s="21"/>
      <c r="K161" s="21"/>
      <c r="L161" s="21"/>
      <c r="M161" s="21"/>
      <c r="N161" s="202"/>
      <c r="O161" s="202"/>
      <c r="P161" s="21"/>
      <c r="Q161" s="22"/>
      <c r="R161" s="21"/>
      <c r="S161" s="144"/>
      <c r="T161" s="126"/>
      <c r="U161" s="127"/>
      <c r="V161" s="37"/>
      <c r="W161" s="37"/>
      <c r="X161" s="37"/>
      <c r="Y161" s="37"/>
      <c r="Z161" s="128"/>
      <c r="AA161" s="21"/>
      <c r="AB161" s="21"/>
      <c r="AC161" s="21"/>
      <c r="AD161" s="21"/>
      <c r="AE161" s="22"/>
    </row>
    <row r="162" spans="1:31" x14ac:dyDescent="0.2">
      <c r="A162" s="61"/>
      <c r="B162" s="119"/>
      <c r="C162" s="21"/>
      <c r="D162" s="21"/>
      <c r="E162" s="21"/>
      <c r="F162" s="21"/>
      <c r="G162" s="21"/>
      <c r="H162" s="74"/>
      <c r="I162" s="21"/>
      <c r="J162" s="21"/>
      <c r="K162" s="21"/>
      <c r="L162" s="21"/>
      <c r="M162" s="21"/>
      <c r="N162" s="202"/>
      <c r="O162" s="202"/>
      <c r="P162" s="21"/>
      <c r="Q162" s="22"/>
      <c r="R162" s="21"/>
      <c r="S162" s="21"/>
      <c r="T162" s="15"/>
      <c r="U162" s="16"/>
      <c r="V162" s="21"/>
      <c r="W162" s="21"/>
      <c r="X162" s="21"/>
      <c r="Y162" s="21"/>
      <c r="Z162" s="21"/>
      <c r="AA162" s="21"/>
      <c r="AB162" s="21"/>
      <c r="AC162" s="21"/>
      <c r="AD162" s="21"/>
      <c r="AE162" s="22"/>
    </row>
    <row r="163" spans="1:31" x14ac:dyDescent="0.2">
      <c r="A163" s="61"/>
      <c r="B163" s="119"/>
      <c r="C163" s="21"/>
      <c r="D163" s="21"/>
      <c r="E163" s="21"/>
      <c r="F163" s="21"/>
      <c r="G163" s="21"/>
      <c r="H163" s="74"/>
      <c r="I163" s="21"/>
      <c r="J163" s="21"/>
      <c r="K163" s="21"/>
      <c r="L163" s="21"/>
      <c r="M163" s="21"/>
      <c r="N163" s="202"/>
      <c r="O163" s="202"/>
      <c r="P163" s="21"/>
      <c r="Q163" s="22"/>
      <c r="R163" s="21"/>
      <c r="S163" s="21"/>
      <c r="T163" s="15"/>
      <c r="U163" s="16"/>
      <c r="V163" s="21"/>
      <c r="W163" s="21"/>
      <c r="X163" s="21"/>
      <c r="Y163" s="21"/>
      <c r="Z163" s="21"/>
      <c r="AA163" s="21"/>
      <c r="AB163" s="21"/>
      <c r="AC163" s="21"/>
      <c r="AD163" s="2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21"/>
      <c r="S164" s="21"/>
      <c r="T164" s="15"/>
      <c r="U164" s="16"/>
      <c r="V164" s="21"/>
      <c r="W164" s="21"/>
      <c r="X164" s="21"/>
      <c r="Y164" s="21"/>
      <c r="Z164" s="21"/>
      <c r="AA164" s="21"/>
      <c r="AB164" s="21"/>
      <c r="AC164" s="21"/>
      <c r="AD164" s="21"/>
      <c r="AE164" s="51"/>
    </row>
    <row r="165" spans="1:31" x14ac:dyDescent="0.2">
      <c r="A165" s="61"/>
      <c r="B165" s="1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15"/>
      <c r="U165" s="16"/>
      <c r="V165" s="21"/>
      <c r="W165" s="21"/>
      <c r="X165" s="21"/>
      <c r="Y165" s="21"/>
      <c r="Z165" s="21"/>
      <c r="AA165" s="21"/>
      <c r="AB165" s="21"/>
      <c r="AC165" s="21"/>
      <c r="AD165" s="21"/>
      <c r="AE165" s="51"/>
    </row>
    <row r="166" spans="1:31" x14ac:dyDescent="0.2">
      <c r="A166" s="61"/>
      <c r="B166" s="1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15"/>
      <c r="U166" s="16"/>
      <c r="V166" s="21"/>
      <c r="W166" s="21"/>
      <c r="X166" s="21"/>
      <c r="Y166" s="21"/>
      <c r="Z166" s="21"/>
      <c r="AA166" s="21"/>
      <c r="AB166" s="21"/>
      <c r="AC166" s="21"/>
      <c r="AD166" s="2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21"/>
      <c r="B168" s="1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15"/>
      <c r="U168" s="16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1" x14ac:dyDescent="0.2">
      <c r="A169" s="21"/>
      <c r="B169" s="1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15"/>
      <c r="U169" s="16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1" x14ac:dyDescent="0.2">
      <c r="A170" s="21"/>
      <c r="B170" s="1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15"/>
      <c r="U170" s="16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1" x14ac:dyDescent="0.2">
      <c r="A171" s="21"/>
      <c r="B171" s="1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15"/>
      <c r="U171" s="16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1" x14ac:dyDescent="0.2">
      <c r="A172" s="21"/>
      <c r="B172" s="1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15"/>
      <c r="U172" s="16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1" x14ac:dyDescent="0.2">
      <c r="A173" s="21"/>
      <c r="B173" s="1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15"/>
      <c r="U173" s="16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1" x14ac:dyDescent="0.2">
      <c r="A174" s="21"/>
      <c r="B174" s="1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15"/>
      <c r="U174" s="16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1" x14ac:dyDescent="0.2">
      <c r="A175" s="21"/>
      <c r="B175" s="1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15"/>
      <c r="U175" s="16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1" x14ac:dyDescent="0.2">
      <c r="A176" s="21"/>
      <c r="B176" s="1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15"/>
      <c r="U176" s="16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x14ac:dyDescent="0.2">
      <c r="A177" s="21"/>
      <c r="B177" s="1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15"/>
      <c r="U177" s="16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x14ac:dyDescent="0.2">
      <c r="A178" s="21"/>
      <c r="B178" s="1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15"/>
      <c r="U178" s="16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x14ac:dyDescent="0.2">
      <c r="A179" s="21"/>
      <c r="B179" s="1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15"/>
      <c r="U179" s="16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x14ac:dyDescent="0.2">
      <c r="A180" s="21"/>
      <c r="B180" s="1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15"/>
      <c r="U180" s="16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x14ac:dyDescent="0.2">
      <c r="A181" s="21"/>
      <c r="B181" s="1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15"/>
      <c r="U181" s="16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x14ac:dyDescent="0.2">
      <c r="A182" s="21"/>
      <c r="B182" s="1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15"/>
      <c r="U182" s="16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x14ac:dyDescent="0.2">
      <c r="A183" s="21"/>
      <c r="B183" s="1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15"/>
      <c r="U183" s="16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x14ac:dyDescent="0.2">
      <c r="A184" s="21"/>
      <c r="B184" s="1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15"/>
      <c r="U184" s="16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x14ac:dyDescent="0.2">
      <c r="A185" s="21"/>
      <c r="B185" s="1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15"/>
      <c r="U185" s="16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x14ac:dyDescent="0.2">
      <c r="A186" s="21"/>
      <c r="B186" s="1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15"/>
      <c r="U186" s="16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x14ac:dyDescent="0.2">
      <c r="A187" s="21"/>
      <c r="B187" s="1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15"/>
      <c r="U187" s="16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x14ac:dyDescent="0.2">
      <c r="A188" s="21"/>
      <c r="B188" s="1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15"/>
      <c r="U188" s="16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x14ac:dyDescent="0.2">
      <c r="A189" s="21"/>
      <c r="B189" s="1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15"/>
      <c r="U189" s="16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x14ac:dyDescent="0.2">
      <c r="A190" s="21"/>
      <c r="B190" s="1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15"/>
      <c r="U190" s="16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x14ac:dyDescent="0.2">
      <c r="A191" s="21"/>
      <c r="B191" s="1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15"/>
      <c r="U191" s="16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x14ac:dyDescent="0.2">
      <c r="A192" s="21"/>
      <c r="B192" s="1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15"/>
      <c r="U192" s="16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x14ac:dyDescent="0.2">
      <c r="A193" s="21"/>
      <c r="B193" s="1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15"/>
      <c r="U193" s="16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x14ac:dyDescent="0.2">
      <c r="A194" s="21"/>
      <c r="B194" s="1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15"/>
      <c r="U194" s="16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x14ac:dyDescent="0.2">
      <c r="A195" s="21"/>
      <c r="B195" s="1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15"/>
      <c r="U195" s="16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x14ac:dyDescent="0.2">
      <c r="A196" s="21"/>
      <c r="B196" s="1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15"/>
      <c r="U196" s="16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x14ac:dyDescent="0.2">
      <c r="A197" s="21"/>
      <c r="B197" s="1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15"/>
      <c r="U197" s="16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x14ac:dyDescent="0.2">
      <c r="A198" s="21"/>
      <c r="B198" s="1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15"/>
      <c r="U198" s="16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x14ac:dyDescent="0.2">
      <c r="A199" s="21"/>
      <c r="B199" s="1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15"/>
      <c r="U199" s="16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x14ac:dyDescent="0.2">
      <c r="A200" s="21"/>
      <c r="B200" s="1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15"/>
      <c r="U200" s="16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x14ac:dyDescent="0.2">
      <c r="A201" s="21"/>
      <c r="B201" s="1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15"/>
      <c r="U201" s="16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x14ac:dyDescent="0.2">
      <c r="A202" s="21"/>
      <c r="B202" s="1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15"/>
      <c r="U202" s="16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x14ac:dyDescent="0.2">
      <c r="A203" s="21"/>
      <c r="B203" s="1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15"/>
      <c r="U203" s="16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x14ac:dyDescent="0.2">
      <c r="A204" s="21"/>
      <c r="B204" s="1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15"/>
      <c r="U204" s="16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x14ac:dyDescent="0.2">
      <c r="A205" s="21"/>
      <c r="B205" s="1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15"/>
      <c r="U205" s="16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x14ac:dyDescent="0.2">
      <c r="A206" s="21"/>
      <c r="B206" s="1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15"/>
      <c r="U206" s="16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x14ac:dyDescent="0.2">
      <c r="A207" s="21"/>
      <c r="B207" s="1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15"/>
      <c r="U207" s="16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x14ac:dyDescent="0.2">
      <c r="A208" s="21"/>
      <c r="B208" s="1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15"/>
      <c r="U208" s="16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x14ac:dyDescent="0.2">
      <c r="A209" s="21"/>
      <c r="B209" s="1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15"/>
      <c r="U209" s="16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x14ac:dyDescent="0.2">
      <c r="A210" s="21"/>
      <c r="B210" s="1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15"/>
      <c r="U210" s="16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x14ac:dyDescent="0.2">
      <c r="A211" s="21"/>
      <c r="B211" s="1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15"/>
      <c r="U211" s="16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x14ac:dyDescent="0.2">
      <c r="A212" s="21"/>
      <c r="B212" s="1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15"/>
      <c r="U212" s="16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x14ac:dyDescent="0.2">
      <c r="A213" s="21"/>
      <c r="B213" s="1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15"/>
      <c r="U213" s="16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x14ac:dyDescent="0.2">
      <c r="A214" s="21"/>
      <c r="B214" s="1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15"/>
      <c r="U214" s="16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x14ac:dyDescent="0.2">
      <c r="A215" s="21"/>
      <c r="B215" s="1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15"/>
      <c r="U215" s="16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x14ac:dyDescent="0.2">
      <c r="A216" s="21"/>
      <c r="B216" s="1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15"/>
      <c r="U216" s="16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x14ac:dyDescent="0.2">
      <c r="A217" s="21"/>
      <c r="B217" s="1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15"/>
      <c r="U217" s="16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x14ac:dyDescent="0.2">
      <c r="A218" s="21"/>
      <c r="B218" s="1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15"/>
      <c r="U218" s="16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x14ac:dyDescent="0.2">
      <c r="A219" s="21"/>
      <c r="B219" s="1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15"/>
      <c r="U219" s="16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x14ac:dyDescent="0.2">
      <c r="A220" s="21"/>
      <c r="B220" s="1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15"/>
      <c r="U220" s="16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x14ac:dyDescent="0.2">
      <c r="A221" s="21"/>
      <c r="B221" s="1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15"/>
      <c r="U221" s="16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x14ac:dyDescent="0.2">
      <c r="A222" s="21"/>
      <c r="B222" s="1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15"/>
      <c r="U222" s="16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x14ac:dyDescent="0.2">
      <c r="A223" s="21"/>
      <c r="B223" s="1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15"/>
      <c r="U223" s="16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x14ac:dyDescent="0.2">
      <c r="A224" s="21"/>
      <c r="B224" s="1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15"/>
      <c r="U224" s="16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x14ac:dyDescent="0.2">
      <c r="A225" s="21"/>
      <c r="B225" s="1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15"/>
      <c r="U225" s="16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x14ac:dyDescent="0.2">
      <c r="A226" s="21"/>
      <c r="B226" s="1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15"/>
      <c r="U226" s="16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x14ac:dyDescent="0.2">
      <c r="A227" s="21"/>
      <c r="B227" s="1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15"/>
      <c r="U227" s="16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x14ac:dyDescent="0.2">
      <c r="A228" s="21"/>
      <c r="B228" s="1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15"/>
      <c r="U228" s="16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x14ac:dyDescent="0.2">
      <c r="A229" s="21"/>
      <c r="B229" s="1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15"/>
      <c r="U229" s="16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x14ac:dyDescent="0.2">
      <c r="A230" s="21"/>
      <c r="B230" s="1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15"/>
      <c r="U230" s="16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x14ac:dyDescent="0.2">
      <c r="A231" s="21"/>
      <c r="B231" s="1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15"/>
      <c r="U231" s="16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x14ac:dyDescent="0.2">
      <c r="A232" s="21"/>
      <c r="B232" s="1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15"/>
      <c r="U232" s="16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x14ac:dyDescent="0.2">
      <c r="A233" s="21"/>
      <c r="B233" s="1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15"/>
      <c r="U233" s="16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x14ac:dyDescent="0.2">
      <c r="A234" s="21"/>
      <c r="B234" s="1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15"/>
      <c r="U234" s="16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x14ac:dyDescent="0.2">
      <c r="A235" s="21"/>
      <c r="B235" s="1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15"/>
      <c r="U235" s="16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x14ac:dyDescent="0.2">
      <c r="A236" s="21"/>
      <c r="B236" s="1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15"/>
      <c r="U236" s="16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x14ac:dyDescent="0.2">
      <c r="A237" s="21"/>
      <c r="B237" s="1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15"/>
      <c r="U237" s="16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x14ac:dyDescent="0.2">
      <c r="A238" s="21"/>
      <c r="B238" s="1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15"/>
      <c r="U238" s="16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x14ac:dyDescent="0.2">
      <c r="A239" s="21"/>
      <c r="B239" s="1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15"/>
      <c r="U239" s="16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x14ac:dyDescent="0.2">
      <c r="A240" s="21"/>
      <c r="B240" s="1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15"/>
      <c r="U240" s="16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x14ac:dyDescent="0.2">
      <c r="A241" s="21"/>
      <c r="B241" s="1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15"/>
      <c r="U241" s="16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x14ac:dyDescent="0.2">
      <c r="A242" s="21"/>
      <c r="B242" s="1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15"/>
      <c r="U242" s="16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x14ac:dyDescent="0.2">
      <c r="A243" s="21"/>
      <c r="B243" s="1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15"/>
      <c r="U243" s="16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x14ac:dyDescent="0.2">
      <c r="A244" s="21"/>
      <c r="B244" s="1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15"/>
      <c r="U244" s="16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x14ac:dyDescent="0.2">
      <c r="A245" s="21"/>
      <c r="B245" s="1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15"/>
      <c r="U245" s="16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x14ac:dyDescent="0.2">
      <c r="A246" s="21"/>
      <c r="B246" s="1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15"/>
      <c r="U246" s="16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x14ac:dyDescent="0.2">
      <c r="A247" s="21"/>
      <c r="B247" s="1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15"/>
      <c r="U247" s="16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x14ac:dyDescent="0.2">
      <c r="A248" s="21"/>
      <c r="B248" s="1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15"/>
      <c r="U248" s="16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x14ac:dyDescent="0.2">
      <c r="A249" s="21"/>
      <c r="B249" s="1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15"/>
      <c r="U249" s="16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x14ac:dyDescent="0.2">
      <c r="A250" s="21"/>
      <c r="B250" s="1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15"/>
      <c r="U250" s="16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x14ac:dyDescent="0.2">
      <c r="A251" s="21"/>
      <c r="B251" s="1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15"/>
      <c r="U251" s="16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x14ac:dyDescent="0.2">
      <c r="A252" s="21"/>
      <c r="B252" s="1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15"/>
      <c r="U252" s="16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x14ac:dyDescent="0.2">
      <c r="A253" s="21"/>
      <c r="B253" s="1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15"/>
      <c r="U253" s="16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x14ac:dyDescent="0.2">
      <c r="A254" s="21"/>
      <c r="B254" s="1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15"/>
      <c r="U254" s="16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x14ac:dyDescent="0.2">
      <c r="A255" s="21"/>
      <c r="B255" s="1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15"/>
      <c r="U255" s="16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x14ac:dyDescent="0.2">
      <c r="A256" s="21"/>
      <c r="B256" s="1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15"/>
      <c r="U256" s="16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x14ac:dyDescent="0.2">
      <c r="A257" s="21"/>
      <c r="B257" s="1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15"/>
      <c r="U257" s="16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x14ac:dyDescent="0.2">
      <c r="A258" s="21"/>
      <c r="B258" s="1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15"/>
      <c r="U258" s="16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x14ac:dyDescent="0.2">
      <c r="A259" s="21"/>
      <c r="B259" s="1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15"/>
      <c r="U259" s="16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x14ac:dyDescent="0.2">
      <c r="A260" s="21"/>
      <c r="B260" s="1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15"/>
      <c r="U260" s="16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x14ac:dyDescent="0.2">
      <c r="A261" s="21"/>
      <c r="B261" s="1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15"/>
      <c r="U261" s="16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x14ac:dyDescent="0.2">
      <c r="A262" s="21"/>
      <c r="B262" s="1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15"/>
      <c r="U262" s="16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x14ac:dyDescent="0.2">
      <c r="A263" s="21"/>
      <c r="B263" s="1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15"/>
      <c r="U263" s="16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x14ac:dyDescent="0.2">
      <c r="A264" s="21"/>
      <c r="B264" s="1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15"/>
      <c r="U264" s="16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x14ac:dyDescent="0.2">
      <c r="A265" s="21"/>
      <c r="B265" s="1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15"/>
      <c r="U265" s="16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x14ac:dyDescent="0.2">
      <c r="A266" s="21"/>
      <c r="B266" s="1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15"/>
      <c r="U266" s="16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x14ac:dyDescent="0.2">
      <c r="A267" s="21"/>
      <c r="B267" s="1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15"/>
      <c r="U267" s="16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x14ac:dyDescent="0.2">
      <c r="A268" s="21"/>
      <c r="B268" s="1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15"/>
      <c r="U268" s="16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x14ac:dyDescent="0.2">
      <c r="A269" s="21"/>
      <c r="B269" s="1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15"/>
      <c r="U269" s="16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x14ac:dyDescent="0.2">
      <c r="A270" s="21"/>
      <c r="B270" s="1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15"/>
      <c r="U270" s="16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x14ac:dyDescent="0.2">
      <c r="A271" s="21"/>
      <c r="B271" s="1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15"/>
      <c r="U271" s="16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x14ac:dyDescent="0.2">
      <c r="A272" s="21"/>
      <c r="B272" s="1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15"/>
      <c r="U272" s="16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x14ac:dyDescent="0.2">
      <c r="A273" s="21"/>
      <c r="B273" s="1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15"/>
      <c r="U273" s="16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x14ac:dyDescent="0.2">
      <c r="A274" s="21"/>
      <c r="B274" s="1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15"/>
      <c r="U274" s="16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x14ac:dyDescent="0.2">
      <c r="A275" s="21"/>
      <c r="B275" s="1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15"/>
      <c r="U275" s="16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x14ac:dyDescent="0.2">
      <c r="A276" s="21"/>
      <c r="B276" s="1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15"/>
      <c r="U276" s="16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x14ac:dyDescent="0.2">
      <c r="A277" s="21"/>
      <c r="B277" s="1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15"/>
      <c r="U277" s="16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x14ac:dyDescent="0.2">
      <c r="A278" s="21"/>
      <c r="B278" s="1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15"/>
      <c r="U278" s="16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x14ac:dyDescent="0.2">
      <c r="A279" s="21"/>
      <c r="B279" s="1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15"/>
      <c r="U279" s="16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x14ac:dyDescent="0.2">
      <c r="A280" s="21"/>
      <c r="B280" s="1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15"/>
      <c r="U280" s="16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x14ac:dyDescent="0.2">
      <c r="A281" s="21"/>
      <c r="B281" s="1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15"/>
      <c r="U281" s="16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x14ac:dyDescent="0.2">
      <c r="A282" s="21"/>
      <c r="B282" s="1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15"/>
      <c r="U282" s="16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x14ac:dyDescent="0.2">
      <c r="A283" s="21"/>
      <c r="B283" s="1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15"/>
      <c r="U283" s="16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x14ac:dyDescent="0.2">
      <c r="A284" s="21"/>
      <c r="B284" s="1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15"/>
      <c r="U284" s="16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x14ac:dyDescent="0.2">
      <c r="A285" s="21"/>
      <c r="B285" s="1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15"/>
      <c r="U285" s="16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x14ac:dyDescent="0.2">
      <c r="A286" s="21"/>
      <c r="B286" s="1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15"/>
      <c r="U286" s="16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x14ac:dyDescent="0.2">
      <c r="A287" s="21"/>
      <c r="B287" s="1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15"/>
      <c r="U287" s="16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x14ac:dyDescent="0.2">
      <c r="A288" s="21"/>
      <c r="B288" s="1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15"/>
      <c r="U288" s="16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x14ac:dyDescent="0.2">
      <c r="A289" s="21"/>
      <c r="B289" s="1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15"/>
      <c r="U289" s="16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x14ac:dyDescent="0.2">
      <c r="A290" s="21"/>
      <c r="B290" s="1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15"/>
      <c r="U290" s="16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x14ac:dyDescent="0.2">
      <c r="A291" s="21"/>
      <c r="B291" s="1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15"/>
      <c r="U291" s="16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x14ac:dyDescent="0.2">
      <c r="A292" s="21"/>
      <c r="B292" s="1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15"/>
      <c r="U292" s="16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x14ac:dyDescent="0.2">
      <c r="A293" s="21"/>
      <c r="B293" s="1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15"/>
      <c r="U293" s="16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x14ac:dyDescent="0.2">
      <c r="A294" s="21"/>
      <c r="B294" s="1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15"/>
      <c r="U294" s="16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x14ac:dyDescent="0.2">
      <c r="A295" s="21"/>
      <c r="B295" s="1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15"/>
      <c r="U295" s="16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x14ac:dyDescent="0.2">
      <c r="A296" s="21"/>
      <c r="B296" s="1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15"/>
      <c r="U296" s="16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x14ac:dyDescent="0.2">
      <c r="A297" s="21"/>
      <c r="B297" s="1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15"/>
      <c r="U297" s="16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x14ac:dyDescent="0.2">
      <c r="A298" s="21"/>
      <c r="B298" s="1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15"/>
      <c r="U298" s="16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x14ac:dyDescent="0.2">
      <c r="A299" s="21"/>
      <c r="B299" s="1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15"/>
      <c r="U299" s="16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x14ac:dyDescent="0.2">
      <c r="A300" s="21"/>
      <c r="B300" s="1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15"/>
      <c r="U300" s="16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x14ac:dyDescent="0.2">
      <c r="A301" s="21"/>
      <c r="B301" s="1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15"/>
      <c r="U301" s="16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x14ac:dyDescent="0.2">
      <c r="A302" s="21"/>
      <c r="B302" s="1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15"/>
      <c r="U302" s="16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x14ac:dyDescent="0.2">
      <c r="A303" s="21"/>
      <c r="B303" s="1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15"/>
      <c r="U303" s="16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x14ac:dyDescent="0.2">
      <c r="A304" s="21"/>
      <c r="B304" s="1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15"/>
      <c r="U304" s="16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x14ac:dyDescent="0.2">
      <c r="A305" s="21"/>
      <c r="B305" s="1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15"/>
      <c r="U305" s="16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x14ac:dyDescent="0.2">
      <c r="A306" s="21"/>
      <c r="B306" s="1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15"/>
      <c r="U306" s="16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x14ac:dyDescent="0.2">
      <c r="A307" s="21"/>
      <c r="B307" s="1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15"/>
      <c r="U307" s="16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x14ac:dyDescent="0.2">
      <c r="A308" s="21"/>
      <c r="B308" s="1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15"/>
      <c r="U308" s="16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x14ac:dyDescent="0.2">
      <c r="A309" s="21"/>
      <c r="B309" s="1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15"/>
      <c r="U309" s="16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x14ac:dyDescent="0.2">
      <c r="A310" s="21"/>
      <c r="B310" s="1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15"/>
      <c r="U310" s="16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x14ac:dyDescent="0.2">
      <c r="A311" s="21"/>
      <c r="B311" s="1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15"/>
      <c r="U311" s="16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x14ac:dyDescent="0.2">
      <c r="A312" s="21"/>
      <c r="B312" s="1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15"/>
      <c r="U312" s="16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x14ac:dyDescent="0.2">
      <c r="A313" s="21"/>
      <c r="B313" s="1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15"/>
      <c r="U313" s="16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x14ac:dyDescent="0.2">
      <c r="A314" s="21"/>
      <c r="B314" s="1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15"/>
      <c r="U314" s="16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x14ac:dyDescent="0.2">
      <c r="A315" s="21"/>
      <c r="B315" s="1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15"/>
      <c r="U315" s="16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x14ac:dyDescent="0.2">
      <c r="A316" s="21"/>
      <c r="B316" s="1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15"/>
      <c r="U316" s="16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x14ac:dyDescent="0.2">
      <c r="A317" s="21"/>
      <c r="B317" s="1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15"/>
      <c r="U317" s="16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x14ac:dyDescent="0.2">
      <c r="A318" s="21"/>
      <c r="B318" s="1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15"/>
      <c r="U318" s="16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x14ac:dyDescent="0.2">
      <c r="A319" s="21"/>
      <c r="B319" s="1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15"/>
      <c r="U319" s="16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x14ac:dyDescent="0.2">
      <c r="A320" s="21"/>
      <c r="B320" s="1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15"/>
      <c r="U320" s="16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x14ac:dyDescent="0.2">
      <c r="A321" s="21"/>
      <c r="B321" s="1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15"/>
      <c r="U321" s="16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x14ac:dyDescent="0.2">
      <c r="A322" s="21"/>
      <c r="B322" s="1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15"/>
      <c r="U322" s="16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x14ac:dyDescent="0.2">
      <c r="A323" s="21"/>
      <c r="B323" s="1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15"/>
      <c r="U323" s="16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x14ac:dyDescent="0.2">
      <c r="A324" s="21"/>
      <c r="B324" s="1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15"/>
      <c r="U324" s="16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x14ac:dyDescent="0.2">
      <c r="A325" s="21"/>
      <c r="B325" s="1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15"/>
      <c r="U325" s="16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x14ac:dyDescent="0.2">
      <c r="A326" s="21"/>
      <c r="B326" s="1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15"/>
      <c r="U326" s="16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x14ac:dyDescent="0.2">
      <c r="A327" s="21"/>
      <c r="B327" s="1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15"/>
      <c r="U327" s="16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x14ac:dyDescent="0.2">
      <c r="A328" s="21"/>
      <c r="B328" s="1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15"/>
      <c r="U328" s="16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x14ac:dyDescent="0.2">
      <c r="A329" s="21"/>
      <c r="B329" s="1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15"/>
      <c r="U329" s="16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x14ac:dyDescent="0.2">
      <c r="A330" s="21"/>
      <c r="B330" s="1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15"/>
      <c r="U330" s="16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x14ac:dyDescent="0.2">
      <c r="A331" s="21"/>
      <c r="B331" s="1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15"/>
      <c r="U331" s="16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x14ac:dyDescent="0.2">
      <c r="A332" s="21"/>
      <c r="B332" s="1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15"/>
      <c r="U332" s="16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x14ac:dyDescent="0.2">
      <c r="A333" s="21"/>
      <c r="B333" s="1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15"/>
      <c r="U333" s="16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x14ac:dyDescent="0.2">
      <c r="A334" s="21"/>
      <c r="B334" s="1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15"/>
      <c r="U334" s="16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x14ac:dyDescent="0.2">
      <c r="A335" s="21"/>
      <c r="B335" s="1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15"/>
      <c r="U335" s="16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x14ac:dyDescent="0.2">
      <c r="A336" s="21"/>
      <c r="B336" s="1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15"/>
      <c r="U336" s="16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x14ac:dyDescent="0.2">
      <c r="A337" s="21"/>
      <c r="B337" s="1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15"/>
      <c r="U337" s="16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x14ac:dyDescent="0.2">
      <c r="A338" s="21"/>
      <c r="B338" s="1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15"/>
      <c r="U338" s="16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x14ac:dyDescent="0.2">
      <c r="A339" s="21"/>
      <c r="B339" s="1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15"/>
      <c r="U339" s="16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x14ac:dyDescent="0.2">
      <c r="A340" s="21"/>
      <c r="B340" s="1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15"/>
      <c r="U340" s="16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x14ac:dyDescent="0.2">
      <c r="A341" s="21"/>
      <c r="B341" s="1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15"/>
      <c r="U341" s="16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x14ac:dyDescent="0.2">
      <c r="A342" s="21"/>
      <c r="B342" s="1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15"/>
      <c r="U342" s="16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x14ac:dyDescent="0.2">
      <c r="A343" s="21"/>
      <c r="B343" s="1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15"/>
      <c r="U343" s="16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x14ac:dyDescent="0.2">
      <c r="A344" s="21"/>
      <c r="B344" s="1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15"/>
      <c r="U344" s="16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x14ac:dyDescent="0.2">
      <c r="A345" s="21"/>
      <c r="B345" s="1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15"/>
      <c r="U345" s="16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x14ac:dyDescent="0.2">
      <c r="A346" s="21"/>
      <c r="B346" s="1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15"/>
      <c r="U346" s="16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x14ac:dyDescent="0.2">
      <c r="A347" s="21"/>
      <c r="B347" s="1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15"/>
      <c r="U347" s="16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x14ac:dyDescent="0.2">
      <c r="A348" s="21"/>
      <c r="B348" s="1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15"/>
      <c r="U348" s="16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x14ac:dyDescent="0.2">
      <c r="A349" s="21"/>
      <c r="B349" s="1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15"/>
      <c r="U349" s="16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x14ac:dyDescent="0.2">
      <c r="A350" s="21"/>
      <c r="B350" s="1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15"/>
      <c r="U350" s="16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x14ac:dyDescent="0.2">
      <c r="A351" s="21"/>
      <c r="B351" s="1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15"/>
      <c r="U351" s="16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x14ac:dyDescent="0.2">
      <c r="A352" s="21"/>
      <c r="B352" s="1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15"/>
      <c r="U352" s="16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x14ac:dyDescent="0.2">
      <c r="A353" s="21"/>
      <c r="B353" s="1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15"/>
      <c r="U353" s="16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x14ac:dyDescent="0.2">
      <c r="A354" s="21"/>
      <c r="B354" s="1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15"/>
      <c r="U354" s="16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x14ac:dyDescent="0.2">
      <c r="A355" s="21"/>
      <c r="B355" s="1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15"/>
      <c r="U355" s="16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x14ac:dyDescent="0.2">
      <c r="A356" s="21"/>
      <c r="B356" s="1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15"/>
      <c r="U356" s="16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x14ac:dyDescent="0.2">
      <c r="A357" s="21"/>
      <c r="B357" s="1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15"/>
      <c r="U357" s="16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x14ac:dyDescent="0.2">
      <c r="A358" s="21"/>
      <c r="B358" s="1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15"/>
      <c r="U358" s="16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x14ac:dyDescent="0.2">
      <c r="A359" s="21"/>
      <c r="B359" s="1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15"/>
      <c r="U359" s="16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x14ac:dyDescent="0.2">
      <c r="A360" s="21"/>
      <c r="B360" s="1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15"/>
      <c r="U360" s="16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x14ac:dyDescent="0.2">
      <c r="A361" s="21"/>
      <c r="B361" s="1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15"/>
      <c r="U361" s="16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x14ac:dyDescent="0.2">
      <c r="A362" s="21"/>
      <c r="B362" s="1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15"/>
      <c r="U362" s="16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x14ac:dyDescent="0.2">
      <c r="A363" s="21"/>
      <c r="B363" s="1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15"/>
      <c r="U363" s="16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x14ac:dyDescent="0.2">
      <c r="A364" s="21"/>
      <c r="B364" s="1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15"/>
      <c r="U364" s="16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x14ac:dyDescent="0.2">
      <c r="A365" s="21"/>
      <c r="B365" s="1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15"/>
      <c r="U365" s="16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x14ac:dyDescent="0.2">
      <c r="A366" s="21"/>
      <c r="B366" s="1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15"/>
      <c r="U366" s="16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x14ac:dyDescent="0.2">
      <c r="A367" s="21"/>
      <c r="B367" s="1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15"/>
      <c r="U367" s="16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x14ac:dyDescent="0.2">
      <c r="A368" s="21"/>
      <c r="B368" s="1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15"/>
      <c r="U368" s="16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x14ac:dyDescent="0.2">
      <c r="A369" s="21"/>
      <c r="B369" s="1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15"/>
      <c r="U369" s="16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x14ac:dyDescent="0.2">
      <c r="A370" s="21"/>
      <c r="B370" s="1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15"/>
      <c r="U370" s="16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x14ac:dyDescent="0.2">
      <c r="A371" s="21"/>
      <c r="B371" s="1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15"/>
      <c r="U371" s="16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x14ac:dyDescent="0.2">
      <c r="A372" s="21"/>
      <c r="B372" s="1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15"/>
      <c r="U372" s="16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x14ac:dyDescent="0.2">
      <c r="A373" s="21"/>
      <c r="B373" s="1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15"/>
      <c r="U373" s="16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x14ac:dyDescent="0.2">
      <c r="A374" s="21"/>
      <c r="B374" s="1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15"/>
      <c r="U374" s="16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x14ac:dyDescent="0.2">
      <c r="A375" s="21"/>
      <c r="B375" s="1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15"/>
      <c r="U375" s="16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x14ac:dyDescent="0.2">
      <c r="A376" s="21"/>
      <c r="B376" s="1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15"/>
      <c r="U376" s="16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x14ac:dyDescent="0.2">
      <c r="A377" s="21"/>
      <c r="B377" s="1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15"/>
      <c r="U377" s="16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x14ac:dyDescent="0.2">
      <c r="A378" s="21"/>
      <c r="B378" s="1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15"/>
      <c r="U378" s="16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x14ac:dyDescent="0.2">
      <c r="A379" s="21"/>
      <c r="B379" s="1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15"/>
      <c r="U379" s="16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x14ac:dyDescent="0.2">
      <c r="B380" s="1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15"/>
      <c r="U380" s="16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x14ac:dyDescent="0.2">
      <c r="V381" s="21"/>
    </row>
  </sheetData>
  <mergeCells count="98">
    <mergeCell ref="N161:O161"/>
    <mergeCell ref="N162:O162"/>
    <mergeCell ref="N163:O163"/>
    <mergeCell ref="N164:O164"/>
    <mergeCell ref="G158:H158"/>
    <mergeCell ref="U158:V158"/>
    <mergeCell ref="W158:X158"/>
    <mergeCell ref="U159:V159"/>
    <mergeCell ref="W159:X159"/>
    <mergeCell ref="N160:O160"/>
    <mergeCell ref="U160:V160"/>
    <mergeCell ref="W160:X160"/>
    <mergeCell ref="V154:X154"/>
    <mergeCell ref="V155:X155"/>
    <mergeCell ref="G156:H156"/>
    <mergeCell ref="G157:H157"/>
    <mergeCell ref="U157:V157"/>
    <mergeCell ref="W157:X157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U91:V91"/>
    <mergeCell ref="K92:L92"/>
    <mergeCell ref="U92:V92"/>
    <mergeCell ref="U99:V99"/>
    <mergeCell ref="J101:K101"/>
    <mergeCell ref="J102:K102"/>
    <mergeCell ref="K85:L85"/>
    <mergeCell ref="K86:L86"/>
    <mergeCell ref="K87:L87"/>
    <mergeCell ref="K88:L88"/>
    <mergeCell ref="K90:L90"/>
    <mergeCell ref="K91:L91"/>
    <mergeCell ref="K80:L80"/>
    <mergeCell ref="U80:V80"/>
    <mergeCell ref="K82:L82"/>
    <mergeCell ref="U82:V82"/>
    <mergeCell ref="K83:L83"/>
    <mergeCell ref="U83:V83"/>
    <mergeCell ref="U75:V75"/>
    <mergeCell ref="K76:L76"/>
    <mergeCell ref="K77:L77"/>
    <mergeCell ref="U77:V77"/>
    <mergeCell ref="K79:L79"/>
    <mergeCell ref="U79:V79"/>
    <mergeCell ref="U69:V69"/>
    <mergeCell ref="K70:L70"/>
    <mergeCell ref="K71:L71"/>
    <mergeCell ref="K73:L73"/>
    <mergeCell ref="K74:L74"/>
    <mergeCell ref="U74:V74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I18:AE19"/>
    <mergeCell ref="H31:J31"/>
    <mergeCell ref="H32:J32"/>
    <mergeCell ref="X32:Z32"/>
    <mergeCell ref="H33:J33"/>
    <mergeCell ref="L33:M33"/>
    <mergeCell ref="I15:AE16"/>
    <mergeCell ref="A2:AE2"/>
    <mergeCell ref="A3:AE3"/>
    <mergeCell ref="H5:X5"/>
    <mergeCell ref="H6:X6"/>
    <mergeCell ref="AD9:AE9"/>
  </mergeCells>
  <conditionalFormatting sqref="J104:K104">
    <cfRule type="cellIs" dxfId="255" priority="11" stopIfTrue="1" operator="lessThan">
      <formula>$H$31</formula>
    </cfRule>
    <cfRule type="cellIs" dxfId="254" priority="12" stopIfTrue="1" operator="greaterThan">
      <formula>$H$31</formula>
    </cfRule>
  </conditionalFormatting>
  <conditionalFormatting sqref="U69:V69">
    <cfRule type="cellIs" dxfId="253" priority="1" stopIfTrue="1" operator="lessThan">
      <formula>$X$36</formula>
    </cfRule>
    <cfRule type="cellIs" dxfId="252" priority="2" stopIfTrue="1" operator="greaterThan">
      <formula>$X$36</formula>
    </cfRule>
  </conditionalFormatting>
  <conditionalFormatting sqref="U75:V75">
    <cfRule type="cellIs" dxfId="251" priority="5" stopIfTrue="1" operator="lessThan">
      <formula>$X$35</formula>
    </cfRule>
    <cfRule type="cellIs" dxfId="250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249" priority="3" stopIfTrue="1" operator="lessThan">
      <formula>$X$37</formula>
    </cfRule>
    <cfRule type="cellIs" dxfId="248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89" orientation="portrait" r:id="rId1"/>
  <headerFooter alignWithMargins="0"/>
  <rowBreaks count="1" manualBreakCount="1">
    <brk id="105" max="30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1CF3-D018-406E-B297-40444DF10EB4}">
  <sheetPr>
    <tabColor rgb="FF92D050"/>
  </sheetPr>
  <dimension ref="A1:AX381"/>
  <sheetViews>
    <sheetView view="pageBreakPreview" zoomScale="75" zoomScaleNormal="100" zoomScaleSheetLayoutView="115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50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6"/>
      <c r="AE5" s="17"/>
      <c r="AF5" s="16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204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21"/>
      <c r="AB6" s="21" t="s">
        <v>3</v>
      </c>
      <c r="AD6" s="20"/>
      <c r="AE6" s="22"/>
      <c r="AF6" s="20"/>
      <c r="AG6" s="20"/>
      <c r="AH6" s="23"/>
      <c r="AI6" s="20">
        <f>PI()*H34</f>
        <v>88.024284560932415</v>
      </c>
      <c r="AJ6" s="24">
        <f>AI6/6</f>
        <v>14.670714093488735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128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21"/>
      <c r="AB7" s="2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21"/>
      <c r="AB8" s="2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5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5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5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5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5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AE27" s="51"/>
    </row>
    <row r="28" spans="1:39" ht="11.25" customHeight="1" x14ac:dyDescent="0.2">
      <c r="A28" s="61"/>
      <c r="B28" s="15" t="s">
        <v>196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62"/>
      <c r="T28" s="63"/>
      <c r="U28" s="16"/>
      <c r="V28" s="21"/>
      <c r="W28" s="21"/>
      <c r="AE28" s="51"/>
    </row>
    <row r="29" spans="1:39" ht="11.25" customHeight="1" x14ac:dyDescent="0.2">
      <c r="A29" s="61"/>
      <c r="B29" s="64"/>
      <c r="C29" s="15"/>
      <c r="D29" s="21"/>
      <c r="E29" s="21"/>
      <c r="F29" s="21"/>
      <c r="G29" s="21"/>
      <c r="H29" s="21"/>
      <c r="T29" s="15"/>
      <c r="U29" s="65"/>
      <c r="V29" s="21"/>
      <c r="Y29" s="21"/>
      <c r="Z29" s="66"/>
      <c r="AA29" s="21"/>
      <c r="AB29" s="21"/>
      <c r="AC29" s="2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68"/>
      <c r="T30" s="63"/>
      <c r="U30" s="16"/>
      <c r="V30" s="2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21"/>
      <c r="D31" s="21"/>
      <c r="E31" s="21"/>
      <c r="G31" s="7" t="s">
        <v>3</v>
      </c>
      <c r="H31" s="219">
        <f>Sheet1!B29</f>
        <v>5292</v>
      </c>
      <c r="I31" s="219"/>
      <c r="J31" s="219"/>
      <c r="K31" s="21" t="s">
        <v>35</v>
      </c>
      <c r="M31" s="21"/>
      <c r="N31" s="21"/>
      <c r="O31" s="21"/>
      <c r="P31" s="21"/>
      <c r="Q31" s="21"/>
      <c r="R31" s="21" t="s">
        <v>36</v>
      </c>
      <c r="S31" s="70"/>
      <c r="T31" s="15"/>
      <c r="U31" s="71"/>
      <c r="V31" s="21"/>
      <c r="Z31" s="72"/>
      <c r="AA31" s="21"/>
      <c r="AB31" s="2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21"/>
      <c r="D32" s="21"/>
      <c r="E32" s="21"/>
      <c r="G32" s="7" t="s">
        <v>3</v>
      </c>
      <c r="H32" s="230">
        <v>1.82</v>
      </c>
      <c r="I32" s="230"/>
      <c r="J32" s="230"/>
      <c r="K32" s="21" t="s">
        <v>38</v>
      </c>
      <c r="M32" s="21"/>
      <c r="N32" s="21"/>
      <c r="O32" s="21"/>
      <c r="P32" s="21"/>
      <c r="Q32" s="21"/>
      <c r="R32" s="21" t="s">
        <v>39</v>
      </c>
      <c r="S32" s="68"/>
      <c r="T32" s="63"/>
      <c r="U32" s="71"/>
      <c r="V32" s="21"/>
      <c r="W32" s="21" t="s">
        <v>3</v>
      </c>
      <c r="X32" s="230">
        <v>450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21"/>
      <c r="E33" s="21"/>
      <c r="G33" s="7" t="s">
        <v>3</v>
      </c>
      <c r="H33" s="237">
        <f>L33*6/PI()</f>
        <v>36.287327024952141</v>
      </c>
      <c r="I33" s="237"/>
      <c r="J33" s="237"/>
      <c r="K33" s="21" t="s">
        <v>38</v>
      </c>
      <c r="L33" s="238">
        <v>19</v>
      </c>
      <c r="M33" s="238"/>
      <c r="N33" s="7" t="s">
        <v>42</v>
      </c>
      <c r="Q33" s="21"/>
      <c r="R33" s="21"/>
      <c r="S33" s="68"/>
      <c r="T33" s="63"/>
      <c r="U33" s="71"/>
      <c r="V33" s="21"/>
      <c r="W33" s="21"/>
      <c r="X33" s="74"/>
      <c r="Y33" s="74"/>
      <c r="Z33" s="74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21"/>
      <c r="D34" s="21"/>
      <c r="E34" s="21"/>
      <c r="G34" s="7" t="s">
        <v>3</v>
      </c>
      <c r="H34" s="230">
        <v>28.018999999999998</v>
      </c>
      <c r="I34" s="230"/>
      <c r="J34" s="230"/>
      <c r="K34" s="21" t="s">
        <v>38</v>
      </c>
      <c r="M34" s="78"/>
      <c r="R34" s="7" t="s">
        <v>44</v>
      </c>
      <c r="T34" s="15"/>
      <c r="U34" s="79"/>
      <c r="V34" s="21"/>
      <c r="W34" s="7" t="s">
        <v>3</v>
      </c>
      <c r="X34" s="230">
        <v>200</v>
      </c>
      <c r="Y34" s="230"/>
      <c r="Z34" s="230"/>
      <c r="AA34" s="21" t="s">
        <v>40</v>
      </c>
      <c r="AB34" s="2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21"/>
      <c r="D35" s="21"/>
      <c r="E35" s="21"/>
      <c r="G35" s="7" t="s">
        <v>3</v>
      </c>
      <c r="H35" s="230">
        <v>6</v>
      </c>
      <c r="I35" s="230"/>
      <c r="J35" s="230"/>
      <c r="K35" s="21" t="s">
        <v>46</v>
      </c>
      <c r="R35" s="7" t="s">
        <v>47</v>
      </c>
      <c r="T35" s="15"/>
      <c r="U35" s="79"/>
      <c r="V35" s="21"/>
      <c r="W35" s="7" t="s">
        <v>3</v>
      </c>
      <c r="X35" s="230">
        <v>15</v>
      </c>
      <c r="Y35" s="230"/>
      <c r="Z35" s="230"/>
      <c r="AA35" s="21" t="s">
        <v>48</v>
      </c>
      <c r="AB35" s="2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21"/>
      <c r="D36" s="21"/>
      <c r="E36" s="21"/>
      <c r="G36" s="7" t="s">
        <v>3</v>
      </c>
      <c r="H36" s="231">
        <f>H32*H35</f>
        <v>10.92</v>
      </c>
      <c r="I36" s="231"/>
      <c r="J36" s="231"/>
      <c r="K36" s="21" t="s">
        <v>38</v>
      </c>
      <c r="R36" s="7" t="s">
        <v>51</v>
      </c>
      <c r="T36" s="15"/>
      <c r="U36" s="71"/>
      <c r="V36" s="21"/>
      <c r="W36" s="7" t="s">
        <v>3</v>
      </c>
      <c r="X36" s="230">
        <v>30</v>
      </c>
      <c r="Y36" s="230"/>
      <c r="Z36" s="230"/>
      <c r="AA36" s="21" t="s">
        <v>48</v>
      </c>
      <c r="AB36" s="2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21"/>
      <c r="D37" s="21"/>
      <c r="E37" s="21"/>
      <c r="H37" s="21"/>
      <c r="I37" s="21"/>
      <c r="J37" s="21"/>
      <c r="K37" s="21"/>
      <c r="R37" s="7" t="s">
        <v>47</v>
      </c>
      <c r="T37" s="15"/>
      <c r="U37" s="71"/>
      <c r="V37" s="21"/>
      <c r="W37" s="7" t="s">
        <v>3</v>
      </c>
      <c r="X37" s="230">
        <v>15</v>
      </c>
      <c r="Y37" s="230"/>
      <c r="Z37" s="230"/>
      <c r="AA37" s="21" t="s">
        <v>48</v>
      </c>
      <c r="AB37" s="2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21"/>
      <c r="D38" s="21"/>
      <c r="E38" s="21"/>
      <c r="H38" s="21"/>
      <c r="I38" s="21"/>
      <c r="J38" s="21"/>
      <c r="K38" s="21"/>
      <c r="T38" s="15"/>
      <c r="U38" s="71"/>
      <c r="V38" s="21"/>
      <c r="X38" s="74"/>
      <c r="Y38" s="74"/>
      <c r="Z38" s="74"/>
      <c r="AA38" s="21"/>
      <c r="AB38" s="2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21"/>
      <c r="D39" s="21"/>
      <c r="E39" s="21"/>
      <c r="H39" s="21"/>
      <c r="I39" s="21"/>
      <c r="J39" s="21"/>
      <c r="K39" s="21"/>
      <c r="L39" s="7" t="s">
        <v>3</v>
      </c>
      <c r="M39" s="81">
        <f>U39+U68+U74</f>
        <v>9040</v>
      </c>
      <c r="N39" s="7" t="s">
        <v>55</v>
      </c>
      <c r="O39" s="82" t="s">
        <v>56</v>
      </c>
      <c r="T39" s="15"/>
      <c r="U39" s="232">
        <f>Sheet1!C29</f>
        <v>8490</v>
      </c>
      <c r="V39" s="232"/>
      <c r="W39" s="232"/>
      <c r="X39" s="74" t="s">
        <v>55</v>
      </c>
      <c r="Y39" s="74"/>
      <c r="Z39" s="74"/>
      <c r="AA39" s="21"/>
      <c r="AB39" s="2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21"/>
      <c r="D40" s="21"/>
      <c r="E40" s="21"/>
      <c r="H40" s="21"/>
      <c r="I40" s="21"/>
      <c r="J40" s="21"/>
      <c r="K40" s="21"/>
      <c r="L40" s="7" t="s">
        <v>3</v>
      </c>
      <c r="M40" s="83">
        <f>U40/1000</f>
        <v>631</v>
      </c>
      <c r="N40" s="7" t="s">
        <v>58</v>
      </c>
      <c r="O40" s="82" t="s">
        <v>59</v>
      </c>
      <c r="T40" s="15"/>
      <c r="U40" s="233">
        <f>Sheet1!M28</f>
        <v>631000</v>
      </c>
      <c r="V40" s="233"/>
      <c r="W40" s="233"/>
      <c r="X40" s="74" t="s">
        <v>60</v>
      </c>
      <c r="Y40" s="74"/>
      <c r="Z40" s="74"/>
      <c r="AA40" s="21"/>
      <c r="AB40" s="2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21"/>
      <c r="D41" s="21"/>
      <c r="E41" s="21"/>
      <c r="H41" s="21"/>
      <c r="I41" s="21"/>
      <c r="J41" s="21"/>
      <c r="K41" s="21"/>
      <c r="M41" s="74">
        <f>Sheet1!E29</f>
        <v>2446</v>
      </c>
      <c r="N41" s="7" t="s">
        <v>55</v>
      </c>
      <c r="O41" s="82" t="s">
        <v>56</v>
      </c>
      <c r="T41" s="15"/>
      <c r="U41" s="71"/>
      <c r="V41" s="21"/>
      <c r="X41" s="74"/>
      <c r="Y41" s="74"/>
      <c r="Z41" s="74"/>
      <c r="AA41" s="21"/>
      <c r="AB41" s="2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21"/>
      <c r="D43" s="21"/>
      <c r="E43" s="21"/>
      <c r="H43" s="21"/>
      <c r="I43" s="21"/>
      <c r="J43" s="21"/>
      <c r="K43" s="21"/>
      <c r="T43" s="15"/>
      <c r="U43" s="71"/>
      <c r="V43" s="21"/>
      <c r="X43" s="74"/>
      <c r="Y43" s="74"/>
      <c r="Z43" s="74"/>
      <c r="AA43" s="21"/>
      <c r="AB43" s="2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21"/>
      <c r="D44" s="21"/>
      <c r="E44" s="21"/>
      <c r="H44" s="21"/>
      <c r="I44" s="21"/>
      <c r="J44" s="21"/>
      <c r="K44" s="21"/>
      <c r="T44" s="15"/>
      <c r="U44" s="71"/>
      <c r="V44" s="21"/>
      <c r="X44" s="74"/>
      <c r="Y44" s="74"/>
      <c r="Z44" s="74"/>
      <c r="AA44" s="21"/>
      <c r="AB44" s="2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21"/>
      <c r="D45" s="21"/>
      <c r="E45" s="21"/>
      <c r="H45" s="21"/>
      <c r="I45" s="21"/>
      <c r="J45" s="21"/>
      <c r="K45" s="21"/>
      <c r="T45" s="15"/>
      <c r="U45" s="71"/>
      <c r="V45" s="21"/>
      <c r="X45" s="74"/>
      <c r="Y45" s="74"/>
      <c r="Z45" s="74"/>
      <c r="AA45" s="21"/>
      <c r="AB45" s="2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21"/>
      <c r="D46" s="21"/>
      <c r="E46" s="21"/>
      <c r="H46" s="21"/>
      <c r="I46" s="21"/>
      <c r="J46" s="21"/>
      <c r="K46" s="21"/>
      <c r="T46" s="15"/>
      <c r="U46" s="71"/>
      <c r="V46" s="21"/>
      <c r="X46" s="74"/>
      <c r="Y46" s="74"/>
      <c r="Z46" s="74"/>
      <c r="AA46" s="21"/>
      <c r="AB46" s="2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21"/>
      <c r="D47" s="21"/>
      <c r="E47" s="21"/>
      <c r="H47" s="21"/>
      <c r="I47" s="21"/>
      <c r="J47" s="21"/>
      <c r="K47" s="21"/>
      <c r="T47" s="15"/>
      <c r="U47" s="71"/>
      <c r="V47" s="21"/>
      <c r="X47" s="74"/>
      <c r="Y47" s="74"/>
      <c r="Z47" s="74"/>
      <c r="AA47" s="21"/>
      <c r="AB47" s="2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21"/>
      <c r="D48" s="21"/>
      <c r="E48" s="21"/>
      <c r="H48" s="21"/>
      <c r="I48" s="21"/>
      <c r="J48" s="21"/>
      <c r="K48" s="93"/>
      <c r="R48" s="94"/>
      <c r="T48" s="7"/>
      <c r="U48" s="7"/>
      <c r="W48" s="15"/>
      <c r="X48" s="71"/>
      <c r="Y48" s="21"/>
      <c r="AA48" s="74"/>
      <c r="AB48" s="2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21"/>
      <c r="D49" s="21"/>
      <c r="E49" s="21"/>
      <c r="H49" s="21"/>
      <c r="I49" s="21"/>
      <c r="J49" s="21"/>
      <c r="K49" s="93"/>
      <c r="L49" s="95"/>
      <c r="M49" s="95"/>
      <c r="N49" s="95"/>
      <c r="O49" s="95"/>
      <c r="P49" s="95"/>
      <c r="Q49" s="95"/>
      <c r="R49" s="94"/>
      <c r="S49" s="95"/>
      <c r="T49" s="96"/>
      <c r="U49" s="71"/>
      <c r="V49" s="79"/>
      <c r="W49" s="95"/>
      <c r="X49" s="97"/>
      <c r="Y49" s="74"/>
      <c r="Z49" s="74"/>
      <c r="AA49" s="21"/>
      <c r="AB49" s="2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21"/>
      <c r="D50" s="21"/>
      <c r="E50" s="21"/>
      <c r="H50" s="21"/>
      <c r="I50" s="21"/>
      <c r="J50" s="21"/>
      <c r="K50" s="98"/>
      <c r="R50" s="94"/>
      <c r="T50" s="15"/>
      <c r="U50" s="99"/>
      <c r="V50" s="21"/>
      <c r="X50" s="74"/>
      <c r="Y50" s="74"/>
      <c r="Z50" s="74"/>
      <c r="AA50" s="21"/>
      <c r="AB50" s="2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21"/>
      <c r="D51" s="21"/>
      <c r="E51" s="21"/>
      <c r="H51" s="21"/>
      <c r="I51" s="21"/>
      <c r="J51" s="21"/>
      <c r="K51" s="93"/>
      <c r="R51" s="94"/>
      <c r="T51" s="15"/>
      <c r="U51" s="71"/>
      <c r="V51" s="21"/>
      <c r="X51" s="74"/>
      <c r="Y51" s="74"/>
      <c r="Z51" s="74"/>
      <c r="AA51" s="21"/>
      <c r="AB51" s="2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21"/>
      <c r="D52" s="21"/>
      <c r="E52" s="21"/>
      <c r="H52" s="21"/>
      <c r="I52" s="21"/>
      <c r="J52" s="21"/>
      <c r="K52" s="93"/>
      <c r="L52" s="95"/>
      <c r="R52" s="94"/>
      <c r="T52" s="15"/>
      <c r="U52" s="71"/>
      <c r="V52" s="21"/>
      <c r="X52" s="74"/>
      <c r="Y52" s="74"/>
      <c r="Z52" s="74"/>
      <c r="AA52" s="21"/>
      <c r="AB52" s="2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21"/>
      <c r="D53" s="21"/>
      <c r="E53" s="21"/>
      <c r="H53" s="21"/>
      <c r="I53" s="21"/>
      <c r="J53" s="21"/>
      <c r="K53" s="21"/>
      <c r="T53" s="15"/>
      <c r="U53" s="71"/>
      <c r="V53" s="21"/>
      <c r="X53" s="74"/>
      <c r="Y53" s="74"/>
      <c r="Z53" s="74"/>
      <c r="AA53" s="21"/>
      <c r="AB53" s="2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21"/>
      <c r="D54" s="21"/>
      <c r="E54" s="21"/>
      <c r="H54" s="21"/>
      <c r="I54" s="21"/>
      <c r="J54" s="21"/>
      <c r="K54" s="21"/>
      <c r="T54" s="15"/>
      <c r="U54" s="71"/>
      <c r="V54" s="21"/>
      <c r="X54" s="74"/>
      <c r="Y54" s="74"/>
      <c r="Z54" s="74"/>
      <c r="AA54" s="21"/>
      <c r="AB54" s="2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21"/>
      <c r="D55" s="21"/>
      <c r="E55" s="21"/>
      <c r="H55" s="21"/>
      <c r="I55" s="21"/>
      <c r="J55" s="21"/>
      <c r="K55" s="21"/>
      <c r="R55" s="100"/>
      <c r="T55" s="15"/>
      <c r="U55" s="71"/>
      <c r="V55" s="21"/>
      <c r="X55" s="74"/>
      <c r="Y55" s="74"/>
      <c r="Z55" s="74"/>
      <c r="AA55" s="21"/>
      <c r="AB55" s="2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21"/>
      <c r="D56" s="21"/>
      <c r="E56" s="21"/>
      <c r="H56" s="21"/>
      <c r="I56" s="21"/>
      <c r="J56" s="21"/>
      <c r="K56" s="21"/>
      <c r="T56" s="15"/>
      <c r="U56" s="71"/>
      <c r="V56" s="21"/>
      <c r="X56" s="74"/>
      <c r="Y56" s="74"/>
      <c r="Z56" s="74"/>
      <c r="AA56" s="21"/>
      <c r="AB56" s="2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21"/>
      <c r="D57" s="21"/>
      <c r="E57" s="21"/>
      <c r="H57" s="21"/>
      <c r="I57" s="21"/>
      <c r="J57" s="21"/>
      <c r="K57" s="21"/>
      <c r="T57" s="15"/>
      <c r="U57" s="71"/>
      <c r="V57" s="21"/>
      <c r="X57" s="74"/>
      <c r="Y57" s="74"/>
      <c r="Z57" s="74"/>
      <c r="AA57" s="21"/>
      <c r="AB57" s="2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21"/>
      <c r="D58" s="21"/>
      <c r="E58" s="21"/>
      <c r="H58" s="21"/>
      <c r="I58" s="21"/>
      <c r="J58" s="21"/>
      <c r="K58" s="21"/>
      <c r="T58" s="15"/>
      <c r="U58" s="71"/>
      <c r="V58" s="21"/>
      <c r="X58" s="74"/>
      <c r="Y58" s="74"/>
      <c r="Z58" s="74"/>
      <c r="AA58" s="21"/>
      <c r="AB58" s="2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21"/>
      <c r="D59" s="21"/>
      <c r="E59" s="21"/>
      <c r="H59" s="21"/>
      <c r="I59" s="21"/>
      <c r="J59" s="21"/>
      <c r="K59" s="21"/>
      <c r="T59" s="15"/>
      <c r="U59" s="71"/>
      <c r="V59" s="21"/>
      <c r="X59" s="74"/>
      <c r="Y59" s="74"/>
      <c r="Z59" s="74"/>
      <c r="AA59" s="21"/>
      <c r="AB59" s="2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21"/>
      <c r="D60" s="21"/>
      <c r="E60" s="21"/>
      <c r="H60" s="21"/>
      <c r="I60" s="21"/>
      <c r="J60" s="21"/>
      <c r="K60" s="21"/>
      <c r="T60" s="15"/>
      <c r="U60" s="71"/>
      <c r="V60" s="21"/>
      <c r="X60" s="74"/>
      <c r="Y60" s="74"/>
      <c r="Z60" s="74"/>
      <c r="AA60" s="21"/>
      <c r="AB60" s="2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21"/>
      <c r="D61" s="21"/>
      <c r="E61" s="21"/>
      <c r="H61" s="21"/>
      <c r="I61" s="21"/>
      <c r="J61" s="21"/>
      <c r="K61" s="21"/>
      <c r="T61" s="15"/>
      <c r="U61" s="71"/>
      <c r="V61" s="21"/>
      <c r="X61" s="74"/>
      <c r="Y61" s="74"/>
      <c r="Z61" s="74"/>
      <c r="AA61" s="21"/>
      <c r="AB61" s="2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21"/>
      <c r="D62" s="21"/>
      <c r="E62" s="21"/>
      <c r="H62" s="21"/>
      <c r="I62" s="21"/>
      <c r="J62" s="21"/>
      <c r="K62" s="21"/>
      <c r="T62" s="15"/>
      <c r="U62" s="71"/>
      <c r="V62" s="21"/>
      <c r="X62" s="74"/>
      <c r="Y62" s="74"/>
      <c r="Z62" s="74"/>
      <c r="AA62" s="21"/>
      <c r="AB62" s="2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21"/>
      <c r="D63" s="21"/>
      <c r="E63" s="21"/>
      <c r="H63" s="21"/>
      <c r="I63" s="21"/>
      <c r="J63" s="21"/>
      <c r="K63" s="21"/>
      <c r="T63" s="15"/>
      <c r="U63" s="71"/>
      <c r="V63" s="21"/>
      <c r="X63" s="74"/>
      <c r="Y63" s="74"/>
      <c r="Z63" s="74"/>
      <c r="AA63" s="21"/>
      <c r="AB63" s="2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21"/>
      <c r="D64" s="21"/>
      <c r="E64" s="21"/>
      <c r="H64" s="21"/>
      <c r="I64" s="21"/>
      <c r="J64" s="21"/>
      <c r="K64" s="21"/>
      <c r="T64" s="15"/>
      <c r="U64" s="71"/>
      <c r="V64" s="21"/>
      <c r="X64" s="74"/>
      <c r="Y64" s="74"/>
      <c r="Z64" s="74"/>
      <c r="AA64" s="21"/>
      <c r="AB64" s="2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21"/>
      <c r="D65" s="21"/>
      <c r="E65" s="21"/>
      <c r="H65" s="21"/>
      <c r="I65" s="21"/>
      <c r="J65" s="7" t="s">
        <v>3</v>
      </c>
      <c r="K65" s="234">
        <f>PI()*H34^2/4</f>
        <v>616.58810727819127</v>
      </c>
      <c r="L65" s="234"/>
      <c r="M65" s="7" t="s">
        <v>62</v>
      </c>
      <c r="T65" s="15"/>
      <c r="U65" s="71"/>
      <c r="V65" s="21"/>
      <c r="X65" s="74"/>
      <c r="Y65" s="74"/>
      <c r="Z65" s="74"/>
      <c r="AA65" s="21"/>
      <c r="AB65" s="21"/>
      <c r="AD65" s="80"/>
      <c r="AE65" s="51"/>
      <c r="AI65" s="64"/>
      <c r="AJ65" s="75"/>
      <c r="AK65" s="75"/>
      <c r="AL65" s="75"/>
      <c r="AM65" s="75"/>
      <c r="AX65" s="7">
        <f>PI()*H34^2*0.25*AX64/1000</f>
        <v>193.37436220458636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225</v>
      </c>
      <c r="L67" s="226"/>
      <c r="M67" s="95" t="s">
        <v>64</v>
      </c>
      <c r="T67" s="15"/>
      <c r="U67" s="71"/>
      <c r="V67" s="21"/>
      <c r="X67" s="74"/>
      <c r="Y67" s="74"/>
      <c r="Z67" s="74"/>
      <c r="AA67" s="21"/>
      <c r="AB67" s="2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364.91135223677753</v>
      </c>
      <c r="L68" s="226"/>
      <c r="M68" s="95" t="s">
        <v>55</v>
      </c>
      <c r="R68" s="7" t="s">
        <v>66</v>
      </c>
      <c r="T68" s="7" t="s">
        <v>3</v>
      </c>
      <c r="U68" s="219">
        <v>365</v>
      </c>
      <c r="V68" s="219"/>
      <c r="W68" s="7" t="s">
        <v>55</v>
      </c>
      <c r="X68" s="15"/>
      <c r="Y68" s="74"/>
      <c r="Z68" s="74" t="s">
        <v>67</v>
      </c>
      <c r="AA68" s="21"/>
      <c r="AB68" s="2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02"/>
      <c r="L69" s="102"/>
      <c r="M69" s="95"/>
      <c r="T69" s="7" t="s">
        <v>3</v>
      </c>
      <c r="U69" s="221">
        <f>U68/1000*K65/X32*60</f>
        <v>30.007287887538642</v>
      </c>
      <c r="V69" s="221"/>
      <c r="W69" s="7" t="s">
        <v>48</v>
      </c>
      <c r="X69" s="15"/>
      <c r="Y69" s="74"/>
      <c r="Z69" s="21" t="s">
        <v>67</v>
      </c>
      <c r="AA69" s="21"/>
      <c r="AB69" s="2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365</v>
      </c>
      <c r="L70" s="226"/>
      <c r="M70" s="95" t="s">
        <v>55</v>
      </c>
      <c r="T70" s="15"/>
      <c r="U70" s="71"/>
      <c r="V70" s="21"/>
      <c r="X70" s="74"/>
      <c r="Y70" s="74"/>
      <c r="Z70" s="74"/>
      <c r="AA70" s="21"/>
      <c r="AB70" s="2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8675</v>
      </c>
      <c r="L71" s="220"/>
      <c r="M71" s="106" t="s">
        <v>55</v>
      </c>
      <c r="T71" s="15"/>
      <c r="U71" s="71"/>
      <c r="V71" s="21"/>
      <c r="X71" s="74"/>
      <c r="Y71" s="74"/>
      <c r="Z71" s="74"/>
      <c r="AA71" s="21"/>
      <c r="AB71" s="2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21"/>
      <c r="D72" s="21"/>
      <c r="E72" s="21"/>
      <c r="H72" s="21"/>
      <c r="I72" s="21"/>
      <c r="J72" s="21"/>
      <c r="K72" s="21"/>
      <c r="T72" s="15"/>
      <c r="U72" s="71"/>
      <c r="V72" s="21"/>
      <c r="X72" s="74"/>
      <c r="Y72" s="74"/>
      <c r="Z72" s="74"/>
      <c r="AA72" s="21"/>
      <c r="AB72" s="2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112.5</v>
      </c>
      <c r="L73" s="226"/>
      <c r="M73" s="95" t="s">
        <v>64</v>
      </c>
      <c r="T73" s="15"/>
      <c r="U73" s="71"/>
      <c r="V73" s="21"/>
      <c r="X73" s="74"/>
      <c r="Y73" s="74"/>
      <c r="Z73" s="74"/>
      <c r="AA73" s="21"/>
      <c r="AB73" s="2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182.45567611838877</v>
      </c>
      <c r="L74" s="226"/>
      <c r="M74" s="95" t="s">
        <v>55</v>
      </c>
      <c r="R74" s="7" t="s">
        <v>66</v>
      </c>
      <c r="T74" s="7" t="s">
        <v>3</v>
      </c>
      <c r="U74" s="219">
        <v>185</v>
      </c>
      <c r="V74" s="219"/>
      <c r="W74" s="7" t="s">
        <v>55</v>
      </c>
      <c r="X74" s="15"/>
      <c r="Y74" s="74"/>
      <c r="Z74" s="74" t="s">
        <v>72</v>
      </c>
      <c r="AA74" s="21"/>
      <c r="AB74" s="2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02"/>
      <c r="L75" s="102"/>
      <c r="M75" s="95"/>
      <c r="T75" s="7"/>
      <c r="U75" s="221">
        <f>U74/1000*K65/X32*60</f>
        <v>15.209173312862053</v>
      </c>
      <c r="V75" s="221"/>
      <c r="W75" s="7" t="s">
        <v>48</v>
      </c>
      <c r="X75" s="15"/>
      <c r="Y75" s="74"/>
      <c r="Z75" s="21" t="s">
        <v>72</v>
      </c>
      <c r="AA75" s="21"/>
      <c r="AB75" s="2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550</v>
      </c>
      <c r="L76" s="226"/>
      <c r="M76" s="95" t="s">
        <v>55</v>
      </c>
      <c r="T76" s="7"/>
      <c r="U76" s="69"/>
      <c r="V76" s="69"/>
      <c r="X76" s="15"/>
      <c r="Y76" s="74"/>
      <c r="Z76" s="74"/>
      <c r="AA76" s="21"/>
      <c r="AB76" s="2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8490</v>
      </c>
      <c r="L77" s="220"/>
      <c r="M77" s="106" t="s">
        <v>55</v>
      </c>
      <c r="T77" s="7"/>
      <c r="U77" s="229"/>
      <c r="V77" s="229"/>
      <c r="X77" s="15"/>
      <c r="Y77" s="74"/>
      <c r="Z77" s="21"/>
      <c r="AA77" s="21"/>
      <c r="AB77" s="2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21"/>
      <c r="E79" s="21"/>
      <c r="F79" s="21"/>
      <c r="G79" s="21"/>
      <c r="H79" s="21"/>
      <c r="I79" s="21"/>
      <c r="J79" s="7" t="s">
        <v>3</v>
      </c>
      <c r="K79" s="219">
        <v>16</v>
      </c>
      <c r="L79" s="219"/>
      <c r="M79" s="7" t="s">
        <v>76</v>
      </c>
      <c r="N79" s="16"/>
      <c r="O79" s="15"/>
      <c r="P79" s="108"/>
      <c r="Q79" s="16"/>
      <c r="R79" s="21"/>
      <c r="T79" s="7" t="s">
        <v>3</v>
      </c>
      <c r="U79" s="228">
        <f>K79*25.4</f>
        <v>406.4</v>
      </c>
      <c r="V79" s="228"/>
      <c r="W79" s="7" t="s">
        <v>55</v>
      </c>
      <c r="Y79" s="74"/>
      <c r="Z79" s="74"/>
      <c r="AA79" s="21"/>
      <c r="AB79" s="2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0.96362955913265658</v>
      </c>
      <c r="V80" s="227"/>
      <c r="W80" s="7" t="s">
        <v>79</v>
      </c>
      <c r="Y80" s="74"/>
      <c r="Z80" s="74"/>
      <c r="AA80" s="21"/>
      <c r="AB80" s="2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21"/>
      <c r="D81" s="21"/>
      <c r="E81" s="21"/>
      <c r="H81" s="21"/>
      <c r="I81" s="21"/>
      <c r="J81" s="21"/>
      <c r="K81" s="21"/>
      <c r="T81" s="15"/>
      <c r="U81" s="71"/>
      <c r="V81" s="21"/>
      <c r="X81" s="74"/>
      <c r="Y81" s="74"/>
      <c r="Z81" s="74"/>
      <c r="AA81" s="21"/>
      <c r="AB81" s="2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21"/>
      <c r="E82" s="21"/>
      <c r="F82" s="21"/>
      <c r="G82" s="21"/>
      <c r="H82" s="21"/>
      <c r="I82" s="2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21"/>
      <c r="Y82" s="74"/>
      <c r="Z82" s="74"/>
      <c r="AA82" s="21"/>
      <c r="AB82" s="2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0.7613863183270374</v>
      </c>
      <c r="V83" s="227"/>
      <c r="W83" s="7" t="s">
        <v>79</v>
      </c>
      <c r="X83" s="21"/>
      <c r="Y83" s="74"/>
      <c r="Z83" s="74"/>
      <c r="AA83" s="21"/>
      <c r="AB83" s="2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21"/>
      <c r="D84" s="21"/>
      <c r="E84" s="21"/>
      <c r="H84" s="21"/>
      <c r="I84" s="21"/>
      <c r="J84" s="21"/>
      <c r="K84" s="21"/>
      <c r="T84" s="15"/>
      <c r="U84" s="71"/>
      <c r="V84" s="21"/>
      <c r="X84" s="74"/>
      <c r="Y84" s="74"/>
      <c r="Z84" s="74"/>
      <c r="AA84" s="21"/>
      <c r="AB84" s="2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21"/>
      <c r="X85" s="74"/>
      <c r="Y85" s="74"/>
      <c r="Z85" s="74"/>
      <c r="AA85" s="21"/>
      <c r="AB85" s="2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21"/>
      <c r="X86" s="74"/>
      <c r="Y86" s="74"/>
      <c r="Z86" s="74"/>
      <c r="AA86" s="21"/>
      <c r="AB86" s="2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21"/>
      <c r="X87" s="74"/>
      <c r="Y87" s="74"/>
      <c r="Z87" s="74"/>
      <c r="AA87" s="21"/>
      <c r="AB87" s="2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2446</v>
      </c>
      <c r="L88" s="225"/>
      <c r="M88" s="106" t="s">
        <v>55</v>
      </c>
      <c r="T88" s="15"/>
      <c r="U88" s="71"/>
      <c r="V88" s="21"/>
      <c r="X88" s="74"/>
      <c r="Y88" s="74"/>
      <c r="Z88" s="74"/>
      <c r="AA88" s="21"/>
      <c r="AB88" s="2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21"/>
      <c r="D89" s="21"/>
      <c r="E89" s="21"/>
      <c r="H89" s="21"/>
      <c r="I89" s="21"/>
      <c r="J89" s="21"/>
      <c r="K89" s="21"/>
      <c r="T89" s="15"/>
      <c r="U89" s="71"/>
      <c r="V89" s="21"/>
      <c r="X89" s="74"/>
      <c r="Y89" s="74"/>
      <c r="Z89" s="74"/>
      <c r="AA89" s="21"/>
      <c r="AB89" s="2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50</v>
      </c>
      <c r="L90" s="226"/>
      <c r="M90" s="95" t="s">
        <v>64</v>
      </c>
      <c r="T90" s="15"/>
      <c r="U90" s="71"/>
      <c r="V90" s="21"/>
      <c r="X90" s="74"/>
      <c r="Y90" s="74"/>
      <c r="Z90" s="74"/>
      <c r="AA90" s="21"/>
      <c r="AB90" s="2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81.091411608172777</v>
      </c>
      <c r="L91" s="226"/>
      <c r="M91" s="95" t="s">
        <v>55</v>
      </c>
      <c r="R91" s="7" t="s">
        <v>66</v>
      </c>
      <c r="T91" s="7" t="s">
        <v>3</v>
      </c>
      <c r="U91" s="219">
        <v>82</v>
      </c>
      <c r="V91" s="219"/>
      <c r="W91" s="7" t="s">
        <v>55</v>
      </c>
      <c r="X91" s="15"/>
      <c r="Y91" s="74"/>
      <c r="Z91" s="74" t="s">
        <v>91</v>
      </c>
      <c r="AA91" s="21"/>
      <c r="AB91" s="2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2528</v>
      </c>
      <c r="L92" s="220"/>
      <c r="M92" s="106" t="s">
        <v>55</v>
      </c>
      <c r="T92" s="7"/>
      <c r="U92" s="221">
        <f>U91/1000*K65/X34*60</f>
        <v>15.168067439043508</v>
      </c>
      <c r="V92" s="221"/>
      <c r="W92" s="7" t="s">
        <v>48</v>
      </c>
      <c r="X92" s="15"/>
      <c r="Y92" s="74"/>
      <c r="Z92" s="21" t="s">
        <v>91</v>
      </c>
      <c r="AA92" s="21"/>
      <c r="AB92" s="2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02"/>
      <c r="L93" s="102"/>
      <c r="M93" s="95"/>
      <c r="T93" s="7"/>
      <c r="U93" s="107"/>
      <c r="V93" s="107"/>
      <c r="X93" s="15"/>
      <c r="Y93" s="74"/>
      <c r="Z93" s="21"/>
      <c r="AA93" s="21"/>
      <c r="AB93" s="2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02"/>
      <c r="L94" s="102"/>
      <c r="M94" s="95"/>
      <c r="T94" s="7"/>
      <c r="U94" s="107"/>
      <c r="V94" s="107"/>
      <c r="X94" s="15"/>
      <c r="Y94" s="74"/>
      <c r="Z94" s="21"/>
      <c r="AA94" s="21"/>
      <c r="AB94" s="2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02"/>
      <c r="L95" s="102"/>
      <c r="M95" s="95"/>
      <c r="T95" s="7"/>
      <c r="U95" s="107"/>
      <c r="V95" s="107"/>
      <c r="X95" s="15"/>
      <c r="Y95" s="74"/>
      <c r="Z95" s="21"/>
      <c r="AA95" s="21"/>
      <c r="AB95" s="2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02"/>
      <c r="L96" s="102"/>
      <c r="M96" s="95"/>
      <c r="T96" s="7"/>
      <c r="U96" s="107"/>
      <c r="V96" s="107"/>
      <c r="X96" s="15"/>
      <c r="Y96" s="74"/>
      <c r="Z96" s="21"/>
      <c r="AA96" s="21"/>
      <c r="AB96" s="2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02"/>
      <c r="L97" s="102"/>
      <c r="M97" s="95"/>
      <c r="T97" s="7"/>
      <c r="U97" s="107"/>
      <c r="V97" s="107"/>
      <c r="X97" s="15"/>
      <c r="Y97" s="74"/>
      <c r="Z97" s="21"/>
      <c r="AA97" s="21"/>
      <c r="AB97" s="2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02"/>
      <c r="L98" s="102"/>
      <c r="M98" s="95"/>
      <c r="T98" s="7"/>
      <c r="U98" s="107"/>
      <c r="V98" s="107"/>
      <c r="X98" s="15"/>
      <c r="Y98" s="74"/>
      <c r="Z98" s="21"/>
      <c r="AA98" s="21"/>
      <c r="AB98" s="2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21"/>
      <c r="E99" s="21"/>
      <c r="F99" s="21"/>
      <c r="G99" s="21"/>
      <c r="H99" s="21"/>
      <c r="I99" s="21"/>
      <c r="J99" s="15"/>
      <c r="K99" s="16"/>
      <c r="L99" s="21"/>
      <c r="M99" s="110"/>
      <c r="N99" s="16"/>
      <c r="T99" s="15"/>
      <c r="U99" s="222"/>
      <c r="V99" s="222"/>
      <c r="X99" s="111"/>
      <c r="Y99" s="111"/>
      <c r="Z99" s="21"/>
      <c r="AA99" s="21"/>
      <c r="AB99" s="21"/>
      <c r="AC99" s="21"/>
      <c r="AD99" s="21"/>
      <c r="AE99" s="22"/>
      <c r="AR99" s="112"/>
    </row>
    <row r="100" spans="1:44" ht="11.25" customHeight="1" thickBot="1" x14ac:dyDescent="0.25">
      <c r="A100" s="61"/>
      <c r="C100" s="15"/>
      <c r="D100" s="21"/>
      <c r="E100" s="21"/>
      <c r="F100" s="21"/>
      <c r="G100" s="21"/>
      <c r="H100" s="21"/>
      <c r="N100" s="49"/>
      <c r="O100" s="21"/>
      <c r="P100" s="21"/>
      <c r="Q100" s="21"/>
      <c r="R100" s="21"/>
      <c r="S100" s="21"/>
      <c r="T100" s="15"/>
      <c r="U100" s="113"/>
      <c r="V100" s="15"/>
      <c r="W100" s="21"/>
      <c r="X100" s="21"/>
      <c r="Y100" s="111"/>
      <c r="Z100" s="21"/>
      <c r="AA100" s="21"/>
      <c r="AB100" s="21"/>
      <c r="AC100" s="21"/>
      <c r="AD100" s="2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5573.9564897948494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21"/>
      <c r="D102" s="21"/>
      <c r="E102" s="21"/>
      <c r="H102" s="21" t="s">
        <v>3</v>
      </c>
      <c r="I102" s="21"/>
      <c r="J102" s="215">
        <f>PI()*$H$34^2/4*L106/1000</f>
        <v>5348.9018306383086</v>
      </c>
      <c r="K102" s="215"/>
      <c r="L102" s="7" t="s">
        <v>35</v>
      </c>
      <c r="N102" s="7" t="s">
        <v>96</v>
      </c>
      <c r="O102" s="21"/>
      <c r="P102" s="21"/>
      <c r="Q102" s="21"/>
      <c r="R102" s="21"/>
      <c r="S102" s="21"/>
      <c r="T102" s="15"/>
      <c r="U102" s="16"/>
      <c r="V102" s="15"/>
      <c r="W102" s="21"/>
      <c r="X102" s="21"/>
      <c r="Y102" s="21"/>
      <c r="Z102" s="21"/>
      <c r="AA102" s="21"/>
      <c r="AB102" s="21"/>
      <c r="AC102" s="21"/>
      <c r="AD102" s="22"/>
      <c r="AE102" s="22"/>
    </row>
    <row r="103" spans="1:44" ht="11.25" customHeight="1" x14ac:dyDescent="0.2">
      <c r="A103" s="61"/>
      <c r="B103" s="119" t="s">
        <v>97</v>
      </c>
      <c r="C103" s="21"/>
      <c r="D103" s="21"/>
      <c r="E103" s="21"/>
      <c r="H103" s="21" t="s">
        <v>3</v>
      </c>
      <c r="I103" s="21"/>
      <c r="J103" s="215">
        <f>PI()*$H$34^2/4*(L107-L108)/1000</f>
        <v>3676.0982955925761</v>
      </c>
      <c r="K103" s="215"/>
      <c r="L103" s="7" t="s">
        <v>35</v>
      </c>
      <c r="N103" s="7" t="s">
        <v>98</v>
      </c>
      <c r="O103" s="21"/>
      <c r="P103" s="21"/>
      <c r="Q103" s="21"/>
      <c r="R103" s="21"/>
      <c r="S103" s="21"/>
      <c r="T103" s="15"/>
      <c r="U103" s="16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R103" s="109"/>
    </row>
    <row r="104" spans="1:44" ht="11.25" customHeight="1" x14ac:dyDescent="0.2">
      <c r="A104" s="61"/>
      <c r="B104" s="119" t="s">
        <v>99</v>
      </c>
      <c r="C104" s="21"/>
      <c r="D104" s="21"/>
      <c r="E104" s="21"/>
      <c r="H104" s="21" t="s">
        <v>3</v>
      </c>
      <c r="I104" s="21"/>
      <c r="J104" s="216">
        <f>PI()*$H$34^2/4*(L107-L109)/1000</f>
        <v>3726.6585203893878</v>
      </c>
      <c r="K104" s="216"/>
      <c r="L104" s="7" t="s">
        <v>35</v>
      </c>
      <c r="N104" s="7" t="s">
        <v>98</v>
      </c>
      <c r="O104" s="21"/>
      <c r="P104" s="21"/>
      <c r="Q104" s="21"/>
      <c r="R104" s="21"/>
      <c r="S104" s="21"/>
      <c r="T104" s="15"/>
      <c r="U104" s="16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R104" s="109"/>
    </row>
    <row r="105" spans="1:44" ht="11.25" customHeight="1" x14ac:dyDescent="0.2">
      <c r="A105" s="61"/>
      <c r="B105" s="119" t="s">
        <v>100</v>
      </c>
      <c r="C105" s="21"/>
      <c r="D105" s="21"/>
      <c r="E105" s="21"/>
      <c r="H105" s="21" t="s">
        <v>3</v>
      </c>
      <c r="I105" s="21"/>
      <c r="J105" s="215">
        <f>PI()*$H$34^2/4*L109/1000</f>
        <v>1508.174510402456</v>
      </c>
      <c r="K105" s="215"/>
      <c r="L105" s="7" t="s">
        <v>35</v>
      </c>
      <c r="N105" s="7" t="s">
        <v>101</v>
      </c>
      <c r="O105" s="21"/>
      <c r="P105" s="21"/>
      <c r="Q105" s="21"/>
      <c r="R105" s="21"/>
      <c r="S105" s="21"/>
      <c r="T105" s="15"/>
      <c r="U105" s="16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</row>
    <row r="106" spans="1:44" ht="11.25" customHeight="1" x14ac:dyDescent="0.2">
      <c r="A106" s="61"/>
      <c r="B106" s="119"/>
      <c r="E106" s="21" t="s">
        <v>102</v>
      </c>
      <c r="F106" s="21"/>
      <c r="G106" s="21"/>
      <c r="J106" s="21" t="s">
        <v>3</v>
      </c>
      <c r="K106" s="21"/>
      <c r="L106" s="217">
        <f>K71</f>
        <v>8675</v>
      </c>
      <c r="M106" s="202"/>
      <c r="N106" s="7" t="s">
        <v>55</v>
      </c>
      <c r="O106" s="21"/>
      <c r="P106" s="21"/>
      <c r="Q106" s="21"/>
      <c r="R106" s="21"/>
      <c r="S106" s="21"/>
      <c r="T106" s="15"/>
      <c r="U106" s="16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21" t="s">
        <v>3</v>
      </c>
      <c r="L107" s="217">
        <f>K77</f>
        <v>8490</v>
      </c>
      <c r="M107" s="202"/>
      <c r="N107" s="7" t="s">
        <v>55</v>
      </c>
      <c r="O107" s="21"/>
      <c r="P107" s="21"/>
      <c r="Q107" s="21"/>
      <c r="R107" s="21"/>
      <c r="S107" s="202" t="s">
        <v>104</v>
      </c>
      <c r="T107" s="202"/>
      <c r="U107" s="16"/>
      <c r="AD107" s="51"/>
      <c r="AE107" s="51"/>
      <c r="AH107" s="122"/>
    </row>
    <row r="108" spans="1:44" ht="11.25" customHeight="1" x14ac:dyDescent="0.2">
      <c r="A108" s="61"/>
      <c r="B108" s="119"/>
      <c r="E108" s="21" t="s">
        <v>105</v>
      </c>
      <c r="F108" s="21"/>
      <c r="G108" s="21"/>
      <c r="J108" s="21" t="s">
        <v>3</v>
      </c>
      <c r="K108" s="21"/>
      <c r="L108" s="217">
        <f>K92</f>
        <v>2528</v>
      </c>
      <c r="M108" s="202"/>
      <c r="N108" s="7" t="s">
        <v>55</v>
      </c>
      <c r="T108" s="15"/>
      <c r="U108" s="71"/>
      <c r="V108" s="21"/>
      <c r="Y108" s="21"/>
      <c r="Z108" s="21"/>
      <c r="AA108" s="21"/>
      <c r="AB108" s="2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2446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AE110" s="51"/>
    </row>
    <row r="111" spans="1:44" x14ac:dyDescent="0.2">
      <c r="A111" s="61"/>
      <c r="B111" s="1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62"/>
      <c r="T111" s="63"/>
      <c r="U111" s="16"/>
      <c r="V111" s="21"/>
      <c r="W111" s="21"/>
      <c r="AE111" s="51"/>
    </row>
    <row r="112" spans="1:44" x14ac:dyDescent="0.2">
      <c r="A112" s="61"/>
      <c r="B112" s="1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62"/>
      <c r="T112" s="63"/>
      <c r="U112" s="16"/>
      <c r="AE112" s="51"/>
    </row>
    <row r="113" spans="1:32" x14ac:dyDescent="0.2">
      <c r="A113" s="60"/>
      <c r="B113" s="1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AE113" s="51"/>
    </row>
    <row r="114" spans="1:32" x14ac:dyDescent="0.2">
      <c r="A114" s="61"/>
      <c r="B114" s="64"/>
      <c r="C114" s="15"/>
      <c r="D114" s="21"/>
      <c r="E114" s="21"/>
      <c r="F114" s="21"/>
      <c r="G114" s="21"/>
      <c r="H114" s="21"/>
      <c r="T114" s="15"/>
      <c r="U114" s="16"/>
      <c r="V114" s="21"/>
      <c r="Y114" s="129"/>
      <c r="Z114" s="21"/>
      <c r="AA114" s="62"/>
      <c r="AB114" s="62"/>
      <c r="AC114" s="62"/>
      <c r="AD114" s="21"/>
      <c r="AE114" s="51"/>
    </row>
    <row r="115" spans="1:32" x14ac:dyDescent="0.2">
      <c r="A115" s="61"/>
      <c r="B115" s="64"/>
      <c r="C115" s="15"/>
      <c r="D115" s="21"/>
      <c r="E115" s="21"/>
      <c r="F115" s="21"/>
      <c r="G115" s="21"/>
      <c r="H115" s="21"/>
      <c r="T115" s="15"/>
      <c r="U115" s="16"/>
      <c r="V115" s="21"/>
      <c r="Y115" s="16"/>
      <c r="Z115" s="21"/>
      <c r="AA115" s="62"/>
      <c r="AB115" s="62"/>
      <c r="AC115" s="62"/>
      <c r="AD115" s="21"/>
      <c r="AE115" s="51"/>
    </row>
    <row r="116" spans="1:32" x14ac:dyDescent="0.2">
      <c r="A116" s="61"/>
      <c r="B116" s="64"/>
      <c r="C116" s="21"/>
      <c r="D116" s="21"/>
      <c r="E116" s="21"/>
      <c r="F116" s="7" t="s">
        <v>107</v>
      </c>
      <c r="H116" s="21"/>
      <c r="T116" s="15"/>
      <c r="U116" s="16"/>
      <c r="V116" s="21"/>
      <c r="Y116" s="21"/>
      <c r="Z116" s="207">
        <f>M39</f>
        <v>9040</v>
      </c>
      <c r="AA116" s="207"/>
      <c r="AB116" s="21" t="s">
        <v>55</v>
      </c>
      <c r="AC116" s="21"/>
      <c r="AE116" s="51"/>
      <c r="AF116" s="130"/>
    </row>
    <row r="117" spans="1:32" x14ac:dyDescent="0.2">
      <c r="A117" s="61"/>
      <c r="B117" s="7"/>
      <c r="C117" s="21"/>
      <c r="D117" s="131">
        <f>U69</f>
        <v>30.007287887538642</v>
      </c>
      <c r="E117" s="21" t="s">
        <v>108</v>
      </c>
      <c r="H117" s="21"/>
      <c r="T117" s="15"/>
      <c r="U117" s="21"/>
      <c r="V117" s="21"/>
      <c r="Y117" s="21"/>
      <c r="AC117" s="21"/>
      <c r="AE117" s="51"/>
    </row>
    <row r="118" spans="1:32" x14ac:dyDescent="0.2">
      <c r="A118" s="61"/>
      <c r="B118" s="7"/>
      <c r="C118" s="21"/>
      <c r="D118" s="21"/>
      <c r="F118" s="214" t="s">
        <v>102</v>
      </c>
      <c r="G118" s="214"/>
      <c r="H118" s="21"/>
      <c r="T118" s="15"/>
      <c r="U118" s="21"/>
      <c r="V118" s="21"/>
      <c r="Y118" s="129"/>
      <c r="Z118" s="207">
        <f>L106</f>
        <v>8675</v>
      </c>
      <c r="AA118" s="207"/>
      <c r="AB118" s="21" t="s">
        <v>55</v>
      </c>
      <c r="AC118" s="21"/>
      <c r="AE118" s="51"/>
      <c r="AF118" s="130"/>
    </row>
    <row r="119" spans="1:32" x14ac:dyDescent="0.2">
      <c r="A119" s="61"/>
      <c r="B119" s="7"/>
      <c r="C119" s="21"/>
      <c r="D119" s="131">
        <f>U75</f>
        <v>15.209173312862053</v>
      </c>
      <c r="E119" s="21" t="s">
        <v>108</v>
      </c>
      <c r="G119" s="21"/>
      <c r="H119" s="21"/>
      <c r="T119" s="15"/>
      <c r="U119" s="21"/>
      <c r="V119" s="21"/>
      <c r="Y119" s="21"/>
      <c r="Z119" s="66"/>
      <c r="AA119" s="21"/>
      <c r="AB119" s="21"/>
      <c r="AC119" s="21"/>
      <c r="AE119" s="51"/>
    </row>
    <row r="120" spans="1:32" x14ac:dyDescent="0.2">
      <c r="A120" s="61"/>
      <c r="B120" s="64"/>
      <c r="C120" s="15"/>
      <c r="D120" s="21"/>
      <c r="E120" s="21"/>
      <c r="F120" s="214" t="s">
        <v>103</v>
      </c>
      <c r="G120" s="214"/>
      <c r="H120" s="21"/>
      <c r="T120" s="15"/>
      <c r="U120" s="21"/>
      <c r="V120" s="21"/>
      <c r="Y120" s="129"/>
      <c r="Z120" s="207">
        <f>L107</f>
        <v>8490</v>
      </c>
      <c r="AA120" s="207"/>
      <c r="AB120" s="21" t="s">
        <v>55</v>
      </c>
      <c r="AC120" s="21"/>
      <c r="AE120" s="51"/>
      <c r="AF120" s="130"/>
    </row>
    <row r="121" spans="1:32" ht="10.95" customHeight="1" x14ac:dyDescent="0.2">
      <c r="A121" s="61"/>
      <c r="B121" s="64"/>
      <c r="C121" s="15"/>
      <c r="D121" s="21"/>
      <c r="E121" s="21"/>
      <c r="F121" s="21"/>
      <c r="G121" s="21"/>
      <c r="H121" s="21"/>
      <c r="T121" s="15"/>
      <c r="U121" s="65"/>
      <c r="V121" s="21"/>
      <c r="Y121" s="21"/>
      <c r="AC121" s="21"/>
      <c r="AE121" s="51"/>
    </row>
    <row r="122" spans="1:32" ht="10.199999999999999" customHeight="1" x14ac:dyDescent="0.2">
      <c r="A122" s="60"/>
      <c r="B122" s="1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68"/>
      <c r="T122" s="63"/>
      <c r="U122" s="16"/>
      <c r="V122" s="21"/>
      <c r="AE122" s="51"/>
    </row>
    <row r="123" spans="1:32" ht="10.95" customHeight="1" x14ac:dyDescent="0.2">
      <c r="A123" s="60"/>
      <c r="B123" s="1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68"/>
      <c r="T123" s="63"/>
      <c r="U123" s="16"/>
      <c r="V123" s="21"/>
      <c r="W123" s="132"/>
      <c r="AA123" s="130"/>
      <c r="AE123" s="51"/>
    </row>
    <row r="124" spans="1:32" x14ac:dyDescent="0.2">
      <c r="A124" s="61"/>
      <c r="B124" s="64"/>
      <c r="C124" s="21"/>
      <c r="D124" s="21"/>
      <c r="E124" s="21"/>
      <c r="F124" s="206"/>
      <c r="G124" s="206"/>
      <c r="H124" s="21"/>
      <c r="I124" s="21"/>
      <c r="J124" s="21"/>
      <c r="K124" s="21"/>
      <c r="M124" s="21"/>
      <c r="N124" s="21"/>
      <c r="O124" s="21"/>
      <c r="P124" s="21"/>
      <c r="Q124" s="21"/>
      <c r="R124" s="21"/>
      <c r="S124" s="70"/>
      <c r="T124" s="15"/>
      <c r="U124" s="111"/>
      <c r="V124" s="21"/>
      <c r="Z124" s="72"/>
      <c r="AA124" s="21"/>
      <c r="AB124" s="21"/>
      <c r="AE124" s="51"/>
    </row>
    <row r="125" spans="1:32" x14ac:dyDescent="0.2">
      <c r="A125" s="61"/>
      <c r="B125" s="15"/>
      <c r="C125" s="21"/>
      <c r="D125" s="21" t="s">
        <v>109</v>
      </c>
      <c r="E125" s="21"/>
      <c r="H125" s="21"/>
      <c r="I125" s="21"/>
      <c r="J125" s="21"/>
      <c r="K125" s="133" t="s">
        <v>99</v>
      </c>
      <c r="L125" s="82"/>
      <c r="M125" s="133"/>
      <c r="N125" s="133"/>
      <c r="O125" s="133"/>
      <c r="P125" s="21"/>
      <c r="Q125" s="21"/>
      <c r="R125" s="133" t="s">
        <v>97</v>
      </c>
      <c r="S125" s="68"/>
      <c r="T125" s="63"/>
      <c r="U125" s="62"/>
      <c r="V125" s="21"/>
      <c r="W125" s="21"/>
      <c r="X125" s="21"/>
      <c r="Y125" s="21"/>
      <c r="Z125" s="207"/>
      <c r="AA125" s="207"/>
      <c r="AB125" s="21"/>
      <c r="AE125" s="51"/>
    </row>
    <row r="126" spans="1:32" x14ac:dyDescent="0.2">
      <c r="A126" s="61"/>
      <c r="C126" s="208">
        <f>H36*1000</f>
        <v>10920</v>
      </c>
      <c r="D126" s="208"/>
      <c r="E126" s="21" t="s">
        <v>55</v>
      </c>
      <c r="J126" s="21"/>
      <c r="K126" s="134">
        <f>J104</f>
        <v>3726.6585203893878</v>
      </c>
      <c r="L126" s="135" t="s">
        <v>58</v>
      </c>
      <c r="M126" s="209"/>
      <c r="N126" s="209"/>
      <c r="O126" s="82"/>
      <c r="R126" s="136">
        <f>J103</f>
        <v>3676.0982955925761</v>
      </c>
      <c r="S126" s="82" t="s">
        <v>58</v>
      </c>
      <c r="T126" s="15"/>
      <c r="U126" s="21"/>
      <c r="V126" s="21"/>
      <c r="Y126" s="21"/>
      <c r="Z126" s="21"/>
      <c r="AA126" s="21"/>
      <c r="AB126" s="21"/>
      <c r="AD126" s="80"/>
      <c r="AE126" s="51"/>
    </row>
    <row r="127" spans="1:32" x14ac:dyDescent="0.2">
      <c r="A127" s="61"/>
      <c r="C127" s="21"/>
      <c r="D127" s="21"/>
      <c r="E127" s="21"/>
      <c r="I127" s="21"/>
      <c r="J127" s="16"/>
      <c r="K127" s="21"/>
      <c r="T127" s="15"/>
      <c r="U127" s="21"/>
      <c r="V127" s="21"/>
      <c r="Y127" s="21"/>
      <c r="Z127" s="21"/>
      <c r="AA127" s="21"/>
      <c r="AB127" s="21"/>
      <c r="AD127" s="80"/>
      <c r="AE127" s="51"/>
    </row>
    <row r="128" spans="1:32" x14ac:dyDescent="0.2">
      <c r="A128" s="61"/>
      <c r="C128" s="21"/>
      <c r="D128" s="21"/>
      <c r="E128" s="21"/>
      <c r="I128" s="21"/>
      <c r="J128" s="16"/>
      <c r="K128" s="21"/>
      <c r="T128" s="15"/>
      <c r="U128" s="111"/>
      <c r="V128" s="21"/>
      <c r="Y128" s="21"/>
      <c r="Z128" s="21"/>
      <c r="AA128" s="21"/>
      <c r="AB128" s="21"/>
      <c r="AD128" s="80"/>
      <c r="AE128" s="51"/>
    </row>
    <row r="129" spans="1:31" x14ac:dyDescent="0.2">
      <c r="A129" s="61"/>
      <c r="D129" s="21"/>
      <c r="E129" s="21"/>
      <c r="I129" s="21"/>
      <c r="J129" s="16"/>
      <c r="K129" s="21"/>
      <c r="T129" s="15"/>
      <c r="U129" s="111"/>
      <c r="V129" s="21"/>
      <c r="Y129" s="21"/>
      <c r="Z129" s="21"/>
      <c r="AA129" s="21"/>
      <c r="AB129" s="21"/>
      <c r="AD129" s="80"/>
      <c r="AE129" s="51"/>
    </row>
    <row r="130" spans="1:31" x14ac:dyDescent="0.2">
      <c r="A130" s="61"/>
      <c r="C130" s="21"/>
      <c r="D130" s="21"/>
      <c r="E130" s="21"/>
      <c r="H130" s="21"/>
      <c r="I130" s="21"/>
      <c r="J130" s="16"/>
      <c r="K130" s="21"/>
      <c r="T130" s="15"/>
      <c r="U130" s="21"/>
      <c r="V130" s="21"/>
      <c r="AC130" s="21"/>
      <c r="AD130" s="21"/>
      <c r="AE130" s="51"/>
    </row>
    <row r="131" spans="1:31" x14ac:dyDescent="0.2">
      <c r="A131" s="61"/>
      <c r="C131" s="21"/>
      <c r="D131" s="21"/>
      <c r="E131" s="21"/>
      <c r="H131" s="21"/>
      <c r="I131" s="21"/>
      <c r="J131" s="16"/>
      <c r="K131" s="21"/>
      <c r="T131" s="15"/>
      <c r="U131" s="21"/>
      <c r="V131" s="21"/>
      <c r="AC131" s="21"/>
      <c r="AD131" s="21"/>
      <c r="AE131" s="51"/>
    </row>
    <row r="132" spans="1:31" x14ac:dyDescent="0.2">
      <c r="A132" s="61"/>
      <c r="C132" s="21"/>
      <c r="D132" s="21"/>
      <c r="E132" s="21"/>
      <c r="H132" s="21"/>
      <c r="I132" s="21"/>
      <c r="J132" s="16"/>
      <c r="K132" s="21"/>
      <c r="T132" s="15"/>
      <c r="U132" s="21"/>
      <c r="V132" s="21"/>
      <c r="AC132" s="21"/>
      <c r="AD132" s="21"/>
      <c r="AE132" s="51"/>
    </row>
    <row r="133" spans="1:31" x14ac:dyDescent="0.2">
      <c r="A133" s="61"/>
      <c r="C133" s="21"/>
      <c r="D133" s="21"/>
      <c r="E133" s="21"/>
      <c r="H133" s="21"/>
      <c r="I133" s="21"/>
      <c r="J133" s="16"/>
      <c r="K133" s="21"/>
      <c r="T133" s="15"/>
      <c r="U133" s="111"/>
      <c r="V133" s="21"/>
      <c r="AC133" s="21"/>
      <c r="AD133" s="21"/>
      <c r="AE133" s="51"/>
    </row>
    <row r="134" spans="1:31" x14ac:dyDescent="0.2">
      <c r="A134" s="61"/>
      <c r="C134" s="21"/>
      <c r="D134" s="21"/>
      <c r="E134" s="21"/>
      <c r="H134" s="21"/>
      <c r="I134" s="21"/>
      <c r="J134" s="16"/>
      <c r="K134" s="21"/>
      <c r="T134" s="15"/>
      <c r="U134" s="21"/>
      <c r="V134" s="21"/>
      <c r="AC134" s="21"/>
      <c r="AD134" s="21"/>
      <c r="AE134" s="51"/>
    </row>
    <row r="135" spans="1:31" x14ac:dyDescent="0.2">
      <c r="A135" s="61"/>
      <c r="B135" s="15"/>
      <c r="C135" s="21"/>
      <c r="D135" s="21"/>
      <c r="E135" s="21"/>
      <c r="H135" s="21"/>
      <c r="I135" s="21"/>
      <c r="J135" s="16"/>
      <c r="K135" s="21"/>
      <c r="T135" s="15"/>
      <c r="U135" s="111"/>
      <c r="V135" s="21"/>
      <c r="Y135" s="137"/>
      <c r="AC135" s="21"/>
      <c r="AD135" s="21"/>
      <c r="AE135" s="51"/>
    </row>
    <row r="136" spans="1:31" x14ac:dyDescent="0.2">
      <c r="A136" s="61"/>
      <c r="B136" s="15"/>
      <c r="C136" s="21"/>
      <c r="D136" s="21"/>
      <c r="E136" s="21"/>
      <c r="F136" s="206" t="s">
        <v>105</v>
      </c>
      <c r="G136" s="206"/>
      <c r="H136" s="21"/>
      <c r="I136" s="21"/>
      <c r="J136" s="16"/>
      <c r="K136" s="21"/>
      <c r="T136" s="15"/>
      <c r="U136" s="138"/>
      <c r="V136" s="21"/>
      <c r="Y136" s="139"/>
      <c r="Z136" s="210">
        <f>L108</f>
        <v>2528</v>
      </c>
      <c r="AA136" s="206"/>
      <c r="AB136" s="7" t="s">
        <v>55</v>
      </c>
      <c r="AC136" s="21"/>
      <c r="AD136" s="21"/>
      <c r="AE136" s="51"/>
    </row>
    <row r="137" spans="1:31" x14ac:dyDescent="0.2">
      <c r="A137" s="61"/>
      <c r="B137" s="15"/>
      <c r="C137" s="21"/>
      <c r="D137" s="131">
        <f>U92</f>
        <v>15.168067439043508</v>
      </c>
      <c r="E137" s="21" t="s">
        <v>108</v>
      </c>
      <c r="H137" s="21"/>
      <c r="I137" s="21"/>
      <c r="J137" s="16"/>
      <c r="K137" s="21"/>
      <c r="T137" s="15"/>
      <c r="U137" s="62"/>
      <c r="V137" s="21"/>
      <c r="AC137" s="21"/>
      <c r="AD137" s="21"/>
      <c r="AE137" s="51"/>
    </row>
    <row r="138" spans="1:31" x14ac:dyDescent="0.2">
      <c r="A138" s="61"/>
      <c r="B138" s="15"/>
      <c r="C138" s="21"/>
      <c r="D138" s="21"/>
      <c r="E138" s="21"/>
      <c r="F138" s="206" t="s">
        <v>106</v>
      </c>
      <c r="G138" s="206"/>
      <c r="H138" s="21"/>
      <c r="I138" s="21"/>
      <c r="J138" s="16"/>
      <c r="K138" s="21"/>
      <c r="T138" s="15"/>
      <c r="U138" s="137"/>
      <c r="V138" s="21"/>
      <c r="Z138" s="211">
        <f>L109</f>
        <v>2446</v>
      </c>
      <c r="AA138" s="206"/>
      <c r="AB138" s="7" t="s">
        <v>55</v>
      </c>
      <c r="AC138" s="21"/>
      <c r="AD138" s="21"/>
      <c r="AE138" s="140"/>
    </row>
    <row r="139" spans="1:31" x14ac:dyDescent="0.2">
      <c r="A139" s="61"/>
      <c r="C139" s="21"/>
      <c r="D139" s="21"/>
      <c r="E139" s="21"/>
      <c r="I139" s="21"/>
      <c r="J139" s="16"/>
      <c r="K139" s="21"/>
      <c r="T139" s="15"/>
      <c r="U139" s="62"/>
      <c r="V139" s="21"/>
      <c r="Y139" s="137"/>
      <c r="Z139" s="21"/>
      <c r="AC139" s="21"/>
      <c r="AD139" s="21"/>
      <c r="AE139" s="51"/>
    </row>
    <row r="140" spans="1:31" x14ac:dyDescent="0.2">
      <c r="A140" s="61"/>
      <c r="C140" s="21"/>
      <c r="D140" s="21"/>
      <c r="E140" s="21"/>
      <c r="I140" s="21"/>
      <c r="J140" s="16"/>
      <c r="K140" s="21"/>
      <c r="T140" s="15"/>
      <c r="U140" s="62"/>
      <c r="V140" s="21"/>
      <c r="Y140" s="137"/>
      <c r="Z140" s="21"/>
      <c r="AC140" s="21"/>
      <c r="AD140" s="21"/>
      <c r="AE140" s="141"/>
    </row>
    <row r="141" spans="1:31" x14ac:dyDescent="0.2">
      <c r="A141" s="61"/>
      <c r="C141" s="21"/>
      <c r="D141" s="21"/>
      <c r="E141" s="21"/>
      <c r="I141" s="21"/>
      <c r="J141" s="16"/>
      <c r="K141" s="21"/>
      <c r="T141" s="15"/>
      <c r="U141" s="62"/>
      <c r="V141" s="21"/>
      <c r="Y141" s="137"/>
      <c r="Z141" s="21"/>
      <c r="AC141" s="21"/>
      <c r="AD141" s="21"/>
      <c r="AE141" s="142"/>
    </row>
    <row r="142" spans="1:31" x14ac:dyDescent="0.2">
      <c r="A142" s="61"/>
      <c r="C142" s="21"/>
      <c r="D142" s="21"/>
      <c r="E142" s="21"/>
      <c r="I142" s="21"/>
      <c r="J142" s="16"/>
      <c r="K142" s="21"/>
      <c r="T142" s="15"/>
      <c r="U142" s="137"/>
      <c r="V142" s="21"/>
      <c r="Y142" s="137"/>
      <c r="Z142" s="21"/>
      <c r="AC142" s="21"/>
      <c r="AD142" s="21"/>
      <c r="AE142" s="51"/>
    </row>
    <row r="143" spans="1:31" x14ac:dyDescent="0.2">
      <c r="A143" s="61"/>
      <c r="C143" s="21"/>
      <c r="D143" s="21"/>
      <c r="E143" s="21"/>
      <c r="I143" s="21"/>
      <c r="J143" s="16"/>
      <c r="K143" s="21"/>
      <c r="T143" s="15"/>
      <c r="U143" s="21"/>
      <c r="V143" s="21"/>
      <c r="Y143" s="137"/>
      <c r="Z143" s="21"/>
      <c r="AC143" s="21"/>
      <c r="AD143" s="21"/>
      <c r="AE143" s="51"/>
    </row>
    <row r="144" spans="1:31" x14ac:dyDescent="0.2">
      <c r="A144" s="61"/>
      <c r="C144" s="21"/>
      <c r="D144" s="21"/>
      <c r="E144" s="21"/>
      <c r="H144" s="21"/>
      <c r="I144" s="21"/>
      <c r="J144" s="113"/>
      <c r="K144" s="21"/>
      <c r="M144" s="137"/>
      <c r="O144" s="113" t="s">
        <v>110</v>
      </c>
      <c r="P144" s="212">
        <f>H34*1000</f>
        <v>28019</v>
      </c>
      <c r="Q144" s="213"/>
      <c r="R144" s="21" t="s">
        <v>55</v>
      </c>
      <c r="T144" s="143"/>
      <c r="U144" s="62"/>
      <c r="V144" s="21"/>
      <c r="AE144" s="51"/>
    </row>
    <row r="145" spans="1:31" x14ac:dyDescent="0.2">
      <c r="A145" s="61"/>
      <c r="C145" s="21"/>
      <c r="D145" s="21"/>
      <c r="E145" s="21"/>
      <c r="H145" s="21"/>
      <c r="I145" s="21"/>
      <c r="J145" s="113"/>
      <c r="K145" s="21"/>
      <c r="M145" s="137"/>
      <c r="O145" s="21"/>
      <c r="P145" s="21"/>
      <c r="Q145" s="21"/>
      <c r="R145" s="21"/>
      <c r="T145" s="143"/>
      <c r="U145" s="137"/>
      <c r="V145" s="2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21"/>
      <c r="E147" s="21"/>
      <c r="F147" s="21"/>
      <c r="G147" s="21"/>
      <c r="H147" s="21"/>
      <c r="I147" s="21"/>
      <c r="J147" s="15"/>
      <c r="K147" s="16"/>
      <c r="L147" s="21"/>
      <c r="M147" s="110"/>
      <c r="N147" s="16"/>
      <c r="O147" s="16"/>
      <c r="P147" s="16"/>
      <c r="Q147" s="16"/>
      <c r="R147" s="21"/>
      <c r="U147" s="151"/>
      <c r="V147" s="152"/>
      <c r="Z147" s="21"/>
      <c r="AA147" s="82"/>
      <c r="AB147" s="82"/>
      <c r="AD147" s="21"/>
      <c r="AE147" s="22"/>
    </row>
    <row r="148" spans="1:31" ht="10.8" thickBot="1" x14ac:dyDescent="0.25">
      <c r="A148" s="61"/>
      <c r="C148" s="15"/>
      <c r="D148" s="21"/>
      <c r="E148" s="21"/>
      <c r="F148" s="21"/>
      <c r="G148" s="21"/>
      <c r="H148" s="21"/>
      <c r="N148" s="49"/>
      <c r="T148" s="15"/>
      <c r="U148" s="153"/>
      <c r="V148" s="21"/>
      <c r="W148" s="21"/>
      <c r="X148" s="2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00"/>
      <c r="AB149" s="100"/>
      <c r="AC149" s="100"/>
      <c r="AD149" s="100"/>
      <c r="AE149" s="22"/>
    </row>
    <row r="150" spans="1:31" x14ac:dyDescent="0.2">
      <c r="A150" s="61"/>
      <c r="B150" s="119"/>
      <c r="C150" s="21"/>
      <c r="D150" s="21"/>
      <c r="E150" s="21"/>
      <c r="F150" s="21"/>
      <c r="G150" s="21"/>
      <c r="H150" s="2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20"/>
      <c r="V150" s="15"/>
      <c r="W150" s="113"/>
      <c r="X150" s="21"/>
      <c r="Y150" s="137"/>
      <c r="Z150" s="159"/>
      <c r="AE150" s="22"/>
    </row>
    <row r="151" spans="1:31" ht="10.8" thickBot="1" x14ac:dyDescent="0.25">
      <c r="A151" s="61"/>
      <c r="B151" s="119"/>
      <c r="C151" s="21"/>
      <c r="D151" s="21"/>
      <c r="E151" s="21"/>
      <c r="F151" s="21"/>
      <c r="G151" s="21"/>
      <c r="H151" s="2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616.58810727819127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21"/>
      <c r="H152" s="21"/>
      <c r="I152" s="2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21" t="s">
        <v>116</v>
      </c>
      <c r="Z152" s="165"/>
      <c r="AE152" s="22"/>
    </row>
    <row r="153" spans="1:31" x14ac:dyDescent="0.2">
      <c r="A153" s="61"/>
      <c r="B153" s="52"/>
      <c r="C153" s="166"/>
      <c r="D153" s="21"/>
      <c r="E153" s="21"/>
      <c r="F153" s="21"/>
      <c r="G153" s="2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2528.011239840584</v>
      </c>
      <c r="W153" s="202"/>
      <c r="X153" s="202"/>
      <c r="Y153" s="21" t="s">
        <v>118</v>
      </c>
      <c r="Z153" s="51"/>
      <c r="AA153" s="100"/>
      <c r="AB153" s="100"/>
      <c r="AC153" s="100"/>
      <c r="AD153" s="100"/>
      <c r="AE153" s="22"/>
    </row>
    <row r="154" spans="1:31" x14ac:dyDescent="0.2">
      <c r="A154" s="61"/>
      <c r="B154" s="169"/>
      <c r="C154" s="21"/>
      <c r="D154" s="21"/>
      <c r="E154" s="21"/>
      <c r="F154" s="21"/>
      <c r="G154" s="21"/>
      <c r="H154" s="170"/>
      <c r="I154" s="21"/>
      <c r="J154" s="21"/>
      <c r="K154" s="21"/>
      <c r="L154" s="21"/>
      <c r="M154" s="21"/>
      <c r="N154" s="21"/>
      <c r="O154" s="21"/>
      <c r="P154" s="21"/>
      <c r="Q154" s="22"/>
      <c r="R154" s="21"/>
      <c r="S154" s="61"/>
      <c r="T154" s="15"/>
      <c r="U154" s="113"/>
      <c r="V154" s="202">
        <f>V153*60/1000</f>
        <v>151.68067439043506</v>
      </c>
      <c r="W154" s="202"/>
      <c r="X154" s="202"/>
      <c r="Y154" s="21" t="s">
        <v>119</v>
      </c>
      <c r="Z154" s="22"/>
      <c r="AA154" s="21"/>
      <c r="AB154" s="21"/>
      <c r="AC154" s="21"/>
      <c r="AD154" s="21"/>
      <c r="AE154" s="22"/>
    </row>
    <row r="155" spans="1:31" x14ac:dyDescent="0.2">
      <c r="A155" s="61"/>
      <c r="B155" s="119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2"/>
      <c r="R155" s="21"/>
      <c r="S155" s="61"/>
      <c r="U155" s="16"/>
      <c r="V155" s="202"/>
      <c r="W155" s="202"/>
      <c r="X155" s="202"/>
      <c r="Y155" s="21"/>
      <c r="Z155" s="22"/>
      <c r="AA155" s="21"/>
      <c r="AB155" s="21"/>
      <c r="AC155" s="21"/>
      <c r="AD155" s="21"/>
      <c r="AE155" s="22"/>
    </row>
    <row r="156" spans="1:31" x14ac:dyDescent="0.2">
      <c r="A156" s="61" t="s">
        <v>104</v>
      </c>
      <c r="B156" s="119"/>
      <c r="C156" s="21"/>
      <c r="D156" s="21"/>
      <c r="E156" s="74"/>
      <c r="F156" s="21"/>
      <c r="G156" s="202"/>
      <c r="H156" s="202"/>
      <c r="I156" s="21"/>
      <c r="J156" s="21"/>
      <c r="K156" s="21"/>
      <c r="L156" s="21"/>
      <c r="M156" s="21"/>
      <c r="N156" s="113"/>
      <c r="O156" s="21"/>
      <c r="P156" s="21"/>
      <c r="Q156" s="22"/>
      <c r="R156" s="21"/>
      <c r="S156" s="61"/>
      <c r="U156" s="16" t="s">
        <v>120</v>
      </c>
      <c r="V156" s="21"/>
      <c r="W156" s="21"/>
      <c r="X156" s="21" t="s">
        <v>117</v>
      </c>
      <c r="Y156" s="21" t="s">
        <v>121</v>
      </c>
      <c r="Z156" s="22"/>
      <c r="AA156" s="21"/>
      <c r="AB156" s="21"/>
      <c r="AC156" s="21"/>
      <c r="AD156" s="21"/>
      <c r="AE156" s="22"/>
    </row>
    <row r="157" spans="1:31" x14ac:dyDescent="0.2">
      <c r="A157" s="61"/>
      <c r="B157" s="119"/>
      <c r="C157" s="21"/>
      <c r="D157" s="21"/>
      <c r="E157" s="74"/>
      <c r="F157" s="21"/>
      <c r="G157" s="202"/>
      <c r="H157" s="202"/>
      <c r="I157" s="21"/>
      <c r="J157" s="21"/>
      <c r="K157" s="21"/>
      <c r="L157" s="21"/>
      <c r="M157" s="21"/>
      <c r="N157" s="113"/>
      <c r="O157" s="21"/>
      <c r="P157" s="21"/>
      <c r="Q157" s="22"/>
      <c r="R157" s="2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8</v>
      </c>
      <c r="Z157" s="22"/>
      <c r="AA157" s="21"/>
      <c r="AB157" s="21"/>
      <c r="AC157" s="21"/>
      <c r="AD157" s="21"/>
      <c r="AE157" s="22"/>
    </row>
    <row r="158" spans="1:31" x14ac:dyDescent="0.2">
      <c r="A158" s="61"/>
      <c r="B158" s="119"/>
      <c r="C158" s="21"/>
      <c r="D158" s="21"/>
      <c r="E158" s="74"/>
      <c r="F158" s="21"/>
      <c r="G158" s="202"/>
      <c r="H158" s="202"/>
      <c r="I158" s="21"/>
      <c r="J158" s="21"/>
      <c r="K158" s="21"/>
      <c r="L158" s="21"/>
      <c r="M158" s="21"/>
      <c r="N158" s="113"/>
      <c r="O158" s="21"/>
      <c r="P158" s="21"/>
      <c r="Q158" s="22"/>
      <c r="R158" s="2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4</v>
      </c>
      <c r="Z158" s="22"/>
      <c r="AA158" s="21"/>
      <c r="AB158" s="21"/>
      <c r="AC158" s="21"/>
      <c r="AD158" s="21"/>
      <c r="AE158" s="22"/>
    </row>
    <row r="159" spans="1:31" x14ac:dyDescent="0.2">
      <c r="A159" s="61"/>
      <c r="B159" s="119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/>
      <c r="R159" s="2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2</v>
      </c>
      <c r="Z159" s="22"/>
      <c r="AA159" s="21"/>
      <c r="AB159" s="21"/>
      <c r="AC159" s="21"/>
      <c r="AD159" s="21"/>
      <c r="AE159" s="22"/>
    </row>
    <row r="160" spans="1:31" x14ac:dyDescent="0.2">
      <c r="A160" s="61"/>
      <c r="B160" s="119"/>
      <c r="C160" s="21"/>
      <c r="D160" s="21"/>
      <c r="E160" s="21"/>
      <c r="F160" s="21"/>
      <c r="G160" s="21"/>
      <c r="H160" s="74"/>
      <c r="I160" s="21"/>
      <c r="J160" s="21"/>
      <c r="K160" s="21"/>
      <c r="L160" s="21"/>
      <c r="M160" s="21"/>
      <c r="N160" s="202"/>
      <c r="O160" s="202"/>
      <c r="P160" s="21"/>
      <c r="Q160" s="22"/>
      <c r="R160" s="2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21"/>
      <c r="AB160" s="21"/>
      <c r="AC160" s="21"/>
      <c r="AD160" s="21"/>
      <c r="AE160" s="22"/>
    </row>
    <row r="161" spans="1:31" ht="10.8" thickBot="1" x14ac:dyDescent="0.25">
      <c r="A161" s="61"/>
      <c r="B161" s="119"/>
      <c r="C161" s="21"/>
      <c r="D161" s="21"/>
      <c r="E161" s="21"/>
      <c r="F161" s="21"/>
      <c r="G161" s="21"/>
      <c r="H161" s="74"/>
      <c r="I161" s="21"/>
      <c r="J161" s="21"/>
      <c r="K161" s="21"/>
      <c r="L161" s="21"/>
      <c r="M161" s="21"/>
      <c r="N161" s="202"/>
      <c r="O161" s="202"/>
      <c r="P161" s="21"/>
      <c r="Q161" s="22"/>
      <c r="R161" s="21"/>
      <c r="S161" s="144"/>
      <c r="T161" s="126"/>
      <c r="U161" s="127"/>
      <c r="V161" s="37"/>
      <c r="W161" s="37"/>
      <c r="X161" s="37"/>
      <c r="Y161" s="37"/>
      <c r="Z161" s="128"/>
      <c r="AA161" s="21"/>
      <c r="AB161" s="21"/>
      <c r="AC161" s="21"/>
      <c r="AD161" s="21"/>
      <c r="AE161" s="22"/>
    </row>
    <row r="162" spans="1:31" x14ac:dyDescent="0.2">
      <c r="A162" s="61"/>
      <c r="B162" s="119"/>
      <c r="C162" s="21"/>
      <c r="D162" s="21"/>
      <c r="E162" s="21"/>
      <c r="F162" s="21"/>
      <c r="G162" s="21"/>
      <c r="H162" s="74"/>
      <c r="I162" s="21"/>
      <c r="J162" s="21"/>
      <c r="K162" s="21"/>
      <c r="L162" s="21"/>
      <c r="M162" s="21"/>
      <c r="N162" s="202"/>
      <c r="O162" s="202"/>
      <c r="P162" s="21"/>
      <c r="Q162" s="22"/>
      <c r="R162" s="21"/>
      <c r="S162" s="21"/>
      <c r="T162" s="15"/>
      <c r="U162" s="16"/>
      <c r="V162" s="21"/>
      <c r="W162" s="21"/>
      <c r="X162" s="21"/>
      <c r="Y162" s="21"/>
      <c r="Z162" s="21"/>
      <c r="AA162" s="21"/>
      <c r="AB162" s="21"/>
      <c r="AC162" s="21"/>
      <c r="AD162" s="21"/>
      <c r="AE162" s="22"/>
    </row>
    <row r="163" spans="1:31" x14ac:dyDescent="0.2">
      <c r="A163" s="61"/>
      <c r="B163" s="119"/>
      <c r="C163" s="21"/>
      <c r="D163" s="21"/>
      <c r="E163" s="21"/>
      <c r="F163" s="21"/>
      <c r="G163" s="21"/>
      <c r="H163" s="74"/>
      <c r="I163" s="21"/>
      <c r="J163" s="21"/>
      <c r="K163" s="21"/>
      <c r="L163" s="21"/>
      <c r="M163" s="21"/>
      <c r="N163" s="202"/>
      <c r="O163" s="202"/>
      <c r="P163" s="21"/>
      <c r="Q163" s="22"/>
      <c r="R163" s="21"/>
      <c r="S163" s="21"/>
      <c r="T163" s="15"/>
      <c r="U163" s="16"/>
      <c r="V163" s="21"/>
      <c r="W163" s="21"/>
      <c r="X163" s="21"/>
      <c r="Y163" s="21"/>
      <c r="Z163" s="21"/>
      <c r="AA163" s="21"/>
      <c r="AB163" s="21"/>
      <c r="AC163" s="21"/>
      <c r="AD163" s="2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21"/>
      <c r="S164" s="21"/>
      <c r="T164" s="15"/>
      <c r="U164" s="16"/>
      <c r="V164" s="21"/>
      <c r="W164" s="21"/>
      <c r="X164" s="21"/>
      <c r="Y164" s="21"/>
      <c r="Z164" s="21"/>
      <c r="AA164" s="21"/>
      <c r="AB164" s="21"/>
      <c r="AC164" s="21"/>
      <c r="AD164" s="21"/>
      <c r="AE164" s="51"/>
    </row>
    <row r="165" spans="1:31" x14ac:dyDescent="0.2">
      <c r="A165" s="61"/>
      <c r="B165" s="1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15"/>
      <c r="U165" s="16"/>
      <c r="V165" s="21"/>
      <c r="W165" s="21"/>
      <c r="X165" s="21"/>
      <c r="Y165" s="21"/>
      <c r="Z165" s="21"/>
      <c r="AA165" s="21"/>
      <c r="AB165" s="21"/>
      <c r="AC165" s="21"/>
      <c r="AD165" s="21"/>
      <c r="AE165" s="51"/>
    </row>
    <row r="166" spans="1:31" x14ac:dyDescent="0.2">
      <c r="A166" s="61"/>
      <c r="B166" s="1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15"/>
      <c r="U166" s="16"/>
      <c r="V166" s="21"/>
      <c r="W166" s="21"/>
      <c r="X166" s="21"/>
      <c r="Y166" s="21"/>
      <c r="Z166" s="21"/>
      <c r="AA166" s="21"/>
      <c r="AB166" s="21"/>
      <c r="AC166" s="21"/>
      <c r="AD166" s="2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21"/>
      <c r="B168" s="1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15"/>
      <c r="U168" s="16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1" x14ac:dyDescent="0.2">
      <c r="A169" s="21"/>
      <c r="B169" s="1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15"/>
      <c r="U169" s="16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1" x14ac:dyDescent="0.2">
      <c r="A170" s="21"/>
      <c r="B170" s="1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15"/>
      <c r="U170" s="16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1" x14ac:dyDescent="0.2">
      <c r="A171" s="21"/>
      <c r="B171" s="1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15"/>
      <c r="U171" s="16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1" x14ac:dyDescent="0.2">
      <c r="A172" s="21"/>
      <c r="B172" s="1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15"/>
      <c r="U172" s="16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1" x14ac:dyDescent="0.2">
      <c r="A173" s="21"/>
      <c r="B173" s="1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15"/>
      <c r="U173" s="16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1" x14ac:dyDescent="0.2">
      <c r="A174" s="21"/>
      <c r="B174" s="1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15"/>
      <c r="U174" s="16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1" x14ac:dyDescent="0.2">
      <c r="A175" s="21"/>
      <c r="B175" s="1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15"/>
      <c r="U175" s="16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1" x14ac:dyDescent="0.2">
      <c r="A176" s="21"/>
      <c r="B176" s="1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15"/>
      <c r="U176" s="16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x14ac:dyDescent="0.2">
      <c r="A177" s="21"/>
      <c r="B177" s="1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15"/>
      <c r="U177" s="16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x14ac:dyDescent="0.2">
      <c r="A178" s="21"/>
      <c r="B178" s="1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15"/>
      <c r="U178" s="16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x14ac:dyDescent="0.2">
      <c r="A179" s="21"/>
      <c r="B179" s="1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15"/>
      <c r="U179" s="16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x14ac:dyDescent="0.2">
      <c r="A180" s="21"/>
      <c r="B180" s="1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15"/>
      <c r="U180" s="16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x14ac:dyDescent="0.2">
      <c r="A181" s="21"/>
      <c r="B181" s="1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15"/>
      <c r="U181" s="16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x14ac:dyDescent="0.2">
      <c r="A182" s="21"/>
      <c r="B182" s="1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15"/>
      <c r="U182" s="16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x14ac:dyDescent="0.2">
      <c r="A183" s="21"/>
      <c r="B183" s="1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15"/>
      <c r="U183" s="16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x14ac:dyDescent="0.2">
      <c r="A184" s="21"/>
      <c r="B184" s="1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15"/>
      <c r="U184" s="16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x14ac:dyDescent="0.2">
      <c r="A185" s="21"/>
      <c r="B185" s="1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15"/>
      <c r="U185" s="16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x14ac:dyDescent="0.2">
      <c r="A186" s="21"/>
      <c r="B186" s="1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15"/>
      <c r="U186" s="16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x14ac:dyDescent="0.2">
      <c r="A187" s="21"/>
      <c r="B187" s="1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15"/>
      <c r="U187" s="16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x14ac:dyDescent="0.2">
      <c r="A188" s="21"/>
      <c r="B188" s="1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15"/>
      <c r="U188" s="16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x14ac:dyDescent="0.2">
      <c r="A189" s="21"/>
      <c r="B189" s="1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15"/>
      <c r="U189" s="16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x14ac:dyDescent="0.2">
      <c r="A190" s="21"/>
      <c r="B190" s="1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15"/>
      <c r="U190" s="16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x14ac:dyDescent="0.2">
      <c r="A191" s="21"/>
      <c r="B191" s="1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15"/>
      <c r="U191" s="16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x14ac:dyDescent="0.2">
      <c r="A192" s="21"/>
      <c r="B192" s="1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15"/>
      <c r="U192" s="16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x14ac:dyDescent="0.2">
      <c r="A193" s="21"/>
      <c r="B193" s="1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15"/>
      <c r="U193" s="16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x14ac:dyDescent="0.2">
      <c r="A194" s="21"/>
      <c r="B194" s="1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15"/>
      <c r="U194" s="16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x14ac:dyDescent="0.2">
      <c r="A195" s="21"/>
      <c r="B195" s="1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15"/>
      <c r="U195" s="16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x14ac:dyDescent="0.2">
      <c r="A196" s="21"/>
      <c r="B196" s="1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15"/>
      <c r="U196" s="16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x14ac:dyDescent="0.2">
      <c r="A197" s="21"/>
      <c r="B197" s="1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15"/>
      <c r="U197" s="16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x14ac:dyDescent="0.2">
      <c r="A198" s="21"/>
      <c r="B198" s="1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15"/>
      <c r="U198" s="16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x14ac:dyDescent="0.2">
      <c r="A199" s="21"/>
      <c r="B199" s="1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15"/>
      <c r="U199" s="16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x14ac:dyDescent="0.2">
      <c r="A200" s="21"/>
      <c r="B200" s="1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15"/>
      <c r="U200" s="16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x14ac:dyDescent="0.2">
      <c r="A201" s="21"/>
      <c r="B201" s="1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15"/>
      <c r="U201" s="16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x14ac:dyDescent="0.2">
      <c r="A202" s="21"/>
      <c r="B202" s="1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15"/>
      <c r="U202" s="16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x14ac:dyDescent="0.2">
      <c r="A203" s="21"/>
      <c r="B203" s="1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15"/>
      <c r="U203" s="16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x14ac:dyDescent="0.2">
      <c r="A204" s="21"/>
      <c r="B204" s="1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15"/>
      <c r="U204" s="16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x14ac:dyDescent="0.2">
      <c r="A205" s="21"/>
      <c r="B205" s="1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15"/>
      <c r="U205" s="16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x14ac:dyDescent="0.2">
      <c r="A206" s="21"/>
      <c r="B206" s="1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15"/>
      <c r="U206" s="16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x14ac:dyDescent="0.2">
      <c r="A207" s="21"/>
      <c r="B207" s="1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15"/>
      <c r="U207" s="16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x14ac:dyDescent="0.2">
      <c r="A208" s="21"/>
      <c r="B208" s="1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15"/>
      <c r="U208" s="16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x14ac:dyDescent="0.2">
      <c r="A209" s="21"/>
      <c r="B209" s="1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15"/>
      <c r="U209" s="16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x14ac:dyDescent="0.2">
      <c r="A210" s="21"/>
      <c r="B210" s="1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15"/>
      <c r="U210" s="16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x14ac:dyDescent="0.2">
      <c r="A211" s="21"/>
      <c r="B211" s="1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15"/>
      <c r="U211" s="16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x14ac:dyDescent="0.2">
      <c r="A212" s="21"/>
      <c r="B212" s="1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15"/>
      <c r="U212" s="16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x14ac:dyDescent="0.2">
      <c r="A213" s="21"/>
      <c r="B213" s="1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15"/>
      <c r="U213" s="16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x14ac:dyDescent="0.2">
      <c r="A214" s="21"/>
      <c r="B214" s="1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15"/>
      <c r="U214" s="16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x14ac:dyDescent="0.2">
      <c r="A215" s="21"/>
      <c r="B215" s="1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15"/>
      <c r="U215" s="16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x14ac:dyDescent="0.2">
      <c r="A216" s="21"/>
      <c r="B216" s="1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15"/>
      <c r="U216" s="16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x14ac:dyDescent="0.2">
      <c r="A217" s="21"/>
      <c r="B217" s="1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15"/>
      <c r="U217" s="16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x14ac:dyDescent="0.2">
      <c r="A218" s="21"/>
      <c r="B218" s="1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15"/>
      <c r="U218" s="16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x14ac:dyDescent="0.2">
      <c r="A219" s="21"/>
      <c r="B219" s="1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15"/>
      <c r="U219" s="16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x14ac:dyDescent="0.2">
      <c r="A220" s="21"/>
      <c r="B220" s="1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15"/>
      <c r="U220" s="16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x14ac:dyDescent="0.2">
      <c r="A221" s="21"/>
      <c r="B221" s="1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15"/>
      <c r="U221" s="16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x14ac:dyDescent="0.2">
      <c r="A222" s="21"/>
      <c r="B222" s="1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15"/>
      <c r="U222" s="16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x14ac:dyDescent="0.2">
      <c r="A223" s="21"/>
      <c r="B223" s="1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15"/>
      <c r="U223" s="16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x14ac:dyDescent="0.2">
      <c r="A224" s="21"/>
      <c r="B224" s="1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15"/>
      <c r="U224" s="16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x14ac:dyDescent="0.2">
      <c r="A225" s="21"/>
      <c r="B225" s="1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15"/>
      <c r="U225" s="16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x14ac:dyDescent="0.2">
      <c r="A226" s="21"/>
      <c r="B226" s="1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15"/>
      <c r="U226" s="16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x14ac:dyDescent="0.2">
      <c r="A227" s="21"/>
      <c r="B227" s="1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15"/>
      <c r="U227" s="16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x14ac:dyDescent="0.2">
      <c r="A228" s="21"/>
      <c r="B228" s="1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15"/>
      <c r="U228" s="16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x14ac:dyDescent="0.2">
      <c r="A229" s="21"/>
      <c r="B229" s="1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15"/>
      <c r="U229" s="16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x14ac:dyDescent="0.2">
      <c r="A230" s="21"/>
      <c r="B230" s="1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15"/>
      <c r="U230" s="16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x14ac:dyDescent="0.2">
      <c r="A231" s="21"/>
      <c r="B231" s="1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15"/>
      <c r="U231" s="16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x14ac:dyDescent="0.2">
      <c r="A232" s="21"/>
      <c r="B232" s="1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15"/>
      <c r="U232" s="16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x14ac:dyDescent="0.2">
      <c r="A233" s="21"/>
      <c r="B233" s="1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15"/>
      <c r="U233" s="16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x14ac:dyDescent="0.2">
      <c r="A234" s="21"/>
      <c r="B234" s="1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15"/>
      <c r="U234" s="16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x14ac:dyDescent="0.2">
      <c r="A235" s="21"/>
      <c r="B235" s="1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15"/>
      <c r="U235" s="16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x14ac:dyDescent="0.2">
      <c r="A236" s="21"/>
      <c r="B236" s="1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15"/>
      <c r="U236" s="16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x14ac:dyDescent="0.2">
      <c r="A237" s="21"/>
      <c r="B237" s="1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15"/>
      <c r="U237" s="16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x14ac:dyDescent="0.2">
      <c r="A238" s="21"/>
      <c r="B238" s="1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15"/>
      <c r="U238" s="16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x14ac:dyDescent="0.2">
      <c r="A239" s="21"/>
      <c r="B239" s="1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15"/>
      <c r="U239" s="16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x14ac:dyDescent="0.2">
      <c r="A240" s="21"/>
      <c r="B240" s="1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15"/>
      <c r="U240" s="16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x14ac:dyDescent="0.2">
      <c r="A241" s="21"/>
      <c r="B241" s="1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15"/>
      <c r="U241" s="16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x14ac:dyDescent="0.2">
      <c r="A242" s="21"/>
      <c r="B242" s="1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15"/>
      <c r="U242" s="16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x14ac:dyDescent="0.2">
      <c r="A243" s="21"/>
      <c r="B243" s="1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15"/>
      <c r="U243" s="16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x14ac:dyDescent="0.2">
      <c r="A244" s="21"/>
      <c r="B244" s="1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15"/>
      <c r="U244" s="16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x14ac:dyDescent="0.2">
      <c r="A245" s="21"/>
      <c r="B245" s="1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15"/>
      <c r="U245" s="16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x14ac:dyDescent="0.2">
      <c r="A246" s="21"/>
      <c r="B246" s="1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15"/>
      <c r="U246" s="16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x14ac:dyDescent="0.2">
      <c r="A247" s="21"/>
      <c r="B247" s="1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15"/>
      <c r="U247" s="16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x14ac:dyDescent="0.2">
      <c r="A248" s="21"/>
      <c r="B248" s="1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15"/>
      <c r="U248" s="16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x14ac:dyDescent="0.2">
      <c r="A249" s="21"/>
      <c r="B249" s="1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15"/>
      <c r="U249" s="16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x14ac:dyDescent="0.2">
      <c r="A250" s="21"/>
      <c r="B250" s="1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15"/>
      <c r="U250" s="16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x14ac:dyDescent="0.2">
      <c r="A251" s="21"/>
      <c r="B251" s="1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15"/>
      <c r="U251" s="16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x14ac:dyDescent="0.2">
      <c r="A252" s="21"/>
      <c r="B252" s="1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15"/>
      <c r="U252" s="16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x14ac:dyDescent="0.2">
      <c r="A253" s="21"/>
      <c r="B253" s="1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15"/>
      <c r="U253" s="16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x14ac:dyDescent="0.2">
      <c r="A254" s="21"/>
      <c r="B254" s="1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15"/>
      <c r="U254" s="16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x14ac:dyDescent="0.2">
      <c r="A255" s="21"/>
      <c r="B255" s="1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15"/>
      <c r="U255" s="16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x14ac:dyDescent="0.2">
      <c r="A256" s="21"/>
      <c r="B256" s="1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15"/>
      <c r="U256" s="16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x14ac:dyDescent="0.2">
      <c r="A257" s="21"/>
      <c r="B257" s="1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15"/>
      <c r="U257" s="16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x14ac:dyDescent="0.2">
      <c r="A258" s="21"/>
      <c r="B258" s="1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15"/>
      <c r="U258" s="16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x14ac:dyDescent="0.2">
      <c r="A259" s="21"/>
      <c r="B259" s="1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15"/>
      <c r="U259" s="16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x14ac:dyDescent="0.2">
      <c r="A260" s="21"/>
      <c r="B260" s="1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15"/>
      <c r="U260" s="16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x14ac:dyDescent="0.2">
      <c r="A261" s="21"/>
      <c r="B261" s="1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15"/>
      <c r="U261" s="16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x14ac:dyDescent="0.2">
      <c r="A262" s="21"/>
      <c r="B262" s="1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15"/>
      <c r="U262" s="16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x14ac:dyDescent="0.2">
      <c r="A263" s="21"/>
      <c r="B263" s="1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15"/>
      <c r="U263" s="16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x14ac:dyDescent="0.2">
      <c r="A264" s="21"/>
      <c r="B264" s="1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15"/>
      <c r="U264" s="16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x14ac:dyDescent="0.2">
      <c r="A265" s="21"/>
      <c r="B265" s="1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15"/>
      <c r="U265" s="16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x14ac:dyDescent="0.2">
      <c r="A266" s="21"/>
      <c r="B266" s="1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15"/>
      <c r="U266" s="16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x14ac:dyDescent="0.2">
      <c r="A267" s="21"/>
      <c r="B267" s="1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15"/>
      <c r="U267" s="16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x14ac:dyDescent="0.2">
      <c r="A268" s="21"/>
      <c r="B268" s="1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15"/>
      <c r="U268" s="16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x14ac:dyDescent="0.2">
      <c r="A269" s="21"/>
      <c r="B269" s="1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15"/>
      <c r="U269" s="16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x14ac:dyDescent="0.2">
      <c r="A270" s="21"/>
      <c r="B270" s="1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15"/>
      <c r="U270" s="16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x14ac:dyDescent="0.2">
      <c r="A271" s="21"/>
      <c r="B271" s="1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15"/>
      <c r="U271" s="16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x14ac:dyDescent="0.2">
      <c r="A272" s="21"/>
      <c r="B272" s="1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15"/>
      <c r="U272" s="16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x14ac:dyDescent="0.2">
      <c r="A273" s="21"/>
      <c r="B273" s="1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15"/>
      <c r="U273" s="16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x14ac:dyDescent="0.2">
      <c r="A274" s="21"/>
      <c r="B274" s="1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15"/>
      <c r="U274" s="16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x14ac:dyDescent="0.2">
      <c r="A275" s="21"/>
      <c r="B275" s="1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15"/>
      <c r="U275" s="16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x14ac:dyDescent="0.2">
      <c r="A276" s="21"/>
      <c r="B276" s="1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15"/>
      <c r="U276" s="16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x14ac:dyDescent="0.2">
      <c r="A277" s="21"/>
      <c r="B277" s="1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15"/>
      <c r="U277" s="16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x14ac:dyDescent="0.2">
      <c r="A278" s="21"/>
      <c r="B278" s="1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15"/>
      <c r="U278" s="16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x14ac:dyDescent="0.2">
      <c r="A279" s="21"/>
      <c r="B279" s="1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15"/>
      <c r="U279" s="16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x14ac:dyDescent="0.2">
      <c r="A280" s="21"/>
      <c r="B280" s="1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15"/>
      <c r="U280" s="16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x14ac:dyDescent="0.2">
      <c r="A281" s="21"/>
      <c r="B281" s="1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15"/>
      <c r="U281" s="16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x14ac:dyDescent="0.2">
      <c r="A282" s="21"/>
      <c r="B282" s="1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15"/>
      <c r="U282" s="16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x14ac:dyDescent="0.2">
      <c r="A283" s="21"/>
      <c r="B283" s="1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15"/>
      <c r="U283" s="16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x14ac:dyDescent="0.2">
      <c r="A284" s="21"/>
      <c r="B284" s="1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15"/>
      <c r="U284" s="16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x14ac:dyDescent="0.2">
      <c r="A285" s="21"/>
      <c r="B285" s="1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15"/>
      <c r="U285" s="16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x14ac:dyDescent="0.2">
      <c r="A286" s="21"/>
      <c r="B286" s="1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15"/>
      <c r="U286" s="16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x14ac:dyDescent="0.2">
      <c r="A287" s="21"/>
      <c r="B287" s="1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15"/>
      <c r="U287" s="16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x14ac:dyDescent="0.2">
      <c r="A288" s="21"/>
      <c r="B288" s="1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15"/>
      <c r="U288" s="16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x14ac:dyDescent="0.2">
      <c r="A289" s="21"/>
      <c r="B289" s="1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15"/>
      <c r="U289" s="16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x14ac:dyDescent="0.2">
      <c r="A290" s="21"/>
      <c r="B290" s="1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15"/>
      <c r="U290" s="16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x14ac:dyDescent="0.2">
      <c r="A291" s="21"/>
      <c r="B291" s="1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15"/>
      <c r="U291" s="16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x14ac:dyDescent="0.2">
      <c r="A292" s="21"/>
      <c r="B292" s="1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15"/>
      <c r="U292" s="16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x14ac:dyDescent="0.2">
      <c r="A293" s="21"/>
      <c r="B293" s="1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15"/>
      <c r="U293" s="16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x14ac:dyDescent="0.2">
      <c r="A294" s="21"/>
      <c r="B294" s="1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15"/>
      <c r="U294" s="16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x14ac:dyDescent="0.2">
      <c r="A295" s="21"/>
      <c r="B295" s="1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15"/>
      <c r="U295" s="16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x14ac:dyDescent="0.2">
      <c r="A296" s="21"/>
      <c r="B296" s="1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15"/>
      <c r="U296" s="16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x14ac:dyDescent="0.2">
      <c r="A297" s="21"/>
      <c r="B297" s="1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15"/>
      <c r="U297" s="16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x14ac:dyDescent="0.2">
      <c r="A298" s="21"/>
      <c r="B298" s="1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15"/>
      <c r="U298" s="16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x14ac:dyDescent="0.2">
      <c r="A299" s="21"/>
      <c r="B299" s="1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15"/>
      <c r="U299" s="16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x14ac:dyDescent="0.2">
      <c r="A300" s="21"/>
      <c r="B300" s="1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15"/>
      <c r="U300" s="16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x14ac:dyDescent="0.2">
      <c r="A301" s="21"/>
      <c r="B301" s="1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15"/>
      <c r="U301" s="16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x14ac:dyDescent="0.2">
      <c r="A302" s="21"/>
      <c r="B302" s="1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15"/>
      <c r="U302" s="16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x14ac:dyDescent="0.2">
      <c r="A303" s="21"/>
      <c r="B303" s="1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15"/>
      <c r="U303" s="16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x14ac:dyDescent="0.2">
      <c r="A304" s="21"/>
      <c r="B304" s="1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15"/>
      <c r="U304" s="16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x14ac:dyDescent="0.2">
      <c r="A305" s="21"/>
      <c r="B305" s="1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15"/>
      <c r="U305" s="16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x14ac:dyDescent="0.2">
      <c r="A306" s="21"/>
      <c r="B306" s="1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15"/>
      <c r="U306" s="16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x14ac:dyDescent="0.2">
      <c r="A307" s="21"/>
      <c r="B307" s="1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15"/>
      <c r="U307" s="16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x14ac:dyDescent="0.2">
      <c r="A308" s="21"/>
      <c r="B308" s="1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15"/>
      <c r="U308" s="16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x14ac:dyDescent="0.2">
      <c r="A309" s="21"/>
      <c r="B309" s="1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15"/>
      <c r="U309" s="16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x14ac:dyDescent="0.2">
      <c r="A310" s="21"/>
      <c r="B310" s="1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15"/>
      <c r="U310" s="16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x14ac:dyDescent="0.2">
      <c r="A311" s="21"/>
      <c r="B311" s="1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15"/>
      <c r="U311" s="16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x14ac:dyDescent="0.2">
      <c r="A312" s="21"/>
      <c r="B312" s="1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15"/>
      <c r="U312" s="16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x14ac:dyDescent="0.2">
      <c r="A313" s="21"/>
      <c r="B313" s="1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15"/>
      <c r="U313" s="16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x14ac:dyDescent="0.2">
      <c r="A314" s="21"/>
      <c r="B314" s="1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15"/>
      <c r="U314" s="16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x14ac:dyDescent="0.2">
      <c r="A315" s="21"/>
      <c r="B315" s="1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15"/>
      <c r="U315" s="16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x14ac:dyDescent="0.2">
      <c r="A316" s="21"/>
      <c r="B316" s="1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15"/>
      <c r="U316" s="16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x14ac:dyDescent="0.2">
      <c r="A317" s="21"/>
      <c r="B317" s="1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15"/>
      <c r="U317" s="16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x14ac:dyDescent="0.2">
      <c r="A318" s="21"/>
      <c r="B318" s="1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15"/>
      <c r="U318" s="16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x14ac:dyDescent="0.2">
      <c r="A319" s="21"/>
      <c r="B319" s="1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15"/>
      <c r="U319" s="16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x14ac:dyDescent="0.2">
      <c r="A320" s="21"/>
      <c r="B320" s="1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15"/>
      <c r="U320" s="16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x14ac:dyDescent="0.2">
      <c r="A321" s="21"/>
      <c r="B321" s="1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15"/>
      <c r="U321" s="16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x14ac:dyDescent="0.2">
      <c r="A322" s="21"/>
      <c r="B322" s="1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15"/>
      <c r="U322" s="16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x14ac:dyDescent="0.2">
      <c r="A323" s="21"/>
      <c r="B323" s="1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15"/>
      <c r="U323" s="16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x14ac:dyDescent="0.2">
      <c r="A324" s="21"/>
      <c r="B324" s="1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15"/>
      <c r="U324" s="16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x14ac:dyDescent="0.2">
      <c r="A325" s="21"/>
      <c r="B325" s="1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15"/>
      <c r="U325" s="16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x14ac:dyDescent="0.2">
      <c r="A326" s="21"/>
      <c r="B326" s="1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15"/>
      <c r="U326" s="16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x14ac:dyDescent="0.2">
      <c r="A327" s="21"/>
      <c r="B327" s="1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15"/>
      <c r="U327" s="16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x14ac:dyDescent="0.2">
      <c r="A328" s="21"/>
      <c r="B328" s="1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15"/>
      <c r="U328" s="16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x14ac:dyDescent="0.2">
      <c r="A329" s="21"/>
      <c r="B329" s="1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15"/>
      <c r="U329" s="16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x14ac:dyDescent="0.2">
      <c r="A330" s="21"/>
      <c r="B330" s="1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15"/>
      <c r="U330" s="16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x14ac:dyDescent="0.2">
      <c r="A331" s="21"/>
      <c r="B331" s="1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15"/>
      <c r="U331" s="16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x14ac:dyDescent="0.2">
      <c r="A332" s="21"/>
      <c r="B332" s="1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15"/>
      <c r="U332" s="16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x14ac:dyDescent="0.2">
      <c r="A333" s="21"/>
      <c r="B333" s="1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15"/>
      <c r="U333" s="16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x14ac:dyDescent="0.2">
      <c r="A334" s="21"/>
      <c r="B334" s="1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15"/>
      <c r="U334" s="16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x14ac:dyDescent="0.2">
      <c r="A335" s="21"/>
      <c r="B335" s="1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15"/>
      <c r="U335" s="16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x14ac:dyDescent="0.2">
      <c r="A336" s="21"/>
      <c r="B336" s="1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15"/>
      <c r="U336" s="16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x14ac:dyDescent="0.2">
      <c r="A337" s="21"/>
      <c r="B337" s="1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15"/>
      <c r="U337" s="16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x14ac:dyDescent="0.2">
      <c r="A338" s="21"/>
      <c r="B338" s="1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15"/>
      <c r="U338" s="16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x14ac:dyDescent="0.2">
      <c r="A339" s="21"/>
      <c r="B339" s="1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15"/>
      <c r="U339" s="16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x14ac:dyDescent="0.2">
      <c r="A340" s="21"/>
      <c r="B340" s="1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15"/>
      <c r="U340" s="16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x14ac:dyDescent="0.2">
      <c r="A341" s="21"/>
      <c r="B341" s="1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15"/>
      <c r="U341" s="16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x14ac:dyDescent="0.2">
      <c r="A342" s="21"/>
      <c r="B342" s="1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15"/>
      <c r="U342" s="16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x14ac:dyDescent="0.2">
      <c r="A343" s="21"/>
      <c r="B343" s="1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15"/>
      <c r="U343" s="16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x14ac:dyDescent="0.2">
      <c r="A344" s="21"/>
      <c r="B344" s="1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15"/>
      <c r="U344" s="16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x14ac:dyDescent="0.2">
      <c r="A345" s="21"/>
      <c r="B345" s="1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15"/>
      <c r="U345" s="16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x14ac:dyDescent="0.2">
      <c r="A346" s="21"/>
      <c r="B346" s="1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15"/>
      <c r="U346" s="16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x14ac:dyDescent="0.2">
      <c r="A347" s="21"/>
      <c r="B347" s="1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15"/>
      <c r="U347" s="16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x14ac:dyDescent="0.2">
      <c r="A348" s="21"/>
      <c r="B348" s="1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15"/>
      <c r="U348" s="16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x14ac:dyDescent="0.2">
      <c r="A349" s="21"/>
      <c r="B349" s="1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15"/>
      <c r="U349" s="16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x14ac:dyDescent="0.2">
      <c r="A350" s="21"/>
      <c r="B350" s="1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15"/>
      <c r="U350" s="16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x14ac:dyDescent="0.2">
      <c r="A351" s="21"/>
      <c r="B351" s="1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15"/>
      <c r="U351" s="16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x14ac:dyDescent="0.2">
      <c r="A352" s="21"/>
      <c r="B352" s="1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15"/>
      <c r="U352" s="16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x14ac:dyDescent="0.2">
      <c r="A353" s="21"/>
      <c r="B353" s="1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15"/>
      <c r="U353" s="16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x14ac:dyDescent="0.2">
      <c r="A354" s="21"/>
      <c r="B354" s="1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15"/>
      <c r="U354" s="16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x14ac:dyDescent="0.2">
      <c r="A355" s="21"/>
      <c r="B355" s="1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15"/>
      <c r="U355" s="16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x14ac:dyDescent="0.2">
      <c r="A356" s="21"/>
      <c r="B356" s="1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15"/>
      <c r="U356" s="16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x14ac:dyDescent="0.2">
      <c r="A357" s="21"/>
      <c r="B357" s="1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15"/>
      <c r="U357" s="16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x14ac:dyDescent="0.2">
      <c r="A358" s="21"/>
      <c r="B358" s="1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15"/>
      <c r="U358" s="16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x14ac:dyDescent="0.2">
      <c r="A359" s="21"/>
      <c r="B359" s="1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15"/>
      <c r="U359" s="16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x14ac:dyDescent="0.2">
      <c r="A360" s="21"/>
      <c r="B360" s="1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15"/>
      <c r="U360" s="16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x14ac:dyDescent="0.2">
      <c r="A361" s="21"/>
      <c r="B361" s="1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15"/>
      <c r="U361" s="16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x14ac:dyDescent="0.2">
      <c r="A362" s="21"/>
      <c r="B362" s="1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15"/>
      <c r="U362" s="16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x14ac:dyDescent="0.2">
      <c r="A363" s="21"/>
      <c r="B363" s="1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15"/>
      <c r="U363" s="16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x14ac:dyDescent="0.2">
      <c r="A364" s="21"/>
      <c r="B364" s="1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15"/>
      <c r="U364" s="16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x14ac:dyDescent="0.2">
      <c r="A365" s="21"/>
      <c r="B365" s="1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15"/>
      <c r="U365" s="16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x14ac:dyDescent="0.2">
      <c r="A366" s="21"/>
      <c r="B366" s="1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15"/>
      <c r="U366" s="16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x14ac:dyDescent="0.2">
      <c r="A367" s="21"/>
      <c r="B367" s="1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15"/>
      <c r="U367" s="16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x14ac:dyDescent="0.2">
      <c r="A368" s="21"/>
      <c r="B368" s="1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15"/>
      <c r="U368" s="16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x14ac:dyDescent="0.2">
      <c r="A369" s="21"/>
      <c r="B369" s="1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15"/>
      <c r="U369" s="16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x14ac:dyDescent="0.2">
      <c r="A370" s="21"/>
      <c r="B370" s="1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15"/>
      <c r="U370" s="16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x14ac:dyDescent="0.2">
      <c r="A371" s="21"/>
      <c r="B371" s="1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15"/>
      <c r="U371" s="16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x14ac:dyDescent="0.2">
      <c r="A372" s="21"/>
      <c r="B372" s="1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15"/>
      <c r="U372" s="16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x14ac:dyDescent="0.2">
      <c r="A373" s="21"/>
      <c r="B373" s="1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15"/>
      <c r="U373" s="16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x14ac:dyDescent="0.2">
      <c r="A374" s="21"/>
      <c r="B374" s="1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15"/>
      <c r="U374" s="16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x14ac:dyDescent="0.2">
      <c r="A375" s="21"/>
      <c r="B375" s="1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15"/>
      <c r="U375" s="16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x14ac:dyDescent="0.2">
      <c r="A376" s="21"/>
      <c r="B376" s="1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15"/>
      <c r="U376" s="16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x14ac:dyDescent="0.2">
      <c r="A377" s="21"/>
      <c r="B377" s="1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15"/>
      <c r="U377" s="16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x14ac:dyDescent="0.2">
      <c r="A378" s="21"/>
      <c r="B378" s="1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15"/>
      <c r="U378" s="16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x14ac:dyDescent="0.2">
      <c r="A379" s="21"/>
      <c r="B379" s="1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15"/>
      <c r="U379" s="16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x14ac:dyDescent="0.2">
      <c r="B380" s="1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15"/>
      <c r="U380" s="16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x14ac:dyDescent="0.2">
      <c r="V381" s="21"/>
    </row>
  </sheetData>
  <mergeCells count="98">
    <mergeCell ref="N161:O161"/>
    <mergeCell ref="N162:O162"/>
    <mergeCell ref="N163:O163"/>
    <mergeCell ref="N164:O164"/>
    <mergeCell ref="G158:H158"/>
    <mergeCell ref="U158:V158"/>
    <mergeCell ref="W158:X158"/>
    <mergeCell ref="U159:V159"/>
    <mergeCell ref="W159:X159"/>
    <mergeCell ref="N160:O160"/>
    <mergeCell ref="U160:V160"/>
    <mergeCell ref="W160:X160"/>
    <mergeCell ref="V154:X154"/>
    <mergeCell ref="V155:X155"/>
    <mergeCell ref="G156:H156"/>
    <mergeCell ref="G157:H157"/>
    <mergeCell ref="U157:V157"/>
    <mergeCell ref="W157:X157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U91:V91"/>
    <mergeCell ref="K92:L92"/>
    <mergeCell ref="U92:V92"/>
    <mergeCell ref="U99:V99"/>
    <mergeCell ref="J101:K101"/>
    <mergeCell ref="J102:K102"/>
    <mergeCell ref="K85:L85"/>
    <mergeCell ref="K86:L86"/>
    <mergeCell ref="K87:L87"/>
    <mergeCell ref="K88:L88"/>
    <mergeCell ref="K90:L90"/>
    <mergeCell ref="K91:L91"/>
    <mergeCell ref="K80:L80"/>
    <mergeCell ref="U80:V80"/>
    <mergeCell ref="K82:L82"/>
    <mergeCell ref="U82:V82"/>
    <mergeCell ref="K83:L83"/>
    <mergeCell ref="U83:V83"/>
    <mergeCell ref="U75:V75"/>
    <mergeCell ref="K76:L76"/>
    <mergeCell ref="K77:L77"/>
    <mergeCell ref="U77:V77"/>
    <mergeCell ref="K79:L79"/>
    <mergeCell ref="U79:V79"/>
    <mergeCell ref="U69:V69"/>
    <mergeCell ref="K70:L70"/>
    <mergeCell ref="K71:L71"/>
    <mergeCell ref="K73:L73"/>
    <mergeCell ref="K74:L74"/>
    <mergeCell ref="U74:V74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I18:AE19"/>
    <mergeCell ref="H31:J31"/>
    <mergeCell ref="H32:J32"/>
    <mergeCell ref="X32:Z32"/>
    <mergeCell ref="H33:J33"/>
    <mergeCell ref="L33:M33"/>
    <mergeCell ref="I15:AE16"/>
    <mergeCell ref="A2:AE2"/>
    <mergeCell ref="A3:AE3"/>
    <mergeCell ref="H5:X5"/>
    <mergeCell ref="H6:X6"/>
    <mergeCell ref="AD9:AE9"/>
  </mergeCells>
  <conditionalFormatting sqref="J104:K104">
    <cfRule type="cellIs" dxfId="247" priority="11" stopIfTrue="1" operator="lessThan">
      <formula>$H$31</formula>
    </cfRule>
    <cfRule type="cellIs" dxfId="246" priority="12" stopIfTrue="1" operator="greaterThan">
      <formula>$H$31</formula>
    </cfRule>
  </conditionalFormatting>
  <conditionalFormatting sqref="U69:V69">
    <cfRule type="cellIs" dxfId="245" priority="1" stopIfTrue="1" operator="lessThan">
      <formula>$X$36</formula>
    </cfRule>
    <cfRule type="cellIs" dxfId="244" priority="2" stopIfTrue="1" operator="greaterThan">
      <formula>$X$36</formula>
    </cfRule>
  </conditionalFormatting>
  <conditionalFormatting sqref="U75:V75">
    <cfRule type="cellIs" dxfId="243" priority="5" stopIfTrue="1" operator="lessThan">
      <formula>$X$35</formula>
    </cfRule>
    <cfRule type="cellIs" dxfId="242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241" priority="3" stopIfTrue="1" operator="lessThan">
      <formula>$X$37</formula>
    </cfRule>
    <cfRule type="cellIs" dxfId="240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7424-E1DA-4089-8D3E-85EBC10D29FF}">
  <sheetPr>
    <tabColor rgb="FF92D050"/>
  </sheetPr>
  <dimension ref="A1:AX381"/>
  <sheetViews>
    <sheetView view="pageBreakPreview" zoomScale="75" zoomScaleNormal="100" zoomScaleSheetLayoutView="115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50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6"/>
      <c r="AE5" s="17"/>
      <c r="AF5" s="16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130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21"/>
      <c r="AB6" s="21" t="s">
        <v>3</v>
      </c>
      <c r="AD6" s="20"/>
      <c r="AE6" s="22"/>
      <c r="AF6" s="20"/>
      <c r="AG6" s="20"/>
      <c r="AH6" s="23"/>
      <c r="AI6" s="20">
        <f>PI()*H34</f>
        <v>56.517251838080377</v>
      </c>
      <c r="AJ6" s="24">
        <f>AI6/6</f>
        <v>9.4195419730133967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205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21"/>
      <c r="AB7" s="2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21"/>
      <c r="AB8" s="2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5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5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5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5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5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AE27" s="51"/>
    </row>
    <row r="28" spans="1:39" ht="11.25" customHeight="1" x14ac:dyDescent="0.2">
      <c r="A28" s="61"/>
      <c r="B28" s="15" t="s">
        <v>196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62"/>
      <c r="T28" s="63"/>
      <c r="U28" s="16"/>
      <c r="V28" s="21"/>
      <c r="W28" s="21"/>
      <c r="AE28" s="51"/>
    </row>
    <row r="29" spans="1:39" ht="11.25" customHeight="1" x14ac:dyDescent="0.2">
      <c r="A29" s="61"/>
      <c r="B29" s="64"/>
      <c r="C29" s="15"/>
      <c r="D29" s="21"/>
      <c r="E29" s="21"/>
      <c r="F29" s="21"/>
      <c r="G29" s="21"/>
      <c r="H29" s="21"/>
      <c r="T29" s="15"/>
      <c r="U29" s="65"/>
      <c r="V29" s="21"/>
      <c r="Y29" s="21"/>
      <c r="Z29" s="66"/>
      <c r="AA29" s="21"/>
      <c r="AB29" s="21"/>
      <c r="AC29" s="2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68"/>
      <c r="T30" s="63"/>
      <c r="U30" s="16"/>
      <c r="V30" s="2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21"/>
      <c r="D31" s="21"/>
      <c r="E31" s="21"/>
      <c r="G31" s="7" t="s">
        <v>3</v>
      </c>
      <c r="H31" s="219">
        <f>Sheet1!B30</f>
        <v>2467</v>
      </c>
      <c r="I31" s="219"/>
      <c r="J31" s="219"/>
      <c r="K31" s="21" t="s">
        <v>35</v>
      </c>
      <c r="M31" s="21"/>
      <c r="N31" s="21"/>
      <c r="O31" s="21"/>
      <c r="P31" s="21"/>
      <c r="Q31" s="21"/>
      <c r="R31" s="21" t="s">
        <v>36</v>
      </c>
      <c r="S31" s="70"/>
      <c r="T31" s="15"/>
      <c r="U31" s="71"/>
      <c r="V31" s="21"/>
      <c r="Z31" s="72"/>
      <c r="AA31" s="21"/>
      <c r="AB31" s="2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21"/>
      <c r="D32" s="21"/>
      <c r="E32" s="21"/>
      <c r="G32" s="7" t="s">
        <v>3</v>
      </c>
      <c r="H32" s="230">
        <v>1.82</v>
      </c>
      <c r="I32" s="230"/>
      <c r="J32" s="230"/>
      <c r="K32" s="21" t="s">
        <v>38</v>
      </c>
      <c r="M32" s="21"/>
      <c r="N32" s="21"/>
      <c r="O32" s="21"/>
      <c r="P32" s="21"/>
      <c r="Q32" s="21"/>
      <c r="R32" s="21" t="s">
        <v>39</v>
      </c>
      <c r="S32" s="68"/>
      <c r="T32" s="63"/>
      <c r="U32" s="71"/>
      <c r="V32" s="21"/>
      <c r="W32" s="2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21"/>
      <c r="E33" s="21"/>
      <c r="G33" s="7" t="s">
        <v>3</v>
      </c>
      <c r="H33" s="237">
        <f>L33*6/PI()</f>
        <v>17.188733853924695</v>
      </c>
      <c r="I33" s="237"/>
      <c r="J33" s="237"/>
      <c r="K33" s="21" t="s">
        <v>38</v>
      </c>
      <c r="L33" s="238">
        <v>9</v>
      </c>
      <c r="M33" s="238"/>
      <c r="N33" s="7" t="s">
        <v>42</v>
      </c>
      <c r="Q33" s="21"/>
      <c r="R33" s="21"/>
      <c r="S33" s="68"/>
      <c r="T33" s="63"/>
      <c r="U33" s="71"/>
      <c r="V33" s="21"/>
      <c r="W33" s="21"/>
      <c r="X33" s="74"/>
      <c r="Y33" s="74"/>
      <c r="Z33" s="74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21"/>
      <c r="D34" s="21"/>
      <c r="E34" s="21"/>
      <c r="G34" s="7" t="s">
        <v>3</v>
      </c>
      <c r="H34" s="230">
        <v>17.989999999999998</v>
      </c>
      <c r="I34" s="230"/>
      <c r="J34" s="230"/>
      <c r="K34" s="21" t="s">
        <v>38</v>
      </c>
      <c r="M34" s="78"/>
      <c r="R34" s="7" t="s">
        <v>44</v>
      </c>
      <c r="T34" s="15"/>
      <c r="U34" s="79"/>
      <c r="V34" s="21"/>
      <c r="W34" s="7" t="s">
        <v>3</v>
      </c>
      <c r="X34" s="230">
        <v>300</v>
      </c>
      <c r="Y34" s="230"/>
      <c r="Z34" s="230"/>
      <c r="AA34" s="21" t="s">
        <v>40</v>
      </c>
      <c r="AB34" s="2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21"/>
      <c r="D35" s="21"/>
      <c r="E35" s="21"/>
      <c r="G35" s="7" t="s">
        <v>3</v>
      </c>
      <c r="H35" s="230">
        <v>7</v>
      </c>
      <c r="I35" s="230"/>
      <c r="J35" s="230"/>
      <c r="K35" s="21" t="s">
        <v>46</v>
      </c>
      <c r="R35" s="7" t="s">
        <v>47</v>
      </c>
      <c r="T35" s="15"/>
      <c r="U35" s="79"/>
      <c r="V35" s="21"/>
      <c r="W35" s="7" t="s">
        <v>3</v>
      </c>
      <c r="X35" s="230">
        <v>15</v>
      </c>
      <c r="Y35" s="230"/>
      <c r="Z35" s="230"/>
      <c r="AA35" s="21" t="s">
        <v>48</v>
      </c>
      <c r="AB35" s="2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21"/>
      <c r="D36" s="21"/>
      <c r="E36" s="21"/>
      <c r="G36" s="7" t="s">
        <v>3</v>
      </c>
      <c r="H36" s="231">
        <f>H32*H35</f>
        <v>12.74</v>
      </c>
      <c r="I36" s="231"/>
      <c r="J36" s="231"/>
      <c r="K36" s="21" t="s">
        <v>38</v>
      </c>
      <c r="R36" s="7" t="s">
        <v>51</v>
      </c>
      <c r="T36" s="15"/>
      <c r="U36" s="71"/>
      <c r="V36" s="21"/>
      <c r="W36" s="7" t="s">
        <v>3</v>
      </c>
      <c r="X36" s="230">
        <v>30</v>
      </c>
      <c r="Y36" s="230"/>
      <c r="Z36" s="230"/>
      <c r="AA36" s="21" t="s">
        <v>48</v>
      </c>
      <c r="AB36" s="2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21"/>
      <c r="D37" s="21"/>
      <c r="E37" s="21"/>
      <c r="H37" s="21"/>
      <c r="I37" s="21"/>
      <c r="J37" s="21"/>
      <c r="K37" s="21"/>
      <c r="R37" s="7" t="s">
        <v>47</v>
      </c>
      <c r="T37" s="15"/>
      <c r="U37" s="71"/>
      <c r="V37" s="21"/>
      <c r="W37" s="7" t="s">
        <v>3</v>
      </c>
      <c r="X37" s="230">
        <v>15</v>
      </c>
      <c r="Y37" s="230"/>
      <c r="Z37" s="230"/>
      <c r="AA37" s="21" t="s">
        <v>48</v>
      </c>
      <c r="AB37" s="2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21"/>
      <c r="D38" s="21"/>
      <c r="E38" s="21"/>
      <c r="H38" s="21"/>
      <c r="I38" s="21"/>
      <c r="J38" s="21"/>
      <c r="K38" s="21"/>
      <c r="T38" s="15"/>
      <c r="U38" s="71"/>
      <c r="V38" s="21"/>
      <c r="X38" s="74"/>
      <c r="Y38" s="74"/>
      <c r="Z38" s="74"/>
      <c r="AA38" s="21"/>
      <c r="AB38" s="2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21"/>
      <c r="D39" s="21"/>
      <c r="E39" s="21"/>
      <c r="H39" s="21"/>
      <c r="I39" s="21"/>
      <c r="J39" s="21"/>
      <c r="K39" s="21"/>
      <c r="L39" s="7" t="s">
        <v>3</v>
      </c>
      <c r="M39" s="81">
        <f>U39+U68+U74</f>
        <v>11376</v>
      </c>
      <c r="N39" s="7" t="s">
        <v>55</v>
      </c>
      <c r="O39" s="82" t="s">
        <v>56</v>
      </c>
      <c r="T39" s="15"/>
      <c r="U39" s="232">
        <f>Sheet1!C30</f>
        <v>9600</v>
      </c>
      <c r="V39" s="232"/>
      <c r="W39" s="232"/>
      <c r="X39" s="74" t="s">
        <v>55</v>
      </c>
      <c r="Y39" s="74"/>
      <c r="Z39" s="74"/>
      <c r="AA39" s="21"/>
      <c r="AB39" s="2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21"/>
      <c r="D40" s="21"/>
      <c r="E40" s="21"/>
      <c r="H40" s="21"/>
      <c r="I40" s="21"/>
      <c r="J40" s="21"/>
      <c r="K40" s="21"/>
      <c r="L40" s="7" t="s">
        <v>3</v>
      </c>
      <c r="M40" s="83">
        <f>U40/1000</f>
        <v>63</v>
      </c>
      <c r="N40" s="7" t="s">
        <v>58</v>
      </c>
      <c r="O40" s="82" t="s">
        <v>59</v>
      </c>
      <c r="T40" s="15"/>
      <c r="U40" s="233">
        <f>Sheet1!M30</f>
        <v>63000</v>
      </c>
      <c r="V40" s="233"/>
      <c r="W40" s="233"/>
      <c r="X40" s="74" t="s">
        <v>60</v>
      </c>
      <c r="Y40" s="74"/>
      <c r="Z40" s="74"/>
      <c r="AA40" s="21"/>
      <c r="AB40" s="2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21"/>
      <c r="D41" s="21"/>
      <c r="E41" s="21"/>
      <c r="H41" s="21"/>
      <c r="I41" s="21"/>
      <c r="J41" s="21"/>
      <c r="K41" s="21"/>
      <c r="M41" s="74">
        <f>Sheet1!E30</f>
        <v>149</v>
      </c>
      <c r="N41" s="7" t="s">
        <v>55</v>
      </c>
      <c r="O41" s="82" t="s">
        <v>56</v>
      </c>
      <c r="T41" s="15"/>
      <c r="U41" s="71"/>
      <c r="V41" s="21"/>
      <c r="X41" s="74"/>
      <c r="Y41" s="74"/>
      <c r="Z41" s="74"/>
      <c r="AA41" s="21"/>
      <c r="AB41" s="2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21"/>
      <c r="D43" s="21"/>
      <c r="E43" s="21"/>
      <c r="H43" s="21"/>
      <c r="I43" s="21"/>
      <c r="J43" s="21"/>
      <c r="K43" s="21"/>
      <c r="T43" s="15"/>
      <c r="U43" s="71"/>
      <c r="V43" s="21"/>
      <c r="X43" s="74"/>
      <c r="Y43" s="74"/>
      <c r="Z43" s="74"/>
      <c r="AA43" s="21"/>
      <c r="AB43" s="2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21"/>
      <c r="D44" s="21"/>
      <c r="E44" s="21"/>
      <c r="H44" s="21"/>
      <c r="I44" s="21"/>
      <c r="J44" s="21"/>
      <c r="K44" s="21"/>
      <c r="T44" s="15"/>
      <c r="U44" s="71"/>
      <c r="V44" s="21"/>
      <c r="X44" s="74"/>
      <c r="Y44" s="74"/>
      <c r="Z44" s="74"/>
      <c r="AA44" s="21"/>
      <c r="AB44" s="2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21"/>
      <c r="D45" s="21"/>
      <c r="E45" s="21"/>
      <c r="H45" s="21"/>
      <c r="I45" s="21"/>
      <c r="J45" s="21"/>
      <c r="K45" s="21"/>
      <c r="T45" s="15"/>
      <c r="U45" s="71"/>
      <c r="V45" s="21"/>
      <c r="X45" s="74"/>
      <c r="Y45" s="74"/>
      <c r="Z45" s="74"/>
      <c r="AA45" s="21"/>
      <c r="AB45" s="2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21"/>
      <c r="D46" s="21"/>
      <c r="E46" s="21"/>
      <c r="H46" s="21"/>
      <c r="I46" s="21"/>
      <c r="J46" s="21"/>
      <c r="K46" s="21"/>
      <c r="T46" s="15"/>
      <c r="U46" s="71"/>
      <c r="V46" s="21"/>
      <c r="X46" s="74"/>
      <c r="Y46" s="74"/>
      <c r="Z46" s="74"/>
      <c r="AA46" s="21"/>
      <c r="AB46" s="2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21"/>
      <c r="D47" s="21"/>
      <c r="E47" s="21"/>
      <c r="H47" s="21"/>
      <c r="I47" s="21"/>
      <c r="J47" s="21"/>
      <c r="K47" s="21"/>
      <c r="T47" s="15"/>
      <c r="U47" s="71"/>
      <c r="V47" s="21"/>
      <c r="X47" s="74"/>
      <c r="Y47" s="74"/>
      <c r="Z47" s="74"/>
      <c r="AA47" s="21"/>
      <c r="AB47" s="2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21"/>
      <c r="D48" s="21"/>
      <c r="E48" s="21"/>
      <c r="H48" s="21"/>
      <c r="I48" s="21"/>
      <c r="J48" s="21"/>
      <c r="K48" s="93"/>
      <c r="R48" s="94"/>
      <c r="T48" s="7"/>
      <c r="U48" s="7"/>
      <c r="W48" s="15"/>
      <c r="X48" s="71"/>
      <c r="Y48" s="21"/>
      <c r="AA48" s="74"/>
      <c r="AB48" s="2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21"/>
      <c r="D49" s="21"/>
      <c r="E49" s="21"/>
      <c r="H49" s="21"/>
      <c r="I49" s="21"/>
      <c r="J49" s="21"/>
      <c r="K49" s="93"/>
      <c r="L49" s="95"/>
      <c r="M49" s="95"/>
      <c r="N49" s="95"/>
      <c r="O49" s="95"/>
      <c r="P49" s="95"/>
      <c r="Q49" s="95"/>
      <c r="R49" s="94"/>
      <c r="S49" s="95"/>
      <c r="T49" s="96"/>
      <c r="U49" s="71"/>
      <c r="V49" s="79"/>
      <c r="W49" s="95"/>
      <c r="X49" s="97"/>
      <c r="Y49" s="74"/>
      <c r="Z49" s="74"/>
      <c r="AA49" s="21"/>
      <c r="AB49" s="2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21"/>
      <c r="D50" s="21"/>
      <c r="E50" s="21"/>
      <c r="H50" s="21"/>
      <c r="I50" s="21"/>
      <c r="J50" s="21"/>
      <c r="K50" s="98"/>
      <c r="R50" s="94"/>
      <c r="T50" s="15"/>
      <c r="U50" s="99"/>
      <c r="V50" s="21"/>
      <c r="X50" s="74"/>
      <c r="Y50" s="74"/>
      <c r="Z50" s="74"/>
      <c r="AA50" s="21"/>
      <c r="AB50" s="2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21"/>
      <c r="D51" s="21"/>
      <c r="E51" s="21"/>
      <c r="H51" s="21"/>
      <c r="I51" s="21"/>
      <c r="J51" s="21"/>
      <c r="K51" s="93"/>
      <c r="R51" s="94"/>
      <c r="T51" s="15"/>
      <c r="U51" s="71"/>
      <c r="V51" s="21"/>
      <c r="X51" s="74"/>
      <c r="Y51" s="74"/>
      <c r="Z51" s="74"/>
      <c r="AA51" s="21"/>
      <c r="AB51" s="2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21"/>
      <c r="D52" s="21"/>
      <c r="E52" s="21"/>
      <c r="H52" s="21"/>
      <c r="I52" s="21"/>
      <c r="J52" s="21"/>
      <c r="K52" s="93"/>
      <c r="L52" s="95"/>
      <c r="R52" s="94"/>
      <c r="T52" s="15"/>
      <c r="U52" s="71"/>
      <c r="V52" s="21"/>
      <c r="X52" s="74"/>
      <c r="Y52" s="74"/>
      <c r="Z52" s="74"/>
      <c r="AA52" s="21"/>
      <c r="AB52" s="2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21"/>
      <c r="D53" s="21"/>
      <c r="E53" s="21"/>
      <c r="H53" s="21"/>
      <c r="I53" s="21"/>
      <c r="J53" s="21"/>
      <c r="K53" s="21"/>
      <c r="T53" s="15"/>
      <c r="U53" s="71"/>
      <c r="V53" s="21"/>
      <c r="X53" s="74"/>
      <c r="Y53" s="74"/>
      <c r="Z53" s="74"/>
      <c r="AA53" s="21"/>
      <c r="AB53" s="2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21"/>
      <c r="D54" s="21"/>
      <c r="E54" s="21"/>
      <c r="H54" s="21"/>
      <c r="I54" s="21"/>
      <c r="J54" s="21"/>
      <c r="K54" s="21"/>
      <c r="T54" s="15"/>
      <c r="U54" s="71"/>
      <c r="V54" s="21"/>
      <c r="X54" s="74"/>
      <c r="Y54" s="74"/>
      <c r="Z54" s="74"/>
      <c r="AA54" s="21"/>
      <c r="AB54" s="2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21"/>
      <c r="D55" s="21"/>
      <c r="E55" s="21"/>
      <c r="H55" s="21"/>
      <c r="I55" s="21"/>
      <c r="J55" s="21"/>
      <c r="K55" s="21"/>
      <c r="R55" s="100"/>
      <c r="T55" s="15"/>
      <c r="U55" s="71"/>
      <c r="V55" s="21"/>
      <c r="X55" s="74"/>
      <c r="Y55" s="74"/>
      <c r="Z55" s="74"/>
      <c r="AA55" s="21"/>
      <c r="AB55" s="2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21"/>
      <c r="D56" s="21"/>
      <c r="E56" s="21"/>
      <c r="H56" s="21"/>
      <c r="I56" s="21"/>
      <c r="J56" s="21"/>
      <c r="K56" s="21"/>
      <c r="T56" s="15"/>
      <c r="U56" s="71"/>
      <c r="V56" s="21"/>
      <c r="X56" s="74"/>
      <c r="Y56" s="74"/>
      <c r="Z56" s="74"/>
      <c r="AA56" s="21"/>
      <c r="AB56" s="2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21"/>
      <c r="D57" s="21"/>
      <c r="E57" s="21"/>
      <c r="H57" s="21"/>
      <c r="I57" s="21"/>
      <c r="J57" s="21"/>
      <c r="K57" s="21"/>
      <c r="T57" s="15"/>
      <c r="U57" s="71"/>
      <c r="V57" s="21"/>
      <c r="X57" s="74"/>
      <c r="Y57" s="74"/>
      <c r="Z57" s="74"/>
      <c r="AA57" s="21"/>
      <c r="AB57" s="2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21"/>
      <c r="D58" s="21"/>
      <c r="E58" s="21"/>
      <c r="H58" s="21"/>
      <c r="I58" s="21"/>
      <c r="J58" s="21"/>
      <c r="K58" s="21"/>
      <c r="T58" s="15"/>
      <c r="U58" s="71"/>
      <c r="V58" s="21"/>
      <c r="X58" s="74"/>
      <c r="Y58" s="74"/>
      <c r="Z58" s="74"/>
      <c r="AA58" s="21"/>
      <c r="AB58" s="2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21"/>
      <c r="D59" s="21"/>
      <c r="E59" s="21"/>
      <c r="H59" s="21"/>
      <c r="I59" s="21"/>
      <c r="J59" s="21"/>
      <c r="K59" s="21"/>
      <c r="T59" s="15"/>
      <c r="U59" s="71"/>
      <c r="V59" s="21"/>
      <c r="X59" s="74"/>
      <c r="Y59" s="74"/>
      <c r="Z59" s="74"/>
      <c r="AA59" s="21"/>
      <c r="AB59" s="2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21"/>
      <c r="D60" s="21"/>
      <c r="E60" s="21"/>
      <c r="H60" s="21"/>
      <c r="I60" s="21"/>
      <c r="J60" s="21"/>
      <c r="K60" s="21"/>
      <c r="T60" s="15"/>
      <c r="U60" s="71"/>
      <c r="V60" s="21"/>
      <c r="X60" s="74"/>
      <c r="Y60" s="74"/>
      <c r="Z60" s="74"/>
      <c r="AA60" s="21"/>
      <c r="AB60" s="2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21"/>
      <c r="D61" s="21"/>
      <c r="E61" s="21"/>
      <c r="H61" s="21"/>
      <c r="I61" s="21"/>
      <c r="J61" s="21"/>
      <c r="K61" s="21"/>
      <c r="T61" s="15"/>
      <c r="U61" s="71"/>
      <c r="V61" s="21"/>
      <c r="X61" s="74"/>
      <c r="Y61" s="74"/>
      <c r="Z61" s="74"/>
      <c r="AA61" s="21"/>
      <c r="AB61" s="2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21"/>
      <c r="D62" s="21"/>
      <c r="E62" s="21"/>
      <c r="H62" s="21"/>
      <c r="I62" s="21"/>
      <c r="J62" s="21"/>
      <c r="K62" s="21"/>
      <c r="T62" s="15"/>
      <c r="U62" s="71"/>
      <c r="V62" s="21"/>
      <c r="X62" s="74"/>
      <c r="Y62" s="74"/>
      <c r="Z62" s="74"/>
      <c r="AA62" s="21"/>
      <c r="AB62" s="2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21"/>
      <c r="D63" s="21"/>
      <c r="E63" s="21"/>
      <c r="H63" s="21"/>
      <c r="I63" s="21"/>
      <c r="J63" s="21"/>
      <c r="K63" s="21"/>
      <c r="T63" s="15"/>
      <c r="U63" s="71"/>
      <c r="V63" s="21"/>
      <c r="X63" s="74"/>
      <c r="Y63" s="74"/>
      <c r="Z63" s="74"/>
      <c r="AA63" s="21"/>
      <c r="AB63" s="2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21"/>
      <c r="D64" s="21"/>
      <c r="E64" s="21"/>
      <c r="H64" s="21"/>
      <c r="I64" s="21"/>
      <c r="J64" s="21"/>
      <c r="K64" s="21"/>
      <c r="T64" s="15"/>
      <c r="U64" s="71"/>
      <c r="V64" s="21"/>
      <c r="X64" s="74"/>
      <c r="Y64" s="74"/>
      <c r="Z64" s="74"/>
      <c r="AA64" s="21"/>
      <c r="AB64" s="2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21"/>
      <c r="D65" s="21"/>
      <c r="E65" s="21"/>
      <c r="H65" s="21"/>
      <c r="I65" s="21"/>
      <c r="J65" s="7" t="s">
        <v>3</v>
      </c>
      <c r="K65" s="234">
        <f>PI()*H34^2/4</f>
        <v>254.18634014176646</v>
      </c>
      <c r="L65" s="234"/>
      <c r="M65" s="7" t="s">
        <v>62</v>
      </c>
      <c r="T65" s="15"/>
      <c r="U65" s="71"/>
      <c r="V65" s="21"/>
      <c r="X65" s="74"/>
      <c r="Y65" s="74"/>
      <c r="Z65" s="74"/>
      <c r="AA65" s="21"/>
      <c r="AB65" s="21"/>
      <c r="AD65" s="80"/>
      <c r="AE65" s="51"/>
      <c r="AI65" s="64"/>
      <c r="AJ65" s="75"/>
      <c r="AK65" s="75"/>
      <c r="AL65" s="75"/>
      <c r="AM65" s="75"/>
      <c r="AX65" s="7">
        <f>PI()*H34^2*0.25*AX64/1000</f>
        <v>79.7179199952608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21"/>
      <c r="X67" s="74"/>
      <c r="Y67" s="74"/>
      <c r="Z67" s="74"/>
      <c r="AA67" s="21"/>
      <c r="AB67" s="2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1180.236514018346</v>
      </c>
      <c r="L68" s="226"/>
      <c r="M68" s="95" t="s">
        <v>55</v>
      </c>
      <c r="R68" s="7" t="s">
        <v>66</v>
      </c>
      <c r="T68" s="7" t="s">
        <v>3</v>
      </c>
      <c r="U68" s="219">
        <v>1183</v>
      </c>
      <c r="V68" s="219"/>
      <c r="W68" s="7" t="s">
        <v>55</v>
      </c>
      <c r="X68" s="15"/>
      <c r="Y68" s="74"/>
      <c r="Z68" s="74" t="s">
        <v>67</v>
      </c>
      <c r="AA68" s="21"/>
      <c r="AB68" s="2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02"/>
      <c r="L69" s="102"/>
      <c r="M69" s="95"/>
      <c r="T69" s="7" t="s">
        <v>3</v>
      </c>
      <c r="U69" s="221">
        <f>U68/1000*K65/X32*60</f>
        <v>30.070244038770969</v>
      </c>
      <c r="V69" s="221"/>
      <c r="W69" s="7" t="s">
        <v>48</v>
      </c>
      <c r="X69" s="15"/>
      <c r="Y69" s="74"/>
      <c r="Z69" s="21" t="s">
        <v>67</v>
      </c>
      <c r="AA69" s="21"/>
      <c r="AB69" s="2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1183</v>
      </c>
      <c r="L70" s="226"/>
      <c r="M70" s="95" t="s">
        <v>55</v>
      </c>
      <c r="T70" s="15"/>
      <c r="U70" s="71"/>
      <c r="V70" s="21"/>
      <c r="X70" s="74"/>
      <c r="Y70" s="74"/>
      <c r="Z70" s="74"/>
      <c r="AA70" s="21"/>
      <c r="AB70" s="2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10193</v>
      </c>
      <c r="L71" s="220"/>
      <c r="M71" s="106" t="s">
        <v>55</v>
      </c>
      <c r="T71" s="15"/>
      <c r="U71" s="71"/>
      <c r="V71" s="21"/>
      <c r="X71" s="74"/>
      <c r="Y71" s="74"/>
      <c r="Z71" s="74"/>
      <c r="AA71" s="21"/>
      <c r="AB71" s="2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21"/>
      <c r="D72" s="21"/>
      <c r="E72" s="21"/>
      <c r="H72" s="21"/>
      <c r="I72" s="21"/>
      <c r="J72" s="21"/>
      <c r="K72" s="21"/>
      <c r="T72" s="15"/>
      <c r="U72" s="71"/>
      <c r="V72" s="21"/>
      <c r="X72" s="74"/>
      <c r="Y72" s="74"/>
      <c r="Z72" s="74"/>
      <c r="AA72" s="21"/>
      <c r="AB72" s="2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21"/>
      <c r="X73" s="74"/>
      <c r="Y73" s="74"/>
      <c r="Z73" s="74"/>
      <c r="AA73" s="21"/>
      <c r="AB73" s="2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590.11825700917302</v>
      </c>
      <c r="L74" s="226"/>
      <c r="M74" s="95" t="s">
        <v>55</v>
      </c>
      <c r="R74" s="7" t="s">
        <v>66</v>
      </c>
      <c r="T74" s="7" t="s">
        <v>3</v>
      </c>
      <c r="U74" s="219">
        <v>593</v>
      </c>
      <c r="V74" s="219"/>
      <c r="W74" s="7" t="s">
        <v>55</v>
      </c>
      <c r="X74" s="15"/>
      <c r="Y74" s="74"/>
      <c r="Z74" s="74" t="s">
        <v>72</v>
      </c>
      <c r="AA74" s="21"/>
      <c r="AB74" s="2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02"/>
      <c r="L75" s="102"/>
      <c r="M75" s="95"/>
      <c r="T75" s="7"/>
      <c r="U75" s="221">
        <f>U74/1000*K65/X32*60</f>
        <v>15.073249970406749</v>
      </c>
      <c r="V75" s="221"/>
      <c r="W75" s="7" t="s">
        <v>48</v>
      </c>
      <c r="X75" s="15"/>
      <c r="Y75" s="74"/>
      <c r="Z75" s="21" t="s">
        <v>72</v>
      </c>
      <c r="AA75" s="21"/>
      <c r="AB75" s="2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1776</v>
      </c>
      <c r="L76" s="226"/>
      <c r="M76" s="95" t="s">
        <v>55</v>
      </c>
      <c r="T76" s="7"/>
      <c r="U76" s="69"/>
      <c r="V76" s="69"/>
      <c r="X76" s="15"/>
      <c r="Y76" s="74"/>
      <c r="Z76" s="74"/>
      <c r="AA76" s="21"/>
      <c r="AB76" s="2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9600</v>
      </c>
      <c r="L77" s="220"/>
      <c r="M77" s="106" t="s">
        <v>55</v>
      </c>
      <c r="T77" s="7"/>
      <c r="U77" s="229"/>
      <c r="V77" s="229"/>
      <c r="X77" s="15"/>
      <c r="Y77" s="74"/>
      <c r="Z77" s="21"/>
      <c r="AA77" s="21"/>
      <c r="AB77" s="2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21"/>
      <c r="E79" s="21"/>
      <c r="F79" s="21"/>
      <c r="G79" s="21"/>
      <c r="H79" s="21"/>
      <c r="I79" s="21"/>
      <c r="J79" s="7" t="s">
        <v>3</v>
      </c>
      <c r="K79" s="219">
        <v>16</v>
      </c>
      <c r="L79" s="219"/>
      <c r="M79" s="7" t="s">
        <v>76</v>
      </c>
      <c r="N79" s="16"/>
      <c r="O79" s="15"/>
      <c r="P79" s="108"/>
      <c r="Q79" s="16"/>
      <c r="R79" s="21"/>
      <c r="T79" s="7" t="s">
        <v>3</v>
      </c>
      <c r="U79" s="228">
        <f>K79*25.4</f>
        <v>406.4</v>
      </c>
      <c r="V79" s="228"/>
      <c r="W79" s="7" t="s">
        <v>55</v>
      </c>
      <c r="Y79" s="74"/>
      <c r="Z79" s="74"/>
      <c r="AA79" s="21"/>
      <c r="AB79" s="2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74"/>
      <c r="Z80" s="74"/>
      <c r="AA80" s="21"/>
      <c r="AB80" s="2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21"/>
      <c r="D81" s="21"/>
      <c r="E81" s="21"/>
      <c r="H81" s="21"/>
      <c r="I81" s="21"/>
      <c r="J81" s="21"/>
      <c r="K81" s="21"/>
      <c r="T81" s="15"/>
      <c r="U81" s="71"/>
      <c r="V81" s="21"/>
      <c r="X81" s="74"/>
      <c r="Y81" s="74"/>
      <c r="Z81" s="74"/>
      <c r="AA81" s="21"/>
      <c r="AB81" s="2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21"/>
      <c r="E82" s="21"/>
      <c r="F82" s="21"/>
      <c r="G82" s="21"/>
      <c r="H82" s="21"/>
      <c r="I82" s="2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21"/>
      <c r="Y82" s="74"/>
      <c r="Z82" s="74"/>
      <c r="AA82" s="21"/>
      <c r="AB82" s="2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21"/>
      <c r="Y83" s="74"/>
      <c r="Z83" s="74"/>
      <c r="AA83" s="21"/>
      <c r="AB83" s="2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21"/>
      <c r="D84" s="21"/>
      <c r="E84" s="21"/>
      <c r="H84" s="21"/>
      <c r="I84" s="21"/>
      <c r="J84" s="21"/>
      <c r="K84" s="21"/>
      <c r="T84" s="15"/>
      <c r="U84" s="71"/>
      <c r="V84" s="21"/>
      <c r="X84" s="74"/>
      <c r="Y84" s="74"/>
      <c r="Z84" s="74"/>
      <c r="AA84" s="21"/>
      <c r="AB84" s="2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21"/>
      <c r="X85" s="74"/>
      <c r="Y85" s="74"/>
      <c r="Z85" s="74"/>
      <c r="AA85" s="21"/>
      <c r="AB85" s="2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21"/>
      <c r="X86" s="74"/>
      <c r="Y86" s="74"/>
      <c r="Z86" s="74"/>
      <c r="AA86" s="21"/>
      <c r="AB86" s="2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21"/>
      <c r="X87" s="74"/>
      <c r="Y87" s="74"/>
      <c r="Z87" s="74"/>
      <c r="AA87" s="21"/>
      <c r="AB87" s="2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149</v>
      </c>
      <c r="L88" s="225"/>
      <c r="M88" s="106" t="s">
        <v>55</v>
      </c>
      <c r="T88" s="15"/>
      <c r="U88" s="71"/>
      <c r="V88" s="21"/>
      <c r="X88" s="74"/>
      <c r="Y88" s="74"/>
      <c r="Z88" s="74"/>
      <c r="AA88" s="21"/>
      <c r="AB88" s="2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21"/>
      <c r="D89" s="21"/>
      <c r="E89" s="21"/>
      <c r="H89" s="21"/>
      <c r="I89" s="21"/>
      <c r="J89" s="21"/>
      <c r="K89" s="21"/>
      <c r="T89" s="15"/>
      <c r="U89" s="71"/>
      <c r="V89" s="21"/>
      <c r="X89" s="74"/>
      <c r="Y89" s="74"/>
      <c r="Z89" s="74"/>
      <c r="AA89" s="21"/>
      <c r="AB89" s="2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21"/>
      <c r="X90" s="74"/>
      <c r="Y90" s="74"/>
      <c r="Z90" s="74"/>
      <c r="AA90" s="21"/>
      <c r="AB90" s="2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295.05912850458651</v>
      </c>
      <c r="L91" s="226"/>
      <c r="M91" s="95" t="s">
        <v>55</v>
      </c>
      <c r="R91" s="7" t="s">
        <v>66</v>
      </c>
      <c r="T91" s="7" t="s">
        <v>3</v>
      </c>
      <c r="U91" s="219">
        <v>296</v>
      </c>
      <c r="V91" s="219"/>
      <c r="W91" s="7" t="s">
        <v>55</v>
      </c>
      <c r="X91" s="15"/>
      <c r="Y91" s="74"/>
      <c r="Z91" s="74" t="s">
        <v>91</v>
      </c>
      <c r="AA91" s="21"/>
      <c r="AB91" s="2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445</v>
      </c>
      <c r="L92" s="220"/>
      <c r="M92" s="106" t="s">
        <v>55</v>
      </c>
      <c r="T92" s="7"/>
      <c r="U92" s="221">
        <f>U91/1000*K65/X34*60</f>
        <v>15.047831336392575</v>
      </c>
      <c r="V92" s="221"/>
      <c r="W92" s="7" t="s">
        <v>48</v>
      </c>
      <c r="X92" s="15"/>
      <c r="Y92" s="74"/>
      <c r="Z92" s="21" t="s">
        <v>91</v>
      </c>
      <c r="AA92" s="21"/>
      <c r="AB92" s="2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02"/>
      <c r="L93" s="102"/>
      <c r="M93" s="95"/>
      <c r="T93" s="7"/>
      <c r="U93" s="107"/>
      <c r="V93" s="107"/>
      <c r="X93" s="15"/>
      <c r="Y93" s="74"/>
      <c r="Z93" s="21"/>
      <c r="AA93" s="21"/>
      <c r="AB93" s="2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02"/>
      <c r="L94" s="102"/>
      <c r="M94" s="95"/>
      <c r="T94" s="7"/>
      <c r="U94" s="107"/>
      <c r="V94" s="107"/>
      <c r="X94" s="15"/>
      <c r="Y94" s="74"/>
      <c r="Z94" s="21"/>
      <c r="AA94" s="21"/>
      <c r="AB94" s="2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02"/>
      <c r="L95" s="102"/>
      <c r="M95" s="95"/>
      <c r="T95" s="7"/>
      <c r="U95" s="107"/>
      <c r="V95" s="107"/>
      <c r="X95" s="15"/>
      <c r="Y95" s="74"/>
      <c r="Z95" s="21"/>
      <c r="AA95" s="21"/>
      <c r="AB95" s="2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02"/>
      <c r="L96" s="102"/>
      <c r="M96" s="95"/>
      <c r="T96" s="7"/>
      <c r="U96" s="107"/>
      <c r="V96" s="107"/>
      <c r="X96" s="15"/>
      <c r="Y96" s="74"/>
      <c r="Z96" s="21"/>
      <c r="AA96" s="21"/>
      <c r="AB96" s="2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02"/>
      <c r="L97" s="102"/>
      <c r="M97" s="95"/>
      <c r="T97" s="7"/>
      <c r="U97" s="107"/>
      <c r="V97" s="107"/>
      <c r="X97" s="15"/>
      <c r="Y97" s="74"/>
      <c r="Z97" s="21"/>
      <c r="AA97" s="21"/>
      <c r="AB97" s="2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02"/>
      <c r="L98" s="102"/>
      <c r="M98" s="95"/>
      <c r="T98" s="7"/>
      <c r="U98" s="107"/>
      <c r="V98" s="107"/>
      <c r="X98" s="15"/>
      <c r="Y98" s="74"/>
      <c r="Z98" s="21"/>
      <c r="AA98" s="21"/>
      <c r="AB98" s="2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21"/>
      <c r="E99" s="21"/>
      <c r="F99" s="21"/>
      <c r="G99" s="21"/>
      <c r="H99" s="21"/>
      <c r="I99" s="21"/>
      <c r="J99" s="15"/>
      <c r="K99" s="16"/>
      <c r="L99" s="21"/>
      <c r="M99" s="110"/>
      <c r="N99" s="16"/>
      <c r="T99" s="15"/>
      <c r="U99" s="222"/>
      <c r="V99" s="222"/>
      <c r="X99" s="111"/>
      <c r="Y99" s="111"/>
      <c r="Z99" s="21"/>
      <c r="AA99" s="21"/>
      <c r="AB99" s="21"/>
      <c r="AC99" s="21"/>
      <c r="AD99" s="21"/>
      <c r="AE99" s="22"/>
      <c r="AR99" s="112"/>
    </row>
    <row r="100" spans="1:44" ht="11.25" customHeight="1" thickBot="1" x14ac:dyDescent="0.25">
      <c r="A100" s="61"/>
      <c r="C100" s="15"/>
      <c r="D100" s="21"/>
      <c r="E100" s="21"/>
      <c r="F100" s="21"/>
      <c r="G100" s="21"/>
      <c r="H100" s="21"/>
      <c r="N100" s="49"/>
      <c r="O100" s="21"/>
      <c r="P100" s="21"/>
      <c r="Q100" s="21"/>
      <c r="R100" s="21"/>
      <c r="S100" s="21"/>
      <c r="T100" s="15"/>
      <c r="U100" s="113"/>
      <c r="V100" s="15"/>
      <c r="W100" s="21"/>
      <c r="X100" s="21"/>
      <c r="Y100" s="111"/>
      <c r="Z100" s="21"/>
      <c r="AA100" s="21"/>
      <c r="AB100" s="21"/>
      <c r="AC100" s="21"/>
      <c r="AD100" s="2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2891.6238054527353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21"/>
      <c r="D102" s="21"/>
      <c r="E102" s="21"/>
      <c r="H102" s="21" t="s">
        <v>3</v>
      </c>
      <c r="I102" s="21"/>
      <c r="J102" s="215">
        <f>PI()*$H$34^2/4*L106/1000</f>
        <v>2590.9213650650258</v>
      </c>
      <c r="K102" s="215"/>
      <c r="L102" s="7" t="s">
        <v>35</v>
      </c>
      <c r="N102" s="7" t="s">
        <v>96</v>
      </c>
      <c r="O102" s="21"/>
      <c r="P102" s="21"/>
      <c r="Q102" s="21"/>
      <c r="R102" s="21"/>
      <c r="S102" s="21"/>
      <c r="T102" s="15"/>
      <c r="U102" s="16"/>
      <c r="V102" s="15"/>
      <c r="W102" s="21"/>
      <c r="X102" s="21"/>
      <c r="Y102" s="21"/>
      <c r="Z102" s="21"/>
      <c r="AA102" s="21"/>
      <c r="AB102" s="21"/>
      <c r="AC102" s="21"/>
      <c r="AD102" s="22"/>
      <c r="AE102" s="22"/>
    </row>
    <row r="103" spans="1:44" ht="11.25" customHeight="1" x14ac:dyDescent="0.2">
      <c r="A103" s="61"/>
      <c r="B103" s="119" t="s">
        <v>97</v>
      </c>
      <c r="C103" s="21"/>
      <c r="D103" s="21"/>
      <c r="E103" s="21"/>
      <c r="H103" s="21" t="s">
        <v>3</v>
      </c>
      <c r="I103" s="21"/>
      <c r="J103" s="215">
        <f>PI()*$H$34^2/4*(L107-L108)/1000</f>
        <v>2327.0759439978719</v>
      </c>
      <c r="K103" s="215"/>
      <c r="L103" s="7" t="s">
        <v>35</v>
      </c>
      <c r="N103" s="7" t="s">
        <v>98</v>
      </c>
      <c r="O103" s="21"/>
      <c r="P103" s="21"/>
      <c r="Q103" s="21"/>
      <c r="R103" s="21"/>
      <c r="S103" s="21"/>
      <c r="T103" s="15"/>
      <c r="U103" s="16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R103" s="109"/>
    </row>
    <row r="104" spans="1:44" ht="11.25" customHeight="1" x14ac:dyDescent="0.2">
      <c r="A104" s="61"/>
      <c r="B104" s="119" t="s">
        <v>99</v>
      </c>
      <c r="C104" s="21"/>
      <c r="D104" s="21"/>
      <c r="E104" s="21"/>
      <c r="H104" s="21" t="s">
        <v>3</v>
      </c>
      <c r="I104" s="21"/>
      <c r="J104" s="216">
        <f>PI()*$H$34^2/4*(L107-L109)/1000</f>
        <v>2402.3151006798348</v>
      </c>
      <c r="K104" s="216"/>
      <c r="L104" s="7" t="s">
        <v>35</v>
      </c>
      <c r="N104" s="7" t="s">
        <v>98</v>
      </c>
      <c r="O104" s="21"/>
      <c r="P104" s="21"/>
      <c r="Q104" s="21"/>
      <c r="R104" s="21"/>
      <c r="S104" s="21"/>
      <c r="T104" s="15"/>
      <c r="U104" s="16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R104" s="109"/>
    </row>
    <row r="105" spans="1:44" ht="11.25" customHeight="1" x14ac:dyDescent="0.2">
      <c r="A105" s="61"/>
      <c r="B105" s="119" t="s">
        <v>100</v>
      </c>
      <c r="C105" s="21"/>
      <c r="D105" s="21"/>
      <c r="E105" s="21"/>
      <c r="H105" s="21" t="s">
        <v>3</v>
      </c>
      <c r="I105" s="21"/>
      <c r="J105" s="215">
        <f>PI()*$H$34^2/4*L109/1000</f>
        <v>37.873764681123205</v>
      </c>
      <c r="K105" s="215"/>
      <c r="L105" s="7" t="s">
        <v>35</v>
      </c>
      <c r="N105" s="7" t="s">
        <v>101</v>
      </c>
      <c r="O105" s="21"/>
      <c r="P105" s="21"/>
      <c r="Q105" s="21"/>
      <c r="R105" s="21"/>
      <c r="S105" s="21"/>
      <c r="T105" s="15"/>
      <c r="U105" s="16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</row>
    <row r="106" spans="1:44" ht="11.25" customHeight="1" x14ac:dyDescent="0.2">
      <c r="A106" s="61"/>
      <c r="B106" s="119"/>
      <c r="E106" s="21" t="s">
        <v>102</v>
      </c>
      <c r="F106" s="21"/>
      <c r="G106" s="21"/>
      <c r="J106" s="21" t="s">
        <v>3</v>
      </c>
      <c r="K106" s="21"/>
      <c r="L106" s="217">
        <f>K71</f>
        <v>10193</v>
      </c>
      <c r="M106" s="202"/>
      <c r="N106" s="7" t="s">
        <v>55</v>
      </c>
      <c r="O106" s="21"/>
      <c r="P106" s="21"/>
      <c r="Q106" s="21"/>
      <c r="R106" s="21"/>
      <c r="S106" s="21"/>
      <c r="T106" s="15"/>
      <c r="U106" s="16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21" t="s">
        <v>3</v>
      </c>
      <c r="L107" s="217">
        <f>K77</f>
        <v>9600</v>
      </c>
      <c r="M107" s="202"/>
      <c r="N107" s="7" t="s">
        <v>55</v>
      </c>
      <c r="O107" s="21"/>
      <c r="P107" s="21"/>
      <c r="Q107" s="21"/>
      <c r="R107" s="21"/>
      <c r="S107" s="202" t="s">
        <v>104</v>
      </c>
      <c r="T107" s="202"/>
      <c r="U107" s="16"/>
      <c r="AD107" s="51"/>
      <c r="AE107" s="51"/>
      <c r="AH107" s="122"/>
    </row>
    <row r="108" spans="1:44" ht="11.25" customHeight="1" x14ac:dyDescent="0.2">
      <c r="A108" s="61"/>
      <c r="B108" s="119"/>
      <c r="E108" s="21" t="s">
        <v>105</v>
      </c>
      <c r="F108" s="21"/>
      <c r="G108" s="21"/>
      <c r="J108" s="21" t="s">
        <v>3</v>
      </c>
      <c r="K108" s="21"/>
      <c r="L108" s="217">
        <f>K92</f>
        <v>445</v>
      </c>
      <c r="M108" s="202"/>
      <c r="N108" s="7" t="s">
        <v>55</v>
      </c>
      <c r="T108" s="15"/>
      <c r="U108" s="71"/>
      <c r="V108" s="21"/>
      <c r="Y108" s="21"/>
      <c r="Z108" s="21"/>
      <c r="AA108" s="21"/>
      <c r="AB108" s="2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149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AE110" s="51"/>
    </row>
    <row r="111" spans="1:44" x14ac:dyDescent="0.2">
      <c r="A111" s="61"/>
      <c r="B111" s="1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62"/>
      <c r="T111" s="63"/>
      <c r="U111" s="16"/>
      <c r="V111" s="21"/>
      <c r="W111" s="21"/>
      <c r="AE111" s="51"/>
    </row>
    <row r="112" spans="1:44" x14ac:dyDescent="0.2">
      <c r="A112" s="61"/>
      <c r="B112" s="1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62"/>
      <c r="T112" s="63"/>
      <c r="U112" s="16"/>
      <c r="AE112" s="51"/>
    </row>
    <row r="113" spans="1:32" x14ac:dyDescent="0.2">
      <c r="A113" s="60"/>
      <c r="B113" s="1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AE113" s="51"/>
    </row>
    <row r="114" spans="1:32" x14ac:dyDescent="0.2">
      <c r="A114" s="61"/>
      <c r="B114" s="64"/>
      <c r="C114" s="15"/>
      <c r="D114" s="21"/>
      <c r="E114" s="21"/>
      <c r="F114" s="21"/>
      <c r="G114" s="21"/>
      <c r="H114" s="21"/>
      <c r="T114" s="15"/>
      <c r="U114" s="16"/>
      <c r="V114" s="21"/>
      <c r="Y114" s="129"/>
      <c r="Z114" s="21"/>
      <c r="AA114" s="62"/>
      <c r="AB114" s="62"/>
      <c r="AC114" s="62"/>
      <c r="AD114" s="21"/>
      <c r="AE114" s="51"/>
    </row>
    <row r="115" spans="1:32" x14ac:dyDescent="0.2">
      <c r="A115" s="61"/>
      <c r="B115" s="64"/>
      <c r="C115" s="15"/>
      <c r="D115" s="21"/>
      <c r="E115" s="21"/>
      <c r="F115" s="21"/>
      <c r="G115" s="21"/>
      <c r="H115" s="21"/>
      <c r="T115" s="15"/>
      <c r="U115" s="16"/>
      <c r="V115" s="21"/>
      <c r="Y115" s="16"/>
      <c r="Z115" s="21"/>
      <c r="AA115" s="62"/>
      <c r="AB115" s="62"/>
      <c r="AC115" s="62"/>
      <c r="AD115" s="21"/>
      <c r="AE115" s="51"/>
    </row>
    <row r="116" spans="1:32" x14ac:dyDescent="0.2">
      <c r="A116" s="61"/>
      <c r="B116" s="64"/>
      <c r="C116" s="21"/>
      <c r="D116" s="21"/>
      <c r="E116" s="21"/>
      <c r="F116" s="7" t="s">
        <v>107</v>
      </c>
      <c r="H116" s="21"/>
      <c r="T116" s="15"/>
      <c r="U116" s="16"/>
      <c r="V116" s="21"/>
      <c r="Y116" s="21"/>
      <c r="Z116" s="207">
        <f>M39</f>
        <v>11376</v>
      </c>
      <c r="AA116" s="207"/>
      <c r="AB116" s="21" t="s">
        <v>55</v>
      </c>
      <c r="AC116" s="21"/>
      <c r="AE116" s="51"/>
      <c r="AF116" s="130"/>
    </row>
    <row r="117" spans="1:32" x14ac:dyDescent="0.2">
      <c r="A117" s="61"/>
      <c r="B117" s="7"/>
      <c r="C117" s="21"/>
      <c r="D117" s="131">
        <f>U69</f>
        <v>30.070244038770969</v>
      </c>
      <c r="E117" s="21" t="s">
        <v>108</v>
      </c>
      <c r="H117" s="21"/>
      <c r="T117" s="15"/>
      <c r="U117" s="21"/>
      <c r="V117" s="21"/>
      <c r="Y117" s="21"/>
      <c r="AC117" s="21"/>
      <c r="AE117" s="51"/>
    </row>
    <row r="118" spans="1:32" x14ac:dyDescent="0.2">
      <c r="A118" s="61"/>
      <c r="B118" s="7"/>
      <c r="C118" s="21"/>
      <c r="D118" s="21"/>
      <c r="F118" s="214" t="s">
        <v>102</v>
      </c>
      <c r="G118" s="214"/>
      <c r="H118" s="21"/>
      <c r="T118" s="15"/>
      <c r="U118" s="21"/>
      <c r="V118" s="21"/>
      <c r="Y118" s="129"/>
      <c r="Z118" s="207">
        <f>L106</f>
        <v>10193</v>
      </c>
      <c r="AA118" s="207"/>
      <c r="AB118" s="21" t="s">
        <v>55</v>
      </c>
      <c r="AC118" s="21"/>
      <c r="AE118" s="51"/>
      <c r="AF118" s="130"/>
    </row>
    <row r="119" spans="1:32" x14ac:dyDescent="0.2">
      <c r="A119" s="61"/>
      <c r="B119" s="7"/>
      <c r="C119" s="21"/>
      <c r="D119" s="131">
        <f>U75</f>
        <v>15.073249970406749</v>
      </c>
      <c r="E119" s="21" t="s">
        <v>108</v>
      </c>
      <c r="G119" s="21"/>
      <c r="H119" s="21"/>
      <c r="T119" s="15"/>
      <c r="U119" s="21"/>
      <c r="V119" s="21"/>
      <c r="Y119" s="21"/>
      <c r="Z119" s="66"/>
      <c r="AA119" s="21"/>
      <c r="AB119" s="21"/>
      <c r="AC119" s="21"/>
      <c r="AE119" s="51"/>
    </row>
    <row r="120" spans="1:32" x14ac:dyDescent="0.2">
      <c r="A120" s="61"/>
      <c r="B120" s="64"/>
      <c r="C120" s="15"/>
      <c r="D120" s="21"/>
      <c r="E120" s="21"/>
      <c r="F120" s="214" t="s">
        <v>103</v>
      </c>
      <c r="G120" s="214"/>
      <c r="H120" s="21"/>
      <c r="T120" s="15"/>
      <c r="U120" s="21"/>
      <c r="V120" s="21"/>
      <c r="Y120" s="129"/>
      <c r="Z120" s="207">
        <f>L107</f>
        <v>9600</v>
      </c>
      <c r="AA120" s="207"/>
      <c r="AB120" s="21" t="s">
        <v>55</v>
      </c>
      <c r="AC120" s="21"/>
      <c r="AE120" s="51"/>
      <c r="AF120" s="130"/>
    </row>
    <row r="121" spans="1:32" ht="10.95" customHeight="1" x14ac:dyDescent="0.2">
      <c r="A121" s="61"/>
      <c r="B121" s="64"/>
      <c r="C121" s="15"/>
      <c r="D121" s="21"/>
      <c r="E121" s="21"/>
      <c r="F121" s="21"/>
      <c r="G121" s="21"/>
      <c r="H121" s="21"/>
      <c r="T121" s="15"/>
      <c r="U121" s="65"/>
      <c r="V121" s="21"/>
      <c r="Y121" s="21"/>
      <c r="AC121" s="21"/>
      <c r="AE121" s="51"/>
    </row>
    <row r="122" spans="1:32" ht="10.199999999999999" customHeight="1" x14ac:dyDescent="0.2">
      <c r="A122" s="60"/>
      <c r="B122" s="1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68"/>
      <c r="T122" s="63"/>
      <c r="U122" s="16"/>
      <c r="V122" s="21"/>
      <c r="AE122" s="51"/>
    </row>
    <row r="123" spans="1:32" ht="10.95" customHeight="1" x14ac:dyDescent="0.2">
      <c r="A123" s="60"/>
      <c r="B123" s="1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68"/>
      <c r="T123" s="63"/>
      <c r="U123" s="16"/>
      <c r="V123" s="21"/>
      <c r="W123" s="132"/>
      <c r="AA123" s="130"/>
      <c r="AE123" s="51"/>
    </row>
    <row r="124" spans="1:32" x14ac:dyDescent="0.2">
      <c r="A124" s="61"/>
      <c r="B124" s="64"/>
      <c r="C124" s="21"/>
      <c r="D124" s="21"/>
      <c r="E124" s="21"/>
      <c r="F124" s="206"/>
      <c r="G124" s="206"/>
      <c r="H124" s="21"/>
      <c r="I124" s="21"/>
      <c r="J124" s="21"/>
      <c r="K124" s="21"/>
      <c r="M124" s="21"/>
      <c r="N124" s="21"/>
      <c r="O124" s="21"/>
      <c r="P124" s="21"/>
      <c r="Q124" s="21"/>
      <c r="R124" s="21"/>
      <c r="S124" s="70"/>
      <c r="T124" s="15"/>
      <c r="U124" s="111"/>
      <c r="V124" s="21"/>
      <c r="Z124" s="72"/>
      <c r="AA124" s="21"/>
      <c r="AB124" s="21"/>
      <c r="AE124" s="51"/>
    </row>
    <row r="125" spans="1:32" x14ac:dyDescent="0.2">
      <c r="A125" s="61"/>
      <c r="B125" s="15"/>
      <c r="C125" s="21"/>
      <c r="D125" s="21" t="s">
        <v>109</v>
      </c>
      <c r="E125" s="21"/>
      <c r="H125" s="21"/>
      <c r="I125" s="21"/>
      <c r="J125" s="21"/>
      <c r="K125" s="133" t="s">
        <v>99</v>
      </c>
      <c r="L125" s="82"/>
      <c r="M125" s="133"/>
      <c r="N125" s="133"/>
      <c r="O125" s="133"/>
      <c r="P125" s="21"/>
      <c r="Q125" s="21"/>
      <c r="R125" s="133" t="s">
        <v>97</v>
      </c>
      <c r="S125" s="68"/>
      <c r="T125" s="63"/>
      <c r="U125" s="62"/>
      <c r="V125" s="21"/>
      <c r="W125" s="21"/>
      <c r="X125" s="21"/>
      <c r="Y125" s="21"/>
      <c r="Z125" s="207"/>
      <c r="AA125" s="207"/>
      <c r="AB125" s="21"/>
      <c r="AE125" s="51"/>
    </row>
    <row r="126" spans="1:32" x14ac:dyDescent="0.2">
      <c r="A126" s="61"/>
      <c r="C126" s="208">
        <f>H36*1000</f>
        <v>12740</v>
      </c>
      <c r="D126" s="208"/>
      <c r="E126" s="21" t="s">
        <v>55</v>
      </c>
      <c r="J126" s="21"/>
      <c r="K126" s="134">
        <f>J104</f>
        <v>2402.3151006798348</v>
      </c>
      <c r="L126" s="135" t="s">
        <v>58</v>
      </c>
      <c r="M126" s="209"/>
      <c r="N126" s="209"/>
      <c r="O126" s="82"/>
      <c r="R126" s="136">
        <f>J103</f>
        <v>2327.0759439978719</v>
      </c>
      <c r="S126" s="82" t="s">
        <v>58</v>
      </c>
      <c r="T126" s="15"/>
      <c r="U126" s="21"/>
      <c r="V126" s="21"/>
      <c r="Y126" s="21"/>
      <c r="Z126" s="21"/>
      <c r="AA126" s="21"/>
      <c r="AB126" s="21"/>
      <c r="AD126" s="80"/>
      <c r="AE126" s="51"/>
    </row>
    <row r="127" spans="1:32" x14ac:dyDescent="0.2">
      <c r="A127" s="61"/>
      <c r="C127" s="21"/>
      <c r="D127" s="21"/>
      <c r="E127" s="21"/>
      <c r="I127" s="21"/>
      <c r="J127" s="16"/>
      <c r="K127" s="21"/>
      <c r="T127" s="15"/>
      <c r="U127" s="21"/>
      <c r="V127" s="21"/>
      <c r="Y127" s="21"/>
      <c r="Z127" s="21"/>
      <c r="AA127" s="21"/>
      <c r="AB127" s="21"/>
      <c r="AD127" s="80"/>
      <c r="AE127" s="51"/>
    </row>
    <row r="128" spans="1:32" x14ac:dyDescent="0.2">
      <c r="A128" s="61"/>
      <c r="C128" s="21"/>
      <c r="D128" s="21"/>
      <c r="E128" s="21"/>
      <c r="I128" s="21"/>
      <c r="J128" s="16"/>
      <c r="K128" s="21"/>
      <c r="T128" s="15"/>
      <c r="U128" s="111"/>
      <c r="V128" s="21"/>
      <c r="Y128" s="21"/>
      <c r="Z128" s="21"/>
      <c r="AA128" s="21"/>
      <c r="AB128" s="21"/>
      <c r="AD128" s="80"/>
      <c r="AE128" s="51"/>
    </row>
    <row r="129" spans="1:31" x14ac:dyDescent="0.2">
      <c r="A129" s="61"/>
      <c r="D129" s="21"/>
      <c r="E129" s="21"/>
      <c r="I129" s="21"/>
      <c r="J129" s="16"/>
      <c r="K129" s="21"/>
      <c r="T129" s="15"/>
      <c r="U129" s="111"/>
      <c r="V129" s="21"/>
      <c r="Y129" s="21"/>
      <c r="Z129" s="21"/>
      <c r="AA129" s="21"/>
      <c r="AB129" s="21"/>
      <c r="AD129" s="80"/>
      <c r="AE129" s="51"/>
    </row>
    <row r="130" spans="1:31" x14ac:dyDescent="0.2">
      <c r="A130" s="61"/>
      <c r="C130" s="21"/>
      <c r="D130" s="21"/>
      <c r="E130" s="21"/>
      <c r="H130" s="21"/>
      <c r="I130" s="21"/>
      <c r="J130" s="16"/>
      <c r="K130" s="21"/>
      <c r="T130" s="15"/>
      <c r="U130" s="21"/>
      <c r="V130" s="21"/>
      <c r="AC130" s="21"/>
      <c r="AD130" s="21"/>
      <c r="AE130" s="51"/>
    </row>
    <row r="131" spans="1:31" x14ac:dyDescent="0.2">
      <c r="A131" s="61"/>
      <c r="C131" s="21"/>
      <c r="D131" s="21"/>
      <c r="E131" s="21"/>
      <c r="H131" s="21"/>
      <c r="I131" s="21"/>
      <c r="J131" s="16"/>
      <c r="K131" s="21"/>
      <c r="T131" s="15"/>
      <c r="U131" s="21"/>
      <c r="V131" s="21"/>
      <c r="AC131" s="21"/>
      <c r="AD131" s="21"/>
      <c r="AE131" s="51"/>
    </row>
    <row r="132" spans="1:31" x14ac:dyDescent="0.2">
      <c r="A132" s="61"/>
      <c r="C132" s="21"/>
      <c r="D132" s="21"/>
      <c r="E132" s="21"/>
      <c r="H132" s="21"/>
      <c r="I132" s="21"/>
      <c r="J132" s="16"/>
      <c r="K132" s="21"/>
      <c r="T132" s="15"/>
      <c r="U132" s="21"/>
      <c r="V132" s="21"/>
      <c r="AC132" s="21"/>
      <c r="AD132" s="21"/>
      <c r="AE132" s="51"/>
    </row>
    <row r="133" spans="1:31" x14ac:dyDescent="0.2">
      <c r="A133" s="61"/>
      <c r="C133" s="21"/>
      <c r="D133" s="21"/>
      <c r="E133" s="21"/>
      <c r="H133" s="21"/>
      <c r="I133" s="21"/>
      <c r="J133" s="16"/>
      <c r="K133" s="21"/>
      <c r="T133" s="15"/>
      <c r="U133" s="111"/>
      <c r="V133" s="21"/>
      <c r="AC133" s="21"/>
      <c r="AD133" s="21"/>
      <c r="AE133" s="51"/>
    </row>
    <row r="134" spans="1:31" x14ac:dyDescent="0.2">
      <c r="A134" s="61"/>
      <c r="C134" s="21"/>
      <c r="D134" s="21"/>
      <c r="E134" s="21"/>
      <c r="H134" s="21"/>
      <c r="I134" s="21"/>
      <c r="J134" s="16"/>
      <c r="K134" s="21"/>
      <c r="T134" s="15"/>
      <c r="U134" s="21"/>
      <c r="V134" s="21"/>
      <c r="AC134" s="21"/>
      <c r="AD134" s="21"/>
      <c r="AE134" s="51"/>
    </row>
    <row r="135" spans="1:31" x14ac:dyDescent="0.2">
      <c r="A135" s="61"/>
      <c r="B135" s="15"/>
      <c r="C135" s="21"/>
      <c r="D135" s="21"/>
      <c r="E135" s="21"/>
      <c r="H135" s="21"/>
      <c r="I135" s="21"/>
      <c r="J135" s="16"/>
      <c r="K135" s="21"/>
      <c r="T135" s="15"/>
      <c r="U135" s="111"/>
      <c r="V135" s="21"/>
      <c r="Y135" s="137"/>
      <c r="AC135" s="21"/>
      <c r="AD135" s="21"/>
      <c r="AE135" s="51"/>
    </row>
    <row r="136" spans="1:31" x14ac:dyDescent="0.2">
      <c r="A136" s="61"/>
      <c r="B136" s="15"/>
      <c r="C136" s="21"/>
      <c r="D136" s="21"/>
      <c r="E136" s="21"/>
      <c r="F136" s="206" t="s">
        <v>105</v>
      </c>
      <c r="G136" s="206"/>
      <c r="H136" s="21"/>
      <c r="I136" s="21"/>
      <c r="J136" s="16"/>
      <c r="K136" s="21"/>
      <c r="T136" s="15"/>
      <c r="U136" s="138"/>
      <c r="V136" s="21"/>
      <c r="Y136" s="139"/>
      <c r="Z136" s="210">
        <f>L108</f>
        <v>445</v>
      </c>
      <c r="AA136" s="206"/>
      <c r="AB136" s="7" t="s">
        <v>55</v>
      </c>
      <c r="AC136" s="21"/>
      <c r="AD136" s="21"/>
      <c r="AE136" s="51"/>
    </row>
    <row r="137" spans="1:31" x14ac:dyDescent="0.2">
      <c r="A137" s="61"/>
      <c r="B137" s="15"/>
      <c r="C137" s="21"/>
      <c r="D137" s="131">
        <f>U92</f>
        <v>15.047831336392575</v>
      </c>
      <c r="E137" s="21" t="s">
        <v>108</v>
      </c>
      <c r="H137" s="21"/>
      <c r="I137" s="21"/>
      <c r="J137" s="16"/>
      <c r="K137" s="21"/>
      <c r="T137" s="15"/>
      <c r="U137" s="62"/>
      <c r="V137" s="21"/>
      <c r="AC137" s="21"/>
      <c r="AD137" s="21"/>
      <c r="AE137" s="51"/>
    </row>
    <row r="138" spans="1:31" x14ac:dyDescent="0.2">
      <c r="A138" s="61"/>
      <c r="B138" s="15"/>
      <c r="C138" s="21"/>
      <c r="D138" s="21"/>
      <c r="E138" s="21"/>
      <c r="F138" s="206" t="s">
        <v>106</v>
      </c>
      <c r="G138" s="206"/>
      <c r="H138" s="21"/>
      <c r="I138" s="21"/>
      <c r="J138" s="16"/>
      <c r="K138" s="21"/>
      <c r="T138" s="15"/>
      <c r="U138" s="137"/>
      <c r="V138" s="21"/>
      <c r="Z138" s="211">
        <f>L109</f>
        <v>149</v>
      </c>
      <c r="AA138" s="206"/>
      <c r="AB138" s="7" t="s">
        <v>55</v>
      </c>
      <c r="AC138" s="21"/>
      <c r="AD138" s="21"/>
      <c r="AE138" s="140"/>
    </row>
    <row r="139" spans="1:31" x14ac:dyDescent="0.2">
      <c r="A139" s="61"/>
      <c r="C139" s="21"/>
      <c r="D139" s="21"/>
      <c r="E139" s="21"/>
      <c r="I139" s="21"/>
      <c r="J139" s="16"/>
      <c r="K139" s="21"/>
      <c r="T139" s="15"/>
      <c r="U139" s="62"/>
      <c r="V139" s="21"/>
      <c r="Y139" s="137"/>
      <c r="Z139" s="21"/>
      <c r="AC139" s="21"/>
      <c r="AD139" s="21"/>
      <c r="AE139" s="51"/>
    </row>
    <row r="140" spans="1:31" x14ac:dyDescent="0.2">
      <c r="A140" s="61"/>
      <c r="C140" s="21"/>
      <c r="D140" s="21"/>
      <c r="E140" s="21"/>
      <c r="I140" s="21"/>
      <c r="J140" s="16"/>
      <c r="K140" s="21"/>
      <c r="T140" s="15"/>
      <c r="U140" s="62"/>
      <c r="V140" s="21"/>
      <c r="Y140" s="137"/>
      <c r="Z140" s="21"/>
      <c r="AC140" s="21"/>
      <c r="AD140" s="21"/>
      <c r="AE140" s="141"/>
    </row>
    <row r="141" spans="1:31" x14ac:dyDescent="0.2">
      <c r="A141" s="61"/>
      <c r="C141" s="21"/>
      <c r="D141" s="21"/>
      <c r="E141" s="21"/>
      <c r="I141" s="21"/>
      <c r="J141" s="16"/>
      <c r="K141" s="21"/>
      <c r="T141" s="15"/>
      <c r="U141" s="62"/>
      <c r="V141" s="21"/>
      <c r="Y141" s="137"/>
      <c r="Z141" s="21"/>
      <c r="AC141" s="21"/>
      <c r="AD141" s="21"/>
      <c r="AE141" s="142"/>
    </row>
    <row r="142" spans="1:31" x14ac:dyDescent="0.2">
      <c r="A142" s="61"/>
      <c r="C142" s="21"/>
      <c r="D142" s="21"/>
      <c r="E142" s="21"/>
      <c r="I142" s="21"/>
      <c r="J142" s="16"/>
      <c r="K142" s="21"/>
      <c r="T142" s="15"/>
      <c r="U142" s="137"/>
      <c r="V142" s="21"/>
      <c r="Y142" s="137"/>
      <c r="Z142" s="21"/>
      <c r="AC142" s="21"/>
      <c r="AD142" s="21"/>
      <c r="AE142" s="51"/>
    </row>
    <row r="143" spans="1:31" x14ac:dyDescent="0.2">
      <c r="A143" s="61"/>
      <c r="C143" s="21"/>
      <c r="D143" s="21"/>
      <c r="E143" s="21"/>
      <c r="I143" s="21"/>
      <c r="J143" s="16"/>
      <c r="K143" s="21"/>
      <c r="T143" s="15"/>
      <c r="U143" s="21"/>
      <c r="V143" s="21"/>
      <c r="Y143" s="137"/>
      <c r="Z143" s="21"/>
      <c r="AC143" s="21"/>
      <c r="AD143" s="21"/>
      <c r="AE143" s="51"/>
    </row>
    <row r="144" spans="1:31" x14ac:dyDescent="0.2">
      <c r="A144" s="61"/>
      <c r="C144" s="21"/>
      <c r="D144" s="21"/>
      <c r="E144" s="21"/>
      <c r="H144" s="21"/>
      <c r="I144" s="21"/>
      <c r="J144" s="113"/>
      <c r="K144" s="21"/>
      <c r="M144" s="137"/>
      <c r="O144" s="113" t="s">
        <v>110</v>
      </c>
      <c r="P144" s="212">
        <f>H34*1000</f>
        <v>17990</v>
      </c>
      <c r="Q144" s="213"/>
      <c r="R144" s="21" t="s">
        <v>55</v>
      </c>
      <c r="T144" s="143"/>
      <c r="U144" s="62"/>
      <c r="V144" s="21"/>
      <c r="AE144" s="51"/>
    </row>
    <row r="145" spans="1:31" x14ac:dyDescent="0.2">
      <c r="A145" s="61"/>
      <c r="C145" s="21"/>
      <c r="D145" s="21"/>
      <c r="E145" s="21"/>
      <c r="H145" s="21"/>
      <c r="I145" s="21"/>
      <c r="J145" s="113"/>
      <c r="K145" s="21"/>
      <c r="M145" s="137"/>
      <c r="O145" s="21"/>
      <c r="P145" s="21"/>
      <c r="Q145" s="21"/>
      <c r="R145" s="21"/>
      <c r="T145" s="143"/>
      <c r="U145" s="137"/>
      <c r="V145" s="2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21"/>
      <c r="E147" s="21"/>
      <c r="F147" s="21"/>
      <c r="G147" s="21"/>
      <c r="H147" s="21"/>
      <c r="I147" s="21"/>
      <c r="J147" s="15"/>
      <c r="K147" s="16"/>
      <c r="L147" s="21"/>
      <c r="M147" s="110"/>
      <c r="N147" s="16"/>
      <c r="O147" s="16"/>
      <c r="P147" s="16"/>
      <c r="Q147" s="16"/>
      <c r="R147" s="21"/>
      <c r="U147" s="151"/>
      <c r="V147" s="152"/>
      <c r="Z147" s="21"/>
      <c r="AA147" s="82"/>
      <c r="AB147" s="82"/>
      <c r="AD147" s="21"/>
      <c r="AE147" s="22"/>
    </row>
    <row r="148" spans="1:31" ht="10.8" thickBot="1" x14ac:dyDescent="0.25">
      <c r="A148" s="61"/>
      <c r="C148" s="15"/>
      <c r="D148" s="21"/>
      <c r="E148" s="21"/>
      <c r="F148" s="21"/>
      <c r="G148" s="21"/>
      <c r="H148" s="21"/>
      <c r="N148" s="49"/>
      <c r="T148" s="15"/>
      <c r="U148" s="153"/>
      <c r="V148" s="21"/>
      <c r="W148" s="21"/>
      <c r="X148" s="2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00"/>
      <c r="AB149" s="100"/>
      <c r="AC149" s="100"/>
      <c r="AD149" s="100"/>
      <c r="AE149" s="22"/>
    </row>
    <row r="150" spans="1:31" x14ac:dyDescent="0.2">
      <c r="A150" s="61"/>
      <c r="B150" s="119"/>
      <c r="C150" s="21"/>
      <c r="D150" s="21"/>
      <c r="E150" s="21"/>
      <c r="F150" s="21"/>
      <c r="G150" s="21"/>
      <c r="H150" s="2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20"/>
      <c r="V150" s="15"/>
      <c r="W150" s="113"/>
      <c r="X150" s="21"/>
      <c r="Y150" s="137"/>
      <c r="Z150" s="159"/>
      <c r="AE150" s="22"/>
    </row>
    <row r="151" spans="1:31" ht="10.8" thickBot="1" x14ac:dyDescent="0.25">
      <c r="A151" s="61"/>
      <c r="B151" s="119"/>
      <c r="C151" s="21"/>
      <c r="D151" s="21"/>
      <c r="E151" s="21"/>
      <c r="F151" s="21"/>
      <c r="G151" s="21"/>
      <c r="H151" s="2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254.18634014176646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21"/>
      <c r="H152" s="21"/>
      <c r="I152" s="2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21" t="s">
        <v>116</v>
      </c>
      <c r="Z152" s="165"/>
      <c r="AE152" s="22"/>
    </row>
    <row r="153" spans="1:31" x14ac:dyDescent="0.2">
      <c r="A153" s="61"/>
      <c r="B153" s="52"/>
      <c r="C153" s="166"/>
      <c r="D153" s="21"/>
      <c r="E153" s="21"/>
      <c r="F153" s="21"/>
      <c r="G153" s="2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1042.1639945812424</v>
      </c>
      <c r="W153" s="202"/>
      <c r="X153" s="202"/>
      <c r="Y153" s="21" t="s">
        <v>118</v>
      </c>
      <c r="Z153" s="51"/>
      <c r="AA153" s="100"/>
      <c r="AB153" s="100"/>
      <c r="AC153" s="100"/>
      <c r="AD153" s="100"/>
      <c r="AE153" s="22"/>
    </row>
    <row r="154" spans="1:31" x14ac:dyDescent="0.2">
      <c r="A154" s="61"/>
      <c r="B154" s="169"/>
      <c r="C154" s="21"/>
      <c r="D154" s="21"/>
      <c r="E154" s="21"/>
      <c r="F154" s="21"/>
      <c r="G154" s="21"/>
      <c r="H154" s="170"/>
      <c r="I154" s="21"/>
      <c r="J154" s="21"/>
      <c r="K154" s="21"/>
      <c r="L154" s="21"/>
      <c r="M154" s="21"/>
      <c r="N154" s="21"/>
      <c r="O154" s="21"/>
      <c r="P154" s="21"/>
      <c r="Q154" s="22"/>
      <c r="R154" s="21"/>
      <c r="S154" s="61"/>
      <c r="T154" s="15"/>
      <c r="U154" s="113"/>
      <c r="V154" s="202">
        <f>V153*60/1000</f>
        <v>62.529839674874545</v>
      </c>
      <c r="W154" s="202"/>
      <c r="X154" s="202"/>
      <c r="Y154" s="21" t="s">
        <v>119</v>
      </c>
      <c r="Z154" s="22"/>
      <c r="AA154" s="21"/>
      <c r="AB154" s="21"/>
      <c r="AC154" s="21"/>
      <c r="AD154" s="21"/>
      <c r="AE154" s="22"/>
    </row>
    <row r="155" spans="1:31" x14ac:dyDescent="0.2">
      <c r="A155" s="61"/>
      <c r="B155" s="119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2"/>
      <c r="R155" s="21"/>
      <c r="S155" s="61"/>
      <c r="U155" s="16"/>
      <c r="V155" s="202"/>
      <c r="W155" s="202"/>
      <c r="X155" s="202"/>
      <c r="Y155" s="21"/>
      <c r="Z155" s="22"/>
      <c r="AA155" s="21"/>
      <c r="AB155" s="21"/>
      <c r="AC155" s="21"/>
      <c r="AD155" s="21"/>
      <c r="AE155" s="22"/>
    </row>
    <row r="156" spans="1:31" x14ac:dyDescent="0.2">
      <c r="A156" s="61" t="s">
        <v>104</v>
      </c>
      <c r="B156" s="119"/>
      <c r="C156" s="21"/>
      <c r="D156" s="21"/>
      <c r="E156" s="74"/>
      <c r="F156" s="21"/>
      <c r="G156" s="202"/>
      <c r="H156" s="202"/>
      <c r="I156" s="21"/>
      <c r="J156" s="21"/>
      <c r="K156" s="21"/>
      <c r="L156" s="21"/>
      <c r="M156" s="21"/>
      <c r="N156" s="113"/>
      <c r="O156" s="21"/>
      <c r="P156" s="21"/>
      <c r="Q156" s="22"/>
      <c r="R156" s="21"/>
      <c r="S156" s="61"/>
      <c r="U156" s="16" t="s">
        <v>120</v>
      </c>
      <c r="V156" s="21"/>
      <c r="W156" s="21"/>
      <c r="X156" s="21" t="s">
        <v>117</v>
      </c>
      <c r="Y156" s="21" t="s">
        <v>121</v>
      </c>
      <c r="Z156" s="22"/>
      <c r="AA156" s="21"/>
      <c r="AB156" s="21"/>
      <c r="AC156" s="21"/>
      <c r="AD156" s="21"/>
      <c r="AE156" s="22"/>
    </row>
    <row r="157" spans="1:31" x14ac:dyDescent="0.2">
      <c r="A157" s="61"/>
      <c r="B157" s="119"/>
      <c r="C157" s="21"/>
      <c r="D157" s="21"/>
      <c r="E157" s="74"/>
      <c r="F157" s="21"/>
      <c r="G157" s="202"/>
      <c r="H157" s="202"/>
      <c r="I157" s="21"/>
      <c r="J157" s="21"/>
      <c r="K157" s="21"/>
      <c r="L157" s="21"/>
      <c r="M157" s="21"/>
      <c r="N157" s="113"/>
      <c r="O157" s="21"/>
      <c r="P157" s="21"/>
      <c r="Q157" s="22"/>
      <c r="R157" s="2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4</v>
      </c>
      <c r="Z157" s="22"/>
      <c r="AA157" s="21"/>
      <c r="AB157" s="21"/>
      <c r="AC157" s="21"/>
      <c r="AD157" s="21"/>
      <c r="AE157" s="22"/>
    </row>
    <row r="158" spans="1:31" x14ac:dyDescent="0.2">
      <c r="A158" s="61"/>
      <c r="B158" s="119"/>
      <c r="C158" s="21"/>
      <c r="D158" s="21"/>
      <c r="E158" s="74"/>
      <c r="F158" s="21"/>
      <c r="G158" s="202"/>
      <c r="H158" s="202"/>
      <c r="I158" s="21"/>
      <c r="J158" s="21"/>
      <c r="K158" s="21"/>
      <c r="L158" s="21"/>
      <c r="M158" s="21"/>
      <c r="N158" s="113"/>
      <c r="O158" s="21"/>
      <c r="P158" s="21"/>
      <c r="Q158" s="22"/>
      <c r="R158" s="2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2</v>
      </c>
      <c r="Z158" s="22"/>
      <c r="AA158" s="21"/>
      <c r="AB158" s="21"/>
      <c r="AC158" s="21"/>
      <c r="AD158" s="21"/>
      <c r="AE158" s="22"/>
    </row>
    <row r="159" spans="1:31" x14ac:dyDescent="0.2">
      <c r="A159" s="61"/>
      <c r="B159" s="119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/>
      <c r="R159" s="2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1</v>
      </c>
      <c r="Z159" s="22"/>
      <c r="AA159" s="21"/>
      <c r="AB159" s="21"/>
      <c r="AC159" s="21"/>
      <c r="AD159" s="21"/>
      <c r="AE159" s="22"/>
    </row>
    <row r="160" spans="1:31" x14ac:dyDescent="0.2">
      <c r="A160" s="61"/>
      <c r="B160" s="119"/>
      <c r="C160" s="21"/>
      <c r="D160" s="21"/>
      <c r="E160" s="21"/>
      <c r="F160" s="21"/>
      <c r="G160" s="21"/>
      <c r="H160" s="74"/>
      <c r="I160" s="21"/>
      <c r="J160" s="21"/>
      <c r="K160" s="21"/>
      <c r="L160" s="21"/>
      <c r="M160" s="21"/>
      <c r="N160" s="202"/>
      <c r="O160" s="202"/>
      <c r="P160" s="21"/>
      <c r="Q160" s="22"/>
      <c r="R160" s="2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21"/>
      <c r="AB160" s="21"/>
      <c r="AC160" s="21"/>
      <c r="AD160" s="21"/>
      <c r="AE160" s="22"/>
    </row>
    <row r="161" spans="1:31" ht="10.8" thickBot="1" x14ac:dyDescent="0.25">
      <c r="A161" s="61"/>
      <c r="B161" s="119"/>
      <c r="C161" s="21"/>
      <c r="D161" s="21"/>
      <c r="E161" s="21"/>
      <c r="F161" s="21"/>
      <c r="G161" s="21"/>
      <c r="H161" s="74"/>
      <c r="I161" s="21"/>
      <c r="J161" s="21"/>
      <c r="K161" s="21"/>
      <c r="L161" s="21"/>
      <c r="M161" s="21"/>
      <c r="N161" s="202"/>
      <c r="O161" s="202"/>
      <c r="P161" s="21"/>
      <c r="Q161" s="22"/>
      <c r="R161" s="21"/>
      <c r="S161" s="144"/>
      <c r="T161" s="126"/>
      <c r="U161" s="127"/>
      <c r="V161" s="37"/>
      <c r="W161" s="37"/>
      <c r="X161" s="37"/>
      <c r="Y161" s="37"/>
      <c r="Z161" s="128"/>
      <c r="AA161" s="21"/>
      <c r="AB161" s="21"/>
      <c r="AC161" s="21"/>
      <c r="AD161" s="21"/>
      <c r="AE161" s="22"/>
    </row>
    <row r="162" spans="1:31" x14ac:dyDescent="0.2">
      <c r="A162" s="61"/>
      <c r="B162" s="119"/>
      <c r="C162" s="21"/>
      <c r="D162" s="21"/>
      <c r="E162" s="21"/>
      <c r="F162" s="21"/>
      <c r="G162" s="21"/>
      <c r="H162" s="74"/>
      <c r="I162" s="21"/>
      <c r="J162" s="21"/>
      <c r="K162" s="21"/>
      <c r="L162" s="21"/>
      <c r="M162" s="21"/>
      <c r="N162" s="202"/>
      <c r="O162" s="202"/>
      <c r="P162" s="21"/>
      <c r="Q162" s="22"/>
      <c r="R162" s="21"/>
      <c r="S162" s="21"/>
      <c r="T162" s="15"/>
      <c r="U162" s="16"/>
      <c r="V162" s="21"/>
      <c r="W162" s="21"/>
      <c r="X162" s="21"/>
      <c r="Y162" s="21"/>
      <c r="Z162" s="21"/>
      <c r="AA162" s="21"/>
      <c r="AB162" s="21"/>
      <c r="AC162" s="21"/>
      <c r="AD162" s="21"/>
      <c r="AE162" s="22"/>
    </row>
    <row r="163" spans="1:31" x14ac:dyDescent="0.2">
      <c r="A163" s="61"/>
      <c r="B163" s="119"/>
      <c r="C163" s="21"/>
      <c r="D163" s="21"/>
      <c r="E163" s="21"/>
      <c r="F163" s="21"/>
      <c r="G163" s="21"/>
      <c r="H163" s="74"/>
      <c r="I163" s="21"/>
      <c r="J163" s="21"/>
      <c r="K163" s="21"/>
      <c r="L163" s="21"/>
      <c r="M163" s="21"/>
      <c r="N163" s="202"/>
      <c r="O163" s="202"/>
      <c r="P163" s="21"/>
      <c r="Q163" s="22"/>
      <c r="R163" s="21"/>
      <c r="S163" s="21"/>
      <c r="T163" s="15"/>
      <c r="U163" s="16"/>
      <c r="V163" s="21"/>
      <c r="W163" s="21"/>
      <c r="X163" s="21"/>
      <c r="Y163" s="21"/>
      <c r="Z163" s="21"/>
      <c r="AA163" s="21"/>
      <c r="AB163" s="21"/>
      <c r="AC163" s="21"/>
      <c r="AD163" s="2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21"/>
      <c r="S164" s="21"/>
      <c r="T164" s="15"/>
      <c r="U164" s="16"/>
      <c r="V164" s="21"/>
      <c r="W164" s="21"/>
      <c r="X164" s="21"/>
      <c r="Y164" s="21"/>
      <c r="Z164" s="21"/>
      <c r="AA164" s="21"/>
      <c r="AB164" s="21"/>
      <c r="AC164" s="21"/>
      <c r="AD164" s="21"/>
      <c r="AE164" s="51"/>
    </row>
    <row r="165" spans="1:31" x14ac:dyDescent="0.2">
      <c r="A165" s="61"/>
      <c r="B165" s="1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15"/>
      <c r="U165" s="16"/>
      <c r="V165" s="21"/>
      <c r="W165" s="21"/>
      <c r="X165" s="21"/>
      <c r="Y165" s="21"/>
      <c r="Z165" s="21"/>
      <c r="AA165" s="21"/>
      <c r="AB165" s="21"/>
      <c r="AC165" s="21"/>
      <c r="AD165" s="21"/>
      <c r="AE165" s="51"/>
    </row>
    <row r="166" spans="1:31" x14ac:dyDescent="0.2">
      <c r="A166" s="61"/>
      <c r="B166" s="1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15"/>
      <c r="U166" s="16"/>
      <c r="V166" s="21"/>
      <c r="W166" s="21"/>
      <c r="X166" s="21"/>
      <c r="Y166" s="21"/>
      <c r="Z166" s="21"/>
      <c r="AA166" s="21"/>
      <c r="AB166" s="21"/>
      <c r="AC166" s="21"/>
      <c r="AD166" s="2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21"/>
      <c r="B168" s="1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15"/>
      <c r="U168" s="16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1" x14ac:dyDescent="0.2">
      <c r="A169" s="21"/>
      <c r="B169" s="1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15"/>
      <c r="U169" s="16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1" x14ac:dyDescent="0.2">
      <c r="A170" s="21"/>
      <c r="B170" s="1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15"/>
      <c r="U170" s="16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1" x14ac:dyDescent="0.2">
      <c r="A171" s="21"/>
      <c r="B171" s="1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15"/>
      <c r="U171" s="16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1" x14ac:dyDescent="0.2">
      <c r="A172" s="21"/>
      <c r="B172" s="1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15"/>
      <c r="U172" s="16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1" x14ac:dyDescent="0.2">
      <c r="A173" s="21"/>
      <c r="B173" s="1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15"/>
      <c r="U173" s="16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1" x14ac:dyDescent="0.2">
      <c r="A174" s="21"/>
      <c r="B174" s="1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15"/>
      <c r="U174" s="16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1" x14ac:dyDescent="0.2">
      <c r="A175" s="21"/>
      <c r="B175" s="1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15"/>
      <c r="U175" s="16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1" x14ac:dyDescent="0.2">
      <c r="A176" s="21"/>
      <c r="B176" s="1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15"/>
      <c r="U176" s="16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x14ac:dyDescent="0.2">
      <c r="A177" s="21"/>
      <c r="B177" s="1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15"/>
      <c r="U177" s="16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x14ac:dyDescent="0.2">
      <c r="A178" s="21"/>
      <c r="B178" s="1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15"/>
      <c r="U178" s="16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x14ac:dyDescent="0.2">
      <c r="A179" s="21"/>
      <c r="B179" s="1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15"/>
      <c r="U179" s="16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x14ac:dyDescent="0.2">
      <c r="A180" s="21"/>
      <c r="B180" s="1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15"/>
      <c r="U180" s="16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x14ac:dyDescent="0.2">
      <c r="A181" s="21"/>
      <c r="B181" s="1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15"/>
      <c r="U181" s="16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x14ac:dyDescent="0.2">
      <c r="A182" s="21"/>
      <c r="B182" s="1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15"/>
      <c r="U182" s="16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x14ac:dyDescent="0.2">
      <c r="A183" s="21"/>
      <c r="B183" s="1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15"/>
      <c r="U183" s="16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x14ac:dyDescent="0.2">
      <c r="A184" s="21"/>
      <c r="B184" s="1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15"/>
      <c r="U184" s="16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x14ac:dyDescent="0.2">
      <c r="A185" s="21"/>
      <c r="B185" s="1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15"/>
      <c r="U185" s="16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x14ac:dyDescent="0.2">
      <c r="A186" s="21"/>
      <c r="B186" s="1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15"/>
      <c r="U186" s="16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x14ac:dyDescent="0.2">
      <c r="A187" s="21"/>
      <c r="B187" s="1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15"/>
      <c r="U187" s="16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x14ac:dyDescent="0.2">
      <c r="A188" s="21"/>
      <c r="B188" s="1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15"/>
      <c r="U188" s="16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x14ac:dyDescent="0.2">
      <c r="A189" s="21"/>
      <c r="B189" s="1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15"/>
      <c r="U189" s="16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x14ac:dyDescent="0.2">
      <c r="A190" s="21"/>
      <c r="B190" s="1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15"/>
      <c r="U190" s="16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x14ac:dyDescent="0.2">
      <c r="A191" s="21"/>
      <c r="B191" s="1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15"/>
      <c r="U191" s="16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x14ac:dyDescent="0.2">
      <c r="A192" s="21"/>
      <c r="B192" s="1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15"/>
      <c r="U192" s="16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x14ac:dyDescent="0.2">
      <c r="A193" s="21"/>
      <c r="B193" s="1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15"/>
      <c r="U193" s="16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x14ac:dyDescent="0.2">
      <c r="A194" s="21"/>
      <c r="B194" s="1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15"/>
      <c r="U194" s="16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x14ac:dyDescent="0.2">
      <c r="A195" s="21"/>
      <c r="B195" s="1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15"/>
      <c r="U195" s="16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x14ac:dyDescent="0.2">
      <c r="A196" s="21"/>
      <c r="B196" s="1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15"/>
      <c r="U196" s="16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x14ac:dyDescent="0.2">
      <c r="A197" s="21"/>
      <c r="B197" s="1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15"/>
      <c r="U197" s="16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x14ac:dyDescent="0.2">
      <c r="A198" s="21"/>
      <c r="B198" s="1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15"/>
      <c r="U198" s="16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x14ac:dyDescent="0.2">
      <c r="A199" s="21"/>
      <c r="B199" s="1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15"/>
      <c r="U199" s="16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x14ac:dyDescent="0.2">
      <c r="A200" s="21"/>
      <c r="B200" s="1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15"/>
      <c r="U200" s="16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x14ac:dyDescent="0.2">
      <c r="A201" s="21"/>
      <c r="B201" s="1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15"/>
      <c r="U201" s="16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x14ac:dyDescent="0.2">
      <c r="A202" s="21"/>
      <c r="B202" s="1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15"/>
      <c r="U202" s="16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x14ac:dyDescent="0.2">
      <c r="A203" s="21"/>
      <c r="B203" s="1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15"/>
      <c r="U203" s="16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x14ac:dyDescent="0.2">
      <c r="A204" s="21"/>
      <c r="B204" s="1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15"/>
      <c r="U204" s="16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x14ac:dyDescent="0.2">
      <c r="A205" s="21"/>
      <c r="B205" s="1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15"/>
      <c r="U205" s="16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x14ac:dyDescent="0.2">
      <c r="A206" s="21"/>
      <c r="B206" s="1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15"/>
      <c r="U206" s="16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x14ac:dyDescent="0.2">
      <c r="A207" s="21"/>
      <c r="B207" s="1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15"/>
      <c r="U207" s="16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x14ac:dyDescent="0.2">
      <c r="A208" s="21"/>
      <c r="B208" s="1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15"/>
      <c r="U208" s="16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x14ac:dyDescent="0.2">
      <c r="A209" s="21"/>
      <c r="B209" s="1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15"/>
      <c r="U209" s="16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x14ac:dyDescent="0.2">
      <c r="A210" s="21"/>
      <c r="B210" s="1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15"/>
      <c r="U210" s="16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x14ac:dyDescent="0.2">
      <c r="A211" s="21"/>
      <c r="B211" s="1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15"/>
      <c r="U211" s="16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x14ac:dyDescent="0.2">
      <c r="A212" s="21"/>
      <c r="B212" s="1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15"/>
      <c r="U212" s="16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x14ac:dyDescent="0.2">
      <c r="A213" s="21"/>
      <c r="B213" s="1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15"/>
      <c r="U213" s="16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x14ac:dyDescent="0.2">
      <c r="A214" s="21"/>
      <c r="B214" s="1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15"/>
      <c r="U214" s="16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x14ac:dyDescent="0.2">
      <c r="A215" s="21"/>
      <c r="B215" s="1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15"/>
      <c r="U215" s="16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x14ac:dyDescent="0.2">
      <c r="A216" s="21"/>
      <c r="B216" s="1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15"/>
      <c r="U216" s="16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x14ac:dyDescent="0.2">
      <c r="A217" s="21"/>
      <c r="B217" s="1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15"/>
      <c r="U217" s="16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x14ac:dyDescent="0.2">
      <c r="A218" s="21"/>
      <c r="B218" s="1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15"/>
      <c r="U218" s="16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x14ac:dyDescent="0.2">
      <c r="A219" s="21"/>
      <c r="B219" s="1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15"/>
      <c r="U219" s="16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x14ac:dyDescent="0.2">
      <c r="A220" s="21"/>
      <c r="B220" s="1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15"/>
      <c r="U220" s="16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x14ac:dyDescent="0.2">
      <c r="A221" s="21"/>
      <c r="B221" s="1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15"/>
      <c r="U221" s="16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x14ac:dyDescent="0.2">
      <c r="A222" s="21"/>
      <c r="B222" s="1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15"/>
      <c r="U222" s="16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x14ac:dyDescent="0.2">
      <c r="A223" s="21"/>
      <c r="B223" s="1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15"/>
      <c r="U223" s="16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x14ac:dyDescent="0.2">
      <c r="A224" s="21"/>
      <c r="B224" s="1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15"/>
      <c r="U224" s="16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x14ac:dyDescent="0.2">
      <c r="A225" s="21"/>
      <c r="B225" s="1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15"/>
      <c r="U225" s="16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x14ac:dyDescent="0.2">
      <c r="A226" s="21"/>
      <c r="B226" s="1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15"/>
      <c r="U226" s="16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x14ac:dyDescent="0.2">
      <c r="A227" s="21"/>
      <c r="B227" s="1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15"/>
      <c r="U227" s="16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x14ac:dyDescent="0.2">
      <c r="A228" s="21"/>
      <c r="B228" s="1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15"/>
      <c r="U228" s="16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x14ac:dyDescent="0.2">
      <c r="A229" s="21"/>
      <c r="B229" s="1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15"/>
      <c r="U229" s="16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x14ac:dyDescent="0.2">
      <c r="A230" s="21"/>
      <c r="B230" s="1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15"/>
      <c r="U230" s="16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x14ac:dyDescent="0.2">
      <c r="A231" s="21"/>
      <c r="B231" s="1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15"/>
      <c r="U231" s="16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x14ac:dyDescent="0.2">
      <c r="A232" s="21"/>
      <c r="B232" s="1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15"/>
      <c r="U232" s="16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x14ac:dyDescent="0.2">
      <c r="A233" s="21"/>
      <c r="B233" s="1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15"/>
      <c r="U233" s="16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x14ac:dyDescent="0.2">
      <c r="A234" s="21"/>
      <c r="B234" s="1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15"/>
      <c r="U234" s="16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x14ac:dyDescent="0.2">
      <c r="A235" s="21"/>
      <c r="B235" s="1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15"/>
      <c r="U235" s="16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x14ac:dyDescent="0.2">
      <c r="A236" s="21"/>
      <c r="B236" s="1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15"/>
      <c r="U236" s="16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x14ac:dyDescent="0.2">
      <c r="A237" s="21"/>
      <c r="B237" s="1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15"/>
      <c r="U237" s="16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x14ac:dyDescent="0.2">
      <c r="A238" s="21"/>
      <c r="B238" s="1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15"/>
      <c r="U238" s="16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x14ac:dyDescent="0.2">
      <c r="A239" s="21"/>
      <c r="B239" s="1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15"/>
      <c r="U239" s="16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x14ac:dyDescent="0.2">
      <c r="A240" s="21"/>
      <c r="B240" s="1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15"/>
      <c r="U240" s="16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x14ac:dyDescent="0.2">
      <c r="A241" s="21"/>
      <c r="B241" s="1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15"/>
      <c r="U241" s="16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x14ac:dyDescent="0.2">
      <c r="A242" s="21"/>
      <c r="B242" s="1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15"/>
      <c r="U242" s="16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x14ac:dyDescent="0.2">
      <c r="A243" s="21"/>
      <c r="B243" s="1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15"/>
      <c r="U243" s="16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x14ac:dyDescent="0.2">
      <c r="A244" s="21"/>
      <c r="B244" s="1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15"/>
      <c r="U244" s="16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x14ac:dyDescent="0.2">
      <c r="A245" s="21"/>
      <c r="B245" s="1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15"/>
      <c r="U245" s="16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x14ac:dyDescent="0.2">
      <c r="A246" s="21"/>
      <c r="B246" s="1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15"/>
      <c r="U246" s="16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x14ac:dyDescent="0.2">
      <c r="A247" s="21"/>
      <c r="B247" s="1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15"/>
      <c r="U247" s="16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x14ac:dyDescent="0.2">
      <c r="A248" s="21"/>
      <c r="B248" s="1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15"/>
      <c r="U248" s="16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x14ac:dyDescent="0.2">
      <c r="A249" s="21"/>
      <c r="B249" s="1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15"/>
      <c r="U249" s="16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x14ac:dyDescent="0.2">
      <c r="A250" s="21"/>
      <c r="B250" s="1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15"/>
      <c r="U250" s="16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x14ac:dyDescent="0.2">
      <c r="A251" s="21"/>
      <c r="B251" s="1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15"/>
      <c r="U251" s="16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x14ac:dyDescent="0.2">
      <c r="A252" s="21"/>
      <c r="B252" s="1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15"/>
      <c r="U252" s="16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x14ac:dyDescent="0.2">
      <c r="A253" s="21"/>
      <c r="B253" s="1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15"/>
      <c r="U253" s="16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x14ac:dyDescent="0.2">
      <c r="A254" s="21"/>
      <c r="B254" s="1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15"/>
      <c r="U254" s="16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x14ac:dyDescent="0.2">
      <c r="A255" s="21"/>
      <c r="B255" s="1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15"/>
      <c r="U255" s="16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x14ac:dyDescent="0.2">
      <c r="A256" s="21"/>
      <c r="B256" s="1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15"/>
      <c r="U256" s="16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x14ac:dyDescent="0.2">
      <c r="A257" s="21"/>
      <c r="B257" s="1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15"/>
      <c r="U257" s="16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x14ac:dyDescent="0.2">
      <c r="A258" s="21"/>
      <c r="B258" s="1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15"/>
      <c r="U258" s="16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x14ac:dyDescent="0.2">
      <c r="A259" s="21"/>
      <c r="B259" s="1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15"/>
      <c r="U259" s="16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x14ac:dyDescent="0.2">
      <c r="A260" s="21"/>
      <c r="B260" s="1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15"/>
      <c r="U260" s="16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x14ac:dyDescent="0.2">
      <c r="A261" s="21"/>
      <c r="B261" s="1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15"/>
      <c r="U261" s="16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x14ac:dyDescent="0.2">
      <c r="A262" s="21"/>
      <c r="B262" s="1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15"/>
      <c r="U262" s="16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x14ac:dyDescent="0.2">
      <c r="A263" s="21"/>
      <c r="B263" s="1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15"/>
      <c r="U263" s="16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x14ac:dyDescent="0.2">
      <c r="A264" s="21"/>
      <c r="B264" s="1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15"/>
      <c r="U264" s="16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x14ac:dyDescent="0.2">
      <c r="A265" s="21"/>
      <c r="B265" s="1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15"/>
      <c r="U265" s="16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x14ac:dyDescent="0.2">
      <c r="A266" s="21"/>
      <c r="B266" s="1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15"/>
      <c r="U266" s="16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x14ac:dyDescent="0.2">
      <c r="A267" s="21"/>
      <c r="B267" s="1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15"/>
      <c r="U267" s="16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x14ac:dyDescent="0.2">
      <c r="A268" s="21"/>
      <c r="B268" s="1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15"/>
      <c r="U268" s="16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x14ac:dyDescent="0.2">
      <c r="A269" s="21"/>
      <c r="B269" s="1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15"/>
      <c r="U269" s="16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x14ac:dyDescent="0.2">
      <c r="A270" s="21"/>
      <c r="B270" s="1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15"/>
      <c r="U270" s="16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x14ac:dyDescent="0.2">
      <c r="A271" s="21"/>
      <c r="B271" s="1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15"/>
      <c r="U271" s="16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x14ac:dyDescent="0.2">
      <c r="A272" s="21"/>
      <c r="B272" s="1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15"/>
      <c r="U272" s="16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x14ac:dyDescent="0.2">
      <c r="A273" s="21"/>
      <c r="B273" s="1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15"/>
      <c r="U273" s="16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x14ac:dyDescent="0.2">
      <c r="A274" s="21"/>
      <c r="B274" s="1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15"/>
      <c r="U274" s="16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x14ac:dyDescent="0.2">
      <c r="A275" s="21"/>
      <c r="B275" s="1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15"/>
      <c r="U275" s="16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x14ac:dyDescent="0.2">
      <c r="A276" s="21"/>
      <c r="B276" s="1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15"/>
      <c r="U276" s="16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x14ac:dyDescent="0.2">
      <c r="A277" s="21"/>
      <c r="B277" s="1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15"/>
      <c r="U277" s="16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x14ac:dyDescent="0.2">
      <c r="A278" s="21"/>
      <c r="B278" s="1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15"/>
      <c r="U278" s="16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x14ac:dyDescent="0.2">
      <c r="A279" s="21"/>
      <c r="B279" s="1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15"/>
      <c r="U279" s="16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x14ac:dyDescent="0.2">
      <c r="A280" s="21"/>
      <c r="B280" s="1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15"/>
      <c r="U280" s="16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x14ac:dyDescent="0.2">
      <c r="A281" s="21"/>
      <c r="B281" s="1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15"/>
      <c r="U281" s="16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x14ac:dyDescent="0.2">
      <c r="A282" s="21"/>
      <c r="B282" s="1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15"/>
      <c r="U282" s="16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x14ac:dyDescent="0.2">
      <c r="A283" s="21"/>
      <c r="B283" s="1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15"/>
      <c r="U283" s="16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x14ac:dyDescent="0.2">
      <c r="A284" s="21"/>
      <c r="B284" s="1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15"/>
      <c r="U284" s="16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x14ac:dyDescent="0.2">
      <c r="A285" s="21"/>
      <c r="B285" s="1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15"/>
      <c r="U285" s="16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x14ac:dyDescent="0.2">
      <c r="A286" s="21"/>
      <c r="B286" s="1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15"/>
      <c r="U286" s="16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x14ac:dyDescent="0.2">
      <c r="A287" s="21"/>
      <c r="B287" s="1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15"/>
      <c r="U287" s="16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x14ac:dyDescent="0.2">
      <c r="A288" s="21"/>
      <c r="B288" s="1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15"/>
      <c r="U288" s="16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x14ac:dyDescent="0.2">
      <c r="A289" s="21"/>
      <c r="B289" s="1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15"/>
      <c r="U289" s="16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x14ac:dyDescent="0.2">
      <c r="A290" s="21"/>
      <c r="B290" s="1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15"/>
      <c r="U290" s="16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x14ac:dyDescent="0.2">
      <c r="A291" s="21"/>
      <c r="B291" s="1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15"/>
      <c r="U291" s="16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x14ac:dyDescent="0.2">
      <c r="A292" s="21"/>
      <c r="B292" s="1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15"/>
      <c r="U292" s="16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x14ac:dyDescent="0.2">
      <c r="A293" s="21"/>
      <c r="B293" s="1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15"/>
      <c r="U293" s="16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x14ac:dyDescent="0.2">
      <c r="A294" s="21"/>
      <c r="B294" s="1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15"/>
      <c r="U294" s="16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x14ac:dyDescent="0.2">
      <c r="A295" s="21"/>
      <c r="B295" s="1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15"/>
      <c r="U295" s="16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x14ac:dyDescent="0.2">
      <c r="A296" s="21"/>
      <c r="B296" s="1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15"/>
      <c r="U296" s="16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x14ac:dyDescent="0.2">
      <c r="A297" s="21"/>
      <c r="B297" s="1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15"/>
      <c r="U297" s="16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x14ac:dyDescent="0.2">
      <c r="A298" s="21"/>
      <c r="B298" s="1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15"/>
      <c r="U298" s="16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x14ac:dyDescent="0.2">
      <c r="A299" s="21"/>
      <c r="B299" s="1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15"/>
      <c r="U299" s="16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x14ac:dyDescent="0.2">
      <c r="A300" s="21"/>
      <c r="B300" s="1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15"/>
      <c r="U300" s="16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x14ac:dyDescent="0.2">
      <c r="A301" s="21"/>
      <c r="B301" s="1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15"/>
      <c r="U301" s="16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x14ac:dyDescent="0.2">
      <c r="A302" s="21"/>
      <c r="B302" s="1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15"/>
      <c r="U302" s="16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x14ac:dyDescent="0.2">
      <c r="A303" s="21"/>
      <c r="B303" s="1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15"/>
      <c r="U303" s="16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x14ac:dyDescent="0.2">
      <c r="A304" s="21"/>
      <c r="B304" s="1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15"/>
      <c r="U304" s="16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x14ac:dyDescent="0.2">
      <c r="A305" s="21"/>
      <c r="B305" s="1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15"/>
      <c r="U305" s="16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x14ac:dyDescent="0.2">
      <c r="A306" s="21"/>
      <c r="B306" s="1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15"/>
      <c r="U306" s="16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x14ac:dyDescent="0.2">
      <c r="A307" s="21"/>
      <c r="B307" s="1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15"/>
      <c r="U307" s="16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x14ac:dyDescent="0.2">
      <c r="A308" s="21"/>
      <c r="B308" s="1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15"/>
      <c r="U308" s="16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x14ac:dyDescent="0.2">
      <c r="A309" s="21"/>
      <c r="B309" s="1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15"/>
      <c r="U309" s="16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x14ac:dyDescent="0.2">
      <c r="A310" s="21"/>
      <c r="B310" s="1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15"/>
      <c r="U310" s="16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x14ac:dyDescent="0.2">
      <c r="A311" s="21"/>
      <c r="B311" s="1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15"/>
      <c r="U311" s="16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x14ac:dyDescent="0.2">
      <c r="A312" s="21"/>
      <c r="B312" s="1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15"/>
      <c r="U312" s="16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x14ac:dyDescent="0.2">
      <c r="A313" s="21"/>
      <c r="B313" s="1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15"/>
      <c r="U313" s="16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x14ac:dyDescent="0.2">
      <c r="A314" s="21"/>
      <c r="B314" s="1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15"/>
      <c r="U314" s="16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x14ac:dyDescent="0.2">
      <c r="A315" s="21"/>
      <c r="B315" s="1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15"/>
      <c r="U315" s="16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x14ac:dyDescent="0.2">
      <c r="A316" s="21"/>
      <c r="B316" s="1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15"/>
      <c r="U316" s="16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x14ac:dyDescent="0.2">
      <c r="A317" s="21"/>
      <c r="B317" s="1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15"/>
      <c r="U317" s="16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x14ac:dyDescent="0.2">
      <c r="A318" s="21"/>
      <c r="B318" s="1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15"/>
      <c r="U318" s="16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x14ac:dyDescent="0.2">
      <c r="A319" s="21"/>
      <c r="B319" s="1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15"/>
      <c r="U319" s="16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x14ac:dyDescent="0.2">
      <c r="A320" s="21"/>
      <c r="B320" s="1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15"/>
      <c r="U320" s="16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x14ac:dyDescent="0.2">
      <c r="A321" s="21"/>
      <c r="B321" s="1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15"/>
      <c r="U321" s="16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x14ac:dyDescent="0.2">
      <c r="A322" s="21"/>
      <c r="B322" s="1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15"/>
      <c r="U322" s="16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x14ac:dyDescent="0.2">
      <c r="A323" s="21"/>
      <c r="B323" s="1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15"/>
      <c r="U323" s="16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x14ac:dyDescent="0.2">
      <c r="A324" s="21"/>
      <c r="B324" s="1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15"/>
      <c r="U324" s="16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x14ac:dyDescent="0.2">
      <c r="A325" s="21"/>
      <c r="B325" s="1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15"/>
      <c r="U325" s="16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x14ac:dyDescent="0.2">
      <c r="A326" s="21"/>
      <c r="B326" s="1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15"/>
      <c r="U326" s="16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x14ac:dyDescent="0.2">
      <c r="A327" s="21"/>
      <c r="B327" s="1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15"/>
      <c r="U327" s="16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x14ac:dyDescent="0.2">
      <c r="A328" s="21"/>
      <c r="B328" s="1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15"/>
      <c r="U328" s="16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x14ac:dyDescent="0.2">
      <c r="A329" s="21"/>
      <c r="B329" s="1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15"/>
      <c r="U329" s="16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x14ac:dyDescent="0.2">
      <c r="A330" s="21"/>
      <c r="B330" s="1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15"/>
      <c r="U330" s="16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x14ac:dyDescent="0.2">
      <c r="A331" s="21"/>
      <c r="B331" s="1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15"/>
      <c r="U331" s="16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x14ac:dyDescent="0.2">
      <c r="A332" s="21"/>
      <c r="B332" s="1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15"/>
      <c r="U332" s="16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x14ac:dyDescent="0.2">
      <c r="A333" s="21"/>
      <c r="B333" s="1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15"/>
      <c r="U333" s="16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x14ac:dyDescent="0.2">
      <c r="A334" s="21"/>
      <c r="B334" s="1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15"/>
      <c r="U334" s="16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x14ac:dyDescent="0.2">
      <c r="A335" s="21"/>
      <c r="B335" s="1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15"/>
      <c r="U335" s="16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x14ac:dyDescent="0.2">
      <c r="A336" s="21"/>
      <c r="B336" s="1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15"/>
      <c r="U336" s="16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x14ac:dyDescent="0.2">
      <c r="A337" s="21"/>
      <c r="B337" s="1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15"/>
      <c r="U337" s="16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x14ac:dyDescent="0.2">
      <c r="A338" s="21"/>
      <c r="B338" s="1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15"/>
      <c r="U338" s="16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x14ac:dyDescent="0.2">
      <c r="A339" s="21"/>
      <c r="B339" s="1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15"/>
      <c r="U339" s="16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x14ac:dyDescent="0.2">
      <c r="A340" s="21"/>
      <c r="B340" s="1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15"/>
      <c r="U340" s="16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x14ac:dyDescent="0.2">
      <c r="A341" s="21"/>
      <c r="B341" s="1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15"/>
      <c r="U341" s="16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x14ac:dyDescent="0.2">
      <c r="A342" s="21"/>
      <c r="B342" s="1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15"/>
      <c r="U342" s="16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x14ac:dyDescent="0.2">
      <c r="A343" s="21"/>
      <c r="B343" s="1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15"/>
      <c r="U343" s="16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x14ac:dyDescent="0.2">
      <c r="A344" s="21"/>
      <c r="B344" s="1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15"/>
      <c r="U344" s="16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x14ac:dyDescent="0.2">
      <c r="A345" s="21"/>
      <c r="B345" s="1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15"/>
      <c r="U345" s="16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x14ac:dyDescent="0.2">
      <c r="A346" s="21"/>
      <c r="B346" s="1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15"/>
      <c r="U346" s="16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x14ac:dyDescent="0.2">
      <c r="A347" s="21"/>
      <c r="B347" s="1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15"/>
      <c r="U347" s="16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x14ac:dyDescent="0.2">
      <c r="A348" s="21"/>
      <c r="B348" s="1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15"/>
      <c r="U348" s="16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x14ac:dyDescent="0.2">
      <c r="A349" s="21"/>
      <c r="B349" s="1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15"/>
      <c r="U349" s="16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x14ac:dyDescent="0.2">
      <c r="A350" s="21"/>
      <c r="B350" s="1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15"/>
      <c r="U350" s="16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x14ac:dyDescent="0.2">
      <c r="A351" s="21"/>
      <c r="B351" s="1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15"/>
      <c r="U351" s="16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x14ac:dyDescent="0.2">
      <c r="A352" s="21"/>
      <c r="B352" s="1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15"/>
      <c r="U352" s="16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x14ac:dyDescent="0.2">
      <c r="A353" s="21"/>
      <c r="B353" s="1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15"/>
      <c r="U353" s="16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x14ac:dyDescent="0.2">
      <c r="A354" s="21"/>
      <c r="B354" s="1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15"/>
      <c r="U354" s="16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x14ac:dyDescent="0.2">
      <c r="A355" s="21"/>
      <c r="B355" s="1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15"/>
      <c r="U355" s="16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x14ac:dyDescent="0.2">
      <c r="A356" s="21"/>
      <c r="B356" s="1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15"/>
      <c r="U356" s="16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x14ac:dyDescent="0.2">
      <c r="A357" s="21"/>
      <c r="B357" s="1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15"/>
      <c r="U357" s="16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x14ac:dyDescent="0.2">
      <c r="A358" s="21"/>
      <c r="B358" s="1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15"/>
      <c r="U358" s="16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x14ac:dyDescent="0.2">
      <c r="A359" s="21"/>
      <c r="B359" s="1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15"/>
      <c r="U359" s="16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x14ac:dyDescent="0.2">
      <c r="A360" s="21"/>
      <c r="B360" s="1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15"/>
      <c r="U360" s="16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x14ac:dyDescent="0.2">
      <c r="A361" s="21"/>
      <c r="B361" s="1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15"/>
      <c r="U361" s="16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x14ac:dyDescent="0.2">
      <c r="A362" s="21"/>
      <c r="B362" s="1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15"/>
      <c r="U362" s="16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x14ac:dyDescent="0.2">
      <c r="A363" s="21"/>
      <c r="B363" s="1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15"/>
      <c r="U363" s="16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x14ac:dyDescent="0.2">
      <c r="A364" s="21"/>
      <c r="B364" s="1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15"/>
      <c r="U364" s="16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x14ac:dyDescent="0.2">
      <c r="A365" s="21"/>
      <c r="B365" s="1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15"/>
      <c r="U365" s="16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x14ac:dyDescent="0.2">
      <c r="A366" s="21"/>
      <c r="B366" s="1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15"/>
      <c r="U366" s="16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x14ac:dyDescent="0.2">
      <c r="A367" s="21"/>
      <c r="B367" s="1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15"/>
      <c r="U367" s="16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x14ac:dyDescent="0.2">
      <c r="A368" s="21"/>
      <c r="B368" s="1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15"/>
      <c r="U368" s="16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x14ac:dyDescent="0.2">
      <c r="A369" s="21"/>
      <c r="B369" s="1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15"/>
      <c r="U369" s="16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x14ac:dyDescent="0.2">
      <c r="A370" s="21"/>
      <c r="B370" s="1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15"/>
      <c r="U370" s="16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x14ac:dyDescent="0.2">
      <c r="A371" s="21"/>
      <c r="B371" s="1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15"/>
      <c r="U371" s="16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x14ac:dyDescent="0.2">
      <c r="A372" s="21"/>
      <c r="B372" s="1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15"/>
      <c r="U372" s="16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x14ac:dyDescent="0.2">
      <c r="A373" s="21"/>
      <c r="B373" s="1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15"/>
      <c r="U373" s="16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x14ac:dyDescent="0.2">
      <c r="A374" s="21"/>
      <c r="B374" s="1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15"/>
      <c r="U374" s="16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x14ac:dyDescent="0.2">
      <c r="A375" s="21"/>
      <c r="B375" s="1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15"/>
      <c r="U375" s="16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x14ac:dyDescent="0.2">
      <c r="A376" s="21"/>
      <c r="B376" s="1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15"/>
      <c r="U376" s="16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x14ac:dyDescent="0.2">
      <c r="A377" s="21"/>
      <c r="B377" s="1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15"/>
      <c r="U377" s="16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x14ac:dyDescent="0.2">
      <c r="A378" s="21"/>
      <c r="B378" s="1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15"/>
      <c r="U378" s="16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x14ac:dyDescent="0.2">
      <c r="A379" s="21"/>
      <c r="B379" s="1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15"/>
      <c r="U379" s="16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x14ac:dyDescent="0.2">
      <c r="B380" s="1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15"/>
      <c r="U380" s="16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x14ac:dyDescent="0.2">
      <c r="V381" s="21"/>
    </row>
  </sheetData>
  <mergeCells count="98">
    <mergeCell ref="N161:O161"/>
    <mergeCell ref="N162:O162"/>
    <mergeCell ref="N163:O163"/>
    <mergeCell ref="N164:O164"/>
    <mergeCell ref="G158:H158"/>
    <mergeCell ref="U158:V158"/>
    <mergeCell ref="W158:X158"/>
    <mergeCell ref="U159:V159"/>
    <mergeCell ref="W159:X159"/>
    <mergeCell ref="N160:O160"/>
    <mergeCell ref="U160:V160"/>
    <mergeCell ref="W160:X160"/>
    <mergeCell ref="V154:X154"/>
    <mergeCell ref="V155:X155"/>
    <mergeCell ref="G156:H156"/>
    <mergeCell ref="G157:H157"/>
    <mergeCell ref="U157:V157"/>
    <mergeCell ref="W157:X157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U91:V91"/>
    <mergeCell ref="K92:L92"/>
    <mergeCell ref="U92:V92"/>
    <mergeCell ref="U99:V99"/>
    <mergeCell ref="J101:K101"/>
    <mergeCell ref="J102:K102"/>
    <mergeCell ref="K85:L85"/>
    <mergeCell ref="K86:L86"/>
    <mergeCell ref="K87:L87"/>
    <mergeCell ref="K88:L88"/>
    <mergeCell ref="K90:L90"/>
    <mergeCell ref="K91:L91"/>
    <mergeCell ref="K80:L80"/>
    <mergeCell ref="U80:V80"/>
    <mergeCell ref="K82:L82"/>
    <mergeCell ref="U82:V82"/>
    <mergeCell ref="K83:L83"/>
    <mergeCell ref="U83:V83"/>
    <mergeCell ref="U75:V75"/>
    <mergeCell ref="K76:L76"/>
    <mergeCell ref="K77:L77"/>
    <mergeCell ref="U77:V77"/>
    <mergeCell ref="K79:L79"/>
    <mergeCell ref="U79:V79"/>
    <mergeCell ref="U69:V69"/>
    <mergeCell ref="K70:L70"/>
    <mergeCell ref="K71:L71"/>
    <mergeCell ref="K73:L73"/>
    <mergeCell ref="K74:L74"/>
    <mergeCell ref="U74:V74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I18:AE19"/>
    <mergeCell ref="H31:J31"/>
    <mergeCell ref="H32:J32"/>
    <mergeCell ref="X32:Z32"/>
    <mergeCell ref="H33:J33"/>
    <mergeCell ref="L33:M33"/>
    <mergeCell ref="I15:AE16"/>
    <mergeCell ref="A2:AE2"/>
    <mergeCell ref="A3:AE3"/>
    <mergeCell ref="H5:X5"/>
    <mergeCell ref="H6:X6"/>
    <mergeCell ref="AD9:AE9"/>
  </mergeCells>
  <conditionalFormatting sqref="J104:K104">
    <cfRule type="cellIs" dxfId="239" priority="11" stopIfTrue="1" operator="lessThan">
      <formula>$H$31</formula>
    </cfRule>
    <cfRule type="cellIs" dxfId="238" priority="12" stopIfTrue="1" operator="greaterThan">
      <formula>$H$31</formula>
    </cfRule>
  </conditionalFormatting>
  <conditionalFormatting sqref="U69:V69">
    <cfRule type="cellIs" dxfId="237" priority="1" stopIfTrue="1" operator="lessThan">
      <formula>$X$36</formula>
    </cfRule>
    <cfRule type="cellIs" dxfId="236" priority="2" stopIfTrue="1" operator="greaterThan">
      <formula>$X$36</formula>
    </cfRule>
  </conditionalFormatting>
  <conditionalFormatting sqref="U75:V75">
    <cfRule type="cellIs" dxfId="235" priority="5" stopIfTrue="1" operator="lessThan">
      <formula>$X$35</formula>
    </cfRule>
    <cfRule type="cellIs" dxfId="234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233" priority="3" stopIfTrue="1" operator="lessThan">
      <formula>$X$37</formula>
    </cfRule>
    <cfRule type="cellIs" dxfId="232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3FA8-DFB1-44C6-9EA7-EB34D9295490}">
  <sheetPr>
    <tabColor rgb="FF92D050"/>
  </sheetPr>
  <dimension ref="A1:AX381"/>
  <sheetViews>
    <sheetView view="pageBreakPreview" zoomScale="75" zoomScaleNormal="100" zoomScaleSheetLayoutView="115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50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6"/>
      <c r="AE5" s="17"/>
      <c r="AF5" s="16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131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21"/>
      <c r="AB6" s="21" t="s">
        <v>3</v>
      </c>
      <c r="AD6" s="20"/>
      <c r="AE6" s="22"/>
      <c r="AF6" s="20"/>
      <c r="AG6" s="20"/>
      <c r="AH6" s="23"/>
      <c r="AI6" s="20">
        <f>PI()*H34</f>
        <v>107.24454841559476</v>
      </c>
      <c r="AJ6" s="24">
        <f>AI6/6</f>
        <v>17.874091402599127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202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21"/>
      <c r="AB7" s="2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21"/>
      <c r="AB8" s="2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5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5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5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5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5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AE27" s="51"/>
    </row>
    <row r="28" spans="1:39" ht="11.25" customHeight="1" x14ac:dyDescent="0.2">
      <c r="A28" s="61"/>
      <c r="B28" s="15" t="s">
        <v>196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62"/>
      <c r="T28" s="63"/>
      <c r="U28" s="16"/>
      <c r="V28" s="21"/>
      <c r="W28" s="21"/>
      <c r="AE28" s="51"/>
    </row>
    <row r="29" spans="1:39" ht="11.25" customHeight="1" x14ac:dyDescent="0.2">
      <c r="A29" s="61"/>
      <c r="B29" s="64"/>
      <c r="C29" s="15"/>
      <c r="D29" s="21"/>
      <c r="E29" s="21"/>
      <c r="F29" s="21"/>
      <c r="G29" s="21"/>
      <c r="H29" s="21"/>
      <c r="T29" s="15"/>
      <c r="U29" s="65"/>
      <c r="V29" s="21"/>
      <c r="Y29" s="21"/>
      <c r="Z29" s="66"/>
      <c r="AA29" s="21"/>
      <c r="AB29" s="21"/>
      <c r="AC29" s="2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68"/>
      <c r="T30" s="63"/>
      <c r="U30" s="16"/>
      <c r="V30" s="2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21"/>
      <c r="D31" s="21"/>
      <c r="E31" s="21"/>
      <c r="G31" s="7" t="s">
        <v>3</v>
      </c>
      <c r="H31" s="219">
        <f>Sheet1!B31</f>
        <v>9437</v>
      </c>
      <c r="I31" s="219"/>
      <c r="J31" s="219"/>
      <c r="K31" s="21" t="s">
        <v>35</v>
      </c>
      <c r="M31" s="21"/>
      <c r="N31" s="21"/>
      <c r="O31" s="21"/>
      <c r="P31" s="21"/>
      <c r="Q31" s="21"/>
      <c r="R31" s="21" t="s">
        <v>36</v>
      </c>
      <c r="S31" s="70"/>
      <c r="T31" s="15"/>
      <c r="U31" s="71"/>
      <c r="V31" s="21"/>
      <c r="Z31" s="72"/>
      <c r="AA31" s="21"/>
      <c r="AB31" s="2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21"/>
      <c r="D32" s="21"/>
      <c r="E32" s="21"/>
      <c r="G32" s="7" t="s">
        <v>3</v>
      </c>
      <c r="H32" s="230">
        <v>1.82</v>
      </c>
      <c r="I32" s="230"/>
      <c r="J32" s="230"/>
      <c r="K32" s="21" t="s">
        <v>38</v>
      </c>
      <c r="M32" s="21"/>
      <c r="N32" s="21"/>
      <c r="O32" s="21"/>
      <c r="P32" s="21"/>
      <c r="Q32" s="21"/>
      <c r="R32" s="21" t="s">
        <v>39</v>
      </c>
      <c r="S32" s="68"/>
      <c r="T32" s="63"/>
      <c r="U32" s="71"/>
      <c r="V32" s="21"/>
      <c r="W32" s="21" t="s">
        <v>3</v>
      </c>
      <c r="X32" s="230">
        <v>500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21"/>
      <c r="E33" s="21"/>
      <c r="G33" s="7" t="s">
        <v>3</v>
      </c>
      <c r="H33" s="237">
        <f>L33*6/PI()</f>
        <v>17.188733853924695</v>
      </c>
      <c r="I33" s="237"/>
      <c r="J33" s="237"/>
      <c r="K33" s="21" t="s">
        <v>38</v>
      </c>
      <c r="L33" s="238">
        <v>9</v>
      </c>
      <c r="M33" s="238"/>
      <c r="N33" s="7" t="s">
        <v>42</v>
      </c>
      <c r="Q33" s="21"/>
      <c r="R33" s="21"/>
      <c r="S33" s="68"/>
      <c r="T33" s="63"/>
      <c r="U33" s="71"/>
      <c r="V33" s="21"/>
      <c r="W33" s="21"/>
      <c r="X33" s="74"/>
      <c r="Y33" s="74"/>
      <c r="Z33" s="74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21"/>
      <c r="D34" s="21"/>
      <c r="E34" s="21"/>
      <c r="G34" s="7" t="s">
        <v>3</v>
      </c>
      <c r="H34" s="230">
        <v>34.137</v>
      </c>
      <c r="I34" s="230"/>
      <c r="J34" s="230"/>
      <c r="K34" s="21" t="s">
        <v>38</v>
      </c>
      <c r="M34" s="78"/>
      <c r="R34" s="7" t="s">
        <v>44</v>
      </c>
      <c r="T34" s="15"/>
      <c r="U34" s="79"/>
      <c r="V34" s="21"/>
      <c r="W34" s="7" t="s">
        <v>3</v>
      </c>
      <c r="X34" s="230">
        <v>300</v>
      </c>
      <c r="Y34" s="230"/>
      <c r="Z34" s="230"/>
      <c r="AA34" s="21" t="s">
        <v>40</v>
      </c>
      <c r="AB34" s="2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21"/>
      <c r="D35" s="21"/>
      <c r="E35" s="21"/>
      <c r="G35" s="7" t="s">
        <v>3</v>
      </c>
      <c r="H35" s="230">
        <v>6</v>
      </c>
      <c r="I35" s="230"/>
      <c r="J35" s="230"/>
      <c r="K35" s="21" t="s">
        <v>46</v>
      </c>
      <c r="R35" s="7" t="s">
        <v>47</v>
      </c>
      <c r="T35" s="15"/>
      <c r="U35" s="79"/>
      <c r="V35" s="21"/>
      <c r="W35" s="7" t="s">
        <v>3</v>
      </c>
      <c r="X35" s="230">
        <v>15</v>
      </c>
      <c r="Y35" s="230"/>
      <c r="Z35" s="230"/>
      <c r="AA35" s="21" t="s">
        <v>48</v>
      </c>
      <c r="AB35" s="2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21"/>
      <c r="D36" s="21"/>
      <c r="E36" s="21"/>
      <c r="G36" s="7" t="s">
        <v>3</v>
      </c>
      <c r="H36" s="231">
        <f>H32*H35</f>
        <v>10.92</v>
      </c>
      <c r="I36" s="231"/>
      <c r="J36" s="231"/>
      <c r="K36" s="21" t="s">
        <v>38</v>
      </c>
      <c r="R36" s="7" t="s">
        <v>51</v>
      </c>
      <c r="T36" s="15"/>
      <c r="U36" s="71"/>
      <c r="V36" s="21"/>
      <c r="W36" s="7" t="s">
        <v>3</v>
      </c>
      <c r="X36" s="230">
        <v>30</v>
      </c>
      <c r="Y36" s="230"/>
      <c r="Z36" s="230"/>
      <c r="AA36" s="21" t="s">
        <v>48</v>
      </c>
      <c r="AB36" s="2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21"/>
      <c r="D37" s="21"/>
      <c r="E37" s="21"/>
      <c r="H37" s="21"/>
      <c r="I37" s="21"/>
      <c r="J37" s="21"/>
      <c r="K37" s="21"/>
      <c r="R37" s="7" t="s">
        <v>47</v>
      </c>
      <c r="T37" s="15"/>
      <c r="U37" s="71"/>
      <c r="V37" s="21"/>
      <c r="W37" s="7" t="s">
        <v>3</v>
      </c>
      <c r="X37" s="230">
        <v>15</v>
      </c>
      <c r="Y37" s="230"/>
      <c r="Z37" s="230"/>
      <c r="AA37" s="21" t="s">
        <v>48</v>
      </c>
      <c r="AB37" s="2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21"/>
      <c r="D38" s="21"/>
      <c r="E38" s="21"/>
      <c r="H38" s="21"/>
      <c r="I38" s="21"/>
      <c r="J38" s="21"/>
      <c r="K38" s="21"/>
      <c r="T38" s="15"/>
      <c r="U38" s="71"/>
      <c r="V38" s="21"/>
      <c r="X38" s="74"/>
      <c r="Y38" s="74"/>
      <c r="Z38" s="74"/>
      <c r="AA38" s="21"/>
      <c r="AB38" s="2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21"/>
      <c r="D39" s="21"/>
      <c r="E39" s="21"/>
      <c r="H39" s="21"/>
      <c r="I39" s="21"/>
      <c r="J39" s="21"/>
      <c r="K39" s="21"/>
      <c r="L39" s="7" t="s">
        <v>3</v>
      </c>
      <c r="M39" s="81">
        <f>U39+U68+U74</f>
        <v>10567</v>
      </c>
      <c r="N39" s="7" t="s">
        <v>55</v>
      </c>
      <c r="O39" s="82" t="s">
        <v>56</v>
      </c>
      <c r="T39" s="15"/>
      <c r="U39" s="232">
        <f>Sheet1!C31</f>
        <v>10156</v>
      </c>
      <c r="V39" s="232"/>
      <c r="W39" s="232"/>
      <c r="X39" s="74" t="s">
        <v>55</v>
      </c>
      <c r="Y39" s="74"/>
      <c r="Z39" s="74"/>
      <c r="AA39" s="21"/>
      <c r="AB39" s="2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21"/>
      <c r="D40" s="21"/>
      <c r="E40" s="21"/>
      <c r="H40" s="21"/>
      <c r="I40" s="21"/>
      <c r="J40" s="21"/>
      <c r="K40" s="21"/>
      <c r="L40" s="7" t="s">
        <v>3</v>
      </c>
      <c r="M40" s="83">
        <f>U40/1000</f>
        <v>401</v>
      </c>
      <c r="N40" s="7" t="s">
        <v>58</v>
      </c>
      <c r="O40" s="82" t="s">
        <v>59</v>
      </c>
      <c r="T40" s="15"/>
      <c r="U40" s="233">
        <f>Sheet1!M31</f>
        <v>401000</v>
      </c>
      <c r="V40" s="233"/>
      <c r="W40" s="233"/>
      <c r="X40" s="74" t="s">
        <v>60</v>
      </c>
      <c r="Y40" s="74"/>
      <c r="Z40" s="74"/>
      <c r="AA40" s="21"/>
      <c r="AB40" s="2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21"/>
      <c r="D41" s="21"/>
      <c r="E41" s="21"/>
      <c r="H41" s="21"/>
      <c r="I41" s="21"/>
      <c r="J41" s="21"/>
      <c r="K41" s="21"/>
      <c r="M41" s="74">
        <f>Sheet1!E31</f>
        <v>285</v>
      </c>
      <c r="N41" s="7" t="s">
        <v>55</v>
      </c>
      <c r="O41" s="82" t="s">
        <v>56</v>
      </c>
      <c r="T41" s="15"/>
      <c r="U41" s="71"/>
      <c r="V41" s="21"/>
      <c r="X41" s="74"/>
      <c r="Y41" s="74"/>
      <c r="Z41" s="74"/>
      <c r="AA41" s="21"/>
      <c r="AB41" s="2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21"/>
      <c r="D43" s="21"/>
      <c r="E43" s="21"/>
      <c r="H43" s="21"/>
      <c r="I43" s="21"/>
      <c r="J43" s="21"/>
      <c r="K43" s="21"/>
      <c r="T43" s="15"/>
      <c r="U43" s="71"/>
      <c r="V43" s="21"/>
      <c r="X43" s="74"/>
      <c r="Y43" s="74"/>
      <c r="Z43" s="74"/>
      <c r="AA43" s="21"/>
      <c r="AB43" s="2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21"/>
      <c r="D44" s="21"/>
      <c r="E44" s="21"/>
      <c r="H44" s="21"/>
      <c r="I44" s="21"/>
      <c r="J44" s="21"/>
      <c r="K44" s="21"/>
      <c r="T44" s="15"/>
      <c r="U44" s="71"/>
      <c r="V44" s="21"/>
      <c r="X44" s="74"/>
      <c r="Y44" s="74"/>
      <c r="Z44" s="74"/>
      <c r="AA44" s="21"/>
      <c r="AB44" s="2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21"/>
      <c r="D45" s="21"/>
      <c r="E45" s="21"/>
      <c r="H45" s="21"/>
      <c r="I45" s="21"/>
      <c r="J45" s="21"/>
      <c r="K45" s="21"/>
      <c r="T45" s="15"/>
      <c r="U45" s="71"/>
      <c r="V45" s="21"/>
      <c r="X45" s="74"/>
      <c r="Y45" s="74"/>
      <c r="Z45" s="74"/>
      <c r="AA45" s="21"/>
      <c r="AB45" s="2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21"/>
      <c r="D46" s="21"/>
      <c r="E46" s="21"/>
      <c r="H46" s="21"/>
      <c r="I46" s="21"/>
      <c r="J46" s="21"/>
      <c r="K46" s="21"/>
      <c r="T46" s="15"/>
      <c r="U46" s="71"/>
      <c r="V46" s="21"/>
      <c r="X46" s="74"/>
      <c r="Y46" s="74"/>
      <c r="Z46" s="74"/>
      <c r="AA46" s="21"/>
      <c r="AB46" s="2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21"/>
      <c r="D47" s="21"/>
      <c r="E47" s="21"/>
      <c r="H47" s="21"/>
      <c r="I47" s="21"/>
      <c r="J47" s="21"/>
      <c r="K47" s="21"/>
      <c r="T47" s="15"/>
      <c r="U47" s="71"/>
      <c r="V47" s="21"/>
      <c r="X47" s="74"/>
      <c r="Y47" s="74"/>
      <c r="Z47" s="74"/>
      <c r="AA47" s="21"/>
      <c r="AB47" s="2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21"/>
      <c r="D48" s="21"/>
      <c r="E48" s="21"/>
      <c r="H48" s="21"/>
      <c r="I48" s="21"/>
      <c r="J48" s="21"/>
      <c r="K48" s="93"/>
      <c r="R48" s="94"/>
      <c r="T48" s="7"/>
      <c r="U48" s="7"/>
      <c r="W48" s="15"/>
      <c r="X48" s="71"/>
      <c r="Y48" s="21"/>
      <c r="AA48" s="74"/>
      <c r="AB48" s="2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21"/>
      <c r="D49" s="21"/>
      <c r="E49" s="21"/>
      <c r="H49" s="21"/>
      <c r="I49" s="21"/>
      <c r="J49" s="21"/>
      <c r="K49" s="93"/>
      <c r="L49" s="95"/>
      <c r="M49" s="95"/>
      <c r="N49" s="95"/>
      <c r="O49" s="95"/>
      <c r="P49" s="95"/>
      <c r="Q49" s="95"/>
      <c r="R49" s="94"/>
      <c r="S49" s="95"/>
      <c r="T49" s="96"/>
      <c r="U49" s="71"/>
      <c r="V49" s="79"/>
      <c r="W49" s="95"/>
      <c r="X49" s="97"/>
      <c r="Y49" s="74"/>
      <c r="Z49" s="74"/>
      <c r="AA49" s="21"/>
      <c r="AB49" s="2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21"/>
      <c r="D50" s="21"/>
      <c r="E50" s="21"/>
      <c r="H50" s="21"/>
      <c r="I50" s="21"/>
      <c r="J50" s="21"/>
      <c r="K50" s="98"/>
      <c r="R50" s="94"/>
      <c r="T50" s="15"/>
      <c r="U50" s="99"/>
      <c r="V50" s="21"/>
      <c r="X50" s="74"/>
      <c r="Y50" s="74"/>
      <c r="Z50" s="74"/>
      <c r="AA50" s="21"/>
      <c r="AB50" s="2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21"/>
      <c r="D51" s="21"/>
      <c r="E51" s="21"/>
      <c r="H51" s="21"/>
      <c r="I51" s="21"/>
      <c r="J51" s="21"/>
      <c r="K51" s="93"/>
      <c r="R51" s="94"/>
      <c r="T51" s="15"/>
      <c r="U51" s="71"/>
      <c r="V51" s="21"/>
      <c r="X51" s="74"/>
      <c r="Y51" s="74"/>
      <c r="Z51" s="74"/>
      <c r="AA51" s="21"/>
      <c r="AB51" s="2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21"/>
      <c r="D52" s="21"/>
      <c r="E52" s="21"/>
      <c r="H52" s="21"/>
      <c r="I52" s="21"/>
      <c r="J52" s="21"/>
      <c r="K52" s="93"/>
      <c r="L52" s="95"/>
      <c r="R52" s="94"/>
      <c r="T52" s="15"/>
      <c r="U52" s="71"/>
      <c r="V52" s="21"/>
      <c r="X52" s="74"/>
      <c r="Y52" s="74"/>
      <c r="Z52" s="74"/>
      <c r="AA52" s="21"/>
      <c r="AB52" s="2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21"/>
      <c r="D53" s="21"/>
      <c r="E53" s="21"/>
      <c r="H53" s="21"/>
      <c r="I53" s="21"/>
      <c r="J53" s="21"/>
      <c r="K53" s="21"/>
      <c r="T53" s="15"/>
      <c r="U53" s="71"/>
      <c r="V53" s="21"/>
      <c r="X53" s="74"/>
      <c r="Y53" s="74"/>
      <c r="Z53" s="74"/>
      <c r="AA53" s="21"/>
      <c r="AB53" s="2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21"/>
      <c r="D54" s="21"/>
      <c r="E54" s="21"/>
      <c r="H54" s="21"/>
      <c r="I54" s="21"/>
      <c r="J54" s="21"/>
      <c r="K54" s="21"/>
      <c r="T54" s="15"/>
      <c r="U54" s="71"/>
      <c r="V54" s="21"/>
      <c r="X54" s="74"/>
      <c r="Y54" s="74"/>
      <c r="Z54" s="74"/>
      <c r="AA54" s="21"/>
      <c r="AB54" s="2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21"/>
      <c r="D55" s="21"/>
      <c r="E55" s="21"/>
      <c r="H55" s="21"/>
      <c r="I55" s="21"/>
      <c r="J55" s="21"/>
      <c r="K55" s="21"/>
      <c r="R55" s="100"/>
      <c r="T55" s="15"/>
      <c r="U55" s="71"/>
      <c r="V55" s="21"/>
      <c r="X55" s="74"/>
      <c r="Y55" s="74"/>
      <c r="Z55" s="74"/>
      <c r="AA55" s="21"/>
      <c r="AB55" s="2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21"/>
      <c r="D56" s="21"/>
      <c r="E56" s="21"/>
      <c r="H56" s="21"/>
      <c r="I56" s="21"/>
      <c r="J56" s="21"/>
      <c r="K56" s="21"/>
      <c r="T56" s="15"/>
      <c r="U56" s="71"/>
      <c r="V56" s="21"/>
      <c r="X56" s="74"/>
      <c r="Y56" s="74"/>
      <c r="Z56" s="74"/>
      <c r="AA56" s="21"/>
      <c r="AB56" s="2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21"/>
      <c r="D57" s="21"/>
      <c r="E57" s="21"/>
      <c r="H57" s="21"/>
      <c r="I57" s="21"/>
      <c r="J57" s="21"/>
      <c r="K57" s="21"/>
      <c r="T57" s="15"/>
      <c r="U57" s="71"/>
      <c r="V57" s="21"/>
      <c r="X57" s="74"/>
      <c r="Y57" s="74"/>
      <c r="Z57" s="74"/>
      <c r="AA57" s="21"/>
      <c r="AB57" s="2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21"/>
      <c r="D58" s="21"/>
      <c r="E58" s="21"/>
      <c r="H58" s="21"/>
      <c r="I58" s="21"/>
      <c r="J58" s="21"/>
      <c r="K58" s="21"/>
      <c r="T58" s="15"/>
      <c r="U58" s="71"/>
      <c r="V58" s="21"/>
      <c r="X58" s="74"/>
      <c r="Y58" s="74"/>
      <c r="Z58" s="74"/>
      <c r="AA58" s="21"/>
      <c r="AB58" s="2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21"/>
      <c r="D59" s="21"/>
      <c r="E59" s="21"/>
      <c r="H59" s="21"/>
      <c r="I59" s="21"/>
      <c r="J59" s="21"/>
      <c r="K59" s="21"/>
      <c r="T59" s="15"/>
      <c r="U59" s="71"/>
      <c r="V59" s="21"/>
      <c r="X59" s="74"/>
      <c r="Y59" s="74"/>
      <c r="Z59" s="74"/>
      <c r="AA59" s="21"/>
      <c r="AB59" s="2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21"/>
      <c r="D60" s="21"/>
      <c r="E60" s="21"/>
      <c r="H60" s="21"/>
      <c r="I60" s="21"/>
      <c r="J60" s="21"/>
      <c r="K60" s="21"/>
      <c r="T60" s="15"/>
      <c r="U60" s="71"/>
      <c r="V60" s="21"/>
      <c r="X60" s="74"/>
      <c r="Y60" s="74"/>
      <c r="Z60" s="74"/>
      <c r="AA60" s="21"/>
      <c r="AB60" s="2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21"/>
      <c r="D61" s="21"/>
      <c r="E61" s="21"/>
      <c r="H61" s="21"/>
      <c r="I61" s="21"/>
      <c r="J61" s="21"/>
      <c r="K61" s="21"/>
      <c r="T61" s="15"/>
      <c r="U61" s="71"/>
      <c r="V61" s="21"/>
      <c r="X61" s="74"/>
      <c r="Y61" s="74"/>
      <c r="Z61" s="74"/>
      <c r="AA61" s="21"/>
      <c r="AB61" s="2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21"/>
      <c r="D62" s="21"/>
      <c r="E62" s="21"/>
      <c r="H62" s="21"/>
      <c r="I62" s="21"/>
      <c r="J62" s="21"/>
      <c r="K62" s="21"/>
      <c r="T62" s="15"/>
      <c r="U62" s="71"/>
      <c r="V62" s="21"/>
      <c r="X62" s="74"/>
      <c r="Y62" s="74"/>
      <c r="Z62" s="74"/>
      <c r="AA62" s="21"/>
      <c r="AB62" s="2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21"/>
      <c r="D63" s="21"/>
      <c r="E63" s="21"/>
      <c r="H63" s="21"/>
      <c r="I63" s="21"/>
      <c r="J63" s="21"/>
      <c r="K63" s="21"/>
      <c r="T63" s="15"/>
      <c r="U63" s="71"/>
      <c r="V63" s="21"/>
      <c r="X63" s="74"/>
      <c r="Y63" s="74"/>
      <c r="Z63" s="74"/>
      <c r="AA63" s="21"/>
      <c r="AB63" s="2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21"/>
      <c r="D64" s="21"/>
      <c r="E64" s="21"/>
      <c r="H64" s="21"/>
      <c r="I64" s="21"/>
      <c r="J64" s="21"/>
      <c r="K64" s="21"/>
      <c r="T64" s="15"/>
      <c r="U64" s="71"/>
      <c r="V64" s="21"/>
      <c r="X64" s="74"/>
      <c r="Y64" s="74"/>
      <c r="Z64" s="74"/>
      <c r="AA64" s="21"/>
      <c r="AB64" s="2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21"/>
      <c r="D65" s="21"/>
      <c r="E65" s="21"/>
      <c r="H65" s="21"/>
      <c r="I65" s="21"/>
      <c r="J65" s="7" t="s">
        <v>3</v>
      </c>
      <c r="K65" s="234">
        <f>PI()*H34^2/4</f>
        <v>915.25178731578967</v>
      </c>
      <c r="L65" s="234"/>
      <c r="M65" s="7" t="s">
        <v>62</v>
      </c>
      <c r="T65" s="15"/>
      <c r="U65" s="71"/>
      <c r="V65" s="21"/>
      <c r="X65" s="74"/>
      <c r="Y65" s="74"/>
      <c r="Z65" s="74"/>
      <c r="AA65" s="21"/>
      <c r="AB65" s="21"/>
      <c r="AD65" s="80"/>
      <c r="AE65" s="51"/>
      <c r="AI65" s="64"/>
      <c r="AJ65" s="75"/>
      <c r="AK65" s="75"/>
      <c r="AL65" s="75"/>
      <c r="AM65" s="75"/>
      <c r="AX65" s="7">
        <f>PI()*H34^2*0.25*AX64/1000</f>
        <v>287.04126553797795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250</v>
      </c>
      <c r="L67" s="226"/>
      <c r="M67" s="95" t="s">
        <v>64</v>
      </c>
      <c r="T67" s="15"/>
      <c r="U67" s="71"/>
      <c r="V67" s="21"/>
      <c r="X67" s="74"/>
      <c r="Y67" s="74"/>
      <c r="Z67" s="74"/>
      <c r="AA67" s="21"/>
      <c r="AB67" s="2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273.14887931897846</v>
      </c>
      <c r="L68" s="226"/>
      <c r="M68" s="95" t="s">
        <v>55</v>
      </c>
      <c r="R68" s="7" t="s">
        <v>66</v>
      </c>
      <c r="T68" s="7" t="s">
        <v>3</v>
      </c>
      <c r="U68" s="219">
        <v>274</v>
      </c>
      <c r="V68" s="219"/>
      <c r="W68" s="7" t="s">
        <v>55</v>
      </c>
      <c r="X68" s="15"/>
      <c r="Y68" s="74"/>
      <c r="Z68" s="74" t="s">
        <v>67</v>
      </c>
      <c r="AA68" s="21"/>
      <c r="AB68" s="2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02"/>
      <c r="L69" s="102"/>
      <c r="M69" s="95"/>
      <c r="T69" s="7" t="s">
        <v>3</v>
      </c>
      <c r="U69" s="221">
        <f>U68/1000*K65/X32*60</f>
        <v>30.093478766943168</v>
      </c>
      <c r="V69" s="221"/>
      <c r="W69" s="7" t="s">
        <v>48</v>
      </c>
      <c r="X69" s="15"/>
      <c r="Y69" s="74"/>
      <c r="Z69" s="21" t="s">
        <v>67</v>
      </c>
      <c r="AA69" s="21"/>
      <c r="AB69" s="2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274</v>
      </c>
      <c r="L70" s="226"/>
      <c r="M70" s="95" t="s">
        <v>55</v>
      </c>
      <c r="T70" s="15"/>
      <c r="U70" s="71"/>
      <c r="V70" s="21"/>
      <c r="X70" s="74"/>
      <c r="Y70" s="74"/>
      <c r="Z70" s="74"/>
      <c r="AA70" s="21"/>
      <c r="AB70" s="2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10293</v>
      </c>
      <c r="L71" s="220"/>
      <c r="M71" s="106" t="s">
        <v>55</v>
      </c>
      <c r="T71" s="15"/>
      <c r="U71" s="71"/>
      <c r="V71" s="21"/>
      <c r="X71" s="74"/>
      <c r="Y71" s="74"/>
      <c r="Z71" s="74"/>
      <c r="AA71" s="21"/>
      <c r="AB71" s="2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21"/>
      <c r="D72" s="21"/>
      <c r="E72" s="21"/>
      <c r="H72" s="21"/>
      <c r="I72" s="21"/>
      <c r="J72" s="21"/>
      <c r="K72" s="21"/>
      <c r="T72" s="15"/>
      <c r="U72" s="71"/>
      <c r="V72" s="21"/>
      <c r="X72" s="74"/>
      <c r="Y72" s="74"/>
      <c r="Z72" s="74"/>
      <c r="AA72" s="21"/>
      <c r="AB72" s="2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125</v>
      </c>
      <c r="L73" s="226"/>
      <c r="M73" s="95" t="s">
        <v>64</v>
      </c>
      <c r="T73" s="15"/>
      <c r="U73" s="71"/>
      <c r="V73" s="21"/>
      <c r="X73" s="74"/>
      <c r="Y73" s="74"/>
      <c r="Z73" s="74"/>
      <c r="AA73" s="21"/>
      <c r="AB73" s="2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136.57443965948923</v>
      </c>
      <c r="L74" s="226"/>
      <c r="M74" s="95" t="s">
        <v>55</v>
      </c>
      <c r="R74" s="7" t="s">
        <v>66</v>
      </c>
      <c r="T74" s="7" t="s">
        <v>3</v>
      </c>
      <c r="U74" s="219">
        <v>137</v>
      </c>
      <c r="V74" s="219"/>
      <c r="W74" s="7" t="s">
        <v>55</v>
      </c>
      <c r="X74" s="15"/>
      <c r="Y74" s="74"/>
      <c r="Z74" s="74" t="s">
        <v>72</v>
      </c>
      <c r="AA74" s="21"/>
      <c r="AB74" s="2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02"/>
      <c r="L75" s="102"/>
      <c r="M75" s="95"/>
      <c r="T75" s="7"/>
      <c r="U75" s="221">
        <f>U74/1000*K65/X32*60</f>
        <v>15.046739383471584</v>
      </c>
      <c r="V75" s="221"/>
      <c r="W75" s="7" t="s">
        <v>48</v>
      </c>
      <c r="X75" s="15"/>
      <c r="Y75" s="74"/>
      <c r="Z75" s="21" t="s">
        <v>72</v>
      </c>
      <c r="AA75" s="21"/>
      <c r="AB75" s="2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411</v>
      </c>
      <c r="L76" s="226"/>
      <c r="M76" s="95" t="s">
        <v>55</v>
      </c>
      <c r="T76" s="7"/>
      <c r="U76" s="69"/>
      <c r="V76" s="69"/>
      <c r="X76" s="15"/>
      <c r="Y76" s="74"/>
      <c r="Z76" s="74"/>
      <c r="AA76" s="21"/>
      <c r="AB76" s="2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10156</v>
      </c>
      <c r="L77" s="220"/>
      <c r="M77" s="106" t="s">
        <v>55</v>
      </c>
      <c r="T77" s="7"/>
      <c r="U77" s="229"/>
      <c r="V77" s="229"/>
      <c r="X77" s="15"/>
      <c r="Y77" s="74"/>
      <c r="Z77" s="21"/>
      <c r="AA77" s="21"/>
      <c r="AB77" s="2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21"/>
      <c r="E79" s="21"/>
      <c r="F79" s="21"/>
      <c r="G79" s="21"/>
      <c r="H79" s="21"/>
      <c r="I79" s="21"/>
      <c r="J79" s="7" t="s">
        <v>3</v>
      </c>
      <c r="K79" s="219">
        <v>16</v>
      </c>
      <c r="L79" s="219"/>
      <c r="M79" s="7" t="s">
        <v>76</v>
      </c>
      <c r="N79" s="16"/>
      <c r="O79" s="15"/>
      <c r="P79" s="108"/>
      <c r="Q79" s="16"/>
      <c r="R79" s="21"/>
      <c r="T79" s="7" t="s">
        <v>3</v>
      </c>
      <c r="U79" s="228">
        <f>K79*25.4</f>
        <v>406.4</v>
      </c>
      <c r="V79" s="228"/>
      <c r="W79" s="7" t="s">
        <v>55</v>
      </c>
      <c r="Y79" s="74"/>
      <c r="Z79" s="74"/>
      <c r="AA79" s="21"/>
      <c r="AB79" s="2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1.0706995101473962</v>
      </c>
      <c r="V80" s="227"/>
      <c r="W80" s="7" t="s">
        <v>79</v>
      </c>
      <c r="Y80" s="74"/>
      <c r="Z80" s="74"/>
      <c r="AA80" s="21"/>
      <c r="AB80" s="2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21"/>
      <c r="D81" s="21"/>
      <c r="E81" s="21"/>
      <c r="H81" s="21"/>
      <c r="I81" s="21"/>
      <c r="J81" s="21"/>
      <c r="K81" s="21"/>
      <c r="T81" s="15"/>
      <c r="U81" s="71"/>
      <c r="V81" s="21"/>
      <c r="X81" s="74"/>
      <c r="Y81" s="74"/>
      <c r="Z81" s="74"/>
      <c r="AA81" s="21"/>
      <c r="AB81" s="2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21"/>
      <c r="E82" s="21"/>
      <c r="F82" s="21"/>
      <c r="G82" s="21"/>
      <c r="H82" s="21"/>
      <c r="I82" s="2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21"/>
      <c r="Y82" s="74"/>
      <c r="Z82" s="74"/>
      <c r="AA82" s="21"/>
      <c r="AB82" s="2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21"/>
      <c r="Y83" s="74"/>
      <c r="Z83" s="74"/>
      <c r="AA83" s="21"/>
      <c r="AB83" s="2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21"/>
      <c r="D84" s="21"/>
      <c r="E84" s="21"/>
      <c r="H84" s="21"/>
      <c r="I84" s="21"/>
      <c r="J84" s="21"/>
      <c r="K84" s="21"/>
      <c r="T84" s="15"/>
      <c r="U84" s="71"/>
      <c r="V84" s="21"/>
      <c r="X84" s="74"/>
      <c r="Y84" s="74"/>
      <c r="Z84" s="74"/>
      <c r="AA84" s="21"/>
      <c r="AB84" s="2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21"/>
      <c r="X85" s="74"/>
      <c r="Y85" s="74"/>
      <c r="Z85" s="74"/>
      <c r="AA85" s="21"/>
      <c r="AB85" s="2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21"/>
      <c r="X86" s="74"/>
      <c r="Y86" s="74"/>
      <c r="Z86" s="74"/>
      <c r="AA86" s="21"/>
      <c r="AB86" s="2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21"/>
      <c r="X87" s="74"/>
      <c r="Y87" s="74"/>
      <c r="Z87" s="74"/>
      <c r="AA87" s="21"/>
      <c r="AB87" s="2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285</v>
      </c>
      <c r="L88" s="225"/>
      <c r="M88" s="106" t="s">
        <v>55</v>
      </c>
      <c r="T88" s="15"/>
      <c r="U88" s="71"/>
      <c r="V88" s="21"/>
      <c r="X88" s="74"/>
      <c r="Y88" s="74"/>
      <c r="Z88" s="74"/>
      <c r="AA88" s="21"/>
      <c r="AB88" s="2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21"/>
      <c r="D89" s="21"/>
      <c r="E89" s="21"/>
      <c r="H89" s="21"/>
      <c r="I89" s="21"/>
      <c r="J89" s="21"/>
      <c r="K89" s="21"/>
      <c r="T89" s="15"/>
      <c r="U89" s="71"/>
      <c r="V89" s="21"/>
      <c r="X89" s="74"/>
      <c r="Y89" s="74"/>
      <c r="Z89" s="74"/>
      <c r="AA89" s="21"/>
      <c r="AB89" s="2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21"/>
      <c r="X90" s="74"/>
      <c r="Y90" s="74"/>
      <c r="Z90" s="74"/>
      <c r="AA90" s="21"/>
      <c r="AB90" s="2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81.944663795693558</v>
      </c>
      <c r="L91" s="226"/>
      <c r="M91" s="95" t="s">
        <v>55</v>
      </c>
      <c r="R91" s="7" t="s">
        <v>66</v>
      </c>
      <c r="T91" s="7" t="s">
        <v>3</v>
      </c>
      <c r="U91" s="219">
        <v>82</v>
      </c>
      <c r="V91" s="219"/>
      <c r="W91" s="7" t="s">
        <v>55</v>
      </c>
      <c r="X91" s="15"/>
      <c r="Y91" s="74"/>
      <c r="Z91" s="74" t="s">
        <v>91</v>
      </c>
      <c r="AA91" s="21"/>
      <c r="AB91" s="2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367</v>
      </c>
      <c r="L92" s="220"/>
      <c r="M92" s="106" t="s">
        <v>55</v>
      </c>
      <c r="T92" s="7"/>
      <c r="U92" s="221">
        <f>U91/1000*K65/X34*60</f>
        <v>15.01012931197895</v>
      </c>
      <c r="V92" s="221"/>
      <c r="W92" s="7" t="s">
        <v>48</v>
      </c>
      <c r="X92" s="15"/>
      <c r="Y92" s="74"/>
      <c r="Z92" s="21" t="s">
        <v>91</v>
      </c>
      <c r="AA92" s="21"/>
      <c r="AB92" s="2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02"/>
      <c r="L93" s="102"/>
      <c r="M93" s="95"/>
      <c r="T93" s="7"/>
      <c r="U93" s="107"/>
      <c r="V93" s="107"/>
      <c r="X93" s="15"/>
      <c r="Y93" s="74"/>
      <c r="Z93" s="21"/>
      <c r="AA93" s="21"/>
      <c r="AB93" s="2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02"/>
      <c r="L94" s="102"/>
      <c r="M94" s="95"/>
      <c r="T94" s="7"/>
      <c r="U94" s="107"/>
      <c r="V94" s="107"/>
      <c r="X94" s="15"/>
      <c r="Y94" s="74"/>
      <c r="Z94" s="21"/>
      <c r="AA94" s="21"/>
      <c r="AB94" s="2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02"/>
      <c r="L95" s="102"/>
      <c r="M95" s="95"/>
      <c r="T95" s="7"/>
      <c r="U95" s="107"/>
      <c r="V95" s="107"/>
      <c r="X95" s="15"/>
      <c r="Y95" s="74"/>
      <c r="Z95" s="21"/>
      <c r="AA95" s="21"/>
      <c r="AB95" s="2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02"/>
      <c r="L96" s="102"/>
      <c r="M96" s="95"/>
      <c r="T96" s="7"/>
      <c r="U96" s="107"/>
      <c r="V96" s="107"/>
      <c r="X96" s="15"/>
      <c r="Y96" s="74"/>
      <c r="Z96" s="21"/>
      <c r="AA96" s="21"/>
      <c r="AB96" s="2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02"/>
      <c r="L97" s="102"/>
      <c r="M97" s="95"/>
      <c r="T97" s="7"/>
      <c r="U97" s="107"/>
      <c r="V97" s="107"/>
      <c r="X97" s="15"/>
      <c r="Y97" s="74"/>
      <c r="Z97" s="21"/>
      <c r="AA97" s="21"/>
      <c r="AB97" s="2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02"/>
      <c r="L98" s="102"/>
      <c r="M98" s="95"/>
      <c r="T98" s="7"/>
      <c r="U98" s="107"/>
      <c r="V98" s="107"/>
      <c r="X98" s="15"/>
      <c r="Y98" s="74"/>
      <c r="Z98" s="21"/>
      <c r="AA98" s="21"/>
      <c r="AB98" s="2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21"/>
      <c r="E99" s="21"/>
      <c r="F99" s="21"/>
      <c r="G99" s="21"/>
      <c r="H99" s="21"/>
      <c r="I99" s="21"/>
      <c r="J99" s="15"/>
      <c r="K99" s="16"/>
      <c r="L99" s="21"/>
      <c r="M99" s="110"/>
      <c r="N99" s="16"/>
      <c r="T99" s="15"/>
      <c r="U99" s="222"/>
      <c r="V99" s="222"/>
      <c r="X99" s="111"/>
      <c r="Y99" s="111"/>
      <c r="Z99" s="21"/>
      <c r="AA99" s="21"/>
      <c r="AB99" s="21"/>
      <c r="AC99" s="21"/>
      <c r="AD99" s="21"/>
      <c r="AE99" s="22"/>
      <c r="AR99" s="112"/>
    </row>
    <row r="100" spans="1:44" ht="11.25" customHeight="1" thickBot="1" x14ac:dyDescent="0.25">
      <c r="A100" s="61"/>
      <c r="C100" s="15"/>
      <c r="D100" s="21"/>
      <c r="E100" s="21"/>
      <c r="F100" s="21"/>
      <c r="G100" s="21"/>
      <c r="H100" s="21"/>
      <c r="N100" s="49"/>
      <c r="O100" s="21"/>
      <c r="P100" s="21"/>
      <c r="Q100" s="21"/>
      <c r="R100" s="21"/>
      <c r="S100" s="21"/>
      <c r="T100" s="15"/>
      <c r="U100" s="113"/>
      <c r="V100" s="15"/>
      <c r="W100" s="21"/>
      <c r="X100" s="21"/>
      <c r="Y100" s="111"/>
      <c r="Z100" s="21"/>
      <c r="AA100" s="21"/>
      <c r="AB100" s="21"/>
      <c r="AC100" s="21"/>
      <c r="AD100" s="2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9671.4656365659503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21"/>
      <c r="D102" s="21"/>
      <c r="E102" s="21"/>
      <c r="H102" s="21" t="s">
        <v>3</v>
      </c>
      <c r="I102" s="21"/>
      <c r="J102" s="215">
        <f>PI()*$H$34^2/4*L106/1000</f>
        <v>9420.6866468414228</v>
      </c>
      <c r="K102" s="215"/>
      <c r="L102" s="7" t="s">
        <v>35</v>
      </c>
      <c r="N102" s="7" t="s">
        <v>96</v>
      </c>
      <c r="O102" s="21"/>
      <c r="P102" s="21"/>
      <c r="Q102" s="21"/>
      <c r="R102" s="21"/>
      <c r="S102" s="21"/>
      <c r="T102" s="15"/>
      <c r="U102" s="16"/>
      <c r="V102" s="15"/>
      <c r="W102" s="21"/>
      <c r="X102" s="21"/>
      <c r="Y102" s="21"/>
      <c r="Z102" s="21"/>
      <c r="AA102" s="21"/>
      <c r="AB102" s="21"/>
      <c r="AC102" s="21"/>
      <c r="AD102" s="22"/>
      <c r="AE102" s="22"/>
    </row>
    <row r="103" spans="1:44" ht="11.25" customHeight="1" x14ac:dyDescent="0.2">
      <c r="A103" s="61"/>
      <c r="B103" s="119" t="s">
        <v>97</v>
      </c>
      <c r="C103" s="21"/>
      <c r="D103" s="21"/>
      <c r="E103" s="21"/>
      <c r="H103" s="21" t="s">
        <v>3</v>
      </c>
      <c r="I103" s="21"/>
      <c r="J103" s="215">
        <f>PI()*$H$34^2/4*(L107-L108)/1000</f>
        <v>8959.3997460342653</v>
      </c>
      <c r="K103" s="215"/>
      <c r="L103" s="7" t="s">
        <v>35</v>
      </c>
      <c r="N103" s="7" t="s">
        <v>98</v>
      </c>
      <c r="O103" s="21"/>
      <c r="P103" s="21"/>
      <c r="Q103" s="21"/>
      <c r="R103" s="21"/>
      <c r="S103" s="21"/>
      <c r="T103" s="15"/>
      <c r="U103" s="16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R103" s="109"/>
    </row>
    <row r="104" spans="1:44" ht="11.25" customHeight="1" x14ac:dyDescent="0.2">
      <c r="A104" s="61"/>
      <c r="B104" s="119" t="s">
        <v>99</v>
      </c>
      <c r="C104" s="21"/>
      <c r="D104" s="21"/>
      <c r="E104" s="21"/>
      <c r="H104" s="21" t="s">
        <v>3</v>
      </c>
      <c r="I104" s="21"/>
      <c r="J104" s="216">
        <f>PI()*$H$34^2/4*(L107-L109)/1000</f>
        <v>9034.4503925941608</v>
      </c>
      <c r="K104" s="216"/>
      <c r="L104" s="7" t="s">
        <v>35</v>
      </c>
      <c r="N104" s="7" t="s">
        <v>98</v>
      </c>
      <c r="O104" s="21"/>
      <c r="P104" s="21"/>
      <c r="Q104" s="21"/>
      <c r="R104" s="21"/>
      <c r="S104" s="21"/>
      <c r="T104" s="15"/>
      <c r="U104" s="16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R104" s="109"/>
    </row>
    <row r="105" spans="1:44" ht="11.25" customHeight="1" x14ac:dyDescent="0.2">
      <c r="A105" s="61"/>
      <c r="B105" s="119" t="s">
        <v>100</v>
      </c>
      <c r="C105" s="21"/>
      <c r="D105" s="21"/>
      <c r="E105" s="21"/>
      <c r="H105" s="21" t="s">
        <v>3</v>
      </c>
      <c r="I105" s="21"/>
      <c r="J105" s="215">
        <f>PI()*$H$34^2/4*L109/1000</f>
        <v>260.8467593850001</v>
      </c>
      <c r="K105" s="215"/>
      <c r="L105" s="7" t="s">
        <v>35</v>
      </c>
      <c r="N105" s="7" t="s">
        <v>101</v>
      </c>
      <c r="O105" s="21"/>
      <c r="P105" s="21"/>
      <c r="Q105" s="21"/>
      <c r="R105" s="21"/>
      <c r="S105" s="21"/>
      <c r="T105" s="15"/>
      <c r="U105" s="16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</row>
    <row r="106" spans="1:44" ht="11.25" customHeight="1" x14ac:dyDescent="0.2">
      <c r="A106" s="61"/>
      <c r="B106" s="119"/>
      <c r="E106" s="21" t="s">
        <v>102</v>
      </c>
      <c r="F106" s="21"/>
      <c r="G106" s="21"/>
      <c r="J106" s="21" t="s">
        <v>3</v>
      </c>
      <c r="K106" s="21"/>
      <c r="L106" s="217">
        <f>K71</f>
        <v>10293</v>
      </c>
      <c r="M106" s="202"/>
      <c r="N106" s="7" t="s">
        <v>55</v>
      </c>
      <c r="O106" s="21"/>
      <c r="P106" s="21"/>
      <c r="Q106" s="21"/>
      <c r="R106" s="21"/>
      <c r="S106" s="21"/>
      <c r="T106" s="15"/>
      <c r="U106" s="16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21" t="s">
        <v>3</v>
      </c>
      <c r="L107" s="217">
        <f>K77</f>
        <v>10156</v>
      </c>
      <c r="M107" s="202"/>
      <c r="N107" s="7" t="s">
        <v>55</v>
      </c>
      <c r="O107" s="21"/>
      <c r="P107" s="21"/>
      <c r="Q107" s="21"/>
      <c r="R107" s="21"/>
      <c r="S107" s="202" t="s">
        <v>104</v>
      </c>
      <c r="T107" s="202"/>
      <c r="U107" s="16"/>
      <c r="AD107" s="51"/>
      <c r="AE107" s="51"/>
      <c r="AH107" s="122"/>
    </row>
    <row r="108" spans="1:44" ht="11.25" customHeight="1" x14ac:dyDescent="0.2">
      <c r="A108" s="61"/>
      <c r="B108" s="119"/>
      <c r="E108" s="21" t="s">
        <v>105</v>
      </c>
      <c r="F108" s="21"/>
      <c r="G108" s="21"/>
      <c r="J108" s="21" t="s">
        <v>3</v>
      </c>
      <c r="K108" s="21"/>
      <c r="L108" s="217">
        <f>K92</f>
        <v>367</v>
      </c>
      <c r="M108" s="202"/>
      <c r="N108" s="7" t="s">
        <v>55</v>
      </c>
      <c r="T108" s="15"/>
      <c r="U108" s="71"/>
      <c r="V108" s="21"/>
      <c r="Y108" s="21"/>
      <c r="Z108" s="21"/>
      <c r="AA108" s="21"/>
      <c r="AB108" s="2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285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AE110" s="51"/>
    </row>
    <row r="111" spans="1:44" x14ac:dyDescent="0.2">
      <c r="A111" s="61"/>
      <c r="B111" s="1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62"/>
      <c r="T111" s="63"/>
      <c r="U111" s="16"/>
      <c r="V111" s="21"/>
      <c r="W111" s="21"/>
      <c r="AE111" s="51"/>
    </row>
    <row r="112" spans="1:44" x14ac:dyDescent="0.2">
      <c r="A112" s="61"/>
      <c r="B112" s="1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62"/>
      <c r="T112" s="63"/>
      <c r="U112" s="16"/>
      <c r="AE112" s="51"/>
    </row>
    <row r="113" spans="1:32" x14ac:dyDescent="0.2">
      <c r="A113" s="60"/>
      <c r="B113" s="1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AE113" s="51"/>
    </row>
    <row r="114" spans="1:32" x14ac:dyDescent="0.2">
      <c r="A114" s="61"/>
      <c r="B114" s="64"/>
      <c r="C114" s="15"/>
      <c r="D114" s="21"/>
      <c r="E114" s="21"/>
      <c r="F114" s="21"/>
      <c r="G114" s="21"/>
      <c r="H114" s="21"/>
      <c r="T114" s="15"/>
      <c r="U114" s="16"/>
      <c r="V114" s="21"/>
      <c r="Y114" s="129"/>
      <c r="Z114" s="21"/>
      <c r="AA114" s="62"/>
      <c r="AB114" s="62"/>
      <c r="AC114" s="62"/>
      <c r="AD114" s="21"/>
      <c r="AE114" s="51"/>
    </row>
    <row r="115" spans="1:32" x14ac:dyDescent="0.2">
      <c r="A115" s="61"/>
      <c r="B115" s="64"/>
      <c r="C115" s="15"/>
      <c r="D115" s="21"/>
      <c r="E115" s="21"/>
      <c r="F115" s="21"/>
      <c r="G115" s="21"/>
      <c r="H115" s="21"/>
      <c r="T115" s="15"/>
      <c r="U115" s="16"/>
      <c r="V115" s="21"/>
      <c r="Y115" s="16"/>
      <c r="Z115" s="21"/>
      <c r="AA115" s="62"/>
      <c r="AB115" s="62"/>
      <c r="AC115" s="62"/>
      <c r="AD115" s="21"/>
      <c r="AE115" s="51"/>
    </row>
    <row r="116" spans="1:32" x14ac:dyDescent="0.2">
      <c r="A116" s="61"/>
      <c r="B116" s="64"/>
      <c r="C116" s="21"/>
      <c r="D116" s="21"/>
      <c r="E116" s="21"/>
      <c r="F116" s="7" t="s">
        <v>107</v>
      </c>
      <c r="H116" s="21"/>
      <c r="T116" s="15"/>
      <c r="U116" s="16"/>
      <c r="V116" s="21"/>
      <c r="Y116" s="21"/>
      <c r="Z116" s="207">
        <f>M39</f>
        <v>10567</v>
      </c>
      <c r="AA116" s="207"/>
      <c r="AB116" s="21" t="s">
        <v>55</v>
      </c>
      <c r="AC116" s="21"/>
      <c r="AE116" s="51"/>
      <c r="AF116" s="130"/>
    </row>
    <row r="117" spans="1:32" x14ac:dyDescent="0.2">
      <c r="A117" s="61"/>
      <c r="B117" s="7"/>
      <c r="C117" s="21"/>
      <c r="D117" s="131">
        <f>U69</f>
        <v>30.093478766943168</v>
      </c>
      <c r="E117" s="21" t="s">
        <v>108</v>
      </c>
      <c r="H117" s="21"/>
      <c r="T117" s="15"/>
      <c r="U117" s="21"/>
      <c r="V117" s="21"/>
      <c r="Y117" s="21"/>
      <c r="AC117" s="21"/>
      <c r="AE117" s="51"/>
    </row>
    <row r="118" spans="1:32" x14ac:dyDescent="0.2">
      <c r="A118" s="61"/>
      <c r="B118" s="7"/>
      <c r="C118" s="21"/>
      <c r="D118" s="21"/>
      <c r="F118" s="214" t="s">
        <v>102</v>
      </c>
      <c r="G118" s="214"/>
      <c r="H118" s="21"/>
      <c r="T118" s="15"/>
      <c r="U118" s="21"/>
      <c r="V118" s="21"/>
      <c r="Y118" s="129"/>
      <c r="Z118" s="207">
        <f>L106</f>
        <v>10293</v>
      </c>
      <c r="AA118" s="207"/>
      <c r="AB118" s="21" t="s">
        <v>55</v>
      </c>
      <c r="AC118" s="21"/>
      <c r="AE118" s="51"/>
      <c r="AF118" s="130"/>
    </row>
    <row r="119" spans="1:32" x14ac:dyDescent="0.2">
      <c r="A119" s="61"/>
      <c r="B119" s="7"/>
      <c r="C119" s="21"/>
      <c r="D119" s="131">
        <f>U75</f>
        <v>15.046739383471584</v>
      </c>
      <c r="E119" s="21" t="s">
        <v>108</v>
      </c>
      <c r="G119" s="21"/>
      <c r="H119" s="21"/>
      <c r="T119" s="15"/>
      <c r="U119" s="21"/>
      <c r="V119" s="21"/>
      <c r="Y119" s="21"/>
      <c r="Z119" s="66"/>
      <c r="AA119" s="21"/>
      <c r="AB119" s="21"/>
      <c r="AC119" s="21"/>
      <c r="AE119" s="51"/>
    </row>
    <row r="120" spans="1:32" x14ac:dyDescent="0.2">
      <c r="A120" s="61"/>
      <c r="B120" s="64"/>
      <c r="C120" s="15"/>
      <c r="D120" s="21"/>
      <c r="E120" s="21"/>
      <c r="F120" s="214" t="s">
        <v>103</v>
      </c>
      <c r="G120" s="214"/>
      <c r="H120" s="21"/>
      <c r="T120" s="15"/>
      <c r="U120" s="21"/>
      <c r="V120" s="21"/>
      <c r="Y120" s="129"/>
      <c r="Z120" s="207">
        <f>L107</f>
        <v>10156</v>
      </c>
      <c r="AA120" s="207"/>
      <c r="AB120" s="21" t="s">
        <v>55</v>
      </c>
      <c r="AC120" s="21"/>
      <c r="AE120" s="51"/>
      <c r="AF120" s="130"/>
    </row>
    <row r="121" spans="1:32" ht="10.95" customHeight="1" x14ac:dyDescent="0.2">
      <c r="A121" s="61"/>
      <c r="B121" s="64"/>
      <c r="C121" s="15"/>
      <c r="D121" s="21"/>
      <c r="E121" s="21"/>
      <c r="F121" s="21"/>
      <c r="G121" s="21"/>
      <c r="H121" s="21"/>
      <c r="T121" s="15"/>
      <c r="U121" s="65"/>
      <c r="V121" s="21"/>
      <c r="Y121" s="21"/>
      <c r="AC121" s="21"/>
      <c r="AE121" s="51"/>
    </row>
    <row r="122" spans="1:32" ht="10.199999999999999" customHeight="1" x14ac:dyDescent="0.2">
      <c r="A122" s="60"/>
      <c r="B122" s="1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68"/>
      <c r="T122" s="63"/>
      <c r="U122" s="16"/>
      <c r="V122" s="21"/>
      <c r="AE122" s="51"/>
    </row>
    <row r="123" spans="1:32" ht="10.95" customHeight="1" x14ac:dyDescent="0.2">
      <c r="A123" s="60"/>
      <c r="B123" s="1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68"/>
      <c r="T123" s="63"/>
      <c r="U123" s="16"/>
      <c r="V123" s="21"/>
      <c r="W123" s="132"/>
      <c r="AA123" s="130"/>
      <c r="AE123" s="51"/>
    </row>
    <row r="124" spans="1:32" x14ac:dyDescent="0.2">
      <c r="A124" s="61"/>
      <c r="B124" s="64"/>
      <c r="C124" s="21"/>
      <c r="D124" s="21"/>
      <c r="E124" s="21"/>
      <c r="F124" s="206"/>
      <c r="G124" s="206"/>
      <c r="H124" s="21"/>
      <c r="I124" s="21"/>
      <c r="J124" s="21"/>
      <c r="K124" s="21"/>
      <c r="M124" s="21"/>
      <c r="N124" s="21"/>
      <c r="O124" s="21"/>
      <c r="P124" s="21"/>
      <c r="Q124" s="21"/>
      <c r="R124" s="21"/>
      <c r="S124" s="70"/>
      <c r="T124" s="15"/>
      <c r="U124" s="111"/>
      <c r="V124" s="21"/>
      <c r="Z124" s="72"/>
      <c r="AA124" s="21"/>
      <c r="AB124" s="21"/>
      <c r="AE124" s="51"/>
    </row>
    <row r="125" spans="1:32" x14ac:dyDescent="0.2">
      <c r="A125" s="61"/>
      <c r="B125" s="15"/>
      <c r="C125" s="21"/>
      <c r="D125" s="21" t="s">
        <v>109</v>
      </c>
      <c r="E125" s="21"/>
      <c r="H125" s="21"/>
      <c r="I125" s="21"/>
      <c r="J125" s="21"/>
      <c r="K125" s="133" t="s">
        <v>99</v>
      </c>
      <c r="L125" s="82"/>
      <c r="M125" s="133"/>
      <c r="N125" s="133"/>
      <c r="O125" s="133"/>
      <c r="P125" s="21"/>
      <c r="Q125" s="21"/>
      <c r="R125" s="133" t="s">
        <v>97</v>
      </c>
      <c r="S125" s="68"/>
      <c r="T125" s="63"/>
      <c r="U125" s="62"/>
      <c r="V125" s="21"/>
      <c r="W125" s="21"/>
      <c r="X125" s="21"/>
      <c r="Y125" s="21"/>
      <c r="Z125" s="207"/>
      <c r="AA125" s="207"/>
      <c r="AB125" s="21"/>
      <c r="AE125" s="51"/>
    </row>
    <row r="126" spans="1:32" x14ac:dyDescent="0.2">
      <c r="A126" s="61"/>
      <c r="C126" s="208">
        <f>H36*1000</f>
        <v>10920</v>
      </c>
      <c r="D126" s="208"/>
      <c r="E126" s="21" t="s">
        <v>55</v>
      </c>
      <c r="J126" s="21"/>
      <c r="K126" s="134">
        <f>J104</f>
        <v>9034.4503925941608</v>
      </c>
      <c r="L126" s="135" t="s">
        <v>58</v>
      </c>
      <c r="M126" s="209"/>
      <c r="N126" s="209"/>
      <c r="O126" s="82"/>
      <c r="R126" s="136">
        <f>J103</f>
        <v>8959.3997460342653</v>
      </c>
      <c r="S126" s="82" t="s">
        <v>58</v>
      </c>
      <c r="T126" s="15"/>
      <c r="U126" s="21"/>
      <c r="V126" s="21"/>
      <c r="Y126" s="21"/>
      <c r="Z126" s="21"/>
      <c r="AA126" s="21"/>
      <c r="AB126" s="21"/>
      <c r="AD126" s="80"/>
      <c r="AE126" s="51"/>
    </row>
    <row r="127" spans="1:32" x14ac:dyDescent="0.2">
      <c r="A127" s="61"/>
      <c r="C127" s="21"/>
      <c r="D127" s="21"/>
      <c r="E127" s="21"/>
      <c r="I127" s="21"/>
      <c r="J127" s="16"/>
      <c r="K127" s="21"/>
      <c r="T127" s="15"/>
      <c r="U127" s="21"/>
      <c r="V127" s="21"/>
      <c r="Y127" s="21"/>
      <c r="Z127" s="21"/>
      <c r="AA127" s="21"/>
      <c r="AB127" s="21"/>
      <c r="AD127" s="80"/>
      <c r="AE127" s="51"/>
    </row>
    <row r="128" spans="1:32" x14ac:dyDescent="0.2">
      <c r="A128" s="61"/>
      <c r="C128" s="21"/>
      <c r="D128" s="21"/>
      <c r="E128" s="21"/>
      <c r="I128" s="21"/>
      <c r="J128" s="16"/>
      <c r="K128" s="21"/>
      <c r="T128" s="15"/>
      <c r="U128" s="111"/>
      <c r="V128" s="21"/>
      <c r="Y128" s="21"/>
      <c r="Z128" s="21"/>
      <c r="AA128" s="21"/>
      <c r="AB128" s="21"/>
      <c r="AD128" s="80"/>
      <c r="AE128" s="51"/>
    </row>
    <row r="129" spans="1:31" x14ac:dyDescent="0.2">
      <c r="A129" s="61"/>
      <c r="D129" s="21"/>
      <c r="E129" s="21"/>
      <c r="I129" s="21"/>
      <c r="J129" s="16"/>
      <c r="K129" s="21"/>
      <c r="T129" s="15"/>
      <c r="U129" s="111"/>
      <c r="V129" s="21"/>
      <c r="Y129" s="21"/>
      <c r="Z129" s="21"/>
      <c r="AA129" s="21"/>
      <c r="AB129" s="21"/>
      <c r="AD129" s="80"/>
      <c r="AE129" s="51"/>
    </row>
    <row r="130" spans="1:31" x14ac:dyDescent="0.2">
      <c r="A130" s="61"/>
      <c r="C130" s="21"/>
      <c r="D130" s="21"/>
      <c r="E130" s="21"/>
      <c r="H130" s="21"/>
      <c r="I130" s="21"/>
      <c r="J130" s="16"/>
      <c r="K130" s="21"/>
      <c r="T130" s="15"/>
      <c r="U130" s="21"/>
      <c r="V130" s="21"/>
      <c r="AC130" s="21"/>
      <c r="AD130" s="21"/>
      <c r="AE130" s="51"/>
    </row>
    <row r="131" spans="1:31" x14ac:dyDescent="0.2">
      <c r="A131" s="61"/>
      <c r="C131" s="21"/>
      <c r="D131" s="21"/>
      <c r="E131" s="21"/>
      <c r="H131" s="21"/>
      <c r="I131" s="21"/>
      <c r="J131" s="16"/>
      <c r="K131" s="21"/>
      <c r="T131" s="15"/>
      <c r="U131" s="21"/>
      <c r="V131" s="21"/>
      <c r="AC131" s="21"/>
      <c r="AD131" s="21"/>
      <c r="AE131" s="51"/>
    </row>
    <row r="132" spans="1:31" x14ac:dyDescent="0.2">
      <c r="A132" s="61"/>
      <c r="C132" s="21"/>
      <c r="D132" s="21"/>
      <c r="E132" s="21"/>
      <c r="H132" s="21"/>
      <c r="I132" s="21"/>
      <c r="J132" s="16"/>
      <c r="K132" s="21"/>
      <c r="T132" s="15"/>
      <c r="U132" s="21"/>
      <c r="V132" s="21"/>
      <c r="AC132" s="21"/>
      <c r="AD132" s="21"/>
      <c r="AE132" s="51"/>
    </row>
    <row r="133" spans="1:31" x14ac:dyDescent="0.2">
      <c r="A133" s="61"/>
      <c r="C133" s="21"/>
      <c r="D133" s="21"/>
      <c r="E133" s="21"/>
      <c r="H133" s="21"/>
      <c r="I133" s="21"/>
      <c r="J133" s="16"/>
      <c r="K133" s="21"/>
      <c r="T133" s="15"/>
      <c r="U133" s="111"/>
      <c r="V133" s="21"/>
      <c r="AC133" s="21"/>
      <c r="AD133" s="21"/>
      <c r="AE133" s="51"/>
    </row>
    <row r="134" spans="1:31" x14ac:dyDescent="0.2">
      <c r="A134" s="61"/>
      <c r="C134" s="21"/>
      <c r="D134" s="21"/>
      <c r="E134" s="21"/>
      <c r="H134" s="21"/>
      <c r="I134" s="21"/>
      <c r="J134" s="16"/>
      <c r="K134" s="21"/>
      <c r="T134" s="15"/>
      <c r="U134" s="21"/>
      <c r="V134" s="21"/>
      <c r="AC134" s="21"/>
      <c r="AD134" s="21"/>
      <c r="AE134" s="51"/>
    </row>
    <row r="135" spans="1:31" x14ac:dyDescent="0.2">
      <c r="A135" s="61"/>
      <c r="B135" s="15"/>
      <c r="C135" s="21"/>
      <c r="D135" s="21"/>
      <c r="E135" s="21"/>
      <c r="H135" s="21"/>
      <c r="I135" s="21"/>
      <c r="J135" s="16"/>
      <c r="K135" s="21"/>
      <c r="T135" s="15"/>
      <c r="U135" s="111"/>
      <c r="V135" s="21"/>
      <c r="Y135" s="137"/>
      <c r="AC135" s="21"/>
      <c r="AD135" s="21"/>
      <c r="AE135" s="51"/>
    </row>
    <row r="136" spans="1:31" x14ac:dyDescent="0.2">
      <c r="A136" s="61"/>
      <c r="B136" s="15"/>
      <c r="C136" s="21"/>
      <c r="D136" s="21"/>
      <c r="E136" s="21"/>
      <c r="F136" s="206" t="s">
        <v>105</v>
      </c>
      <c r="G136" s="206"/>
      <c r="H136" s="21"/>
      <c r="I136" s="21"/>
      <c r="J136" s="16"/>
      <c r="K136" s="21"/>
      <c r="T136" s="15"/>
      <c r="U136" s="138"/>
      <c r="V136" s="21"/>
      <c r="Y136" s="139"/>
      <c r="Z136" s="210">
        <f>L108</f>
        <v>367</v>
      </c>
      <c r="AA136" s="206"/>
      <c r="AB136" s="7" t="s">
        <v>55</v>
      </c>
      <c r="AC136" s="21"/>
      <c r="AD136" s="21"/>
      <c r="AE136" s="51"/>
    </row>
    <row r="137" spans="1:31" x14ac:dyDescent="0.2">
      <c r="A137" s="61"/>
      <c r="B137" s="15"/>
      <c r="C137" s="21"/>
      <c r="D137" s="131">
        <f>U92</f>
        <v>15.01012931197895</v>
      </c>
      <c r="E137" s="21" t="s">
        <v>108</v>
      </c>
      <c r="H137" s="21"/>
      <c r="I137" s="21"/>
      <c r="J137" s="16"/>
      <c r="K137" s="21"/>
      <c r="T137" s="15"/>
      <c r="U137" s="62"/>
      <c r="V137" s="21"/>
      <c r="AC137" s="21"/>
      <c r="AD137" s="21"/>
      <c r="AE137" s="51"/>
    </row>
    <row r="138" spans="1:31" x14ac:dyDescent="0.2">
      <c r="A138" s="61"/>
      <c r="B138" s="15"/>
      <c r="C138" s="21"/>
      <c r="D138" s="21"/>
      <c r="E138" s="21"/>
      <c r="F138" s="206" t="s">
        <v>106</v>
      </c>
      <c r="G138" s="206"/>
      <c r="H138" s="21"/>
      <c r="I138" s="21"/>
      <c r="J138" s="16"/>
      <c r="K138" s="21"/>
      <c r="T138" s="15"/>
      <c r="U138" s="137"/>
      <c r="V138" s="21"/>
      <c r="Z138" s="211">
        <f>L109</f>
        <v>285</v>
      </c>
      <c r="AA138" s="206"/>
      <c r="AB138" s="7" t="s">
        <v>55</v>
      </c>
      <c r="AC138" s="21"/>
      <c r="AD138" s="21"/>
      <c r="AE138" s="140"/>
    </row>
    <row r="139" spans="1:31" x14ac:dyDescent="0.2">
      <c r="A139" s="61"/>
      <c r="C139" s="21"/>
      <c r="D139" s="21"/>
      <c r="E139" s="21"/>
      <c r="I139" s="21"/>
      <c r="J139" s="16"/>
      <c r="K139" s="21"/>
      <c r="T139" s="15"/>
      <c r="U139" s="62"/>
      <c r="V139" s="21"/>
      <c r="Y139" s="137"/>
      <c r="Z139" s="21"/>
      <c r="AC139" s="21"/>
      <c r="AD139" s="21"/>
      <c r="AE139" s="51"/>
    </row>
    <row r="140" spans="1:31" x14ac:dyDescent="0.2">
      <c r="A140" s="61"/>
      <c r="C140" s="21"/>
      <c r="D140" s="21"/>
      <c r="E140" s="21"/>
      <c r="I140" s="21"/>
      <c r="J140" s="16"/>
      <c r="K140" s="21"/>
      <c r="T140" s="15"/>
      <c r="U140" s="62"/>
      <c r="V140" s="21"/>
      <c r="Y140" s="137"/>
      <c r="Z140" s="21"/>
      <c r="AC140" s="21"/>
      <c r="AD140" s="21"/>
      <c r="AE140" s="141"/>
    </row>
    <row r="141" spans="1:31" x14ac:dyDescent="0.2">
      <c r="A141" s="61"/>
      <c r="C141" s="21"/>
      <c r="D141" s="21"/>
      <c r="E141" s="21"/>
      <c r="I141" s="21"/>
      <c r="J141" s="16"/>
      <c r="K141" s="21"/>
      <c r="T141" s="15"/>
      <c r="U141" s="62"/>
      <c r="V141" s="21"/>
      <c r="Y141" s="137"/>
      <c r="Z141" s="21"/>
      <c r="AC141" s="21"/>
      <c r="AD141" s="21"/>
      <c r="AE141" s="142"/>
    </row>
    <row r="142" spans="1:31" x14ac:dyDescent="0.2">
      <c r="A142" s="61"/>
      <c r="C142" s="21"/>
      <c r="D142" s="21"/>
      <c r="E142" s="21"/>
      <c r="I142" s="21"/>
      <c r="J142" s="16"/>
      <c r="K142" s="21"/>
      <c r="T142" s="15"/>
      <c r="U142" s="137"/>
      <c r="V142" s="21"/>
      <c r="Y142" s="137"/>
      <c r="Z142" s="21"/>
      <c r="AC142" s="21"/>
      <c r="AD142" s="21"/>
      <c r="AE142" s="51"/>
    </row>
    <row r="143" spans="1:31" x14ac:dyDescent="0.2">
      <c r="A143" s="61"/>
      <c r="C143" s="21"/>
      <c r="D143" s="21"/>
      <c r="E143" s="21"/>
      <c r="I143" s="21"/>
      <c r="J143" s="16"/>
      <c r="K143" s="21"/>
      <c r="T143" s="15"/>
      <c r="U143" s="21"/>
      <c r="V143" s="21"/>
      <c r="Y143" s="137"/>
      <c r="Z143" s="21"/>
      <c r="AC143" s="21"/>
      <c r="AD143" s="21"/>
      <c r="AE143" s="51"/>
    </row>
    <row r="144" spans="1:31" x14ac:dyDescent="0.2">
      <c r="A144" s="61"/>
      <c r="C144" s="21"/>
      <c r="D144" s="21"/>
      <c r="E144" s="21"/>
      <c r="H144" s="21"/>
      <c r="I144" s="21"/>
      <c r="J144" s="113"/>
      <c r="K144" s="21"/>
      <c r="M144" s="137"/>
      <c r="O144" s="113" t="s">
        <v>110</v>
      </c>
      <c r="P144" s="212">
        <f>H34*1000</f>
        <v>34137</v>
      </c>
      <c r="Q144" s="213"/>
      <c r="R144" s="21" t="s">
        <v>55</v>
      </c>
      <c r="T144" s="143"/>
      <c r="U144" s="62"/>
      <c r="V144" s="21"/>
      <c r="AE144" s="51"/>
    </row>
    <row r="145" spans="1:31" x14ac:dyDescent="0.2">
      <c r="A145" s="61"/>
      <c r="C145" s="21"/>
      <c r="D145" s="21"/>
      <c r="E145" s="21"/>
      <c r="H145" s="21"/>
      <c r="I145" s="21"/>
      <c r="J145" s="113"/>
      <c r="K145" s="21"/>
      <c r="M145" s="137"/>
      <c r="O145" s="21"/>
      <c r="P145" s="21"/>
      <c r="Q145" s="21"/>
      <c r="R145" s="21"/>
      <c r="T145" s="143"/>
      <c r="U145" s="137"/>
      <c r="V145" s="2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21"/>
      <c r="E147" s="21"/>
      <c r="F147" s="21"/>
      <c r="G147" s="21"/>
      <c r="H147" s="21"/>
      <c r="I147" s="21"/>
      <c r="J147" s="15"/>
      <c r="K147" s="16"/>
      <c r="L147" s="21"/>
      <c r="M147" s="110"/>
      <c r="N147" s="16"/>
      <c r="O147" s="16"/>
      <c r="P147" s="16"/>
      <c r="Q147" s="16"/>
      <c r="R147" s="21"/>
      <c r="U147" s="151"/>
      <c r="V147" s="152"/>
      <c r="Z147" s="21"/>
      <c r="AA147" s="82"/>
      <c r="AB147" s="82"/>
      <c r="AD147" s="21"/>
      <c r="AE147" s="22"/>
    </row>
    <row r="148" spans="1:31" ht="10.8" thickBot="1" x14ac:dyDescent="0.25">
      <c r="A148" s="61"/>
      <c r="C148" s="15"/>
      <c r="D148" s="21"/>
      <c r="E148" s="21"/>
      <c r="F148" s="21"/>
      <c r="G148" s="21"/>
      <c r="H148" s="21"/>
      <c r="N148" s="49"/>
      <c r="T148" s="15"/>
      <c r="U148" s="153"/>
      <c r="V148" s="21"/>
      <c r="W148" s="21"/>
      <c r="X148" s="2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00"/>
      <c r="AB149" s="100"/>
      <c r="AC149" s="100"/>
      <c r="AD149" s="100"/>
      <c r="AE149" s="22"/>
    </row>
    <row r="150" spans="1:31" x14ac:dyDescent="0.2">
      <c r="A150" s="61"/>
      <c r="B150" s="119"/>
      <c r="C150" s="21"/>
      <c r="D150" s="21"/>
      <c r="E150" s="21"/>
      <c r="F150" s="21"/>
      <c r="G150" s="21"/>
      <c r="H150" s="2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20"/>
      <c r="V150" s="15"/>
      <c r="W150" s="113"/>
      <c r="X150" s="21"/>
      <c r="Y150" s="137"/>
      <c r="Z150" s="159"/>
      <c r="AE150" s="22"/>
    </row>
    <row r="151" spans="1:31" ht="10.8" thickBot="1" x14ac:dyDescent="0.25">
      <c r="A151" s="61"/>
      <c r="B151" s="119"/>
      <c r="C151" s="21"/>
      <c r="D151" s="21"/>
      <c r="E151" s="21"/>
      <c r="F151" s="21"/>
      <c r="G151" s="21"/>
      <c r="H151" s="2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915.25178731578967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21"/>
      <c r="H152" s="21"/>
      <c r="I152" s="2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21" t="s">
        <v>116</v>
      </c>
      <c r="Z152" s="165"/>
      <c r="AE152" s="22"/>
    </row>
    <row r="153" spans="1:31" x14ac:dyDescent="0.2">
      <c r="A153" s="61"/>
      <c r="B153" s="52"/>
      <c r="C153" s="166"/>
      <c r="D153" s="21"/>
      <c r="E153" s="21"/>
      <c r="F153" s="21"/>
      <c r="G153" s="2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3752.5323279947374</v>
      </c>
      <c r="W153" s="202"/>
      <c r="X153" s="202"/>
      <c r="Y153" s="21" t="s">
        <v>118</v>
      </c>
      <c r="Z153" s="51"/>
      <c r="AA153" s="100"/>
      <c r="AB153" s="100"/>
      <c r="AC153" s="100"/>
      <c r="AD153" s="100"/>
      <c r="AE153" s="22"/>
    </row>
    <row r="154" spans="1:31" x14ac:dyDescent="0.2">
      <c r="A154" s="61"/>
      <c r="B154" s="169"/>
      <c r="C154" s="21"/>
      <c r="D154" s="21"/>
      <c r="E154" s="21"/>
      <c r="F154" s="21"/>
      <c r="G154" s="21"/>
      <c r="H154" s="170"/>
      <c r="I154" s="21"/>
      <c r="J154" s="21"/>
      <c r="K154" s="21"/>
      <c r="L154" s="21"/>
      <c r="M154" s="21"/>
      <c r="N154" s="21"/>
      <c r="O154" s="21"/>
      <c r="P154" s="21"/>
      <c r="Q154" s="22"/>
      <c r="R154" s="21"/>
      <c r="S154" s="61"/>
      <c r="T154" s="15"/>
      <c r="U154" s="113"/>
      <c r="V154" s="202">
        <f>V153*60/1000</f>
        <v>225.15193967968423</v>
      </c>
      <c r="W154" s="202"/>
      <c r="X154" s="202"/>
      <c r="Y154" s="21" t="s">
        <v>119</v>
      </c>
      <c r="Z154" s="22"/>
      <c r="AA154" s="21"/>
      <c r="AB154" s="21"/>
      <c r="AC154" s="21"/>
      <c r="AD154" s="21"/>
      <c r="AE154" s="22"/>
    </row>
    <row r="155" spans="1:31" x14ac:dyDescent="0.2">
      <c r="A155" s="61"/>
      <c r="B155" s="119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2"/>
      <c r="R155" s="21"/>
      <c r="S155" s="61"/>
      <c r="U155" s="16"/>
      <c r="V155" s="202"/>
      <c r="W155" s="202"/>
      <c r="X155" s="202"/>
      <c r="Y155" s="21"/>
      <c r="Z155" s="22"/>
      <c r="AA155" s="21"/>
      <c r="AB155" s="21"/>
      <c r="AC155" s="21"/>
      <c r="AD155" s="21"/>
      <c r="AE155" s="22"/>
    </row>
    <row r="156" spans="1:31" x14ac:dyDescent="0.2">
      <c r="A156" s="61" t="s">
        <v>104</v>
      </c>
      <c r="B156" s="119"/>
      <c r="C156" s="21"/>
      <c r="D156" s="21"/>
      <c r="E156" s="74"/>
      <c r="F156" s="21"/>
      <c r="G156" s="202"/>
      <c r="H156" s="202"/>
      <c r="I156" s="21"/>
      <c r="J156" s="21"/>
      <c r="K156" s="21"/>
      <c r="L156" s="21"/>
      <c r="M156" s="21"/>
      <c r="N156" s="113"/>
      <c r="O156" s="21"/>
      <c r="P156" s="21"/>
      <c r="Q156" s="22"/>
      <c r="R156" s="21"/>
      <c r="S156" s="61"/>
      <c r="U156" s="16" t="s">
        <v>120</v>
      </c>
      <c r="V156" s="21"/>
      <c r="W156" s="21"/>
      <c r="X156" s="21" t="s">
        <v>117</v>
      </c>
      <c r="Y156" s="21" t="s">
        <v>121</v>
      </c>
      <c r="Z156" s="22"/>
      <c r="AA156" s="21"/>
      <c r="AB156" s="21"/>
      <c r="AC156" s="21"/>
      <c r="AD156" s="21"/>
      <c r="AE156" s="22"/>
    </row>
    <row r="157" spans="1:31" x14ac:dyDescent="0.2">
      <c r="A157" s="61"/>
      <c r="B157" s="119"/>
      <c r="C157" s="21"/>
      <c r="D157" s="21"/>
      <c r="E157" s="74"/>
      <c r="F157" s="21"/>
      <c r="G157" s="202"/>
      <c r="H157" s="202"/>
      <c r="I157" s="21"/>
      <c r="J157" s="21"/>
      <c r="K157" s="21"/>
      <c r="L157" s="21"/>
      <c r="M157" s="21"/>
      <c r="N157" s="113"/>
      <c r="O157" s="21"/>
      <c r="P157" s="21"/>
      <c r="Q157" s="22"/>
      <c r="R157" s="2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12</v>
      </c>
      <c r="Z157" s="22"/>
      <c r="AA157" s="21"/>
      <c r="AB157" s="21"/>
      <c r="AC157" s="21"/>
      <c r="AD157" s="21"/>
      <c r="AE157" s="22"/>
    </row>
    <row r="158" spans="1:31" x14ac:dyDescent="0.2">
      <c r="A158" s="61"/>
      <c r="B158" s="119"/>
      <c r="C158" s="21"/>
      <c r="D158" s="21"/>
      <c r="E158" s="74"/>
      <c r="F158" s="21"/>
      <c r="G158" s="202"/>
      <c r="H158" s="202"/>
      <c r="I158" s="21"/>
      <c r="J158" s="21"/>
      <c r="K158" s="21"/>
      <c r="L158" s="21"/>
      <c r="M158" s="21"/>
      <c r="N158" s="113"/>
      <c r="O158" s="21"/>
      <c r="P158" s="21"/>
      <c r="Q158" s="22"/>
      <c r="R158" s="2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6</v>
      </c>
      <c r="Z158" s="22"/>
      <c r="AA158" s="21"/>
      <c r="AB158" s="21"/>
      <c r="AC158" s="21"/>
      <c r="AD158" s="21"/>
      <c r="AE158" s="22"/>
    </row>
    <row r="159" spans="1:31" x14ac:dyDescent="0.2">
      <c r="A159" s="61"/>
      <c r="B159" s="119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/>
      <c r="R159" s="2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3</v>
      </c>
      <c r="Z159" s="22"/>
      <c r="AA159" s="21"/>
      <c r="AB159" s="21"/>
      <c r="AC159" s="21"/>
      <c r="AD159" s="21"/>
      <c r="AE159" s="22"/>
    </row>
    <row r="160" spans="1:31" x14ac:dyDescent="0.2">
      <c r="A160" s="61"/>
      <c r="B160" s="119"/>
      <c r="C160" s="21"/>
      <c r="D160" s="21"/>
      <c r="E160" s="21"/>
      <c r="F160" s="21"/>
      <c r="G160" s="21"/>
      <c r="H160" s="74"/>
      <c r="I160" s="21"/>
      <c r="J160" s="21"/>
      <c r="K160" s="21"/>
      <c r="L160" s="21"/>
      <c r="M160" s="21"/>
      <c r="N160" s="202"/>
      <c r="O160" s="202"/>
      <c r="P160" s="21"/>
      <c r="Q160" s="22"/>
      <c r="R160" s="2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2</v>
      </c>
      <c r="Z160" s="22"/>
      <c r="AA160" s="21"/>
      <c r="AB160" s="21"/>
      <c r="AC160" s="21"/>
      <c r="AD160" s="21"/>
      <c r="AE160" s="22"/>
    </row>
    <row r="161" spans="1:31" ht="10.8" thickBot="1" x14ac:dyDescent="0.25">
      <c r="A161" s="61"/>
      <c r="B161" s="119"/>
      <c r="C161" s="21"/>
      <c r="D161" s="21"/>
      <c r="E161" s="21"/>
      <c r="F161" s="21"/>
      <c r="G161" s="21"/>
      <c r="H161" s="74"/>
      <c r="I161" s="21"/>
      <c r="J161" s="21"/>
      <c r="K161" s="21"/>
      <c r="L161" s="21"/>
      <c r="M161" s="21"/>
      <c r="N161" s="202"/>
      <c r="O161" s="202"/>
      <c r="P161" s="21"/>
      <c r="Q161" s="22"/>
      <c r="R161" s="21"/>
      <c r="S161" s="144"/>
      <c r="T161" s="126"/>
      <c r="U161" s="127"/>
      <c r="V161" s="37"/>
      <c r="W161" s="37"/>
      <c r="X161" s="37"/>
      <c r="Y161" s="37"/>
      <c r="Z161" s="128"/>
      <c r="AA161" s="21"/>
      <c r="AB161" s="21"/>
      <c r="AC161" s="21"/>
      <c r="AD161" s="21"/>
      <c r="AE161" s="22"/>
    </row>
    <row r="162" spans="1:31" x14ac:dyDescent="0.2">
      <c r="A162" s="61"/>
      <c r="B162" s="119"/>
      <c r="C162" s="21"/>
      <c r="D162" s="21"/>
      <c r="E162" s="21"/>
      <c r="F162" s="21"/>
      <c r="G162" s="21"/>
      <c r="H162" s="74"/>
      <c r="I162" s="21"/>
      <c r="J162" s="21"/>
      <c r="K162" s="21"/>
      <c r="L162" s="21"/>
      <c r="M162" s="21"/>
      <c r="N162" s="202"/>
      <c r="O162" s="202"/>
      <c r="P162" s="21"/>
      <c r="Q162" s="22"/>
      <c r="R162" s="21"/>
      <c r="S162" s="21"/>
      <c r="T162" s="15"/>
      <c r="U162" s="16"/>
      <c r="V162" s="21"/>
      <c r="W162" s="21"/>
      <c r="X162" s="21"/>
      <c r="Y162" s="21"/>
      <c r="Z162" s="21"/>
      <c r="AA162" s="21"/>
      <c r="AB162" s="21"/>
      <c r="AC162" s="21"/>
      <c r="AD162" s="21"/>
      <c r="AE162" s="22"/>
    </row>
    <row r="163" spans="1:31" x14ac:dyDescent="0.2">
      <c r="A163" s="61"/>
      <c r="B163" s="119"/>
      <c r="C163" s="21"/>
      <c r="D163" s="21"/>
      <c r="E163" s="21"/>
      <c r="F163" s="21"/>
      <c r="G163" s="21"/>
      <c r="H163" s="74"/>
      <c r="I163" s="21"/>
      <c r="J163" s="21"/>
      <c r="K163" s="21"/>
      <c r="L163" s="21"/>
      <c r="M163" s="21"/>
      <c r="N163" s="202"/>
      <c r="O163" s="202"/>
      <c r="P163" s="21"/>
      <c r="Q163" s="22"/>
      <c r="R163" s="21"/>
      <c r="S163" s="21"/>
      <c r="T163" s="15"/>
      <c r="U163" s="16"/>
      <c r="V163" s="21"/>
      <c r="W163" s="21"/>
      <c r="X163" s="21"/>
      <c r="Y163" s="21"/>
      <c r="Z163" s="21"/>
      <c r="AA163" s="21"/>
      <c r="AB163" s="21"/>
      <c r="AC163" s="21"/>
      <c r="AD163" s="2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21"/>
      <c r="S164" s="21"/>
      <c r="T164" s="15"/>
      <c r="U164" s="16"/>
      <c r="V164" s="21"/>
      <c r="W164" s="21"/>
      <c r="X164" s="21"/>
      <c r="Y164" s="21"/>
      <c r="Z164" s="21"/>
      <c r="AA164" s="21"/>
      <c r="AB164" s="21"/>
      <c r="AC164" s="21"/>
      <c r="AD164" s="21"/>
      <c r="AE164" s="51"/>
    </row>
    <row r="165" spans="1:31" x14ac:dyDescent="0.2">
      <c r="A165" s="61"/>
      <c r="B165" s="1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15"/>
      <c r="U165" s="16"/>
      <c r="V165" s="21"/>
      <c r="W165" s="21"/>
      <c r="X165" s="21"/>
      <c r="Y165" s="21"/>
      <c r="Z165" s="21"/>
      <c r="AA165" s="21"/>
      <c r="AB165" s="21"/>
      <c r="AC165" s="21"/>
      <c r="AD165" s="21"/>
      <c r="AE165" s="51"/>
    </row>
    <row r="166" spans="1:31" x14ac:dyDescent="0.2">
      <c r="A166" s="61"/>
      <c r="B166" s="1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15"/>
      <c r="U166" s="16"/>
      <c r="V166" s="21"/>
      <c r="W166" s="21"/>
      <c r="X166" s="21"/>
      <c r="Y166" s="21"/>
      <c r="Z166" s="21"/>
      <c r="AA166" s="21"/>
      <c r="AB166" s="21"/>
      <c r="AC166" s="21"/>
      <c r="AD166" s="2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21"/>
      <c r="B168" s="1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15"/>
      <c r="U168" s="16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1" x14ac:dyDescent="0.2">
      <c r="A169" s="21"/>
      <c r="B169" s="1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15"/>
      <c r="U169" s="16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1" x14ac:dyDescent="0.2">
      <c r="A170" s="21"/>
      <c r="B170" s="1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15"/>
      <c r="U170" s="16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1" x14ac:dyDescent="0.2">
      <c r="A171" s="21"/>
      <c r="B171" s="1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15"/>
      <c r="U171" s="16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1" x14ac:dyDescent="0.2">
      <c r="A172" s="21"/>
      <c r="B172" s="1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15"/>
      <c r="U172" s="16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1" x14ac:dyDescent="0.2">
      <c r="A173" s="21"/>
      <c r="B173" s="1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15"/>
      <c r="U173" s="16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1" x14ac:dyDescent="0.2">
      <c r="A174" s="21"/>
      <c r="B174" s="1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15"/>
      <c r="U174" s="16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1" x14ac:dyDescent="0.2">
      <c r="A175" s="21"/>
      <c r="B175" s="1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15"/>
      <c r="U175" s="16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1" x14ac:dyDescent="0.2">
      <c r="A176" s="21"/>
      <c r="B176" s="1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15"/>
      <c r="U176" s="16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x14ac:dyDescent="0.2">
      <c r="A177" s="21"/>
      <c r="B177" s="1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15"/>
      <c r="U177" s="16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x14ac:dyDescent="0.2">
      <c r="A178" s="21"/>
      <c r="B178" s="1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15"/>
      <c r="U178" s="16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x14ac:dyDescent="0.2">
      <c r="A179" s="21"/>
      <c r="B179" s="1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15"/>
      <c r="U179" s="16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x14ac:dyDescent="0.2">
      <c r="A180" s="21"/>
      <c r="B180" s="1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15"/>
      <c r="U180" s="16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x14ac:dyDescent="0.2">
      <c r="A181" s="21"/>
      <c r="B181" s="1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15"/>
      <c r="U181" s="16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x14ac:dyDescent="0.2">
      <c r="A182" s="21"/>
      <c r="B182" s="1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15"/>
      <c r="U182" s="16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x14ac:dyDescent="0.2">
      <c r="A183" s="21"/>
      <c r="B183" s="1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15"/>
      <c r="U183" s="16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x14ac:dyDescent="0.2">
      <c r="A184" s="21"/>
      <c r="B184" s="1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15"/>
      <c r="U184" s="16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x14ac:dyDescent="0.2">
      <c r="A185" s="21"/>
      <c r="B185" s="1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15"/>
      <c r="U185" s="16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x14ac:dyDescent="0.2">
      <c r="A186" s="21"/>
      <c r="B186" s="1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15"/>
      <c r="U186" s="16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x14ac:dyDescent="0.2">
      <c r="A187" s="21"/>
      <c r="B187" s="1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15"/>
      <c r="U187" s="16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x14ac:dyDescent="0.2">
      <c r="A188" s="21"/>
      <c r="B188" s="1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15"/>
      <c r="U188" s="16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x14ac:dyDescent="0.2">
      <c r="A189" s="21"/>
      <c r="B189" s="1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15"/>
      <c r="U189" s="16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x14ac:dyDescent="0.2">
      <c r="A190" s="21"/>
      <c r="B190" s="1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15"/>
      <c r="U190" s="16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x14ac:dyDescent="0.2">
      <c r="A191" s="21"/>
      <c r="B191" s="1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15"/>
      <c r="U191" s="16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x14ac:dyDescent="0.2">
      <c r="A192" s="21"/>
      <c r="B192" s="1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15"/>
      <c r="U192" s="16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x14ac:dyDescent="0.2">
      <c r="A193" s="21"/>
      <c r="B193" s="1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15"/>
      <c r="U193" s="16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x14ac:dyDescent="0.2">
      <c r="A194" s="21"/>
      <c r="B194" s="1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15"/>
      <c r="U194" s="16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x14ac:dyDescent="0.2">
      <c r="A195" s="21"/>
      <c r="B195" s="1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15"/>
      <c r="U195" s="16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x14ac:dyDescent="0.2">
      <c r="A196" s="21"/>
      <c r="B196" s="1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15"/>
      <c r="U196" s="16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x14ac:dyDescent="0.2">
      <c r="A197" s="21"/>
      <c r="B197" s="1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15"/>
      <c r="U197" s="16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x14ac:dyDescent="0.2">
      <c r="A198" s="21"/>
      <c r="B198" s="1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15"/>
      <c r="U198" s="16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x14ac:dyDescent="0.2">
      <c r="A199" s="21"/>
      <c r="B199" s="1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15"/>
      <c r="U199" s="16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x14ac:dyDescent="0.2">
      <c r="A200" s="21"/>
      <c r="B200" s="1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15"/>
      <c r="U200" s="16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x14ac:dyDescent="0.2">
      <c r="A201" s="21"/>
      <c r="B201" s="1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15"/>
      <c r="U201" s="16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x14ac:dyDescent="0.2">
      <c r="A202" s="21"/>
      <c r="B202" s="1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15"/>
      <c r="U202" s="16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x14ac:dyDescent="0.2">
      <c r="A203" s="21"/>
      <c r="B203" s="1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15"/>
      <c r="U203" s="16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x14ac:dyDescent="0.2">
      <c r="A204" s="21"/>
      <c r="B204" s="1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15"/>
      <c r="U204" s="16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x14ac:dyDescent="0.2">
      <c r="A205" s="21"/>
      <c r="B205" s="1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15"/>
      <c r="U205" s="16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x14ac:dyDescent="0.2">
      <c r="A206" s="21"/>
      <c r="B206" s="1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15"/>
      <c r="U206" s="16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x14ac:dyDescent="0.2">
      <c r="A207" s="21"/>
      <c r="B207" s="1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15"/>
      <c r="U207" s="16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x14ac:dyDescent="0.2">
      <c r="A208" s="21"/>
      <c r="B208" s="1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15"/>
      <c r="U208" s="16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x14ac:dyDescent="0.2">
      <c r="A209" s="21"/>
      <c r="B209" s="1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15"/>
      <c r="U209" s="16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x14ac:dyDescent="0.2">
      <c r="A210" s="21"/>
      <c r="B210" s="1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15"/>
      <c r="U210" s="16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x14ac:dyDescent="0.2">
      <c r="A211" s="21"/>
      <c r="B211" s="1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15"/>
      <c r="U211" s="16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x14ac:dyDescent="0.2">
      <c r="A212" s="21"/>
      <c r="B212" s="1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15"/>
      <c r="U212" s="16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x14ac:dyDescent="0.2">
      <c r="A213" s="21"/>
      <c r="B213" s="1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15"/>
      <c r="U213" s="16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x14ac:dyDescent="0.2">
      <c r="A214" s="21"/>
      <c r="B214" s="1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15"/>
      <c r="U214" s="16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x14ac:dyDescent="0.2">
      <c r="A215" s="21"/>
      <c r="B215" s="1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15"/>
      <c r="U215" s="16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x14ac:dyDescent="0.2">
      <c r="A216" s="21"/>
      <c r="B216" s="1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15"/>
      <c r="U216" s="16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x14ac:dyDescent="0.2">
      <c r="A217" s="21"/>
      <c r="B217" s="1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15"/>
      <c r="U217" s="16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x14ac:dyDescent="0.2">
      <c r="A218" s="21"/>
      <c r="B218" s="1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15"/>
      <c r="U218" s="16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x14ac:dyDescent="0.2">
      <c r="A219" s="21"/>
      <c r="B219" s="1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15"/>
      <c r="U219" s="16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x14ac:dyDescent="0.2">
      <c r="A220" s="21"/>
      <c r="B220" s="1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15"/>
      <c r="U220" s="16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x14ac:dyDescent="0.2">
      <c r="A221" s="21"/>
      <c r="B221" s="1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15"/>
      <c r="U221" s="16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x14ac:dyDescent="0.2">
      <c r="A222" s="21"/>
      <c r="B222" s="1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15"/>
      <c r="U222" s="16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x14ac:dyDescent="0.2">
      <c r="A223" s="21"/>
      <c r="B223" s="1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15"/>
      <c r="U223" s="16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x14ac:dyDescent="0.2">
      <c r="A224" s="21"/>
      <c r="B224" s="1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15"/>
      <c r="U224" s="16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x14ac:dyDescent="0.2">
      <c r="A225" s="21"/>
      <c r="B225" s="1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15"/>
      <c r="U225" s="16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x14ac:dyDescent="0.2">
      <c r="A226" s="21"/>
      <c r="B226" s="1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15"/>
      <c r="U226" s="16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x14ac:dyDescent="0.2">
      <c r="A227" s="21"/>
      <c r="B227" s="1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15"/>
      <c r="U227" s="16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x14ac:dyDescent="0.2">
      <c r="A228" s="21"/>
      <c r="B228" s="1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15"/>
      <c r="U228" s="16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x14ac:dyDescent="0.2">
      <c r="A229" s="21"/>
      <c r="B229" s="1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15"/>
      <c r="U229" s="16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x14ac:dyDescent="0.2">
      <c r="A230" s="21"/>
      <c r="B230" s="1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15"/>
      <c r="U230" s="16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x14ac:dyDescent="0.2">
      <c r="A231" s="21"/>
      <c r="B231" s="1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15"/>
      <c r="U231" s="16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x14ac:dyDescent="0.2">
      <c r="A232" s="21"/>
      <c r="B232" s="1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15"/>
      <c r="U232" s="16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x14ac:dyDescent="0.2">
      <c r="A233" s="21"/>
      <c r="B233" s="1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15"/>
      <c r="U233" s="16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x14ac:dyDescent="0.2">
      <c r="A234" s="21"/>
      <c r="B234" s="1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15"/>
      <c r="U234" s="16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x14ac:dyDescent="0.2">
      <c r="A235" s="21"/>
      <c r="B235" s="1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15"/>
      <c r="U235" s="16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x14ac:dyDescent="0.2">
      <c r="A236" s="21"/>
      <c r="B236" s="1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15"/>
      <c r="U236" s="16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x14ac:dyDescent="0.2">
      <c r="A237" s="21"/>
      <c r="B237" s="1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15"/>
      <c r="U237" s="16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x14ac:dyDescent="0.2">
      <c r="A238" s="21"/>
      <c r="B238" s="1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15"/>
      <c r="U238" s="16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x14ac:dyDescent="0.2">
      <c r="A239" s="21"/>
      <c r="B239" s="1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15"/>
      <c r="U239" s="16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x14ac:dyDescent="0.2">
      <c r="A240" s="21"/>
      <c r="B240" s="1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15"/>
      <c r="U240" s="16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x14ac:dyDescent="0.2">
      <c r="A241" s="21"/>
      <c r="B241" s="1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15"/>
      <c r="U241" s="16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x14ac:dyDescent="0.2">
      <c r="A242" s="21"/>
      <c r="B242" s="1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15"/>
      <c r="U242" s="16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x14ac:dyDescent="0.2">
      <c r="A243" s="21"/>
      <c r="B243" s="1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15"/>
      <c r="U243" s="16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x14ac:dyDescent="0.2">
      <c r="A244" s="21"/>
      <c r="B244" s="1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15"/>
      <c r="U244" s="16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x14ac:dyDescent="0.2">
      <c r="A245" s="21"/>
      <c r="B245" s="1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15"/>
      <c r="U245" s="16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x14ac:dyDescent="0.2">
      <c r="A246" s="21"/>
      <c r="B246" s="1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15"/>
      <c r="U246" s="16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x14ac:dyDescent="0.2">
      <c r="A247" s="21"/>
      <c r="B247" s="1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15"/>
      <c r="U247" s="16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x14ac:dyDescent="0.2">
      <c r="A248" s="21"/>
      <c r="B248" s="1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15"/>
      <c r="U248" s="16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x14ac:dyDescent="0.2">
      <c r="A249" s="21"/>
      <c r="B249" s="1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15"/>
      <c r="U249" s="16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x14ac:dyDescent="0.2">
      <c r="A250" s="21"/>
      <c r="B250" s="1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15"/>
      <c r="U250" s="16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x14ac:dyDescent="0.2">
      <c r="A251" s="21"/>
      <c r="B251" s="1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15"/>
      <c r="U251" s="16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x14ac:dyDescent="0.2">
      <c r="A252" s="21"/>
      <c r="B252" s="1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15"/>
      <c r="U252" s="16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x14ac:dyDescent="0.2">
      <c r="A253" s="21"/>
      <c r="B253" s="1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15"/>
      <c r="U253" s="16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x14ac:dyDescent="0.2">
      <c r="A254" s="21"/>
      <c r="B254" s="1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15"/>
      <c r="U254" s="16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x14ac:dyDescent="0.2">
      <c r="A255" s="21"/>
      <c r="B255" s="1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15"/>
      <c r="U255" s="16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x14ac:dyDescent="0.2">
      <c r="A256" s="21"/>
      <c r="B256" s="1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15"/>
      <c r="U256" s="16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x14ac:dyDescent="0.2">
      <c r="A257" s="21"/>
      <c r="B257" s="1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15"/>
      <c r="U257" s="16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x14ac:dyDescent="0.2">
      <c r="A258" s="21"/>
      <c r="B258" s="1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15"/>
      <c r="U258" s="16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x14ac:dyDescent="0.2">
      <c r="A259" s="21"/>
      <c r="B259" s="1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15"/>
      <c r="U259" s="16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x14ac:dyDescent="0.2">
      <c r="A260" s="21"/>
      <c r="B260" s="1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15"/>
      <c r="U260" s="16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x14ac:dyDescent="0.2">
      <c r="A261" s="21"/>
      <c r="B261" s="1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15"/>
      <c r="U261" s="16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x14ac:dyDescent="0.2">
      <c r="A262" s="21"/>
      <c r="B262" s="1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15"/>
      <c r="U262" s="16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x14ac:dyDescent="0.2">
      <c r="A263" s="21"/>
      <c r="B263" s="1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15"/>
      <c r="U263" s="16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x14ac:dyDescent="0.2">
      <c r="A264" s="21"/>
      <c r="B264" s="1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15"/>
      <c r="U264" s="16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x14ac:dyDescent="0.2">
      <c r="A265" s="21"/>
      <c r="B265" s="1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15"/>
      <c r="U265" s="16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x14ac:dyDescent="0.2">
      <c r="A266" s="21"/>
      <c r="B266" s="1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15"/>
      <c r="U266" s="16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x14ac:dyDescent="0.2">
      <c r="A267" s="21"/>
      <c r="B267" s="1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15"/>
      <c r="U267" s="16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x14ac:dyDescent="0.2">
      <c r="A268" s="21"/>
      <c r="B268" s="1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15"/>
      <c r="U268" s="16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x14ac:dyDescent="0.2">
      <c r="A269" s="21"/>
      <c r="B269" s="1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15"/>
      <c r="U269" s="16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x14ac:dyDescent="0.2">
      <c r="A270" s="21"/>
      <c r="B270" s="1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15"/>
      <c r="U270" s="16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x14ac:dyDescent="0.2">
      <c r="A271" s="21"/>
      <c r="B271" s="1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15"/>
      <c r="U271" s="16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x14ac:dyDescent="0.2">
      <c r="A272" s="21"/>
      <c r="B272" s="1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15"/>
      <c r="U272" s="16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x14ac:dyDescent="0.2">
      <c r="A273" s="21"/>
      <c r="B273" s="1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15"/>
      <c r="U273" s="16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x14ac:dyDescent="0.2">
      <c r="A274" s="21"/>
      <c r="B274" s="1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15"/>
      <c r="U274" s="16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x14ac:dyDescent="0.2">
      <c r="A275" s="21"/>
      <c r="B275" s="1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15"/>
      <c r="U275" s="16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x14ac:dyDescent="0.2">
      <c r="A276" s="21"/>
      <c r="B276" s="1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15"/>
      <c r="U276" s="16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x14ac:dyDescent="0.2">
      <c r="A277" s="21"/>
      <c r="B277" s="1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15"/>
      <c r="U277" s="16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x14ac:dyDescent="0.2">
      <c r="A278" s="21"/>
      <c r="B278" s="1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15"/>
      <c r="U278" s="16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x14ac:dyDescent="0.2">
      <c r="A279" s="21"/>
      <c r="B279" s="1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15"/>
      <c r="U279" s="16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x14ac:dyDescent="0.2">
      <c r="A280" s="21"/>
      <c r="B280" s="1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15"/>
      <c r="U280" s="16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x14ac:dyDescent="0.2">
      <c r="A281" s="21"/>
      <c r="B281" s="1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15"/>
      <c r="U281" s="16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x14ac:dyDescent="0.2">
      <c r="A282" s="21"/>
      <c r="B282" s="1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15"/>
      <c r="U282" s="16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x14ac:dyDescent="0.2">
      <c r="A283" s="21"/>
      <c r="B283" s="1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15"/>
      <c r="U283" s="16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x14ac:dyDescent="0.2">
      <c r="A284" s="21"/>
      <c r="B284" s="1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15"/>
      <c r="U284" s="16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x14ac:dyDescent="0.2">
      <c r="A285" s="21"/>
      <c r="B285" s="1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15"/>
      <c r="U285" s="16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x14ac:dyDescent="0.2">
      <c r="A286" s="21"/>
      <c r="B286" s="1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15"/>
      <c r="U286" s="16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x14ac:dyDescent="0.2">
      <c r="A287" s="21"/>
      <c r="B287" s="1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15"/>
      <c r="U287" s="16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x14ac:dyDescent="0.2">
      <c r="A288" s="21"/>
      <c r="B288" s="1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15"/>
      <c r="U288" s="16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x14ac:dyDescent="0.2">
      <c r="A289" s="21"/>
      <c r="B289" s="1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15"/>
      <c r="U289" s="16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x14ac:dyDescent="0.2">
      <c r="A290" s="21"/>
      <c r="B290" s="1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15"/>
      <c r="U290" s="16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x14ac:dyDescent="0.2">
      <c r="A291" s="21"/>
      <c r="B291" s="1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15"/>
      <c r="U291" s="16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x14ac:dyDescent="0.2">
      <c r="A292" s="21"/>
      <c r="B292" s="1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15"/>
      <c r="U292" s="16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x14ac:dyDescent="0.2">
      <c r="A293" s="21"/>
      <c r="B293" s="1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15"/>
      <c r="U293" s="16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x14ac:dyDescent="0.2">
      <c r="A294" s="21"/>
      <c r="B294" s="1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15"/>
      <c r="U294" s="16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x14ac:dyDescent="0.2">
      <c r="A295" s="21"/>
      <c r="B295" s="1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15"/>
      <c r="U295" s="16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x14ac:dyDescent="0.2">
      <c r="A296" s="21"/>
      <c r="B296" s="1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15"/>
      <c r="U296" s="16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x14ac:dyDescent="0.2">
      <c r="A297" s="21"/>
      <c r="B297" s="1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15"/>
      <c r="U297" s="16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x14ac:dyDescent="0.2">
      <c r="A298" s="21"/>
      <c r="B298" s="1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15"/>
      <c r="U298" s="16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x14ac:dyDescent="0.2">
      <c r="A299" s="21"/>
      <c r="B299" s="1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15"/>
      <c r="U299" s="16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x14ac:dyDescent="0.2">
      <c r="A300" s="21"/>
      <c r="B300" s="1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15"/>
      <c r="U300" s="16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x14ac:dyDescent="0.2">
      <c r="A301" s="21"/>
      <c r="B301" s="1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15"/>
      <c r="U301" s="16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x14ac:dyDescent="0.2">
      <c r="A302" s="21"/>
      <c r="B302" s="1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15"/>
      <c r="U302" s="16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x14ac:dyDescent="0.2">
      <c r="A303" s="21"/>
      <c r="B303" s="1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15"/>
      <c r="U303" s="16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x14ac:dyDescent="0.2">
      <c r="A304" s="21"/>
      <c r="B304" s="1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15"/>
      <c r="U304" s="16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x14ac:dyDescent="0.2">
      <c r="A305" s="21"/>
      <c r="B305" s="1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15"/>
      <c r="U305" s="16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x14ac:dyDescent="0.2">
      <c r="A306" s="21"/>
      <c r="B306" s="1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15"/>
      <c r="U306" s="16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x14ac:dyDescent="0.2">
      <c r="A307" s="21"/>
      <c r="B307" s="1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15"/>
      <c r="U307" s="16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x14ac:dyDescent="0.2">
      <c r="A308" s="21"/>
      <c r="B308" s="1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15"/>
      <c r="U308" s="16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x14ac:dyDescent="0.2">
      <c r="A309" s="21"/>
      <c r="B309" s="1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15"/>
      <c r="U309" s="16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x14ac:dyDescent="0.2">
      <c r="A310" s="21"/>
      <c r="B310" s="1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15"/>
      <c r="U310" s="16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x14ac:dyDescent="0.2">
      <c r="A311" s="21"/>
      <c r="B311" s="1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15"/>
      <c r="U311" s="16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x14ac:dyDescent="0.2">
      <c r="A312" s="21"/>
      <c r="B312" s="1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15"/>
      <c r="U312" s="16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x14ac:dyDescent="0.2">
      <c r="A313" s="21"/>
      <c r="B313" s="1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15"/>
      <c r="U313" s="16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x14ac:dyDescent="0.2">
      <c r="A314" s="21"/>
      <c r="B314" s="1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15"/>
      <c r="U314" s="16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x14ac:dyDescent="0.2">
      <c r="A315" s="21"/>
      <c r="B315" s="1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15"/>
      <c r="U315" s="16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x14ac:dyDescent="0.2">
      <c r="A316" s="21"/>
      <c r="B316" s="1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15"/>
      <c r="U316" s="16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x14ac:dyDescent="0.2">
      <c r="A317" s="21"/>
      <c r="B317" s="1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15"/>
      <c r="U317" s="16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x14ac:dyDescent="0.2">
      <c r="A318" s="21"/>
      <c r="B318" s="1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15"/>
      <c r="U318" s="16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x14ac:dyDescent="0.2">
      <c r="A319" s="21"/>
      <c r="B319" s="1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15"/>
      <c r="U319" s="16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x14ac:dyDescent="0.2">
      <c r="A320" s="21"/>
      <c r="B320" s="1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15"/>
      <c r="U320" s="16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x14ac:dyDescent="0.2">
      <c r="A321" s="21"/>
      <c r="B321" s="1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15"/>
      <c r="U321" s="16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x14ac:dyDescent="0.2">
      <c r="A322" s="21"/>
      <c r="B322" s="1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15"/>
      <c r="U322" s="16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x14ac:dyDescent="0.2">
      <c r="A323" s="21"/>
      <c r="B323" s="1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15"/>
      <c r="U323" s="16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x14ac:dyDescent="0.2">
      <c r="A324" s="21"/>
      <c r="B324" s="1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15"/>
      <c r="U324" s="16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x14ac:dyDescent="0.2">
      <c r="A325" s="21"/>
      <c r="B325" s="1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15"/>
      <c r="U325" s="16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x14ac:dyDescent="0.2">
      <c r="A326" s="21"/>
      <c r="B326" s="1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15"/>
      <c r="U326" s="16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x14ac:dyDescent="0.2">
      <c r="A327" s="21"/>
      <c r="B327" s="1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15"/>
      <c r="U327" s="16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x14ac:dyDescent="0.2">
      <c r="A328" s="21"/>
      <c r="B328" s="1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15"/>
      <c r="U328" s="16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x14ac:dyDescent="0.2">
      <c r="A329" s="21"/>
      <c r="B329" s="1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15"/>
      <c r="U329" s="16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x14ac:dyDescent="0.2">
      <c r="A330" s="21"/>
      <c r="B330" s="1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15"/>
      <c r="U330" s="16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x14ac:dyDescent="0.2">
      <c r="A331" s="21"/>
      <c r="B331" s="1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15"/>
      <c r="U331" s="16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x14ac:dyDescent="0.2">
      <c r="A332" s="21"/>
      <c r="B332" s="1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15"/>
      <c r="U332" s="16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x14ac:dyDescent="0.2">
      <c r="A333" s="21"/>
      <c r="B333" s="1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15"/>
      <c r="U333" s="16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x14ac:dyDescent="0.2">
      <c r="A334" s="21"/>
      <c r="B334" s="1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15"/>
      <c r="U334" s="16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x14ac:dyDescent="0.2">
      <c r="A335" s="21"/>
      <c r="B335" s="1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15"/>
      <c r="U335" s="16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x14ac:dyDescent="0.2">
      <c r="A336" s="21"/>
      <c r="B336" s="1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15"/>
      <c r="U336" s="16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x14ac:dyDescent="0.2">
      <c r="A337" s="21"/>
      <c r="B337" s="1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15"/>
      <c r="U337" s="16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x14ac:dyDescent="0.2">
      <c r="A338" s="21"/>
      <c r="B338" s="1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15"/>
      <c r="U338" s="16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x14ac:dyDescent="0.2">
      <c r="A339" s="21"/>
      <c r="B339" s="1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15"/>
      <c r="U339" s="16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x14ac:dyDescent="0.2">
      <c r="A340" s="21"/>
      <c r="B340" s="1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15"/>
      <c r="U340" s="16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x14ac:dyDescent="0.2">
      <c r="A341" s="21"/>
      <c r="B341" s="1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15"/>
      <c r="U341" s="16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x14ac:dyDescent="0.2">
      <c r="A342" s="21"/>
      <c r="B342" s="1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15"/>
      <c r="U342" s="16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x14ac:dyDescent="0.2">
      <c r="A343" s="21"/>
      <c r="B343" s="1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15"/>
      <c r="U343" s="16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x14ac:dyDescent="0.2">
      <c r="A344" s="21"/>
      <c r="B344" s="1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15"/>
      <c r="U344" s="16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x14ac:dyDescent="0.2">
      <c r="A345" s="21"/>
      <c r="B345" s="1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15"/>
      <c r="U345" s="16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x14ac:dyDescent="0.2">
      <c r="A346" s="21"/>
      <c r="B346" s="1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15"/>
      <c r="U346" s="16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x14ac:dyDescent="0.2">
      <c r="A347" s="21"/>
      <c r="B347" s="1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15"/>
      <c r="U347" s="16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x14ac:dyDescent="0.2">
      <c r="A348" s="21"/>
      <c r="B348" s="1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15"/>
      <c r="U348" s="16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x14ac:dyDescent="0.2">
      <c r="A349" s="21"/>
      <c r="B349" s="1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15"/>
      <c r="U349" s="16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x14ac:dyDescent="0.2">
      <c r="A350" s="21"/>
      <c r="B350" s="1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15"/>
      <c r="U350" s="16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x14ac:dyDescent="0.2">
      <c r="A351" s="21"/>
      <c r="B351" s="1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15"/>
      <c r="U351" s="16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x14ac:dyDescent="0.2">
      <c r="A352" s="21"/>
      <c r="B352" s="1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15"/>
      <c r="U352" s="16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x14ac:dyDescent="0.2">
      <c r="A353" s="21"/>
      <c r="B353" s="1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15"/>
      <c r="U353" s="16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x14ac:dyDescent="0.2">
      <c r="A354" s="21"/>
      <c r="B354" s="1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15"/>
      <c r="U354" s="16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x14ac:dyDescent="0.2">
      <c r="A355" s="21"/>
      <c r="B355" s="1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15"/>
      <c r="U355" s="16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x14ac:dyDescent="0.2">
      <c r="A356" s="21"/>
      <c r="B356" s="1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15"/>
      <c r="U356" s="16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x14ac:dyDescent="0.2">
      <c r="A357" s="21"/>
      <c r="B357" s="1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15"/>
      <c r="U357" s="16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x14ac:dyDescent="0.2">
      <c r="A358" s="21"/>
      <c r="B358" s="1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15"/>
      <c r="U358" s="16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x14ac:dyDescent="0.2">
      <c r="A359" s="21"/>
      <c r="B359" s="1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15"/>
      <c r="U359" s="16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x14ac:dyDescent="0.2">
      <c r="A360" s="21"/>
      <c r="B360" s="1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15"/>
      <c r="U360" s="16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x14ac:dyDescent="0.2">
      <c r="A361" s="21"/>
      <c r="B361" s="1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15"/>
      <c r="U361" s="16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x14ac:dyDescent="0.2">
      <c r="A362" s="21"/>
      <c r="B362" s="1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15"/>
      <c r="U362" s="16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x14ac:dyDescent="0.2">
      <c r="A363" s="21"/>
      <c r="B363" s="1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15"/>
      <c r="U363" s="16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x14ac:dyDescent="0.2">
      <c r="A364" s="21"/>
      <c r="B364" s="1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15"/>
      <c r="U364" s="16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x14ac:dyDescent="0.2">
      <c r="A365" s="21"/>
      <c r="B365" s="1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15"/>
      <c r="U365" s="16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x14ac:dyDescent="0.2">
      <c r="A366" s="21"/>
      <c r="B366" s="1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15"/>
      <c r="U366" s="16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x14ac:dyDescent="0.2">
      <c r="A367" s="21"/>
      <c r="B367" s="1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15"/>
      <c r="U367" s="16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x14ac:dyDescent="0.2">
      <c r="A368" s="21"/>
      <c r="B368" s="1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15"/>
      <c r="U368" s="16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x14ac:dyDescent="0.2">
      <c r="A369" s="21"/>
      <c r="B369" s="1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15"/>
      <c r="U369" s="16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x14ac:dyDescent="0.2">
      <c r="A370" s="21"/>
      <c r="B370" s="1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15"/>
      <c r="U370" s="16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x14ac:dyDescent="0.2">
      <c r="A371" s="21"/>
      <c r="B371" s="1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15"/>
      <c r="U371" s="16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x14ac:dyDescent="0.2">
      <c r="A372" s="21"/>
      <c r="B372" s="1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15"/>
      <c r="U372" s="16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x14ac:dyDescent="0.2">
      <c r="A373" s="21"/>
      <c r="B373" s="1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15"/>
      <c r="U373" s="16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x14ac:dyDescent="0.2">
      <c r="A374" s="21"/>
      <c r="B374" s="1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15"/>
      <c r="U374" s="16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x14ac:dyDescent="0.2">
      <c r="A375" s="21"/>
      <c r="B375" s="1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15"/>
      <c r="U375" s="16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x14ac:dyDescent="0.2">
      <c r="A376" s="21"/>
      <c r="B376" s="1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15"/>
      <c r="U376" s="16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x14ac:dyDescent="0.2">
      <c r="A377" s="21"/>
      <c r="B377" s="1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15"/>
      <c r="U377" s="16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x14ac:dyDescent="0.2">
      <c r="A378" s="21"/>
      <c r="B378" s="1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15"/>
      <c r="U378" s="16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x14ac:dyDescent="0.2">
      <c r="A379" s="21"/>
      <c r="B379" s="1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15"/>
      <c r="U379" s="16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x14ac:dyDescent="0.2">
      <c r="B380" s="1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15"/>
      <c r="U380" s="16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x14ac:dyDescent="0.2">
      <c r="V381" s="21"/>
    </row>
  </sheetData>
  <mergeCells count="98">
    <mergeCell ref="N161:O161"/>
    <mergeCell ref="N162:O162"/>
    <mergeCell ref="N163:O163"/>
    <mergeCell ref="N164:O164"/>
    <mergeCell ref="G158:H158"/>
    <mergeCell ref="U158:V158"/>
    <mergeCell ref="W158:X158"/>
    <mergeCell ref="U159:V159"/>
    <mergeCell ref="W159:X159"/>
    <mergeCell ref="N160:O160"/>
    <mergeCell ref="U160:V160"/>
    <mergeCell ref="W160:X160"/>
    <mergeCell ref="V154:X154"/>
    <mergeCell ref="V155:X155"/>
    <mergeCell ref="G156:H156"/>
    <mergeCell ref="G157:H157"/>
    <mergeCell ref="U157:V157"/>
    <mergeCell ref="W157:X157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U91:V91"/>
    <mergeCell ref="K92:L92"/>
    <mergeCell ref="U92:V92"/>
    <mergeCell ref="U99:V99"/>
    <mergeCell ref="J101:K101"/>
    <mergeCell ref="J102:K102"/>
    <mergeCell ref="K85:L85"/>
    <mergeCell ref="K86:L86"/>
    <mergeCell ref="K87:L87"/>
    <mergeCell ref="K88:L88"/>
    <mergeCell ref="K90:L90"/>
    <mergeCell ref="K91:L91"/>
    <mergeCell ref="K80:L80"/>
    <mergeCell ref="U80:V80"/>
    <mergeCell ref="K82:L82"/>
    <mergeCell ref="U82:V82"/>
    <mergeCell ref="K83:L83"/>
    <mergeCell ref="U83:V83"/>
    <mergeCell ref="U75:V75"/>
    <mergeCell ref="K76:L76"/>
    <mergeCell ref="K77:L77"/>
    <mergeCell ref="U77:V77"/>
    <mergeCell ref="K79:L79"/>
    <mergeCell ref="U79:V79"/>
    <mergeCell ref="U69:V69"/>
    <mergeCell ref="K70:L70"/>
    <mergeCell ref="K71:L71"/>
    <mergeCell ref="K73:L73"/>
    <mergeCell ref="K74:L74"/>
    <mergeCell ref="U74:V74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I18:AE19"/>
    <mergeCell ref="H31:J31"/>
    <mergeCell ref="H32:J32"/>
    <mergeCell ref="X32:Z32"/>
    <mergeCell ref="H33:J33"/>
    <mergeCell ref="L33:M33"/>
    <mergeCell ref="I15:AE16"/>
    <mergeCell ref="A2:AE2"/>
    <mergeCell ref="A3:AE3"/>
    <mergeCell ref="H5:X5"/>
    <mergeCell ref="H6:X6"/>
    <mergeCell ref="AD9:AE9"/>
  </mergeCells>
  <conditionalFormatting sqref="J104:K104">
    <cfRule type="cellIs" dxfId="231" priority="11" stopIfTrue="1" operator="lessThan">
      <formula>$H$31</formula>
    </cfRule>
    <cfRule type="cellIs" dxfId="230" priority="12" stopIfTrue="1" operator="greaterThan">
      <formula>$H$31</formula>
    </cfRule>
  </conditionalFormatting>
  <conditionalFormatting sqref="U69:V69">
    <cfRule type="cellIs" dxfId="229" priority="1" stopIfTrue="1" operator="lessThan">
      <formula>$X$36</formula>
    </cfRule>
    <cfRule type="cellIs" dxfId="228" priority="2" stopIfTrue="1" operator="greaterThan">
      <formula>$X$36</formula>
    </cfRule>
  </conditionalFormatting>
  <conditionalFormatting sqref="U75:V75">
    <cfRule type="cellIs" dxfId="227" priority="5" stopIfTrue="1" operator="lessThan">
      <formula>$X$35</formula>
    </cfRule>
    <cfRule type="cellIs" dxfId="226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225" priority="3" stopIfTrue="1" operator="lessThan">
      <formula>$X$37</formula>
    </cfRule>
    <cfRule type="cellIs" dxfId="224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2342-FC63-480C-AE9E-472982102E21}">
  <sheetPr>
    <tabColor rgb="FF92D050"/>
  </sheetPr>
  <dimension ref="A1:AX381"/>
  <sheetViews>
    <sheetView view="pageBreakPreview" zoomScale="75" zoomScaleNormal="100" zoomScaleSheetLayoutView="115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50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6"/>
      <c r="AE5" s="17"/>
      <c r="AF5" s="16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132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21"/>
      <c r="AB6" s="21" t="s">
        <v>3</v>
      </c>
      <c r="AD6" s="20"/>
      <c r="AE6" s="22"/>
      <c r="AF6" s="20"/>
      <c r="AG6" s="20"/>
      <c r="AH6" s="23"/>
      <c r="AI6" s="20">
        <f>PI()*H34</f>
        <v>100.53410650752696</v>
      </c>
      <c r="AJ6" s="24">
        <f>AI6/6</f>
        <v>16.755684417921159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205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21"/>
      <c r="AB7" s="2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21"/>
      <c r="AB8" s="2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5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5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5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5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5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AE27" s="51"/>
    </row>
    <row r="28" spans="1:39" ht="11.25" customHeight="1" x14ac:dyDescent="0.2">
      <c r="A28" s="61"/>
      <c r="B28" s="15" t="s">
        <v>196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62"/>
      <c r="T28" s="63"/>
      <c r="U28" s="16"/>
      <c r="V28" s="21"/>
      <c r="W28" s="21"/>
      <c r="AE28" s="51"/>
    </row>
    <row r="29" spans="1:39" ht="11.25" customHeight="1" x14ac:dyDescent="0.2">
      <c r="A29" s="61"/>
      <c r="B29" s="64"/>
      <c r="C29" s="15"/>
      <c r="D29" s="21"/>
      <c r="E29" s="21"/>
      <c r="F29" s="21"/>
      <c r="G29" s="21"/>
      <c r="H29" s="21"/>
      <c r="T29" s="15"/>
      <c r="U29" s="65"/>
      <c r="V29" s="21"/>
      <c r="Y29" s="21"/>
      <c r="Z29" s="66"/>
      <c r="AA29" s="21"/>
      <c r="AB29" s="21"/>
      <c r="AC29" s="2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68"/>
      <c r="T30" s="63"/>
      <c r="U30" s="16"/>
      <c r="V30" s="2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21"/>
      <c r="D31" s="21"/>
      <c r="E31" s="21"/>
      <c r="G31" s="7" t="s">
        <v>3</v>
      </c>
      <c r="H31" s="219">
        <v>1910.2678000000001</v>
      </c>
      <c r="I31" s="219"/>
      <c r="J31" s="219"/>
      <c r="K31" s="21" t="s">
        <v>35</v>
      </c>
      <c r="M31" s="21"/>
      <c r="N31" s="21"/>
      <c r="O31" s="21"/>
      <c r="P31" s="21"/>
      <c r="Q31" s="21"/>
      <c r="R31" s="21" t="s">
        <v>36</v>
      </c>
      <c r="S31" s="70"/>
      <c r="T31" s="15"/>
      <c r="U31" s="71"/>
      <c r="V31" s="21"/>
      <c r="Z31" s="72"/>
      <c r="AA31" s="21"/>
      <c r="AB31" s="2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21"/>
      <c r="D32" s="21"/>
      <c r="E32" s="21"/>
      <c r="G32" s="7" t="s">
        <v>3</v>
      </c>
      <c r="H32" s="230">
        <v>1.8</v>
      </c>
      <c r="I32" s="230"/>
      <c r="J32" s="230"/>
      <c r="K32" s="21" t="s">
        <v>38</v>
      </c>
      <c r="M32" s="21"/>
      <c r="N32" s="21"/>
      <c r="O32" s="21"/>
      <c r="P32" s="21"/>
      <c r="Q32" s="21"/>
      <c r="R32" s="21" t="s">
        <v>39</v>
      </c>
      <c r="S32" s="68"/>
      <c r="T32" s="63"/>
      <c r="U32" s="71"/>
      <c r="V32" s="21"/>
      <c r="W32" s="2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21"/>
      <c r="E33" s="21"/>
      <c r="G33" s="7" t="s">
        <v>3</v>
      </c>
      <c r="H33" s="237">
        <f>L33*6/PI()</f>
        <v>17.188733853924695</v>
      </c>
      <c r="I33" s="237"/>
      <c r="J33" s="237"/>
      <c r="K33" s="21" t="s">
        <v>38</v>
      </c>
      <c r="L33" s="238">
        <v>9</v>
      </c>
      <c r="M33" s="238"/>
      <c r="N33" s="7" t="s">
        <v>42</v>
      </c>
      <c r="Q33" s="21"/>
      <c r="R33" s="21"/>
      <c r="S33" s="68"/>
      <c r="T33" s="63"/>
      <c r="U33" s="71"/>
      <c r="V33" s="21"/>
      <c r="W33" s="21"/>
      <c r="X33" s="74"/>
      <c r="Y33" s="74"/>
      <c r="Z33" s="74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21"/>
      <c r="D34" s="21"/>
      <c r="E34" s="21"/>
      <c r="G34" s="7" t="s">
        <v>3</v>
      </c>
      <c r="H34" s="230">
        <v>32.000999999999998</v>
      </c>
      <c r="I34" s="230"/>
      <c r="J34" s="230"/>
      <c r="K34" s="21" t="s">
        <v>38</v>
      </c>
      <c r="M34" s="78"/>
      <c r="R34" s="7" t="s">
        <v>44</v>
      </c>
      <c r="T34" s="15"/>
      <c r="U34" s="79"/>
      <c r="V34" s="21"/>
      <c r="W34" s="7" t="s">
        <v>3</v>
      </c>
      <c r="X34" s="230">
        <v>300</v>
      </c>
      <c r="Y34" s="230"/>
      <c r="Z34" s="230"/>
      <c r="AA34" s="21" t="s">
        <v>40</v>
      </c>
      <c r="AB34" s="2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21"/>
      <c r="D35" s="21"/>
      <c r="E35" s="21"/>
      <c r="G35" s="7" t="s">
        <v>3</v>
      </c>
      <c r="H35" s="230">
        <v>8</v>
      </c>
      <c r="I35" s="230"/>
      <c r="J35" s="230"/>
      <c r="K35" s="21" t="s">
        <v>46</v>
      </c>
      <c r="R35" s="7" t="s">
        <v>47</v>
      </c>
      <c r="T35" s="15"/>
      <c r="U35" s="79"/>
      <c r="V35" s="21"/>
      <c r="W35" s="7" t="s">
        <v>3</v>
      </c>
      <c r="X35" s="230">
        <v>15</v>
      </c>
      <c r="Y35" s="230"/>
      <c r="Z35" s="230"/>
      <c r="AA35" s="21" t="s">
        <v>48</v>
      </c>
      <c r="AB35" s="2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21"/>
      <c r="D36" s="21"/>
      <c r="E36" s="21"/>
      <c r="G36" s="7" t="s">
        <v>3</v>
      </c>
      <c r="H36" s="231">
        <f>H32*H35</f>
        <v>14.4</v>
      </c>
      <c r="I36" s="231"/>
      <c r="J36" s="231"/>
      <c r="K36" s="21" t="s">
        <v>38</v>
      </c>
      <c r="R36" s="7" t="s">
        <v>51</v>
      </c>
      <c r="T36" s="15"/>
      <c r="U36" s="71"/>
      <c r="V36" s="21"/>
      <c r="W36" s="7" t="s">
        <v>3</v>
      </c>
      <c r="X36" s="230">
        <v>30</v>
      </c>
      <c r="Y36" s="230"/>
      <c r="Z36" s="230"/>
      <c r="AA36" s="21" t="s">
        <v>48</v>
      </c>
      <c r="AB36" s="2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21"/>
      <c r="D37" s="21"/>
      <c r="E37" s="21"/>
      <c r="H37" s="21"/>
      <c r="I37" s="21"/>
      <c r="J37" s="21"/>
      <c r="K37" s="21"/>
      <c r="R37" s="7" t="s">
        <v>47</v>
      </c>
      <c r="T37" s="15"/>
      <c r="U37" s="71"/>
      <c r="V37" s="21"/>
      <c r="W37" s="7" t="s">
        <v>3</v>
      </c>
      <c r="X37" s="230">
        <v>15</v>
      </c>
      <c r="Y37" s="230"/>
      <c r="Z37" s="230"/>
      <c r="AA37" s="21" t="s">
        <v>48</v>
      </c>
      <c r="AB37" s="2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21"/>
      <c r="D38" s="21"/>
      <c r="E38" s="21"/>
      <c r="H38" s="21"/>
      <c r="I38" s="21"/>
      <c r="J38" s="21"/>
      <c r="K38" s="21"/>
      <c r="T38" s="15"/>
      <c r="U38" s="71"/>
      <c r="V38" s="21"/>
      <c r="X38" s="74"/>
      <c r="Y38" s="74"/>
      <c r="Z38" s="74"/>
      <c r="AA38" s="21"/>
      <c r="AB38" s="2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21"/>
      <c r="D39" s="21"/>
      <c r="E39" s="21"/>
      <c r="H39" s="21"/>
      <c r="I39" s="21"/>
      <c r="J39" s="21"/>
      <c r="K39" s="21"/>
      <c r="L39" s="7" t="s">
        <v>3</v>
      </c>
      <c r="M39" s="81">
        <f>U39+U68+U74</f>
        <v>10710</v>
      </c>
      <c r="N39" s="7" t="s">
        <v>55</v>
      </c>
      <c r="O39" s="82" t="s">
        <v>56</v>
      </c>
      <c r="T39" s="15"/>
      <c r="U39" s="232">
        <f>Sheet1!B32</f>
        <v>10148</v>
      </c>
      <c r="V39" s="232"/>
      <c r="W39" s="232"/>
      <c r="X39" s="74" t="s">
        <v>55</v>
      </c>
      <c r="Y39" s="74"/>
      <c r="Z39" s="74"/>
      <c r="AA39" s="21"/>
      <c r="AB39" s="2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21"/>
      <c r="D40" s="21"/>
      <c r="E40" s="21"/>
      <c r="H40" s="21"/>
      <c r="I40" s="21"/>
      <c r="J40" s="21"/>
      <c r="K40" s="21"/>
      <c r="L40" s="7" t="s">
        <v>3</v>
      </c>
      <c r="M40" s="83">
        <f>U40/1000</f>
        <v>582</v>
      </c>
      <c r="N40" s="7" t="s">
        <v>58</v>
      </c>
      <c r="O40" s="82" t="s">
        <v>59</v>
      </c>
      <c r="T40" s="15"/>
      <c r="U40" s="233">
        <f>Sheet1!M32</f>
        <v>582000</v>
      </c>
      <c r="V40" s="233"/>
      <c r="W40" s="233"/>
      <c r="X40" s="74" t="s">
        <v>60</v>
      </c>
      <c r="Y40" s="74"/>
      <c r="Z40" s="74"/>
      <c r="AA40" s="21"/>
      <c r="AB40" s="2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21"/>
      <c r="D41" s="21"/>
      <c r="E41" s="21"/>
      <c r="H41" s="21"/>
      <c r="I41" s="21"/>
      <c r="J41" s="21"/>
      <c r="K41" s="21"/>
      <c r="M41" s="74">
        <f>Sheet1!E32</f>
        <v>600</v>
      </c>
      <c r="N41" s="7" t="s">
        <v>55</v>
      </c>
      <c r="O41" s="82" t="s">
        <v>56</v>
      </c>
      <c r="T41" s="15"/>
      <c r="U41" s="71"/>
      <c r="V41" s="21"/>
      <c r="X41" s="74"/>
      <c r="Y41" s="74"/>
      <c r="Z41" s="74"/>
      <c r="AA41" s="21"/>
      <c r="AB41" s="2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21"/>
      <c r="D43" s="21"/>
      <c r="E43" s="21"/>
      <c r="H43" s="21"/>
      <c r="I43" s="21"/>
      <c r="J43" s="21"/>
      <c r="K43" s="21"/>
      <c r="T43" s="15"/>
      <c r="U43" s="71"/>
      <c r="V43" s="21"/>
      <c r="X43" s="74"/>
      <c r="Y43" s="74"/>
      <c r="Z43" s="74"/>
      <c r="AA43" s="21"/>
      <c r="AB43" s="2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21"/>
      <c r="D44" s="21"/>
      <c r="E44" s="21"/>
      <c r="H44" s="21"/>
      <c r="I44" s="21"/>
      <c r="J44" s="21"/>
      <c r="K44" s="21"/>
      <c r="T44" s="15"/>
      <c r="U44" s="71"/>
      <c r="V44" s="21"/>
      <c r="X44" s="74"/>
      <c r="Y44" s="74"/>
      <c r="Z44" s="74"/>
      <c r="AA44" s="21"/>
      <c r="AB44" s="2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21"/>
      <c r="D45" s="21"/>
      <c r="E45" s="21"/>
      <c r="H45" s="21"/>
      <c r="I45" s="21"/>
      <c r="J45" s="21"/>
      <c r="K45" s="21"/>
      <c r="T45" s="15"/>
      <c r="U45" s="71"/>
      <c r="V45" s="21"/>
      <c r="X45" s="74"/>
      <c r="Y45" s="74"/>
      <c r="Z45" s="74"/>
      <c r="AA45" s="21"/>
      <c r="AB45" s="2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21"/>
      <c r="D46" s="21"/>
      <c r="E46" s="21"/>
      <c r="H46" s="21"/>
      <c r="I46" s="21"/>
      <c r="J46" s="21"/>
      <c r="K46" s="21"/>
      <c r="T46" s="15"/>
      <c r="U46" s="71"/>
      <c r="V46" s="21"/>
      <c r="X46" s="74"/>
      <c r="Y46" s="74"/>
      <c r="Z46" s="74"/>
      <c r="AA46" s="21"/>
      <c r="AB46" s="2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21"/>
      <c r="D47" s="21"/>
      <c r="E47" s="21"/>
      <c r="H47" s="21"/>
      <c r="I47" s="21"/>
      <c r="J47" s="21"/>
      <c r="K47" s="21"/>
      <c r="T47" s="15"/>
      <c r="U47" s="71"/>
      <c r="V47" s="21"/>
      <c r="X47" s="74"/>
      <c r="Y47" s="74"/>
      <c r="Z47" s="74"/>
      <c r="AA47" s="21"/>
      <c r="AB47" s="2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21"/>
      <c r="D48" s="21"/>
      <c r="E48" s="21"/>
      <c r="H48" s="21"/>
      <c r="I48" s="21"/>
      <c r="J48" s="21"/>
      <c r="K48" s="93"/>
      <c r="R48" s="94"/>
      <c r="T48" s="7"/>
      <c r="U48" s="7"/>
      <c r="W48" s="15"/>
      <c r="X48" s="71"/>
      <c r="Y48" s="21"/>
      <c r="AA48" s="74"/>
      <c r="AB48" s="2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21"/>
      <c r="D49" s="21"/>
      <c r="E49" s="21"/>
      <c r="H49" s="21"/>
      <c r="I49" s="21"/>
      <c r="J49" s="21"/>
      <c r="K49" s="93"/>
      <c r="L49" s="95"/>
      <c r="M49" s="95"/>
      <c r="N49" s="95"/>
      <c r="O49" s="95"/>
      <c r="P49" s="95"/>
      <c r="Q49" s="95"/>
      <c r="R49" s="94"/>
      <c r="S49" s="95"/>
      <c r="T49" s="96"/>
      <c r="U49" s="71"/>
      <c r="V49" s="79"/>
      <c r="W49" s="95"/>
      <c r="X49" s="97"/>
      <c r="Y49" s="74"/>
      <c r="Z49" s="74"/>
      <c r="AA49" s="21"/>
      <c r="AB49" s="2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21"/>
      <c r="D50" s="21"/>
      <c r="E50" s="21"/>
      <c r="H50" s="21"/>
      <c r="I50" s="21"/>
      <c r="J50" s="21"/>
      <c r="K50" s="98"/>
      <c r="R50" s="94"/>
      <c r="T50" s="15"/>
      <c r="U50" s="99"/>
      <c r="V50" s="21"/>
      <c r="X50" s="74"/>
      <c r="Y50" s="74"/>
      <c r="Z50" s="74"/>
      <c r="AA50" s="21"/>
      <c r="AB50" s="2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21"/>
      <c r="D51" s="21"/>
      <c r="E51" s="21"/>
      <c r="H51" s="21"/>
      <c r="I51" s="21"/>
      <c r="J51" s="21"/>
      <c r="K51" s="93"/>
      <c r="R51" s="94"/>
      <c r="T51" s="15"/>
      <c r="U51" s="71"/>
      <c r="V51" s="21"/>
      <c r="X51" s="74"/>
      <c r="Y51" s="74"/>
      <c r="Z51" s="74"/>
      <c r="AA51" s="21"/>
      <c r="AB51" s="2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21"/>
      <c r="D52" s="21"/>
      <c r="E52" s="21"/>
      <c r="H52" s="21"/>
      <c r="I52" s="21"/>
      <c r="J52" s="21"/>
      <c r="K52" s="93"/>
      <c r="L52" s="95"/>
      <c r="R52" s="94"/>
      <c r="T52" s="15"/>
      <c r="U52" s="71"/>
      <c r="V52" s="21"/>
      <c r="X52" s="74"/>
      <c r="Y52" s="74"/>
      <c r="Z52" s="74"/>
      <c r="AA52" s="21"/>
      <c r="AB52" s="2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21"/>
      <c r="D53" s="21"/>
      <c r="E53" s="21"/>
      <c r="H53" s="21"/>
      <c r="I53" s="21"/>
      <c r="J53" s="21"/>
      <c r="K53" s="21"/>
      <c r="T53" s="15"/>
      <c r="U53" s="71"/>
      <c r="V53" s="21"/>
      <c r="X53" s="74"/>
      <c r="Y53" s="74"/>
      <c r="Z53" s="74"/>
      <c r="AA53" s="21"/>
      <c r="AB53" s="2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21"/>
      <c r="D54" s="21"/>
      <c r="E54" s="21"/>
      <c r="H54" s="21"/>
      <c r="I54" s="21"/>
      <c r="J54" s="21"/>
      <c r="K54" s="21"/>
      <c r="T54" s="15"/>
      <c r="U54" s="71"/>
      <c r="V54" s="21"/>
      <c r="X54" s="74"/>
      <c r="Y54" s="74"/>
      <c r="Z54" s="74"/>
      <c r="AA54" s="21"/>
      <c r="AB54" s="2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21"/>
      <c r="D55" s="21"/>
      <c r="E55" s="21"/>
      <c r="H55" s="21"/>
      <c r="I55" s="21"/>
      <c r="J55" s="21"/>
      <c r="K55" s="21"/>
      <c r="R55" s="100"/>
      <c r="T55" s="15"/>
      <c r="U55" s="71"/>
      <c r="V55" s="21"/>
      <c r="X55" s="74"/>
      <c r="Y55" s="74"/>
      <c r="Z55" s="74"/>
      <c r="AA55" s="21"/>
      <c r="AB55" s="2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21"/>
      <c r="D56" s="21"/>
      <c r="E56" s="21"/>
      <c r="H56" s="21"/>
      <c r="I56" s="21"/>
      <c r="J56" s="21"/>
      <c r="K56" s="21"/>
      <c r="T56" s="15"/>
      <c r="U56" s="71"/>
      <c r="V56" s="21"/>
      <c r="X56" s="74"/>
      <c r="Y56" s="74"/>
      <c r="Z56" s="74"/>
      <c r="AA56" s="21"/>
      <c r="AB56" s="2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21"/>
      <c r="D57" s="21"/>
      <c r="E57" s="21"/>
      <c r="H57" s="21"/>
      <c r="I57" s="21"/>
      <c r="J57" s="21"/>
      <c r="K57" s="21"/>
      <c r="T57" s="15"/>
      <c r="U57" s="71"/>
      <c r="V57" s="21"/>
      <c r="X57" s="74"/>
      <c r="Y57" s="74"/>
      <c r="Z57" s="74"/>
      <c r="AA57" s="21"/>
      <c r="AB57" s="2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21"/>
      <c r="D58" s="21"/>
      <c r="E58" s="21"/>
      <c r="H58" s="21"/>
      <c r="I58" s="21"/>
      <c r="J58" s="21"/>
      <c r="K58" s="21"/>
      <c r="T58" s="15"/>
      <c r="U58" s="71"/>
      <c r="V58" s="21"/>
      <c r="X58" s="74"/>
      <c r="Y58" s="74"/>
      <c r="Z58" s="74"/>
      <c r="AA58" s="21"/>
      <c r="AB58" s="2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21"/>
      <c r="D59" s="21"/>
      <c r="E59" s="21"/>
      <c r="H59" s="21"/>
      <c r="I59" s="21"/>
      <c r="J59" s="21"/>
      <c r="K59" s="21"/>
      <c r="T59" s="15"/>
      <c r="U59" s="71"/>
      <c r="V59" s="21"/>
      <c r="X59" s="74"/>
      <c r="Y59" s="74"/>
      <c r="Z59" s="74"/>
      <c r="AA59" s="21"/>
      <c r="AB59" s="2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21"/>
      <c r="D60" s="21"/>
      <c r="E60" s="21"/>
      <c r="H60" s="21"/>
      <c r="I60" s="21"/>
      <c r="J60" s="21"/>
      <c r="K60" s="21"/>
      <c r="T60" s="15"/>
      <c r="U60" s="71"/>
      <c r="V60" s="21"/>
      <c r="X60" s="74"/>
      <c r="Y60" s="74"/>
      <c r="Z60" s="74"/>
      <c r="AA60" s="21"/>
      <c r="AB60" s="2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21"/>
      <c r="D61" s="21"/>
      <c r="E61" s="21"/>
      <c r="H61" s="21"/>
      <c r="I61" s="21"/>
      <c r="J61" s="21"/>
      <c r="K61" s="21"/>
      <c r="T61" s="15"/>
      <c r="U61" s="71"/>
      <c r="V61" s="21"/>
      <c r="X61" s="74"/>
      <c r="Y61" s="74"/>
      <c r="Z61" s="74"/>
      <c r="AA61" s="21"/>
      <c r="AB61" s="2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21"/>
      <c r="D62" s="21"/>
      <c r="E62" s="21"/>
      <c r="H62" s="21"/>
      <c r="I62" s="21"/>
      <c r="J62" s="21"/>
      <c r="K62" s="21"/>
      <c r="T62" s="15"/>
      <c r="U62" s="71"/>
      <c r="V62" s="21"/>
      <c r="X62" s="74"/>
      <c r="Y62" s="74"/>
      <c r="Z62" s="74"/>
      <c r="AA62" s="21"/>
      <c r="AB62" s="2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21"/>
      <c r="D63" s="21"/>
      <c r="E63" s="21"/>
      <c r="H63" s="21"/>
      <c r="I63" s="21"/>
      <c r="J63" s="21"/>
      <c r="K63" s="21"/>
      <c r="T63" s="15"/>
      <c r="U63" s="71"/>
      <c r="V63" s="21"/>
      <c r="X63" s="74"/>
      <c r="Y63" s="74"/>
      <c r="Z63" s="74"/>
      <c r="AA63" s="21"/>
      <c r="AB63" s="2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21"/>
      <c r="D64" s="21"/>
      <c r="E64" s="21"/>
      <c r="H64" s="21"/>
      <c r="I64" s="21"/>
      <c r="J64" s="21"/>
      <c r="K64" s="21"/>
      <c r="T64" s="15"/>
      <c r="U64" s="71"/>
      <c r="V64" s="21"/>
      <c r="X64" s="74"/>
      <c r="Y64" s="74"/>
      <c r="Z64" s="74"/>
      <c r="AA64" s="21"/>
      <c r="AB64" s="2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21"/>
      <c r="D65" s="21"/>
      <c r="E65" s="21"/>
      <c r="H65" s="21"/>
      <c r="I65" s="21"/>
      <c r="J65" s="7" t="s">
        <v>3</v>
      </c>
      <c r="K65" s="234">
        <f>PI()*H34^2/4</f>
        <v>804.29798558684263</v>
      </c>
      <c r="L65" s="234"/>
      <c r="M65" s="7" t="s">
        <v>62</v>
      </c>
      <c r="T65" s="15"/>
      <c r="U65" s="71"/>
      <c r="V65" s="21"/>
      <c r="X65" s="74"/>
      <c r="Y65" s="74"/>
      <c r="Z65" s="74"/>
      <c r="AA65" s="21"/>
      <c r="AB65" s="21"/>
      <c r="AD65" s="80"/>
      <c r="AE65" s="51"/>
      <c r="AI65" s="64"/>
      <c r="AJ65" s="75"/>
      <c r="AK65" s="75"/>
      <c r="AL65" s="75"/>
      <c r="AM65" s="75"/>
      <c r="AX65" s="7">
        <f>PI()*H34^2*0.25*AX64/1000</f>
        <v>252.24393423974558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21"/>
      <c r="X67" s="74"/>
      <c r="Y67" s="74"/>
      <c r="Z67" s="74"/>
      <c r="AA67" s="21"/>
      <c r="AB67" s="2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372.99608525204746</v>
      </c>
      <c r="L68" s="226"/>
      <c r="M68" s="95" t="s">
        <v>55</v>
      </c>
      <c r="R68" s="7" t="s">
        <v>66</v>
      </c>
      <c r="T68" s="7" t="s">
        <v>3</v>
      </c>
      <c r="U68" s="219">
        <v>374</v>
      </c>
      <c r="V68" s="219"/>
      <c r="W68" s="7" t="s">
        <v>55</v>
      </c>
      <c r="X68" s="15"/>
      <c r="Y68" s="74"/>
      <c r="Z68" s="74" t="s">
        <v>67</v>
      </c>
      <c r="AA68" s="21"/>
      <c r="AB68" s="2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02"/>
      <c r="L69" s="102"/>
      <c r="M69" s="95"/>
      <c r="T69" s="7" t="s">
        <v>3</v>
      </c>
      <c r="U69" s="221">
        <f>U68/1000*K65/X32*60</f>
        <v>30.080744660947914</v>
      </c>
      <c r="V69" s="221"/>
      <c r="W69" s="7" t="s">
        <v>48</v>
      </c>
      <c r="X69" s="15"/>
      <c r="Y69" s="74"/>
      <c r="Z69" s="21" t="s">
        <v>67</v>
      </c>
      <c r="AA69" s="21"/>
      <c r="AB69" s="2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374</v>
      </c>
      <c r="L70" s="226"/>
      <c r="M70" s="95" t="s">
        <v>55</v>
      </c>
      <c r="T70" s="15"/>
      <c r="U70" s="71"/>
      <c r="V70" s="21"/>
      <c r="X70" s="74"/>
      <c r="Y70" s="74"/>
      <c r="Z70" s="74"/>
      <c r="AA70" s="21"/>
      <c r="AB70" s="2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10336</v>
      </c>
      <c r="L71" s="220"/>
      <c r="M71" s="106" t="s">
        <v>55</v>
      </c>
      <c r="T71" s="15"/>
      <c r="U71" s="71"/>
      <c r="V71" s="21"/>
      <c r="X71" s="74"/>
      <c r="Y71" s="74"/>
      <c r="Z71" s="74"/>
      <c r="AA71" s="21"/>
      <c r="AB71" s="2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21"/>
      <c r="D72" s="21"/>
      <c r="E72" s="21"/>
      <c r="H72" s="21"/>
      <c r="I72" s="21"/>
      <c r="J72" s="21"/>
      <c r="K72" s="21"/>
      <c r="T72" s="15"/>
      <c r="U72" s="71"/>
      <c r="V72" s="21"/>
      <c r="X72" s="74"/>
      <c r="Y72" s="74"/>
      <c r="Z72" s="74"/>
      <c r="AA72" s="21"/>
      <c r="AB72" s="2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21"/>
      <c r="X73" s="74"/>
      <c r="Y73" s="74"/>
      <c r="Z73" s="74"/>
      <c r="AA73" s="21"/>
      <c r="AB73" s="2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186.49804262602373</v>
      </c>
      <c r="L74" s="226"/>
      <c r="M74" s="95" t="s">
        <v>55</v>
      </c>
      <c r="R74" s="7" t="s">
        <v>66</v>
      </c>
      <c r="T74" s="7" t="s">
        <v>3</v>
      </c>
      <c r="U74" s="219">
        <v>188</v>
      </c>
      <c r="V74" s="219"/>
      <c r="W74" s="7" t="s">
        <v>55</v>
      </c>
      <c r="X74" s="15"/>
      <c r="Y74" s="74"/>
      <c r="Z74" s="74" t="s">
        <v>72</v>
      </c>
      <c r="AA74" s="21"/>
      <c r="AB74" s="2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02"/>
      <c r="L75" s="102"/>
      <c r="M75" s="95"/>
      <c r="T75" s="7"/>
      <c r="U75" s="221">
        <f>U74/1000*K65/X32*60</f>
        <v>15.120802129032642</v>
      </c>
      <c r="V75" s="221"/>
      <c r="W75" s="7" t="s">
        <v>48</v>
      </c>
      <c r="X75" s="15"/>
      <c r="Y75" s="74"/>
      <c r="Z75" s="21" t="s">
        <v>72</v>
      </c>
      <c r="AA75" s="21"/>
      <c r="AB75" s="2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562</v>
      </c>
      <c r="L76" s="226"/>
      <c r="M76" s="95" t="s">
        <v>55</v>
      </c>
      <c r="T76" s="7"/>
      <c r="U76" s="69"/>
      <c r="V76" s="69"/>
      <c r="X76" s="15"/>
      <c r="Y76" s="74"/>
      <c r="Z76" s="74"/>
      <c r="AA76" s="21"/>
      <c r="AB76" s="2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10148</v>
      </c>
      <c r="L77" s="220"/>
      <c r="M77" s="106" t="s">
        <v>55</v>
      </c>
      <c r="T77" s="7"/>
      <c r="U77" s="229"/>
      <c r="V77" s="229"/>
      <c r="X77" s="15"/>
      <c r="Y77" s="74"/>
      <c r="Z77" s="21"/>
      <c r="AA77" s="21"/>
      <c r="AB77" s="2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21"/>
      <c r="E79" s="21"/>
      <c r="F79" s="21"/>
      <c r="G79" s="21"/>
      <c r="H79" s="21"/>
      <c r="I79" s="21"/>
      <c r="J79" s="7" t="s">
        <v>3</v>
      </c>
      <c r="K79" s="219">
        <v>16</v>
      </c>
      <c r="L79" s="219"/>
      <c r="M79" s="7" t="s">
        <v>76</v>
      </c>
      <c r="N79" s="16"/>
      <c r="O79" s="15"/>
      <c r="P79" s="108"/>
      <c r="Q79" s="16"/>
      <c r="R79" s="21"/>
      <c r="T79" s="7" t="s">
        <v>3</v>
      </c>
      <c r="U79" s="228">
        <f>K79*25.4</f>
        <v>406.4</v>
      </c>
      <c r="V79" s="228"/>
      <c r="W79" s="7" t="s">
        <v>55</v>
      </c>
      <c r="Y79" s="74"/>
      <c r="Z79" s="74"/>
      <c r="AA79" s="21"/>
      <c r="AB79" s="2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74"/>
      <c r="Z80" s="74"/>
      <c r="AA80" s="21"/>
      <c r="AB80" s="2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21"/>
      <c r="D81" s="21"/>
      <c r="E81" s="21"/>
      <c r="H81" s="21"/>
      <c r="I81" s="21"/>
      <c r="J81" s="21"/>
      <c r="K81" s="21"/>
      <c r="T81" s="15"/>
      <c r="U81" s="71"/>
      <c r="V81" s="21"/>
      <c r="X81" s="74"/>
      <c r="Y81" s="74"/>
      <c r="Z81" s="74"/>
      <c r="AA81" s="21"/>
      <c r="AB81" s="2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21"/>
      <c r="E82" s="21"/>
      <c r="F82" s="21"/>
      <c r="G82" s="21"/>
      <c r="H82" s="21"/>
      <c r="I82" s="2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21"/>
      <c r="Y82" s="74"/>
      <c r="Z82" s="74"/>
      <c r="AA82" s="21"/>
      <c r="AB82" s="2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21"/>
      <c r="Y83" s="74"/>
      <c r="Z83" s="74"/>
      <c r="AA83" s="21"/>
      <c r="AB83" s="2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21"/>
      <c r="D84" s="21"/>
      <c r="E84" s="21"/>
      <c r="H84" s="21"/>
      <c r="I84" s="21"/>
      <c r="J84" s="21"/>
      <c r="K84" s="21"/>
      <c r="T84" s="15"/>
      <c r="U84" s="71"/>
      <c r="V84" s="21"/>
      <c r="X84" s="74"/>
      <c r="Y84" s="74"/>
      <c r="Z84" s="74"/>
      <c r="AA84" s="21"/>
      <c r="AB84" s="2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21"/>
      <c r="X85" s="74"/>
      <c r="Y85" s="74"/>
      <c r="Z85" s="74"/>
      <c r="AA85" s="21"/>
      <c r="AB85" s="2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21"/>
      <c r="X86" s="74"/>
      <c r="Y86" s="74"/>
      <c r="Z86" s="74"/>
      <c r="AA86" s="21"/>
      <c r="AB86" s="2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21"/>
      <c r="X87" s="74"/>
      <c r="Y87" s="74"/>
      <c r="Z87" s="74"/>
      <c r="AA87" s="21"/>
      <c r="AB87" s="2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600</v>
      </c>
      <c r="L88" s="225"/>
      <c r="M88" s="106" t="s">
        <v>55</v>
      </c>
      <c r="T88" s="15"/>
      <c r="U88" s="71"/>
      <c r="V88" s="21"/>
      <c r="X88" s="74"/>
      <c r="Y88" s="74"/>
      <c r="Z88" s="74"/>
      <c r="AA88" s="21"/>
      <c r="AB88" s="2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21"/>
      <c r="D89" s="21"/>
      <c r="E89" s="21"/>
      <c r="H89" s="21"/>
      <c r="I89" s="21"/>
      <c r="J89" s="21"/>
      <c r="K89" s="21"/>
      <c r="T89" s="15"/>
      <c r="U89" s="71"/>
      <c r="V89" s="21"/>
      <c r="X89" s="74"/>
      <c r="Y89" s="74"/>
      <c r="Z89" s="74"/>
      <c r="AA89" s="21"/>
      <c r="AB89" s="2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21"/>
      <c r="X90" s="74"/>
      <c r="Y90" s="74"/>
      <c r="Z90" s="74"/>
      <c r="AA90" s="21"/>
      <c r="AB90" s="2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93.249021313011866</v>
      </c>
      <c r="L91" s="226"/>
      <c r="M91" s="95" t="s">
        <v>55</v>
      </c>
      <c r="R91" s="7" t="s">
        <v>66</v>
      </c>
      <c r="T91" s="7" t="s">
        <v>3</v>
      </c>
      <c r="U91" s="219">
        <v>94</v>
      </c>
      <c r="V91" s="219"/>
      <c r="W91" s="7" t="s">
        <v>55</v>
      </c>
      <c r="X91" s="15"/>
      <c r="Y91" s="74"/>
      <c r="Z91" s="74" t="s">
        <v>91</v>
      </c>
      <c r="AA91" s="21"/>
      <c r="AB91" s="2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694</v>
      </c>
      <c r="L92" s="220"/>
      <c r="M92" s="106" t="s">
        <v>55</v>
      </c>
      <c r="T92" s="7"/>
      <c r="U92" s="221">
        <f>U91/1000*K65/X34*60</f>
        <v>15.120802129032642</v>
      </c>
      <c r="V92" s="221"/>
      <c r="W92" s="7" t="s">
        <v>48</v>
      </c>
      <c r="X92" s="15"/>
      <c r="Y92" s="74"/>
      <c r="Z92" s="21" t="s">
        <v>91</v>
      </c>
      <c r="AA92" s="21"/>
      <c r="AB92" s="2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02"/>
      <c r="L93" s="102"/>
      <c r="M93" s="95"/>
      <c r="T93" s="7"/>
      <c r="U93" s="107"/>
      <c r="V93" s="107"/>
      <c r="X93" s="15"/>
      <c r="Y93" s="74"/>
      <c r="Z93" s="21"/>
      <c r="AA93" s="21"/>
      <c r="AB93" s="2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02"/>
      <c r="L94" s="102"/>
      <c r="M94" s="95"/>
      <c r="T94" s="7"/>
      <c r="U94" s="107"/>
      <c r="V94" s="107"/>
      <c r="X94" s="15"/>
      <c r="Y94" s="74"/>
      <c r="Z94" s="21"/>
      <c r="AA94" s="21"/>
      <c r="AB94" s="2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02"/>
      <c r="L95" s="102"/>
      <c r="M95" s="95"/>
      <c r="T95" s="7"/>
      <c r="U95" s="107"/>
      <c r="V95" s="107"/>
      <c r="X95" s="15"/>
      <c r="Y95" s="74"/>
      <c r="Z95" s="21"/>
      <c r="AA95" s="21"/>
      <c r="AB95" s="2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02"/>
      <c r="L96" s="102"/>
      <c r="M96" s="95"/>
      <c r="T96" s="7"/>
      <c r="U96" s="107"/>
      <c r="V96" s="107"/>
      <c r="X96" s="15"/>
      <c r="Y96" s="74"/>
      <c r="Z96" s="21"/>
      <c r="AA96" s="21"/>
      <c r="AB96" s="2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02"/>
      <c r="L97" s="102"/>
      <c r="M97" s="95"/>
      <c r="T97" s="7"/>
      <c r="U97" s="107"/>
      <c r="V97" s="107"/>
      <c r="X97" s="15"/>
      <c r="Y97" s="74"/>
      <c r="Z97" s="21"/>
      <c r="AA97" s="21"/>
      <c r="AB97" s="2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02"/>
      <c r="L98" s="102"/>
      <c r="M98" s="95"/>
      <c r="T98" s="7"/>
      <c r="U98" s="107"/>
      <c r="V98" s="107"/>
      <c r="X98" s="15"/>
      <c r="Y98" s="74"/>
      <c r="Z98" s="21"/>
      <c r="AA98" s="21"/>
      <c r="AB98" s="2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21"/>
      <c r="E99" s="21"/>
      <c r="F99" s="21"/>
      <c r="G99" s="21"/>
      <c r="H99" s="21"/>
      <c r="I99" s="21"/>
      <c r="J99" s="15"/>
      <c r="K99" s="16"/>
      <c r="L99" s="21"/>
      <c r="M99" s="110"/>
      <c r="N99" s="16"/>
      <c r="T99" s="15"/>
      <c r="U99" s="222"/>
      <c r="V99" s="222"/>
      <c r="X99" s="111"/>
      <c r="Y99" s="111"/>
      <c r="Z99" s="21"/>
      <c r="AA99" s="21"/>
      <c r="AB99" s="21"/>
      <c r="AC99" s="21"/>
      <c r="AD99" s="21"/>
      <c r="AE99" s="22"/>
      <c r="AR99" s="112"/>
    </row>
    <row r="100" spans="1:44" ht="11.25" customHeight="1" thickBot="1" x14ac:dyDescent="0.25">
      <c r="A100" s="61"/>
      <c r="C100" s="15"/>
      <c r="D100" s="21"/>
      <c r="E100" s="21"/>
      <c r="F100" s="21"/>
      <c r="G100" s="21"/>
      <c r="H100" s="21"/>
      <c r="N100" s="49"/>
      <c r="O100" s="21"/>
      <c r="P100" s="21"/>
      <c r="Q100" s="21"/>
      <c r="R100" s="21"/>
      <c r="S100" s="21"/>
      <c r="T100" s="15"/>
      <c r="U100" s="113"/>
      <c r="V100" s="15"/>
      <c r="W100" s="21"/>
      <c r="X100" s="21"/>
      <c r="Y100" s="111"/>
      <c r="Z100" s="21"/>
      <c r="AA100" s="21"/>
      <c r="AB100" s="21"/>
      <c r="AC100" s="21"/>
      <c r="AD100" s="2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8614.0314256350848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21"/>
      <c r="D102" s="21"/>
      <c r="E102" s="21"/>
      <c r="H102" s="21" t="s">
        <v>3</v>
      </c>
      <c r="I102" s="21"/>
      <c r="J102" s="215">
        <f>PI()*$H$34^2/4*L106/1000</f>
        <v>8313.2239790256044</v>
      </c>
      <c r="K102" s="215"/>
      <c r="L102" s="7" t="s">
        <v>35</v>
      </c>
      <c r="N102" s="7" t="s">
        <v>96</v>
      </c>
      <c r="O102" s="21"/>
      <c r="P102" s="21"/>
      <c r="Q102" s="21"/>
      <c r="R102" s="21"/>
      <c r="S102" s="21"/>
      <c r="T102" s="15"/>
      <c r="U102" s="16"/>
      <c r="V102" s="15"/>
      <c r="W102" s="21"/>
      <c r="X102" s="21"/>
      <c r="Y102" s="21"/>
      <c r="Z102" s="21"/>
      <c r="AA102" s="21"/>
      <c r="AB102" s="21"/>
      <c r="AC102" s="21"/>
      <c r="AD102" s="22"/>
      <c r="AE102" s="22"/>
    </row>
    <row r="103" spans="1:44" ht="11.25" customHeight="1" x14ac:dyDescent="0.2">
      <c r="A103" s="61"/>
      <c r="B103" s="119" t="s">
        <v>97</v>
      </c>
      <c r="C103" s="21"/>
      <c r="D103" s="21"/>
      <c r="E103" s="21"/>
      <c r="H103" s="21" t="s">
        <v>3</v>
      </c>
      <c r="I103" s="21"/>
      <c r="J103" s="215">
        <f>PI()*$H$34^2/4*(L107-L108)/1000</f>
        <v>7603.8331557380097</v>
      </c>
      <c r="K103" s="215"/>
      <c r="L103" s="7" t="s">
        <v>35</v>
      </c>
      <c r="N103" s="7" t="s">
        <v>98</v>
      </c>
      <c r="O103" s="21"/>
      <c r="P103" s="21"/>
      <c r="Q103" s="21"/>
      <c r="R103" s="21"/>
      <c r="S103" s="21"/>
      <c r="T103" s="15"/>
      <c r="U103" s="16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R103" s="109"/>
    </row>
    <row r="104" spans="1:44" ht="11.25" customHeight="1" x14ac:dyDescent="0.2">
      <c r="A104" s="61"/>
      <c r="B104" s="119" t="s">
        <v>99</v>
      </c>
      <c r="C104" s="21"/>
      <c r="D104" s="21"/>
      <c r="E104" s="21"/>
      <c r="H104" s="21" t="s">
        <v>3</v>
      </c>
      <c r="I104" s="21"/>
      <c r="J104" s="216">
        <f>PI()*$H$34^2/4*(L107-L109)/1000</f>
        <v>7679.4371663831735</v>
      </c>
      <c r="K104" s="216"/>
      <c r="L104" s="7" t="s">
        <v>35</v>
      </c>
      <c r="N104" s="7" t="s">
        <v>98</v>
      </c>
      <c r="O104" s="21"/>
      <c r="P104" s="21"/>
      <c r="Q104" s="21"/>
      <c r="R104" s="21"/>
      <c r="S104" s="21"/>
      <c r="T104" s="15"/>
      <c r="U104" s="16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R104" s="109"/>
    </row>
    <row r="105" spans="1:44" ht="11.25" customHeight="1" x14ac:dyDescent="0.2">
      <c r="A105" s="61"/>
      <c r="B105" s="119" t="s">
        <v>100</v>
      </c>
      <c r="C105" s="21"/>
      <c r="D105" s="21"/>
      <c r="E105" s="21"/>
      <c r="H105" s="21" t="s">
        <v>3</v>
      </c>
      <c r="I105" s="21"/>
      <c r="J105" s="215">
        <f>PI()*$H$34^2/4*L109/1000</f>
        <v>482.57879135210555</v>
      </c>
      <c r="K105" s="215"/>
      <c r="L105" s="7" t="s">
        <v>35</v>
      </c>
      <c r="N105" s="7" t="s">
        <v>101</v>
      </c>
      <c r="O105" s="21"/>
      <c r="P105" s="21"/>
      <c r="Q105" s="21"/>
      <c r="R105" s="21"/>
      <c r="S105" s="21"/>
      <c r="T105" s="15"/>
      <c r="U105" s="16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</row>
    <row r="106" spans="1:44" ht="11.25" customHeight="1" x14ac:dyDescent="0.2">
      <c r="A106" s="61"/>
      <c r="B106" s="119"/>
      <c r="E106" s="21" t="s">
        <v>102</v>
      </c>
      <c r="F106" s="21"/>
      <c r="G106" s="21"/>
      <c r="J106" s="21" t="s">
        <v>3</v>
      </c>
      <c r="K106" s="21"/>
      <c r="L106" s="217">
        <f>K71</f>
        <v>10336</v>
      </c>
      <c r="M106" s="202"/>
      <c r="N106" s="7" t="s">
        <v>55</v>
      </c>
      <c r="O106" s="21"/>
      <c r="P106" s="21"/>
      <c r="Q106" s="21"/>
      <c r="R106" s="21"/>
      <c r="S106" s="21"/>
      <c r="T106" s="15"/>
      <c r="U106" s="16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21" t="s">
        <v>3</v>
      </c>
      <c r="L107" s="217">
        <f>K77</f>
        <v>10148</v>
      </c>
      <c r="M107" s="202"/>
      <c r="N107" s="7" t="s">
        <v>55</v>
      </c>
      <c r="O107" s="21"/>
      <c r="P107" s="21"/>
      <c r="Q107" s="21"/>
      <c r="R107" s="21"/>
      <c r="S107" s="202" t="s">
        <v>104</v>
      </c>
      <c r="T107" s="202"/>
      <c r="U107" s="16"/>
      <c r="AD107" s="51"/>
      <c r="AE107" s="51"/>
      <c r="AH107" s="122"/>
    </row>
    <row r="108" spans="1:44" ht="11.25" customHeight="1" x14ac:dyDescent="0.2">
      <c r="A108" s="61"/>
      <c r="B108" s="119"/>
      <c r="E108" s="21" t="s">
        <v>105</v>
      </c>
      <c r="F108" s="21"/>
      <c r="G108" s="21"/>
      <c r="J108" s="21" t="s">
        <v>3</v>
      </c>
      <c r="K108" s="21"/>
      <c r="L108" s="217">
        <f>K92</f>
        <v>694</v>
      </c>
      <c r="M108" s="202"/>
      <c r="N108" s="7" t="s">
        <v>55</v>
      </c>
      <c r="T108" s="15"/>
      <c r="U108" s="71"/>
      <c r="V108" s="21"/>
      <c r="Y108" s="21"/>
      <c r="Z108" s="21"/>
      <c r="AA108" s="21"/>
      <c r="AB108" s="2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600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AE110" s="51"/>
    </row>
    <row r="111" spans="1:44" x14ac:dyDescent="0.2">
      <c r="A111" s="61"/>
      <c r="B111" s="1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62"/>
      <c r="T111" s="63"/>
      <c r="U111" s="16"/>
      <c r="V111" s="21"/>
      <c r="W111" s="21"/>
      <c r="AE111" s="51"/>
    </row>
    <row r="112" spans="1:44" x14ac:dyDescent="0.2">
      <c r="A112" s="61"/>
      <c r="B112" s="1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62"/>
      <c r="T112" s="63"/>
      <c r="U112" s="16"/>
      <c r="AE112" s="51"/>
    </row>
    <row r="113" spans="1:32" x14ac:dyDescent="0.2">
      <c r="A113" s="60"/>
      <c r="B113" s="1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AE113" s="51"/>
    </row>
    <row r="114" spans="1:32" x14ac:dyDescent="0.2">
      <c r="A114" s="61"/>
      <c r="B114" s="64"/>
      <c r="C114" s="15"/>
      <c r="D114" s="21"/>
      <c r="E114" s="21"/>
      <c r="F114" s="21"/>
      <c r="G114" s="21"/>
      <c r="H114" s="21"/>
      <c r="T114" s="15"/>
      <c r="U114" s="16"/>
      <c r="V114" s="21"/>
      <c r="Y114" s="129"/>
      <c r="Z114" s="21"/>
      <c r="AA114" s="62"/>
      <c r="AB114" s="62"/>
      <c r="AC114" s="62"/>
      <c r="AD114" s="21"/>
      <c r="AE114" s="51"/>
    </row>
    <row r="115" spans="1:32" x14ac:dyDescent="0.2">
      <c r="A115" s="61"/>
      <c r="B115" s="64"/>
      <c r="C115" s="15"/>
      <c r="D115" s="21"/>
      <c r="E115" s="21"/>
      <c r="F115" s="21"/>
      <c r="G115" s="21"/>
      <c r="H115" s="21"/>
      <c r="T115" s="15"/>
      <c r="U115" s="16"/>
      <c r="V115" s="21"/>
      <c r="Y115" s="16"/>
      <c r="Z115" s="21"/>
      <c r="AA115" s="62"/>
      <c r="AB115" s="62"/>
      <c r="AC115" s="62"/>
      <c r="AD115" s="21"/>
      <c r="AE115" s="51"/>
    </row>
    <row r="116" spans="1:32" x14ac:dyDescent="0.2">
      <c r="A116" s="61"/>
      <c r="B116" s="64"/>
      <c r="C116" s="21"/>
      <c r="D116" s="21"/>
      <c r="E116" s="21"/>
      <c r="F116" s="7" t="s">
        <v>107</v>
      </c>
      <c r="H116" s="21"/>
      <c r="T116" s="15"/>
      <c r="U116" s="16"/>
      <c r="V116" s="21"/>
      <c r="Y116" s="21"/>
      <c r="Z116" s="207">
        <f>M39</f>
        <v>10710</v>
      </c>
      <c r="AA116" s="207"/>
      <c r="AB116" s="21" t="s">
        <v>55</v>
      </c>
      <c r="AC116" s="21"/>
      <c r="AE116" s="51"/>
      <c r="AF116" s="130"/>
    </row>
    <row r="117" spans="1:32" x14ac:dyDescent="0.2">
      <c r="A117" s="61"/>
      <c r="B117" s="7"/>
      <c r="C117" s="21"/>
      <c r="D117" s="131">
        <f>U69</f>
        <v>30.080744660947914</v>
      </c>
      <c r="E117" s="21" t="s">
        <v>108</v>
      </c>
      <c r="H117" s="21"/>
      <c r="T117" s="15"/>
      <c r="U117" s="21"/>
      <c r="V117" s="21"/>
      <c r="Y117" s="21"/>
      <c r="AC117" s="21"/>
      <c r="AE117" s="51"/>
    </row>
    <row r="118" spans="1:32" x14ac:dyDescent="0.2">
      <c r="A118" s="61"/>
      <c r="B118" s="7"/>
      <c r="C118" s="21"/>
      <c r="D118" s="21"/>
      <c r="F118" s="214" t="s">
        <v>102</v>
      </c>
      <c r="G118" s="214"/>
      <c r="H118" s="21"/>
      <c r="T118" s="15"/>
      <c r="U118" s="21"/>
      <c r="V118" s="21"/>
      <c r="Y118" s="129"/>
      <c r="Z118" s="207">
        <f>L106</f>
        <v>10336</v>
      </c>
      <c r="AA118" s="207"/>
      <c r="AB118" s="21" t="s">
        <v>55</v>
      </c>
      <c r="AC118" s="21"/>
      <c r="AE118" s="51"/>
      <c r="AF118" s="130"/>
    </row>
    <row r="119" spans="1:32" x14ac:dyDescent="0.2">
      <c r="A119" s="61"/>
      <c r="B119" s="7"/>
      <c r="C119" s="21"/>
      <c r="D119" s="131">
        <f>U75</f>
        <v>15.120802129032642</v>
      </c>
      <c r="E119" s="21" t="s">
        <v>108</v>
      </c>
      <c r="G119" s="21"/>
      <c r="H119" s="21"/>
      <c r="T119" s="15"/>
      <c r="U119" s="21"/>
      <c r="V119" s="21"/>
      <c r="Y119" s="21"/>
      <c r="Z119" s="66"/>
      <c r="AA119" s="21"/>
      <c r="AB119" s="21"/>
      <c r="AC119" s="21"/>
      <c r="AE119" s="51"/>
    </row>
    <row r="120" spans="1:32" x14ac:dyDescent="0.2">
      <c r="A120" s="61"/>
      <c r="B120" s="64"/>
      <c r="C120" s="15"/>
      <c r="D120" s="21"/>
      <c r="E120" s="21"/>
      <c r="F120" s="214" t="s">
        <v>103</v>
      </c>
      <c r="G120" s="214"/>
      <c r="H120" s="21"/>
      <c r="T120" s="15"/>
      <c r="U120" s="21"/>
      <c r="V120" s="21"/>
      <c r="Y120" s="129"/>
      <c r="Z120" s="207">
        <f>L107</f>
        <v>10148</v>
      </c>
      <c r="AA120" s="207"/>
      <c r="AB120" s="21" t="s">
        <v>55</v>
      </c>
      <c r="AC120" s="21"/>
      <c r="AE120" s="51"/>
      <c r="AF120" s="130"/>
    </row>
    <row r="121" spans="1:32" ht="10.95" customHeight="1" x14ac:dyDescent="0.2">
      <c r="A121" s="61"/>
      <c r="B121" s="64"/>
      <c r="C121" s="15"/>
      <c r="D121" s="21"/>
      <c r="E121" s="21"/>
      <c r="F121" s="21"/>
      <c r="G121" s="21"/>
      <c r="H121" s="21"/>
      <c r="T121" s="15"/>
      <c r="U121" s="65"/>
      <c r="V121" s="21"/>
      <c r="Y121" s="21"/>
      <c r="AC121" s="21"/>
      <c r="AE121" s="51"/>
    </row>
    <row r="122" spans="1:32" ht="10.199999999999999" customHeight="1" x14ac:dyDescent="0.2">
      <c r="A122" s="60"/>
      <c r="B122" s="1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68"/>
      <c r="T122" s="63"/>
      <c r="U122" s="16"/>
      <c r="V122" s="21"/>
      <c r="AE122" s="51"/>
    </row>
    <row r="123" spans="1:32" ht="10.95" customHeight="1" x14ac:dyDescent="0.2">
      <c r="A123" s="60"/>
      <c r="B123" s="1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68"/>
      <c r="T123" s="63"/>
      <c r="U123" s="16"/>
      <c r="V123" s="21"/>
      <c r="W123" s="132"/>
      <c r="AA123" s="130"/>
      <c r="AE123" s="51"/>
    </row>
    <row r="124" spans="1:32" x14ac:dyDescent="0.2">
      <c r="A124" s="61"/>
      <c r="B124" s="64"/>
      <c r="C124" s="21"/>
      <c r="D124" s="21"/>
      <c r="E124" s="21"/>
      <c r="F124" s="206"/>
      <c r="G124" s="206"/>
      <c r="H124" s="21"/>
      <c r="I124" s="21"/>
      <c r="J124" s="21"/>
      <c r="K124" s="21"/>
      <c r="M124" s="21"/>
      <c r="N124" s="21"/>
      <c r="O124" s="21"/>
      <c r="P124" s="21"/>
      <c r="Q124" s="21"/>
      <c r="R124" s="21"/>
      <c r="S124" s="70"/>
      <c r="T124" s="15"/>
      <c r="U124" s="111"/>
      <c r="V124" s="21"/>
      <c r="Z124" s="72"/>
      <c r="AA124" s="21"/>
      <c r="AB124" s="21"/>
      <c r="AE124" s="51"/>
    </row>
    <row r="125" spans="1:32" x14ac:dyDescent="0.2">
      <c r="A125" s="61"/>
      <c r="B125" s="15"/>
      <c r="C125" s="21"/>
      <c r="D125" s="21" t="s">
        <v>109</v>
      </c>
      <c r="E125" s="21"/>
      <c r="H125" s="21"/>
      <c r="I125" s="21"/>
      <c r="J125" s="21"/>
      <c r="K125" s="133" t="s">
        <v>99</v>
      </c>
      <c r="L125" s="82"/>
      <c r="M125" s="133"/>
      <c r="N125" s="133"/>
      <c r="O125" s="133"/>
      <c r="P125" s="21"/>
      <c r="Q125" s="21"/>
      <c r="R125" s="133" t="s">
        <v>97</v>
      </c>
      <c r="S125" s="68"/>
      <c r="T125" s="63"/>
      <c r="U125" s="62"/>
      <c r="V125" s="21"/>
      <c r="W125" s="21"/>
      <c r="X125" s="21"/>
      <c r="Y125" s="21"/>
      <c r="Z125" s="207"/>
      <c r="AA125" s="207"/>
      <c r="AB125" s="21"/>
      <c r="AE125" s="51"/>
    </row>
    <row r="126" spans="1:32" x14ac:dyDescent="0.2">
      <c r="A126" s="61"/>
      <c r="C126" s="208">
        <f>H36*1000</f>
        <v>14400</v>
      </c>
      <c r="D126" s="208"/>
      <c r="E126" s="21" t="s">
        <v>55</v>
      </c>
      <c r="J126" s="21"/>
      <c r="K126" s="134">
        <f>J104</f>
        <v>7679.4371663831735</v>
      </c>
      <c r="L126" s="135" t="s">
        <v>58</v>
      </c>
      <c r="M126" s="209"/>
      <c r="N126" s="209"/>
      <c r="O126" s="82"/>
      <c r="R126" s="136">
        <f>J103</f>
        <v>7603.8331557380097</v>
      </c>
      <c r="S126" s="82" t="s">
        <v>58</v>
      </c>
      <c r="T126" s="15"/>
      <c r="U126" s="21"/>
      <c r="V126" s="21"/>
      <c r="Y126" s="21"/>
      <c r="Z126" s="21"/>
      <c r="AA126" s="21"/>
      <c r="AB126" s="21"/>
      <c r="AD126" s="80"/>
      <c r="AE126" s="51"/>
    </row>
    <row r="127" spans="1:32" x14ac:dyDescent="0.2">
      <c r="A127" s="61"/>
      <c r="C127" s="21"/>
      <c r="D127" s="21"/>
      <c r="E127" s="21"/>
      <c r="I127" s="21"/>
      <c r="J127" s="16"/>
      <c r="K127" s="21"/>
      <c r="T127" s="15"/>
      <c r="U127" s="21"/>
      <c r="V127" s="21"/>
      <c r="Y127" s="21"/>
      <c r="Z127" s="21"/>
      <c r="AA127" s="21"/>
      <c r="AB127" s="21"/>
      <c r="AD127" s="80"/>
      <c r="AE127" s="51"/>
    </row>
    <row r="128" spans="1:32" x14ac:dyDescent="0.2">
      <c r="A128" s="61"/>
      <c r="C128" s="21"/>
      <c r="D128" s="21"/>
      <c r="E128" s="21"/>
      <c r="I128" s="21"/>
      <c r="J128" s="16"/>
      <c r="K128" s="21"/>
      <c r="T128" s="15"/>
      <c r="U128" s="111"/>
      <c r="V128" s="21"/>
      <c r="Y128" s="21"/>
      <c r="Z128" s="21"/>
      <c r="AA128" s="21"/>
      <c r="AB128" s="21"/>
      <c r="AD128" s="80"/>
      <c r="AE128" s="51"/>
    </row>
    <row r="129" spans="1:31" x14ac:dyDescent="0.2">
      <c r="A129" s="61"/>
      <c r="D129" s="21"/>
      <c r="E129" s="21"/>
      <c r="I129" s="21"/>
      <c r="J129" s="16"/>
      <c r="K129" s="21"/>
      <c r="T129" s="15"/>
      <c r="U129" s="111"/>
      <c r="V129" s="21"/>
      <c r="Y129" s="21"/>
      <c r="Z129" s="21"/>
      <c r="AA129" s="21"/>
      <c r="AB129" s="21"/>
      <c r="AD129" s="80"/>
      <c r="AE129" s="51"/>
    </row>
    <row r="130" spans="1:31" x14ac:dyDescent="0.2">
      <c r="A130" s="61"/>
      <c r="C130" s="21"/>
      <c r="D130" s="21"/>
      <c r="E130" s="21"/>
      <c r="H130" s="21"/>
      <c r="I130" s="21"/>
      <c r="J130" s="16"/>
      <c r="K130" s="21"/>
      <c r="T130" s="15"/>
      <c r="U130" s="21"/>
      <c r="V130" s="21"/>
      <c r="AC130" s="21"/>
      <c r="AD130" s="21"/>
      <c r="AE130" s="51"/>
    </row>
    <row r="131" spans="1:31" x14ac:dyDescent="0.2">
      <c r="A131" s="61"/>
      <c r="C131" s="21"/>
      <c r="D131" s="21"/>
      <c r="E131" s="21"/>
      <c r="H131" s="21"/>
      <c r="I131" s="21"/>
      <c r="J131" s="16"/>
      <c r="K131" s="21"/>
      <c r="T131" s="15"/>
      <c r="U131" s="21"/>
      <c r="V131" s="21"/>
      <c r="AC131" s="21"/>
      <c r="AD131" s="21"/>
      <c r="AE131" s="51"/>
    </row>
    <row r="132" spans="1:31" x14ac:dyDescent="0.2">
      <c r="A132" s="61"/>
      <c r="C132" s="21"/>
      <c r="D132" s="21"/>
      <c r="E132" s="21"/>
      <c r="H132" s="21"/>
      <c r="I132" s="21"/>
      <c r="J132" s="16"/>
      <c r="K132" s="21"/>
      <c r="T132" s="15"/>
      <c r="U132" s="21"/>
      <c r="V132" s="21"/>
      <c r="AC132" s="21"/>
      <c r="AD132" s="21"/>
      <c r="AE132" s="51"/>
    </row>
    <row r="133" spans="1:31" x14ac:dyDescent="0.2">
      <c r="A133" s="61"/>
      <c r="C133" s="21"/>
      <c r="D133" s="21"/>
      <c r="E133" s="21"/>
      <c r="H133" s="21"/>
      <c r="I133" s="21"/>
      <c r="J133" s="16"/>
      <c r="K133" s="21"/>
      <c r="T133" s="15"/>
      <c r="U133" s="111"/>
      <c r="V133" s="21"/>
      <c r="AC133" s="21"/>
      <c r="AD133" s="21"/>
      <c r="AE133" s="51"/>
    </row>
    <row r="134" spans="1:31" x14ac:dyDescent="0.2">
      <c r="A134" s="61"/>
      <c r="C134" s="21"/>
      <c r="D134" s="21"/>
      <c r="E134" s="21"/>
      <c r="H134" s="21"/>
      <c r="I134" s="21"/>
      <c r="J134" s="16"/>
      <c r="K134" s="21"/>
      <c r="T134" s="15"/>
      <c r="U134" s="21"/>
      <c r="V134" s="21"/>
      <c r="AC134" s="21"/>
      <c r="AD134" s="21"/>
      <c r="AE134" s="51"/>
    </row>
    <row r="135" spans="1:31" x14ac:dyDescent="0.2">
      <c r="A135" s="61"/>
      <c r="B135" s="15"/>
      <c r="C135" s="21"/>
      <c r="D135" s="21"/>
      <c r="E135" s="21"/>
      <c r="H135" s="21"/>
      <c r="I135" s="21"/>
      <c r="J135" s="16"/>
      <c r="K135" s="21"/>
      <c r="T135" s="15"/>
      <c r="U135" s="111"/>
      <c r="V135" s="21"/>
      <c r="Y135" s="137"/>
      <c r="AC135" s="21"/>
      <c r="AD135" s="21"/>
      <c r="AE135" s="51"/>
    </row>
    <row r="136" spans="1:31" x14ac:dyDescent="0.2">
      <c r="A136" s="61"/>
      <c r="B136" s="15"/>
      <c r="C136" s="21"/>
      <c r="D136" s="21"/>
      <c r="E136" s="21"/>
      <c r="F136" s="206" t="s">
        <v>105</v>
      </c>
      <c r="G136" s="206"/>
      <c r="H136" s="21"/>
      <c r="I136" s="21"/>
      <c r="J136" s="16"/>
      <c r="K136" s="21"/>
      <c r="T136" s="15"/>
      <c r="U136" s="138"/>
      <c r="V136" s="21"/>
      <c r="Y136" s="139"/>
      <c r="Z136" s="210">
        <f>L108</f>
        <v>694</v>
      </c>
      <c r="AA136" s="206"/>
      <c r="AB136" s="7" t="s">
        <v>55</v>
      </c>
      <c r="AC136" s="21"/>
      <c r="AD136" s="21"/>
      <c r="AE136" s="51"/>
    </row>
    <row r="137" spans="1:31" x14ac:dyDescent="0.2">
      <c r="A137" s="61"/>
      <c r="B137" s="15"/>
      <c r="C137" s="21"/>
      <c r="D137" s="131">
        <f>U92</f>
        <v>15.120802129032642</v>
      </c>
      <c r="E137" s="21" t="s">
        <v>108</v>
      </c>
      <c r="H137" s="21"/>
      <c r="I137" s="21"/>
      <c r="J137" s="16"/>
      <c r="K137" s="21"/>
      <c r="T137" s="15"/>
      <c r="U137" s="62"/>
      <c r="V137" s="21"/>
      <c r="AC137" s="21"/>
      <c r="AD137" s="21"/>
      <c r="AE137" s="51"/>
    </row>
    <row r="138" spans="1:31" x14ac:dyDescent="0.2">
      <c r="A138" s="61"/>
      <c r="B138" s="15"/>
      <c r="C138" s="21"/>
      <c r="D138" s="21"/>
      <c r="E138" s="21"/>
      <c r="F138" s="206" t="s">
        <v>106</v>
      </c>
      <c r="G138" s="206"/>
      <c r="H138" s="21"/>
      <c r="I138" s="21"/>
      <c r="J138" s="16"/>
      <c r="K138" s="21"/>
      <c r="T138" s="15"/>
      <c r="U138" s="137"/>
      <c r="V138" s="21"/>
      <c r="Z138" s="211">
        <f>L109</f>
        <v>600</v>
      </c>
      <c r="AA138" s="206"/>
      <c r="AB138" s="7" t="s">
        <v>55</v>
      </c>
      <c r="AC138" s="21"/>
      <c r="AD138" s="21"/>
      <c r="AE138" s="140"/>
    </row>
    <row r="139" spans="1:31" x14ac:dyDescent="0.2">
      <c r="A139" s="61"/>
      <c r="C139" s="21"/>
      <c r="D139" s="21"/>
      <c r="E139" s="21"/>
      <c r="I139" s="21"/>
      <c r="J139" s="16"/>
      <c r="K139" s="21"/>
      <c r="T139" s="15"/>
      <c r="U139" s="62"/>
      <c r="V139" s="21"/>
      <c r="Y139" s="137"/>
      <c r="Z139" s="21"/>
      <c r="AC139" s="21"/>
      <c r="AD139" s="21"/>
      <c r="AE139" s="51"/>
    </row>
    <row r="140" spans="1:31" x14ac:dyDescent="0.2">
      <c r="A140" s="61"/>
      <c r="C140" s="21"/>
      <c r="D140" s="21"/>
      <c r="E140" s="21"/>
      <c r="I140" s="21"/>
      <c r="J140" s="16"/>
      <c r="K140" s="21"/>
      <c r="T140" s="15"/>
      <c r="U140" s="62"/>
      <c r="V140" s="21"/>
      <c r="Y140" s="137"/>
      <c r="Z140" s="21"/>
      <c r="AC140" s="21"/>
      <c r="AD140" s="21"/>
      <c r="AE140" s="141"/>
    </row>
    <row r="141" spans="1:31" x14ac:dyDescent="0.2">
      <c r="A141" s="61"/>
      <c r="C141" s="21"/>
      <c r="D141" s="21"/>
      <c r="E141" s="21"/>
      <c r="I141" s="21"/>
      <c r="J141" s="16"/>
      <c r="K141" s="21"/>
      <c r="T141" s="15"/>
      <c r="U141" s="62"/>
      <c r="V141" s="21"/>
      <c r="Y141" s="137"/>
      <c r="Z141" s="21"/>
      <c r="AC141" s="21"/>
      <c r="AD141" s="21"/>
      <c r="AE141" s="142"/>
    </row>
    <row r="142" spans="1:31" x14ac:dyDescent="0.2">
      <c r="A142" s="61"/>
      <c r="C142" s="21"/>
      <c r="D142" s="21"/>
      <c r="E142" s="21"/>
      <c r="I142" s="21"/>
      <c r="J142" s="16"/>
      <c r="K142" s="21"/>
      <c r="T142" s="15"/>
      <c r="U142" s="137"/>
      <c r="V142" s="21"/>
      <c r="Y142" s="137"/>
      <c r="Z142" s="21"/>
      <c r="AC142" s="21"/>
      <c r="AD142" s="21"/>
      <c r="AE142" s="51"/>
    </row>
    <row r="143" spans="1:31" x14ac:dyDescent="0.2">
      <c r="A143" s="61"/>
      <c r="C143" s="21"/>
      <c r="D143" s="21"/>
      <c r="E143" s="21"/>
      <c r="I143" s="21"/>
      <c r="J143" s="16"/>
      <c r="K143" s="21"/>
      <c r="T143" s="15"/>
      <c r="U143" s="21"/>
      <c r="V143" s="21"/>
      <c r="Y143" s="137"/>
      <c r="Z143" s="21"/>
      <c r="AC143" s="21"/>
      <c r="AD143" s="21"/>
      <c r="AE143" s="51"/>
    </row>
    <row r="144" spans="1:31" x14ac:dyDescent="0.2">
      <c r="A144" s="61"/>
      <c r="C144" s="21"/>
      <c r="D144" s="21"/>
      <c r="E144" s="21"/>
      <c r="H144" s="21"/>
      <c r="I144" s="21"/>
      <c r="J144" s="113"/>
      <c r="K144" s="21"/>
      <c r="M144" s="137"/>
      <c r="O144" s="113" t="s">
        <v>110</v>
      </c>
      <c r="P144" s="212">
        <f>H34*1000</f>
        <v>32000.999999999996</v>
      </c>
      <c r="Q144" s="213"/>
      <c r="R144" s="21" t="s">
        <v>55</v>
      </c>
      <c r="T144" s="143"/>
      <c r="U144" s="62"/>
      <c r="V144" s="21"/>
      <c r="AE144" s="51"/>
    </row>
    <row r="145" spans="1:31" x14ac:dyDescent="0.2">
      <c r="A145" s="61"/>
      <c r="C145" s="21"/>
      <c r="D145" s="21"/>
      <c r="E145" s="21"/>
      <c r="H145" s="21"/>
      <c r="I145" s="21"/>
      <c r="J145" s="113"/>
      <c r="K145" s="21"/>
      <c r="M145" s="137"/>
      <c r="O145" s="21"/>
      <c r="P145" s="21"/>
      <c r="Q145" s="21"/>
      <c r="R145" s="21"/>
      <c r="T145" s="143"/>
      <c r="U145" s="137"/>
      <c r="V145" s="2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21"/>
      <c r="E147" s="21"/>
      <c r="F147" s="21"/>
      <c r="G147" s="21"/>
      <c r="H147" s="21"/>
      <c r="I147" s="21"/>
      <c r="J147" s="15"/>
      <c r="K147" s="16"/>
      <c r="L147" s="21"/>
      <c r="M147" s="110"/>
      <c r="N147" s="16"/>
      <c r="O147" s="16"/>
      <c r="P147" s="16"/>
      <c r="Q147" s="16"/>
      <c r="R147" s="21"/>
      <c r="U147" s="151"/>
      <c r="V147" s="152"/>
      <c r="Z147" s="21"/>
      <c r="AA147" s="82"/>
      <c r="AB147" s="82"/>
      <c r="AD147" s="21"/>
      <c r="AE147" s="22"/>
    </row>
    <row r="148" spans="1:31" ht="10.8" thickBot="1" x14ac:dyDescent="0.25">
      <c r="A148" s="61"/>
      <c r="C148" s="15"/>
      <c r="D148" s="21"/>
      <c r="E148" s="21"/>
      <c r="F148" s="21"/>
      <c r="G148" s="21"/>
      <c r="H148" s="21"/>
      <c r="N148" s="49"/>
      <c r="T148" s="15"/>
      <c r="U148" s="153"/>
      <c r="V148" s="21"/>
      <c r="W148" s="21"/>
      <c r="X148" s="2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00"/>
      <c r="AB149" s="100"/>
      <c r="AC149" s="100"/>
      <c r="AD149" s="100"/>
      <c r="AE149" s="22"/>
    </row>
    <row r="150" spans="1:31" x14ac:dyDescent="0.2">
      <c r="A150" s="61"/>
      <c r="B150" s="119"/>
      <c r="C150" s="21"/>
      <c r="D150" s="21"/>
      <c r="E150" s="21"/>
      <c r="F150" s="21"/>
      <c r="G150" s="21"/>
      <c r="H150" s="2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20"/>
      <c r="V150" s="15"/>
      <c r="W150" s="113"/>
      <c r="X150" s="21"/>
      <c r="Y150" s="137"/>
      <c r="Z150" s="159"/>
      <c r="AE150" s="22"/>
    </row>
    <row r="151" spans="1:31" ht="10.8" thickBot="1" x14ac:dyDescent="0.25">
      <c r="A151" s="61"/>
      <c r="B151" s="119"/>
      <c r="C151" s="21"/>
      <c r="D151" s="21"/>
      <c r="E151" s="21"/>
      <c r="F151" s="21"/>
      <c r="G151" s="21"/>
      <c r="H151" s="2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804.29798558684263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21"/>
      <c r="H152" s="21"/>
      <c r="I152" s="2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21" t="s">
        <v>116</v>
      </c>
      <c r="Z152" s="165"/>
      <c r="AE152" s="22"/>
    </row>
    <row r="153" spans="1:31" x14ac:dyDescent="0.2">
      <c r="A153" s="61"/>
      <c r="B153" s="52"/>
      <c r="C153" s="166"/>
      <c r="D153" s="21"/>
      <c r="E153" s="21"/>
      <c r="F153" s="21"/>
      <c r="G153" s="2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3297.6217409060546</v>
      </c>
      <c r="W153" s="202"/>
      <c r="X153" s="202"/>
      <c r="Y153" s="21" t="s">
        <v>118</v>
      </c>
      <c r="Z153" s="51"/>
      <c r="AA153" s="100"/>
      <c r="AB153" s="100"/>
      <c r="AC153" s="100"/>
      <c r="AD153" s="100"/>
      <c r="AE153" s="22"/>
    </row>
    <row r="154" spans="1:31" x14ac:dyDescent="0.2">
      <c r="A154" s="61"/>
      <c r="B154" s="169"/>
      <c r="C154" s="21"/>
      <c r="D154" s="21"/>
      <c r="E154" s="21"/>
      <c r="F154" s="21"/>
      <c r="G154" s="21"/>
      <c r="H154" s="170"/>
      <c r="I154" s="21"/>
      <c r="J154" s="21"/>
      <c r="K154" s="21"/>
      <c r="L154" s="21"/>
      <c r="M154" s="21"/>
      <c r="N154" s="21"/>
      <c r="O154" s="21"/>
      <c r="P154" s="21"/>
      <c r="Q154" s="22"/>
      <c r="R154" s="21"/>
      <c r="S154" s="61"/>
      <c r="T154" s="15"/>
      <c r="U154" s="113"/>
      <c r="V154" s="202">
        <f>V153*60/1000</f>
        <v>197.85730445436326</v>
      </c>
      <c r="W154" s="202"/>
      <c r="X154" s="202"/>
      <c r="Y154" s="21" t="s">
        <v>119</v>
      </c>
      <c r="Z154" s="22"/>
      <c r="AA154" s="21"/>
      <c r="AB154" s="21"/>
      <c r="AC154" s="21"/>
      <c r="AD154" s="21"/>
      <c r="AE154" s="22"/>
    </row>
    <row r="155" spans="1:31" x14ac:dyDescent="0.2">
      <c r="A155" s="61"/>
      <c r="B155" s="119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2"/>
      <c r="R155" s="21"/>
      <c r="S155" s="61"/>
      <c r="U155" s="16"/>
      <c r="V155" s="202"/>
      <c r="W155" s="202"/>
      <c r="X155" s="202"/>
      <c r="Y155" s="21"/>
      <c r="Z155" s="22"/>
      <c r="AA155" s="21"/>
      <c r="AB155" s="21"/>
      <c r="AC155" s="21"/>
      <c r="AD155" s="21"/>
      <c r="AE155" s="22"/>
    </row>
    <row r="156" spans="1:31" x14ac:dyDescent="0.2">
      <c r="A156" s="61" t="s">
        <v>104</v>
      </c>
      <c r="B156" s="119"/>
      <c r="C156" s="21"/>
      <c r="D156" s="21"/>
      <c r="E156" s="74"/>
      <c r="F156" s="21"/>
      <c r="G156" s="202"/>
      <c r="H156" s="202"/>
      <c r="I156" s="21"/>
      <c r="J156" s="21"/>
      <c r="K156" s="21"/>
      <c r="L156" s="21"/>
      <c r="M156" s="21"/>
      <c r="N156" s="113"/>
      <c r="O156" s="21"/>
      <c r="P156" s="21"/>
      <c r="Q156" s="22"/>
      <c r="R156" s="21"/>
      <c r="S156" s="61"/>
      <c r="U156" s="16" t="s">
        <v>120</v>
      </c>
      <c r="V156" s="21"/>
      <c r="W156" s="21"/>
      <c r="X156" s="21" t="s">
        <v>117</v>
      </c>
      <c r="Y156" s="21" t="s">
        <v>121</v>
      </c>
      <c r="Z156" s="22"/>
      <c r="AA156" s="21"/>
      <c r="AB156" s="21"/>
      <c r="AC156" s="21"/>
      <c r="AD156" s="21"/>
      <c r="AE156" s="22"/>
    </row>
    <row r="157" spans="1:31" x14ac:dyDescent="0.2">
      <c r="A157" s="61"/>
      <c r="B157" s="119"/>
      <c r="C157" s="21"/>
      <c r="D157" s="21"/>
      <c r="E157" s="74"/>
      <c r="F157" s="21"/>
      <c r="G157" s="202"/>
      <c r="H157" s="202"/>
      <c r="I157" s="21"/>
      <c r="J157" s="21"/>
      <c r="K157" s="21"/>
      <c r="L157" s="21"/>
      <c r="M157" s="21"/>
      <c r="N157" s="113"/>
      <c r="O157" s="21"/>
      <c r="P157" s="21"/>
      <c r="Q157" s="22"/>
      <c r="R157" s="2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11</v>
      </c>
      <c r="Z157" s="22"/>
      <c r="AA157" s="21"/>
      <c r="AB157" s="21"/>
      <c r="AC157" s="21"/>
      <c r="AD157" s="21"/>
      <c r="AE157" s="22"/>
    </row>
    <row r="158" spans="1:31" x14ac:dyDescent="0.2">
      <c r="A158" s="61"/>
      <c r="B158" s="119"/>
      <c r="C158" s="21"/>
      <c r="D158" s="21"/>
      <c r="E158" s="74"/>
      <c r="F158" s="21"/>
      <c r="G158" s="202"/>
      <c r="H158" s="202"/>
      <c r="I158" s="21"/>
      <c r="J158" s="21"/>
      <c r="K158" s="21"/>
      <c r="L158" s="21"/>
      <c r="M158" s="21"/>
      <c r="N158" s="113"/>
      <c r="O158" s="21"/>
      <c r="P158" s="21"/>
      <c r="Q158" s="22"/>
      <c r="R158" s="2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6</v>
      </c>
      <c r="Z158" s="22"/>
      <c r="AA158" s="21"/>
      <c r="AB158" s="21"/>
      <c r="AC158" s="21"/>
      <c r="AD158" s="21"/>
      <c r="AE158" s="22"/>
    </row>
    <row r="159" spans="1:31" x14ac:dyDescent="0.2">
      <c r="A159" s="61"/>
      <c r="B159" s="119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/>
      <c r="R159" s="2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3</v>
      </c>
      <c r="Z159" s="22"/>
      <c r="AA159" s="21"/>
      <c r="AB159" s="21"/>
      <c r="AC159" s="21"/>
      <c r="AD159" s="21"/>
      <c r="AE159" s="22"/>
    </row>
    <row r="160" spans="1:31" x14ac:dyDescent="0.2">
      <c r="A160" s="61"/>
      <c r="B160" s="119"/>
      <c r="C160" s="21"/>
      <c r="D160" s="21"/>
      <c r="E160" s="21"/>
      <c r="F160" s="21"/>
      <c r="G160" s="21"/>
      <c r="H160" s="74"/>
      <c r="I160" s="21"/>
      <c r="J160" s="21"/>
      <c r="K160" s="21"/>
      <c r="L160" s="21"/>
      <c r="M160" s="21"/>
      <c r="N160" s="202"/>
      <c r="O160" s="202"/>
      <c r="P160" s="21"/>
      <c r="Q160" s="22"/>
      <c r="R160" s="2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2</v>
      </c>
      <c r="Z160" s="22"/>
      <c r="AA160" s="21"/>
      <c r="AB160" s="21"/>
      <c r="AC160" s="21"/>
      <c r="AD160" s="21"/>
      <c r="AE160" s="22"/>
    </row>
    <row r="161" spans="1:31" ht="10.8" thickBot="1" x14ac:dyDescent="0.25">
      <c r="A161" s="61"/>
      <c r="B161" s="119"/>
      <c r="C161" s="21"/>
      <c r="D161" s="21"/>
      <c r="E161" s="21"/>
      <c r="F161" s="21"/>
      <c r="G161" s="21"/>
      <c r="H161" s="74"/>
      <c r="I161" s="21"/>
      <c r="J161" s="21"/>
      <c r="K161" s="21"/>
      <c r="L161" s="21"/>
      <c r="M161" s="21"/>
      <c r="N161" s="202"/>
      <c r="O161" s="202"/>
      <c r="P161" s="21"/>
      <c r="Q161" s="22"/>
      <c r="R161" s="21"/>
      <c r="S161" s="144"/>
      <c r="T161" s="126"/>
      <c r="U161" s="127"/>
      <c r="V161" s="37"/>
      <c r="W161" s="37"/>
      <c r="X161" s="37"/>
      <c r="Y161" s="37"/>
      <c r="Z161" s="128"/>
      <c r="AA161" s="21"/>
      <c r="AB161" s="21"/>
      <c r="AC161" s="21"/>
      <c r="AD161" s="21"/>
      <c r="AE161" s="22"/>
    </row>
    <row r="162" spans="1:31" x14ac:dyDescent="0.2">
      <c r="A162" s="61"/>
      <c r="B162" s="119"/>
      <c r="C162" s="21"/>
      <c r="D162" s="21"/>
      <c r="E162" s="21"/>
      <c r="F162" s="21"/>
      <c r="G162" s="21"/>
      <c r="H162" s="74"/>
      <c r="I162" s="21"/>
      <c r="J162" s="21"/>
      <c r="K162" s="21"/>
      <c r="L162" s="21"/>
      <c r="M162" s="21"/>
      <c r="N162" s="202"/>
      <c r="O162" s="202"/>
      <c r="P162" s="21"/>
      <c r="Q162" s="22"/>
      <c r="R162" s="21"/>
      <c r="S162" s="21"/>
      <c r="T162" s="15"/>
      <c r="U162" s="16"/>
      <c r="V162" s="21"/>
      <c r="W162" s="21"/>
      <c r="X162" s="21"/>
      <c r="Y162" s="21"/>
      <c r="Z162" s="21"/>
      <c r="AA162" s="21"/>
      <c r="AB162" s="21"/>
      <c r="AC162" s="21"/>
      <c r="AD162" s="21"/>
      <c r="AE162" s="22"/>
    </row>
    <row r="163" spans="1:31" x14ac:dyDescent="0.2">
      <c r="A163" s="61"/>
      <c r="B163" s="119"/>
      <c r="C163" s="21"/>
      <c r="D163" s="21"/>
      <c r="E163" s="21"/>
      <c r="F163" s="21"/>
      <c r="G163" s="21"/>
      <c r="H163" s="74"/>
      <c r="I163" s="21"/>
      <c r="J163" s="21"/>
      <c r="K163" s="21"/>
      <c r="L163" s="21"/>
      <c r="M163" s="21"/>
      <c r="N163" s="202"/>
      <c r="O163" s="202"/>
      <c r="P163" s="21"/>
      <c r="Q163" s="22"/>
      <c r="R163" s="21"/>
      <c r="S163" s="21"/>
      <c r="T163" s="15"/>
      <c r="U163" s="16"/>
      <c r="V163" s="21"/>
      <c r="W163" s="21"/>
      <c r="X163" s="21"/>
      <c r="Y163" s="21"/>
      <c r="Z163" s="21"/>
      <c r="AA163" s="21"/>
      <c r="AB163" s="21"/>
      <c r="AC163" s="21"/>
      <c r="AD163" s="2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21"/>
      <c r="S164" s="21"/>
      <c r="T164" s="15"/>
      <c r="U164" s="16"/>
      <c r="V164" s="21"/>
      <c r="W164" s="21"/>
      <c r="X164" s="21"/>
      <c r="Y164" s="21"/>
      <c r="Z164" s="21"/>
      <c r="AA164" s="21"/>
      <c r="AB164" s="21"/>
      <c r="AC164" s="21"/>
      <c r="AD164" s="21"/>
      <c r="AE164" s="51"/>
    </row>
    <row r="165" spans="1:31" x14ac:dyDescent="0.2">
      <c r="A165" s="61"/>
      <c r="B165" s="1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15"/>
      <c r="U165" s="16"/>
      <c r="V165" s="21"/>
      <c r="W165" s="21"/>
      <c r="X165" s="21"/>
      <c r="Y165" s="21"/>
      <c r="Z165" s="21"/>
      <c r="AA165" s="21"/>
      <c r="AB165" s="21"/>
      <c r="AC165" s="21"/>
      <c r="AD165" s="21"/>
      <c r="AE165" s="51"/>
    </row>
    <row r="166" spans="1:31" x14ac:dyDescent="0.2">
      <c r="A166" s="61"/>
      <c r="B166" s="1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15"/>
      <c r="U166" s="16"/>
      <c r="V166" s="21"/>
      <c r="W166" s="21"/>
      <c r="X166" s="21"/>
      <c r="Y166" s="21"/>
      <c r="Z166" s="21"/>
      <c r="AA166" s="21"/>
      <c r="AB166" s="21"/>
      <c r="AC166" s="21"/>
      <c r="AD166" s="2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21"/>
      <c r="B168" s="1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15"/>
      <c r="U168" s="16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1" x14ac:dyDescent="0.2">
      <c r="A169" s="21"/>
      <c r="B169" s="1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15"/>
      <c r="U169" s="16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1" x14ac:dyDescent="0.2">
      <c r="A170" s="21"/>
      <c r="B170" s="1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15"/>
      <c r="U170" s="16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1" x14ac:dyDescent="0.2">
      <c r="A171" s="21"/>
      <c r="B171" s="1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15"/>
      <c r="U171" s="16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1" x14ac:dyDescent="0.2">
      <c r="A172" s="21"/>
      <c r="B172" s="1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15"/>
      <c r="U172" s="16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1" x14ac:dyDescent="0.2">
      <c r="A173" s="21"/>
      <c r="B173" s="1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15"/>
      <c r="U173" s="16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1" x14ac:dyDescent="0.2">
      <c r="A174" s="21"/>
      <c r="B174" s="1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15"/>
      <c r="U174" s="16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1" x14ac:dyDescent="0.2">
      <c r="A175" s="21"/>
      <c r="B175" s="1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15"/>
      <c r="U175" s="16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1" x14ac:dyDescent="0.2">
      <c r="A176" s="21"/>
      <c r="B176" s="1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15"/>
      <c r="U176" s="16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x14ac:dyDescent="0.2">
      <c r="A177" s="21"/>
      <c r="B177" s="1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15"/>
      <c r="U177" s="16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x14ac:dyDescent="0.2">
      <c r="A178" s="21"/>
      <c r="B178" s="1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15"/>
      <c r="U178" s="16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x14ac:dyDescent="0.2">
      <c r="A179" s="21"/>
      <c r="B179" s="1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15"/>
      <c r="U179" s="16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x14ac:dyDescent="0.2">
      <c r="A180" s="21"/>
      <c r="B180" s="1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15"/>
      <c r="U180" s="16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x14ac:dyDescent="0.2">
      <c r="A181" s="21"/>
      <c r="B181" s="1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15"/>
      <c r="U181" s="16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x14ac:dyDescent="0.2">
      <c r="A182" s="21"/>
      <c r="B182" s="1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15"/>
      <c r="U182" s="16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x14ac:dyDescent="0.2">
      <c r="A183" s="21"/>
      <c r="B183" s="1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15"/>
      <c r="U183" s="16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x14ac:dyDescent="0.2">
      <c r="A184" s="21"/>
      <c r="B184" s="1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15"/>
      <c r="U184" s="16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x14ac:dyDescent="0.2">
      <c r="A185" s="21"/>
      <c r="B185" s="1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15"/>
      <c r="U185" s="16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x14ac:dyDescent="0.2">
      <c r="A186" s="21"/>
      <c r="B186" s="1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15"/>
      <c r="U186" s="16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x14ac:dyDescent="0.2">
      <c r="A187" s="21"/>
      <c r="B187" s="1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15"/>
      <c r="U187" s="16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x14ac:dyDescent="0.2">
      <c r="A188" s="21"/>
      <c r="B188" s="1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15"/>
      <c r="U188" s="16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x14ac:dyDescent="0.2">
      <c r="A189" s="21"/>
      <c r="B189" s="1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15"/>
      <c r="U189" s="16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x14ac:dyDescent="0.2">
      <c r="A190" s="21"/>
      <c r="B190" s="1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15"/>
      <c r="U190" s="16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x14ac:dyDescent="0.2">
      <c r="A191" s="21"/>
      <c r="B191" s="1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15"/>
      <c r="U191" s="16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x14ac:dyDescent="0.2">
      <c r="A192" s="21"/>
      <c r="B192" s="1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15"/>
      <c r="U192" s="16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x14ac:dyDescent="0.2">
      <c r="A193" s="21"/>
      <c r="B193" s="1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15"/>
      <c r="U193" s="16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x14ac:dyDescent="0.2">
      <c r="A194" s="21"/>
      <c r="B194" s="1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15"/>
      <c r="U194" s="16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x14ac:dyDescent="0.2">
      <c r="A195" s="21"/>
      <c r="B195" s="1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15"/>
      <c r="U195" s="16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x14ac:dyDescent="0.2">
      <c r="A196" s="21"/>
      <c r="B196" s="1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15"/>
      <c r="U196" s="16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x14ac:dyDescent="0.2">
      <c r="A197" s="21"/>
      <c r="B197" s="1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15"/>
      <c r="U197" s="16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x14ac:dyDescent="0.2">
      <c r="A198" s="21"/>
      <c r="B198" s="1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15"/>
      <c r="U198" s="16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x14ac:dyDescent="0.2">
      <c r="A199" s="21"/>
      <c r="B199" s="1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15"/>
      <c r="U199" s="16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x14ac:dyDescent="0.2">
      <c r="A200" s="21"/>
      <c r="B200" s="1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15"/>
      <c r="U200" s="16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x14ac:dyDescent="0.2">
      <c r="A201" s="21"/>
      <c r="B201" s="1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15"/>
      <c r="U201" s="16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x14ac:dyDescent="0.2">
      <c r="A202" s="21"/>
      <c r="B202" s="1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15"/>
      <c r="U202" s="16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x14ac:dyDescent="0.2">
      <c r="A203" s="21"/>
      <c r="B203" s="1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15"/>
      <c r="U203" s="16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x14ac:dyDescent="0.2">
      <c r="A204" s="21"/>
      <c r="B204" s="1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15"/>
      <c r="U204" s="16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x14ac:dyDescent="0.2">
      <c r="A205" s="21"/>
      <c r="B205" s="1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15"/>
      <c r="U205" s="16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x14ac:dyDescent="0.2">
      <c r="A206" s="21"/>
      <c r="B206" s="1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15"/>
      <c r="U206" s="16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x14ac:dyDescent="0.2">
      <c r="A207" s="21"/>
      <c r="B207" s="1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15"/>
      <c r="U207" s="16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x14ac:dyDescent="0.2">
      <c r="A208" s="21"/>
      <c r="B208" s="1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15"/>
      <c r="U208" s="16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x14ac:dyDescent="0.2">
      <c r="A209" s="21"/>
      <c r="B209" s="1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15"/>
      <c r="U209" s="16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x14ac:dyDescent="0.2">
      <c r="A210" s="21"/>
      <c r="B210" s="1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15"/>
      <c r="U210" s="16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x14ac:dyDescent="0.2">
      <c r="A211" s="21"/>
      <c r="B211" s="1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15"/>
      <c r="U211" s="16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x14ac:dyDescent="0.2">
      <c r="A212" s="21"/>
      <c r="B212" s="1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15"/>
      <c r="U212" s="16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x14ac:dyDescent="0.2">
      <c r="A213" s="21"/>
      <c r="B213" s="1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15"/>
      <c r="U213" s="16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x14ac:dyDescent="0.2">
      <c r="A214" s="21"/>
      <c r="B214" s="1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15"/>
      <c r="U214" s="16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x14ac:dyDescent="0.2">
      <c r="A215" s="21"/>
      <c r="B215" s="1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15"/>
      <c r="U215" s="16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x14ac:dyDescent="0.2">
      <c r="A216" s="21"/>
      <c r="B216" s="1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15"/>
      <c r="U216" s="16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x14ac:dyDescent="0.2">
      <c r="A217" s="21"/>
      <c r="B217" s="1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15"/>
      <c r="U217" s="16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x14ac:dyDescent="0.2">
      <c r="A218" s="21"/>
      <c r="B218" s="1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15"/>
      <c r="U218" s="16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x14ac:dyDescent="0.2">
      <c r="A219" s="21"/>
      <c r="B219" s="1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15"/>
      <c r="U219" s="16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x14ac:dyDescent="0.2">
      <c r="A220" s="21"/>
      <c r="B220" s="1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15"/>
      <c r="U220" s="16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x14ac:dyDescent="0.2">
      <c r="A221" s="21"/>
      <c r="B221" s="1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15"/>
      <c r="U221" s="16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x14ac:dyDescent="0.2">
      <c r="A222" s="21"/>
      <c r="B222" s="1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15"/>
      <c r="U222" s="16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x14ac:dyDescent="0.2">
      <c r="A223" s="21"/>
      <c r="B223" s="1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15"/>
      <c r="U223" s="16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x14ac:dyDescent="0.2">
      <c r="A224" s="21"/>
      <c r="B224" s="1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15"/>
      <c r="U224" s="16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x14ac:dyDescent="0.2">
      <c r="A225" s="21"/>
      <c r="B225" s="1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15"/>
      <c r="U225" s="16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x14ac:dyDescent="0.2">
      <c r="A226" s="21"/>
      <c r="B226" s="1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15"/>
      <c r="U226" s="16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x14ac:dyDescent="0.2">
      <c r="A227" s="21"/>
      <c r="B227" s="1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15"/>
      <c r="U227" s="16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x14ac:dyDescent="0.2">
      <c r="A228" s="21"/>
      <c r="B228" s="1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15"/>
      <c r="U228" s="16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x14ac:dyDescent="0.2">
      <c r="A229" s="21"/>
      <c r="B229" s="1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15"/>
      <c r="U229" s="16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x14ac:dyDescent="0.2">
      <c r="A230" s="21"/>
      <c r="B230" s="1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15"/>
      <c r="U230" s="16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x14ac:dyDescent="0.2">
      <c r="A231" s="21"/>
      <c r="B231" s="1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15"/>
      <c r="U231" s="16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x14ac:dyDescent="0.2">
      <c r="A232" s="21"/>
      <c r="B232" s="1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15"/>
      <c r="U232" s="16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x14ac:dyDescent="0.2">
      <c r="A233" s="21"/>
      <c r="B233" s="1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15"/>
      <c r="U233" s="16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x14ac:dyDescent="0.2">
      <c r="A234" s="21"/>
      <c r="B234" s="1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15"/>
      <c r="U234" s="16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x14ac:dyDescent="0.2">
      <c r="A235" s="21"/>
      <c r="B235" s="1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15"/>
      <c r="U235" s="16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x14ac:dyDescent="0.2">
      <c r="A236" s="21"/>
      <c r="B236" s="1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15"/>
      <c r="U236" s="16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x14ac:dyDescent="0.2">
      <c r="A237" s="21"/>
      <c r="B237" s="1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15"/>
      <c r="U237" s="16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x14ac:dyDescent="0.2">
      <c r="A238" s="21"/>
      <c r="B238" s="1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15"/>
      <c r="U238" s="16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x14ac:dyDescent="0.2">
      <c r="A239" s="21"/>
      <c r="B239" s="1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15"/>
      <c r="U239" s="16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x14ac:dyDescent="0.2">
      <c r="A240" s="21"/>
      <c r="B240" s="1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15"/>
      <c r="U240" s="16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x14ac:dyDescent="0.2">
      <c r="A241" s="21"/>
      <c r="B241" s="1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15"/>
      <c r="U241" s="16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x14ac:dyDescent="0.2">
      <c r="A242" s="21"/>
      <c r="B242" s="1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15"/>
      <c r="U242" s="16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x14ac:dyDescent="0.2">
      <c r="A243" s="21"/>
      <c r="B243" s="1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15"/>
      <c r="U243" s="16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x14ac:dyDescent="0.2">
      <c r="A244" s="21"/>
      <c r="B244" s="1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15"/>
      <c r="U244" s="16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x14ac:dyDescent="0.2">
      <c r="A245" s="21"/>
      <c r="B245" s="1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15"/>
      <c r="U245" s="16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x14ac:dyDescent="0.2">
      <c r="A246" s="21"/>
      <c r="B246" s="1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15"/>
      <c r="U246" s="16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x14ac:dyDescent="0.2">
      <c r="A247" s="21"/>
      <c r="B247" s="1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15"/>
      <c r="U247" s="16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x14ac:dyDescent="0.2">
      <c r="A248" s="21"/>
      <c r="B248" s="1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15"/>
      <c r="U248" s="16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x14ac:dyDescent="0.2">
      <c r="A249" s="21"/>
      <c r="B249" s="1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15"/>
      <c r="U249" s="16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x14ac:dyDescent="0.2">
      <c r="A250" s="21"/>
      <c r="B250" s="1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15"/>
      <c r="U250" s="16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x14ac:dyDescent="0.2">
      <c r="A251" s="21"/>
      <c r="B251" s="1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15"/>
      <c r="U251" s="16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x14ac:dyDescent="0.2">
      <c r="A252" s="21"/>
      <c r="B252" s="1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15"/>
      <c r="U252" s="16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x14ac:dyDescent="0.2">
      <c r="A253" s="21"/>
      <c r="B253" s="1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15"/>
      <c r="U253" s="16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x14ac:dyDescent="0.2">
      <c r="A254" s="21"/>
      <c r="B254" s="1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15"/>
      <c r="U254" s="16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x14ac:dyDescent="0.2">
      <c r="A255" s="21"/>
      <c r="B255" s="1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15"/>
      <c r="U255" s="16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x14ac:dyDescent="0.2">
      <c r="A256" s="21"/>
      <c r="B256" s="1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15"/>
      <c r="U256" s="16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x14ac:dyDescent="0.2">
      <c r="A257" s="21"/>
      <c r="B257" s="1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15"/>
      <c r="U257" s="16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x14ac:dyDescent="0.2">
      <c r="A258" s="21"/>
      <c r="B258" s="1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15"/>
      <c r="U258" s="16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x14ac:dyDescent="0.2">
      <c r="A259" s="21"/>
      <c r="B259" s="1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15"/>
      <c r="U259" s="16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x14ac:dyDescent="0.2">
      <c r="A260" s="21"/>
      <c r="B260" s="1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15"/>
      <c r="U260" s="16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x14ac:dyDescent="0.2">
      <c r="A261" s="21"/>
      <c r="B261" s="1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15"/>
      <c r="U261" s="16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x14ac:dyDescent="0.2">
      <c r="A262" s="21"/>
      <c r="B262" s="1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15"/>
      <c r="U262" s="16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x14ac:dyDescent="0.2">
      <c r="A263" s="21"/>
      <c r="B263" s="1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15"/>
      <c r="U263" s="16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x14ac:dyDescent="0.2">
      <c r="A264" s="21"/>
      <c r="B264" s="1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15"/>
      <c r="U264" s="16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x14ac:dyDescent="0.2">
      <c r="A265" s="21"/>
      <c r="B265" s="1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15"/>
      <c r="U265" s="16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x14ac:dyDescent="0.2">
      <c r="A266" s="21"/>
      <c r="B266" s="1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15"/>
      <c r="U266" s="16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x14ac:dyDescent="0.2">
      <c r="A267" s="21"/>
      <c r="B267" s="1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15"/>
      <c r="U267" s="16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x14ac:dyDescent="0.2">
      <c r="A268" s="21"/>
      <c r="B268" s="1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15"/>
      <c r="U268" s="16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x14ac:dyDescent="0.2">
      <c r="A269" s="21"/>
      <c r="B269" s="1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15"/>
      <c r="U269" s="16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x14ac:dyDescent="0.2">
      <c r="A270" s="21"/>
      <c r="B270" s="1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15"/>
      <c r="U270" s="16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x14ac:dyDescent="0.2">
      <c r="A271" s="21"/>
      <c r="B271" s="1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15"/>
      <c r="U271" s="16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x14ac:dyDescent="0.2">
      <c r="A272" s="21"/>
      <c r="B272" s="1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15"/>
      <c r="U272" s="16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x14ac:dyDescent="0.2">
      <c r="A273" s="21"/>
      <c r="B273" s="1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15"/>
      <c r="U273" s="16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x14ac:dyDescent="0.2">
      <c r="A274" s="21"/>
      <c r="B274" s="1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15"/>
      <c r="U274" s="16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x14ac:dyDescent="0.2">
      <c r="A275" s="21"/>
      <c r="B275" s="1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15"/>
      <c r="U275" s="16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x14ac:dyDescent="0.2">
      <c r="A276" s="21"/>
      <c r="B276" s="1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15"/>
      <c r="U276" s="16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x14ac:dyDescent="0.2">
      <c r="A277" s="21"/>
      <c r="B277" s="1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15"/>
      <c r="U277" s="16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x14ac:dyDescent="0.2">
      <c r="A278" s="21"/>
      <c r="B278" s="1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15"/>
      <c r="U278" s="16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x14ac:dyDescent="0.2">
      <c r="A279" s="21"/>
      <c r="B279" s="1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15"/>
      <c r="U279" s="16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x14ac:dyDescent="0.2">
      <c r="A280" s="21"/>
      <c r="B280" s="1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15"/>
      <c r="U280" s="16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x14ac:dyDescent="0.2">
      <c r="A281" s="21"/>
      <c r="B281" s="1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15"/>
      <c r="U281" s="16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x14ac:dyDescent="0.2">
      <c r="A282" s="21"/>
      <c r="B282" s="1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15"/>
      <c r="U282" s="16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x14ac:dyDescent="0.2">
      <c r="A283" s="21"/>
      <c r="B283" s="1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15"/>
      <c r="U283" s="16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x14ac:dyDescent="0.2">
      <c r="A284" s="21"/>
      <c r="B284" s="1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15"/>
      <c r="U284" s="16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x14ac:dyDescent="0.2">
      <c r="A285" s="21"/>
      <c r="B285" s="1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15"/>
      <c r="U285" s="16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x14ac:dyDescent="0.2">
      <c r="A286" s="21"/>
      <c r="B286" s="1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15"/>
      <c r="U286" s="16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x14ac:dyDescent="0.2">
      <c r="A287" s="21"/>
      <c r="B287" s="1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15"/>
      <c r="U287" s="16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x14ac:dyDescent="0.2">
      <c r="A288" s="21"/>
      <c r="B288" s="1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15"/>
      <c r="U288" s="16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x14ac:dyDescent="0.2">
      <c r="A289" s="21"/>
      <c r="B289" s="1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15"/>
      <c r="U289" s="16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x14ac:dyDescent="0.2">
      <c r="A290" s="21"/>
      <c r="B290" s="1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15"/>
      <c r="U290" s="16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x14ac:dyDescent="0.2">
      <c r="A291" s="21"/>
      <c r="B291" s="1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15"/>
      <c r="U291" s="16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x14ac:dyDescent="0.2">
      <c r="A292" s="21"/>
      <c r="B292" s="1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15"/>
      <c r="U292" s="16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x14ac:dyDescent="0.2">
      <c r="A293" s="21"/>
      <c r="B293" s="1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15"/>
      <c r="U293" s="16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x14ac:dyDescent="0.2">
      <c r="A294" s="21"/>
      <c r="B294" s="1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15"/>
      <c r="U294" s="16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x14ac:dyDescent="0.2">
      <c r="A295" s="21"/>
      <c r="B295" s="1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15"/>
      <c r="U295" s="16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x14ac:dyDescent="0.2">
      <c r="A296" s="21"/>
      <c r="B296" s="1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15"/>
      <c r="U296" s="16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x14ac:dyDescent="0.2">
      <c r="A297" s="21"/>
      <c r="B297" s="1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15"/>
      <c r="U297" s="16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x14ac:dyDescent="0.2">
      <c r="A298" s="21"/>
      <c r="B298" s="1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15"/>
      <c r="U298" s="16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x14ac:dyDescent="0.2">
      <c r="A299" s="21"/>
      <c r="B299" s="1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15"/>
      <c r="U299" s="16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x14ac:dyDescent="0.2">
      <c r="A300" s="21"/>
      <c r="B300" s="1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15"/>
      <c r="U300" s="16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x14ac:dyDescent="0.2">
      <c r="A301" s="21"/>
      <c r="B301" s="1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15"/>
      <c r="U301" s="16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x14ac:dyDescent="0.2">
      <c r="A302" s="21"/>
      <c r="B302" s="1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15"/>
      <c r="U302" s="16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x14ac:dyDescent="0.2">
      <c r="A303" s="21"/>
      <c r="B303" s="1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15"/>
      <c r="U303" s="16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x14ac:dyDescent="0.2">
      <c r="A304" s="21"/>
      <c r="B304" s="1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15"/>
      <c r="U304" s="16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x14ac:dyDescent="0.2">
      <c r="A305" s="21"/>
      <c r="B305" s="1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15"/>
      <c r="U305" s="16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x14ac:dyDescent="0.2">
      <c r="A306" s="21"/>
      <c r="B306" s="1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15"/>
      <c r="U306" s="16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x14ac:dyDescent="0.2">
      <c r="A307" s="21"/>
      <c r="B307" s="1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15"/>
      <c r="U307" s="16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x14ac:dyDescent="0.2">
      <c r="A308" s="21"/>
      <c r="B308" s="1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15"/>
      <c r="U308" s="16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x14ac:dyDescent="0.2">
      <c r="A309" s="21"/>
      <c r="B309" s="1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15"/>
      <c r="U309" s="16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x14ac:dyDescent="0.2">
      <c r="A310" s="21"/>
      <c r="B310" s="1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15"/>
      <c r="U310" s="16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x14ac:dyDescent="0.2">
      <c r="A311" s="21"/>
      <c r="B311" s="1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15"/>
      <c r="U311" s="16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x14ac:dyDescent="0.2">
      <c r="A312" s="21"/>
      <c r="B312" s="1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15"/>
      <c r="U312" s="16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x14ac:dyDescent="0.2">
      <c r="A313" s="21"/>
      <c r="B313" s="1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15"/>
      <c r="U313" s="16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x14ac:dyDescent="0.2">
      <c r="A314" s="21"/>
      <c r="B314" s="1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15"/>
      <c r="U314" s="16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x14ac:dyDescent="0.2">
      <c r="A315" s="21"/>
      <c r="B315" s="1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15"/>
      <c r="U315" s="16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x14ac:dyDescent="0.2">
      <c r="A316" s="21"/>
      <c r="B316" s="1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15"/>
      <c r="U316" s="16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x14ac:dyDescent="0.2">
      <c r="A317" s="21"/>
      <c r="B317" s="1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15"/>
      <c r="U317" s="16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x14ac:dyDescent="0.2">
      <c r="A318" s="21"/>
      <c r="B318" s="1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15"/>
      <c r="U318" s="16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x14ac:dyDescent="0.2">
      <c r="A319" s="21"/>
      <c r="B319" s="1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15"/>
      <c r="U319" s="16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x14ac:dyDescent="0.2">
      <c r="A320" s="21"/>
      <c r="B320" s="1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15"/>
      <c r="U320" s="16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x14ac:dyDescent="0.2">
      <c r="A321" s="21"/>
      <c r="B321" s="1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15"/>
      <c r="U321" s="16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x14ac:dyDescent="0.2">
      <c r="A322" s="21"/>
      <c r="B322" s="1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15"/>
      <c r="U322" s="16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x14ac:dyDescent="0.2">
      <c r="A323" s="21"/>
      <c r="B323" s="1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15"/>
      <c r="U323" s="16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x14ac:dyDescent="0.2">
      <c r="A324" s="21"/>
      <c r="B324" s="1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15"/>
      <c r="U324" s="16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x14ac:dyDescent="0.2">
      <c r="A325" s="21"/>
      <c r="B325" s="1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15"/>
      <c r="U325" s="16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x14ac:dyDescent="0.2">
      <c r="A326" s="21"/>
      <c r="B326" s="1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15"/>
      <c r="U326" s="16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x14ac:dyDescent="0.2">
      <c r="A327" s="21"/>
      <c r="B327" s="1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15"/>
      <c r="U327" s="16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x14ac:dyDescent="0.2">
      <c r="A328" s="21"/>
      <c r="B328" s="1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15"/>
      <c r="U328" s="16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x14ac:dyDescent="0.2">
      <c r="A329" s="21"/>
      <c r="B329" s="1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15"/>
      <c r="U329" s="16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x14ac:dyDescent="0.2">
      <c r="A330" s="21"/>
      <c r="B330" s="1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15"/>
      <c r="U330" s="16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x14ac:dyDescent="0.2">
      <c r="A331" s="21"/>
      <c r="B331" s="1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15"/>
      <c r="U331" s="16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x14ac:dyDescent="0.2">
      <c r="A332" s="21"/>
      <c r="B332" s="1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15"/>
      <c r="U332" s="16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x14ac:dyDescent="0.2">
      <c r="A333" s="21"/>
      <c r="B333" s="1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15"/>
      <c r="U333" s="16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x14ac:dyDescent="0.2">
      <c r="A334" s="21"/>
      <c r="B334" s="1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15"/>
      <c r="U334" s="16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x14ac:dyDescent="0.2">
      <c r="A335" s="21"/>
      <c r="B335" s="1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15"/>
      <c r="U335" s="16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x14ac:dyDescent="0.2">
      <c r="A336" s="21"/>
      <c r="B336" s="1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15"/>
      <c r="U336" s="16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x14ac:dyDescent="0.2">
      <c r="A337" s="21"/>
      <c r="B337" s="1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15"/>
      <c r="U337" s="16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x14ac:dyDescent="0.2">
      <c r="A338" s="21"/>
      <c r="B338" s="1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15"/>
      <c r="U338" s="16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x14ac:dyDescent="0.2">
      <c r="A339" s="21"/>
      <c r="B339" s="1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15"/>
      <c r="U339" s="16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x14ac:dyDescent="0.2">
      <c r="A340" s="21"/>
      <c r="B340" s="1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15"/>
      <c r="U340" s="16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x14ac:dyDescent="0.2">
      <c r="A341" s="21"/>
      <c r="B341" s="1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15"/>
      <c r="U341" s="16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x14ac:dyDescent="0.2">
      <c r="A342" s="21"/>
      <c r="B342" s="1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15"/>
      <c r="U342" s="16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x14ac:dyDescent="0.2">
      <c r="A343" s="21"/>
      <c r="B343" s="1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15"/>
      <c r="U343" s="16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x14ac:dyDescent="0.2">
      <c r="A344" s="21"/>
      <c r="B344" s="1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15"/>
      <c r="U344" s="16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x14ac:dyDescent="0.2">
      <c r="A345" s="21"/>
      <c r="B345" s="1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15"/>
      <c r="U345" s="16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x14ac:dyDescent="0.2">
      <c r="A346" s="21"/>
      <c r="B346" s="1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15"/>
      <c r="U346" s="16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x14ac:dyDescent="0.2">
      <c r="A347" s="21"/>
      <c r="B347" s="1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15"/>
      <c r="U347" s="16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x14ac:dyDescent="0.2">
      <c r="A348" s="21"/>
      <c r="B348" s="1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15"/>
      <c r="U348" s="16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x14ac:dyDescent="0.2">
      <c r="A349" s="21"/>
      <c r="B349" s="1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15"/>
      <c r="U349" s="16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x14ac:dyDescent="0.2">
      <c r="A350" s="21"/>
      <c r="B350" s="1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15"/>
      <c r="U350" s="16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x14ac:dyDescent="0.2">
      <c r="A351" s="21"/>
      <c r="B351" s="1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15"/>
      <c r="U351" s="16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x14ac:dyDescent="0.2">
      <c r="A352" s="21"/>
      <c r="B352" s="1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15"/>
      <c r="U352" s="16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x14ac:dyDescent="0.2">
      <c r="A353" s="21"/>
      <c r="B353" s="1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15"/>
      <c r="U353" s="16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x14ac:dyDescent="0.2">
      <c r="A354" s="21"/>
      <c r="B354" s="1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15"/>
      <c r="U354" s="16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x14ac:dyDescent="0.2">
      <c r="A355" s="21"/>
      <c r="B355" s="1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15"/>
      <c r="U355" s="16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x14ac:dyDescent="0.2">
      <c r="A356" s="21"/>
      <c r="B356" s="1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15"/>
      <c r="U356" s="16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x14ac:dyDescent="0.2">
      <c r="A357" s="21"/>
      <c r="B357" s="1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15"/>
      <c r="U357" s="16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x14ac:dyDescent="0.2">
      <c r="A358" s="21"/>
      <c r="B358" s="1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15"/>
      <c r="U358" s="16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x14ac:dyDescent="0.2">
      <c r="A359" s="21"/>
      <c r="B359" s="1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15"/>
      <c r="U359" s="16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x14ac:dyDescent="0.2">
      <c r="A360" s="21"/>
      <c r="B360" s="1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15"/>
      <c r="U360" s="16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x14ac:dyDescent="0.2">
      <c r="A361" s="21"/>
      <c r="B361" s="1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15"/>
      <c r="U361" s="16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x14ac:dyDescent="0.2">
      <c r="A362" s="21"/>
      <c r="B362" s="1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15"/>
      <c r="U362" s="16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x14ac:dyDescent="0.2">
      <c r="A363" s="21"/>
      <c r="B363" s="1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15"/>
      <c r="U363" s="16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x14ac:dyDescent="0.2">
      <c r="A364" s="21"/>
      <c r="B364" s="1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15"/>
      <c r="U364" s="16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x14ac:dyDescent="0.2">
      <c r="A365" s="21"/>
      <c r="B365" s="1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15"/>
      <c r="U365" s="16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x14ac:dyDescent="0.2">
      <c r="A366" s="21"/>
      <c r="B366" s="1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15"/>
      <c r="U366" s="16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x14ac:dyDescent="0.2">
      <c r="A367" s="21"/>
      <c r="B367" s="1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15"/>
      <c r="U367" s="16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x14ac:dyDescent="0.2">
      <c r="A368" s="21"/>
      <c r="B368" s="1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15"/>
      <c r="U368" s="16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x14ac:dyDescent="0.2">
      <c r="A369" s="21"/>
      <c r="B369" s="1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15"/>
      <c r="U369" s="16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x14ac:dyDescent="0.2">
      <c r="A370" s="21"/>
      <c r="B370" s="1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15"/>
      <c r="U370" s="16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x14ac:dyDescent="0.2">
      <c r="A371" s="21"/>
      <c r="B371" s="1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15"/>
      <c r="U371" s="16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x14ac:dyDescent="0.2">
      <c r="A372" s="21"/>
      <c r="B372" s="1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15"/>
      <c r="U372" s="16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x14ac:dyDescent="0.2">
      <c r="A373" s="21"/>
      <c r="B373" s="1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15"/>
      <c r="U373" s="16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x14ac:dyDescent="0.2">
      <c r="A374" s="21"/>
      <c r="B374" s="1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15"/>
      <c r="U374" s="16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x14ac:dyDescent="0.2">
      <c r="A375" s="21"/>
      <c r="B375" s="1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15"/>
      <c r="U375" s="16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x14ac:dyDescent="0.2">
      <c r="A376" s="21"/>
      <c r="B376" s="1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15"/>
      <c r="U376" s="16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x14ac:dyDescent="0.2">
      <c r="A377" s="21"/>
      <c r="B377" s="1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15"/>
      <c r="U377" s="16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x14ac:dyDescent="0.2">
      <c r="A378" s="21"/>
      <c r="B378" s="1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15"/>
      <c r="U378" s="16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x14ac:dyDescent="0.2">
      <c r="A379" s="21"/>
      <c r="B379" s="1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15"/>
      <c r="U379" s="16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x14ac:dyDescent="0.2">
      <c r="B380" s="1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15"/>
      <c r="U380" s="16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x14ac:dyDescent="0.2">
      <c r="V381" s="21"/>
    </row>
  </sheetData>
  <mergeCells count="98">
    <mergeCell ref="N161:O161"/>
    <mergeCell ref="N162:O162"/>
    <mergeCell ref="N163:O163"/>
    <mergeCell ref="N164:O164"/>
    <mergeCell ref="G158:H158"/>
    <mergeCell ref="U158:V158"/>
    <mergeCell ref="W158:X158"/>
    <mergeCell ref="U159:V159"/>
    <mergeCell ref="W159:X159"/>
    <mergeCell ref="N160:O160"/>
    <mergeCell ref="U160:V160"/>
    <mergeCell ref="W160:X160"/>
    <mergeCell ref="V154:X154"/>
    <mergeCell ref="V155:X155"/>
    <mergeCell ref="G156:H156"/>
    <mergeCell ref="G157:H157"/>
    <mergeCell ref="U157:V157"/>
    <mergeCell ref="W157:X157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U91:V91"/>
    <mergeCell ref="K92:L92"/>
    <mergeCell ref="U92:V92"/>
    <mergeCell ref="U99:V99"/>
    <mergeCell ref="J101:K101"/>
    <mergeCell ref="J102:K102"/>
    <mergeCell ref="K85:L85"/>
    <mergeCell ref="K86:L86"/>
    <mergeCell ref="K87:L87"/>
    <mergeCell ref="K88:L88"/>
    <mergeCell ref="K90:L90"/>
    <mergeCell ref="K91:L91"/>
    <mergeCell ref="K80:L80"/>
    <mergeCell ref="U80:V80"/>
    <mergeCell ref="K82:L82"/>
    <mergeCell ref="U82:V82"/>
    <mergeCell ref="K83:L83"/>
    <mergeCell ref="U83:V83"/>
    <mergeCell ref="U75:V75"/>
    <mergeCell ref="K76:L76"/>
    <mergeCell ref="K77:L77"/>
    <mergeCell ref="U77:V77"/>
    <mergeCell ref="K79:L79"/>
    <mergeCell ref="U79:V79"/>
    <mergeCell ref="U69:V69"/>
    <mergeCell ref="K70:L70"/>
    <mergeCell ref="K71:L71"/>
    <mergeCell ref="K73:L73"/>
    <mergeCell ref="K74:L74"/>
    <mergeCell ref="U74:V74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I18:AE19"/>
    <mergeCell ref="H31:J31"/>
    <mergeCell ref="H32:J32"/>
    <mergeCell ref="X32:Z32"/>
    <mergeCell ref="H33:J33"/>
    <mergeCell ref="L33:M33"/>
    <mergeCell ref="I15:AE16"/>
    <mergeCell ref="A2:AE2"/>
    <mergeCell ref="A3:AE3"/>
    <mergeCell ref="H5:X5"/>
    <mergeCell ref="H6:X6"/>
    <mergeCell ref="AD9:AE9"/>
  </mergeCells>
  <conditionalFormatting sqref="J104:K104">
    <cfRule type="cellIs" dxfId="223" priority="11" stopIfTrue="1" operator="lessThan">
      <formula>$H$31</formula>
    </cfRule>
    <cfRule type="cellIs" dxfId="222" priority="12" stopIfTrue="1" operator="greaterThan">
      <formula>$H$31</formula>
    </cfRule>
  </conditionalFormatting>
  <conditionalFormatting sqref="U69:V69">
    <cfRule type="cellIs" dxfId="221" priority="1" stopIfTrue="1" operator="lessThan">
      <formula>$X$36</formula>
    </cfRule>
    <cfRule type="cellIs" dxfId="220" priority="2" stopIfTrue="1" operator="greaterThan">
      <formula>$X$36</formula>
    </cfRule>
  </conditionalFormatting>
  <conditionalFormatting sqref="U75:V75">
    <cfRule type="cellIs" dxfId="219" priority="5" stopIfTrue="1" operator="lessThan">
      <formula>$X$35</formula>
    </cfRule>
    <cfRule type="cellIs" dxfId="218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217" priority="3" stopIfTrue="1" operator="lessThan">
      <formula>$X$37</formula>
    </cfRule>
    <cfRule type="cellIs" dxfId="216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78C5-58A4-474D-92B3-C69F2A02EA1B}">
  <sheetPr>
    <tabColor rgb="FF92D050"/>
  </sheetPr>
  <dimension ref="A1:AX381"/>
  <sheetViews>
    <sheetView view="pageBreakPreview" zoomScale="75" zoomScaleNormal="100" zoomScaleSheetLayoutView="115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50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6"/>
      <c r="AE5" s="17"/>
      <c r="AF5" s="16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206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21"/>
      <c r="AB6" s="21" t="s">
        <v>3</v>
      </c>
      <c r="AD6" s="20"/>
      <c r="AE6" s="22"/>
      <c r="AF6" s="20"/>
      <c r="AG6" s="20"/>
      <c r="AH6" s="23"/>
      <c r="AI6" s="20">
        <f>PI()*H34</f>
        <v>107.21627408171246</v>
      </c>
      <c r="AJ6" s="24">
        <f>AI6/6</f>
        <v>17.869379013618744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205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21"/>
      <c r="AB7" s="2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21"/>
      <c r="AB8" s="2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5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5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5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5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5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AE27" s="51"/>
    </row>
    <row r="28" spans="1:39" ht="11.25" customHeight="1" x14ac:dyDescent="0.2">
      <c r="A28" s="61"/>
      <c r="B28" s="15" t="s">
        <v>196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62"/>
      <c r="T28" s="63"/>
      <c r="U28" s="16"/>
      <c r="V28" s="21"/>
      <c r="W28" s="21"/>
      <c r="AE28" s="51"/>
    </row>
    <row r="29" spans="1:39" ht="11.25" customHeight="1" x14ac:dyDescent="0.2">
      <c r="A29" s="61"/>
      <c r="B29" s="64"/>
      <c r="C29" s="15"/>
      <c r="D29" s="21"/>
      <c r="E29" s="21"/>
      <c r="F29" s="21"/>
      <c r="G29" s="21"/>
      <c r="H29" s="21"/>
      <c r="T29" s="15"/>
      <c r="U29" s="65"/>
      <c r="V29" s="21"/>
      <c r="Y29" s="21"/>
      <c r="Z29" s="66"/>
      <c r="AA29" s="21"/>
      <c r="AB29" s="21"/>
      <c r="AC29" s="2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68"/>
      <c r="T30" s="63"/>
      <c r="U30" s="16"/>
      <c r="V30" s="2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21"/>
      <c r="D31" s="21"/>
      <c r="E31" s="21"/>
      <c r="G31" s="7" t="s">
        <v>3</v>
      </c>
      <c r="H31" s="219">
        <f>Sheet1!B33</f>
        <v>7025</v>
      </c>
      <c r="I31" s="219"/>
      <c r="J31" s="219"/>
      <c r="K31" s="21" t="s">
        <v>35</v>
      </c>
      <c r="M31" s="21"/>
      <c r="N31" s="21"/>
      <c r="O31" s="21"/>
      <c r="P31" s="21"/>
      <c r="Q31" s="21"/>
      <c r="R31" s="21" t="s">
        <v>36</v>
      </c>
      <c r="S31" s="70"/>
      <c r="T31" s="15"/>
      <c r="U31" s="71"/>
      <c r="V31" s="21"/>
      <c r="Z31" s="72"/>
      <c r="AA31" s="21"/>
      <c r="AB31" s="2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21"/>
      <c r="D32" s="21"/>
      <c r="E32" s="21"/>
      <c r="G32" s="7" t="s">
        <v>3</v>
      </c>
      <c r="H32" s="230">
        <v>1.8</v>
      </c>
      <c r="I32" s="230"/>
      <c r="J32" s="230"/>
      <c r="K32" s="21" t="s">
        <v>38</v>
      </c>
      <c r="M32" s="21"/>
      <c r="N32" s="21"/>
      <c r="O32" s="21"/>
      <c r="P32" s="21"/>
      <c r="Q32" s="21"/>
      <c r="R32" s="21" t="s">
        <v>39</v>
      </c>
      <c r="S32" s="68"/>
      <c r="T32" s="63"/>
      <c r="U32" s="71"/>
      <c r="V32" s="21"/>
      <c r="W32" s="2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21"/>
      <c r="E33" s="21"/>
      <c r="G33" s="7" t="s">
        <v>3</v>
      </c>
      <c r="H33" s="237">
        <f>L33*6/PI()</f>
        <v>17.188733853924695</v>
      </c>
      <c r="I33" s="237"/>
      <c r="J33" s="237"/>
      <c r="K33" s="21" t="s">
        <v>38</v>
      </c>
      <c r="L33" s="238">
        <v>9</v>
      </c>
      <c r="M33" s="238"/>
      <c r="N33" s="7" t="s">
        <v>42</v>
      </c>
      <c r="Q33" s="21"/>
      <c r="R33" s="21"/>
      <c r="S33" s="68"/>
      <c r="T33" s="63"/>
      <c r="U33" s="71"/>
      <c r="V33" s="21"/>
      <c r="W33" s="21"/>
      <c r="X33" s="74"/>
      <c r="Y33" s="74"/>
      <c r="Z33" s="74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21"/>
      <c r="D34" s="21"/>
      <c r="E34" s="21"/>
      <c r="G34" s="7" t="s">
        <v>3</v>
      </c>
      <c r="H34" s="230">
        <v>34.128</v>
      </c>
      <c r="I34" s="230"/>
      <c r="J34" s="230"/>
      <c r="K34" s="21" t="s">
        <v>38</v>
      </c>
      <c r="M34" s="78"/>
      <c r="R34" s="7" t="s">
        <v>44</v>
      </c>
      <c r="T34" s="15"/>
      <c r="U34" s="79"/>
      <c r="V34" s="21"/>
      <c r="W34" s="7" t="s">
        <v>3</v>
      </c>
      <c r="X34" s="230">
        <v>300</v>
      </c>
      <c r="Y34" s="230"/>
      <c r="Z34" s="230"/>
      <c r="AA34" s="21" t="s">
        <v>40</v>
      </c>
      <c r="AB34" s="2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21"/>
      <c r="D35" s="21"/>
      <c r="E35" s="21"/>
      <c r="G35" s="7" t="s">
        <v>3</v>
      </c>
      <c r="H35" s="230">
        <v>6</v>
      </c>
      <c r="I35" s="230"/>
      <c r="J35" s="230"/>
      <c r="K35" s="21" t="s">
        <v>46</v>
      </c>
      <c r="R35" s="7" t="s">
        <v>47</v>
      </c>
      <c r="T35" s="15"/>
      <c r="U35" s="79"/>
      <c r="V35" s="21"/>
      <c r="W35" s="7" t="s">
        <v>3</v>
      </c>
      <c r="X35" s="230">
        <v>15</v>
      </c>
      <c r="Y35" s="230"/>
      <c r="Z35" s="230"/>
      <c r="AA35" s="21" t="s">
        <v>48</v>
      </c>
      <c r="AB35" s="2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21"/>
      <c r="D36" s="21"/>
      <c r="E36" s="21"/>
      <c r="G36" s="7" t="s">
        <v>3</v>
      </c>
      <c r="H36" s="231">
        <f>H32*H35</f>
        <v>10.8</v>
      </c>
      <c r="I36" s="231"/>
      <c r="J36" s="231"/>
      <c r="K36" s="21" t="s">
        <v>38</v>
      </c>
      <c r="R36" s="7" t="s">
        <v>51</v>
      </c>
      <c r="T36" s="15"/>
      <c r="U36" s="71"/>
      <c r="V36" s="21"/>
      <c r="W36" s="7" t="s">
        <v>3</v>
      </c>
      <c r="X36" s="230">
        <v>30</v>
      </c>
      <c r="Y36" s="230"/>
      <c r="Z36" s="230"/>
      <c r="AA36" s="21" t="s">
        <v>48</v>
      </c>
      <c r="AB36" s="2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21"/>
      <c r="D37" s="21"/>
      <c r="E37" s="21"/>
      <c r="H37" s="21"/>
      <c r="I37" s="21"/>
      <c r="J37" s="21"/>
      <c r="K37" s="21"/>
      <c r="R37" s="7" t="s">
        <v>47</v>
      </c>
      <c r="T37" s="15"/>
      <c r="U37" s="71"/>
      <c r="V37" s="21"/>
      <c r="W37" s="7" t="s">
        <v>3</v>
      </c>
      <c r="X37" s="230">
        <v>15</v>
      </c>
      <c r="Y37" s="230"/>
      <c r="Z37" s="230"/>
      <c r="AA37" s="21" t="s">
        <v>48</v>
      </c>
      <c r="AB37" s="2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21"/>
      <c r="D38" s="21"/>
      <c r="E38" s="21"/>
      <c r="H38" s="21"/>
      <c r="I38" s="21"/>
      <c r="J38" s="21"/>
      <c r="K38" s="21"/>
      <c r="T38" s="15"/>
      <c r="U38" s="71"/>
      <c r="V38" s="21"/>
      <c r="X38" s="74"/>
      <c r="Y38" s="74"/>
      <c r="Z38" s="74"/>
      <c r="AA38" s="21"/>
      <c r="AB38" s="2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21"/>
      <c r="D39" s="21"/>
      <c r="E39" s="21"/>
      <c r="H39" s="21"/>
      <c r="I39" s="21"/>
      <c r="J39" s="21"/>
      <c r="K39" s="21"/>
      <c r="L39" s="7" t="s">
        <v>3</v>
      </c>
      <c r="M39" s="81">
        <f>U39+U68+U74</f>
        <v>8145</v>
      </c>
      <c r="N39" s="7" t="s">
        <v>55</v>
      </c>
      <c r="O39" s="82" t="s">
        <v>56</v>
      </c>
      <c r="T39" s="15"/>
      <c r="U39" s="232">
        <f>Sheet1!C33</f>
        <v>7650</v>
      </c>
      <c r="V39" s="232"/>
      <c r="W39" s="232"/>
      <c r="X39" s="74" t="s">
        <v>55</v>
      </c>
      <c r="Y39" s="74"/>
      <c r="Z39" s="74"/>
      <c r="AA39" s="21"/>
      <c r="AB39" s="2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21"/>
      <c r="D40" s="21"/>
      <c r="E40" s="21"/>
      <c r="H40" s="21"/>
      <c r="I40" s="21"/>
      <c r="J40" s="21"/>
      <c r="K40" s="21"/>
      <c r="L40" s="7" t="s">
        <v>3</v>
      </c>
      <c r="M40" s="83">
        <f>U40/1000</f>
        <v>994</v>
      </c>
      <c r="N40" s="7" t="s">
        <v>58</v>
      </c>
      <c r="O40" s="82" t="s">
        <v>59</v>
      </c>
      <c r="T40" s="15"/>
      <c r="U40" s="233">
        <f>Sheet1!M33</f>
        <v>994000</v>
      </c>
      <c r="V40" s="233"/>
      <c r="W40" s="233"/>
      <c r="X40" s="74" t="s">
        <v>60</v>
      </c>
      <c r="Y40" s="74"/>
      <c r="Z40" s="74"/>
      <c r="AA40" s="21"/>
      <c r="AB40" s="2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21"/>
      <c r="D41" s="21"/>
      <c r="E41" s="21"/>
      <c r="H41" s="21"/>
      <c r="I41" s="21"/>
      <c r="J41" s="21"/>
      <c r="K41" s="21"/>
      <c r="M41" s="74">
        <f>Sheet1!E33</f>
        <v>1000</v>
      </c>
      <c r="N41" s="7" t="s">
        <v>55</v>
      </c>
      <c r="O41" s="82" t="s">
        <v>56</v>
      </c>
      <c r="T41" s="15"/>
      <c r="U41" s="71"/>
      <c r="V41" s="21"/>
      <c r="X41" s="74"/>
      <c r="Y41" s="74"/>
      <c r="Z41" s="74"/>
      <c r="AA41" s="21"/>
      <c r="AB41" s="2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21"/>
      <c r="D43" s="21"/>
      <c r="E43" s="21"/>
      <c r="H43" s="21"/>
      <c r="I43" s="21"/>
      <c r="J43" s="21"/>
      <c r="K43" s="21"/>
      <c r="T43" s="15"/>
      <c r="U43" s="71"/>
      <c r="V43" s="21"/>
      <c r="X43" s="74"/>
      <c r="Y43" s="74"/>
      <c r="Z43" s="74"/>
      <c r="AA43" s="21"/>
      <c r="AB43" s="2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21"/>
      <c r="D44" s="21"/>
      <c r="E44" s="21"/>
      <c r="H44" s="21"/>
      <c r="I44" s="21"/>
      <c r="J44" s="21"/>
      <c r="K44" s="21"/>
      <c r="T44" s="15"/>
      <c r="U44" s="71"/>
      <c r="V44" s="21"/>
      <c r="X44" s="74"/>
      <c r="Y44" s="74"/>
      <c r="Z44" s="74"/>
      <c r="AA44" s="21"/>
      <c r="AB44" s="2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21"/>
      <c r="D45" s="21"/>
      <c r="E45" s="21"/>
      <c r="H45" s="21"/>
      <c r="I45" s="21"/>
      <c r="J45" s="21"/>
      <c r="K45" s="21"/>
      <c r="T45" s="15"/>
      <c r="U45" s="71"/>
      <c r="V45" s="21"/>
      <c r="X45" s="74"/>
      <c r="Y45" s="74"/>
      <c r="Z45" s="74"/>
      <c r="AA45" s="21"/>
      <c r="AB45" s="2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21"/>
      <c r="D46" s="21"/>
      <c r="E46" s="21"/>
      <c r="H46" s="21"/>
      <c r="I46" s="21"/>
      <c r="J46" s="21"/>
      <c r="K46" s="21"/>
      <c r="T46" s="15"/>
      <c r="U46" s="71"/>
      <c r="V46" s="21"/>
      <c r="X46" s="74"/>
      <c r="Y46" s="74"/>
      <c r="Z46" s="74"/>
      <c r="AA46" s="21"/>
      <c r="AB46" s="2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21"/>
      <c r="D47" s="21"/>
      <c r="E47" s="21"/>
      <c r="H47" s="21"/>
      <c r="I47" s="21"/>
      <c r="J47" s="21"/>
      <c r="K47" s="21"/>
      <c r="T47" s="15"/>
      <c r="U47" s="71"/>
      <c r="V47" s="21"/>
      <c r="X47" s="74"/>
      <c r="Y47" s="74"/>
      <c r="Z47" s="74"/>
      <c r="AA47" s="21"/>
      <c r="AB47" s="2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21"/>
      <c r="D48" s="21"/>
      <c r="E48" s="21"/>
      <c r="H48" s="21"/>
      <c r="I48" s="21"/>
      <c r="J48" s="21"/>
      <c r="K48" s="93"/>
      <c r="R48" s="94"/>
      <c r="T48" s="7"/>
      <c r="U48" s="7"/>
      <c r="W48" s="15"/>
      <c r="X48" s="71"/>
      <c r="Y48" s="21"/>
      <c r="AA48" s="74"/>
      <c r="AB48" s="2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21"/>
      <c r="D49" s="21"/>
      <c r="E49" s="21"/>
      <c r="H49" s="21"/>
      <c r="I49" s="21"/>
      <c r="J49" s="21"/>
      <c r="K49" s="93"/>
      <c r="L49" s="95"/>
      <c r="M49" s="95"/>
      <c r="N49" s="95"/>
      <c r="O49" s="95"/>
      <c r="P49" s="95"/>
      <c r="Q49" s="95"/>
      <c r="R49" s="94"/>
      <c r="S49" s="95"/>
      <c r="T49" s="96"/>
      <c r="U49" s="71"/>
      <c r="V49" s="79"/>
      <c r="W49" s="95"/>
      <c r="X49" s="97"/>
      <c r="Y49" s="74"/>
      <c r="Z49" s="74"/>
      <c r="AA49" s="21"/>
      <c r="AB49" s="2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21"/>
      <c r="D50" s="21"/>
      <c r="E50" s="21"/>
      <c r="H50" s="21"/>
      <c r="I50" s="21"/>
      <c r="J50" s="21"/>
      <c r="K50" s="98"/>
      <c r="R50" s="94"/>
      <c r="T50" s="15"/>
      <c r="U50" s="99"/>
      <c r="V50" s="21"/>
      <c r="X50" s="74"/>
      <c r="Y50" s="74"/>
      <c r="Z50" s="74"/>
      <c r="AA50" s="21"/>
      <c r="AB50" s="2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21"/>
      <c r="D51" s="21"/>
      <c r="E51" s="21"/>
      <c r="H51" s="21"/>
      <c r="I51" s="21"/>
      <c r="J51" s="21"/>
      <c r="K51" s="93"/>
      <c r="R51" s="94"/>
      <c r="T51" s="15"/>
      <c r="U51" s="71"/>
      <c r="V51" s="21"/>
      <c r="X51" s="74"/>
      <c r="Y51" s="74"/>
      <c r="Z51" s="74"/>
      <c r="AA51" s="21"/>
      <c r="AB51" s="2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21"/>
      <c r="D52" s="21"/>
      <c r="E52" s="21"/>
      <c r="H52" s="21"/>
      <c r="I52" s="21"/>
      <c r="J52" s="21"/>
      <c r="K52" s="93"/>
      <c r="L52" s="95"/>
      <c r="R52" s="94"/>
      <c r="T52" s="15"/>
      <c r="U52" s="71"/>
      <c r="V52" s="21"/>
      <c r="X52" s="74"/>
      <c r="Y52" s="74"/>
      <c r="Z52" s="74"/>
      <c r="AA52" s="21"/>
      <c r="AB52" s="2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21"/>
      <c r="D53" s="21"/>
      <c r="E53" s="21"/>
      <c r="H53" s="21"/>
      <c r="I53" s="21"/>
      <c r="J53" s="21"/>
      <c r="K53" s="21"/>
      <c r="T53" s="15"/>
      <c r="U53" s="71"/>
      <c r="V53" s="21"/>
      <c r="X53" s="74"/>
      <c r="Y53" s="74"/>
      <c r="Z53" s="74"/>
      <c r="AA53" s="21"/>
      <c r="AB53" s="2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21"/>
      <c r="D54" s="21"/>
      <c r="E54" s="21"/>
      <c r="H54" s="21"/>
      <c r="I54" s="21"/>
      <c r="J54" s="21"/>
      <c r="K54" s="21"/>
      <c r="T54" s="15"/>
      <c r="U54" s="71"/>
      <c r="V54" s="21"/>
      <c r="X54" s="74"/>
      <c r="Y54" s="74"/>
      <c r="Z54" s="74"/>
      <c r="AA54" s="21"/>
      <c r="AB54" s="2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21"/>
      <c r="D55" s="21"/>
      <c r="E55" s="21"/>
      <c r="H55" s="21"/>
      <c r="I55" s="21"/>
      <c r="J55" s="21"/>
      <c r="K55" s="21"/>
      <c r="R55" s="100"/>
      <c r="T55" s="15"/>
      <c r="U55" s="71"/>
      <c r="V55" s="21"/>
      <c r="X55" s="74"/>
      <c r="Y55" s="74"/>
      <c r="Z55" s="74"/>
      <c r="AA55" s="21"/>
      <c r="AB55" s="2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21"/>
      <c r="D56" s="21"/>
      <c r="E56" s="21"/>
      <c r="H56" s="21"/>
      <c r="I56" s="21"/>
      <c r="J56" s="21"/>
      <c r="K56" s="21"/>
      <c r="T56" s="15"/>
      <c r="U56" s="71"/>
      <c r="V56" s="21"/>
      <c r="X56" s="74"/>
      <c r="Y56" s="74"/>
      <c r="Z56" s="74"/>
      <c r="AA56" s="21"/>
      <c r="AB56" s="2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21"/>
      <c r="D57" s="21"/>
      <c r="E57" s="21"/>
      <c r="H57" s="21"/>
      <c r="I57" s="21"/>
      <c r="J57" s="21"/>
      <c r="K57" s="21"/>
      <c r="T57" s="15"/>
      <c r="U57" s="71"/>
      <c r="V57" s="21"/>
      <c r="X57" s="74"/>
      <c r="Y57" s="74"/>
      <c r="Z57" s="74"/>
      <c r="AA57" s="21"/>
      <c r="AB57" s="2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21"/>
      <c r="D58" s="21"/>
      <c r="E58" s="21"/>
      <c r="H58" s="21"/>
      <c r="I58" s="21"/>
      <c r="J58" s="21"/>
      <c r="K58" s="21"/>
      <c r="T58" s="15"/>
      <c r="U58" s="71"/>
      <c r="V58" s="21"/>
      <c r="X58" s="74"/>
      <c r="Y58" s="74"/>
      <c r="Z58" s="74"/>
      <c r="AA58" s="21"/>
      <c r="AB58" s="2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21"/>
      <c r="D59" s="21"/>
      <c r="E59" s="21"/>
      <c r="H59" s="21"/>
      <c r="I59" s="21"/>
      <c r="J59" s="21"/>
      <c r="K59" s="21"/>
      <c r="T59" s="15"/>
      <c r="U59" s="71"/>
      <c r="V59" s="21"/>
      <c r="X59" s="74"/>
      <c r="Y59" s="74"/>
      <c r="Z59" s="74"/>
      <c r="AA59" s="21"/>
      <c r="AB59" s="2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21"/>
      <c r="D60" s="21"/>
      <c r="E60" s="21"/>
      <c r="H60" s="21"/>
      <c r="I60" s="21"/>
      <c r="J60" s="21"/>
      <c r="K60" s="21"/>
      <c r="T60" s="15"/>
      <c r="U60" s="71"/>
      <c r="V60" s="21"/>
      <c r="X60" s="74"/>
      <c r="Y60" s="74"/>
      <c r="Z60" s="74"/>
      <c r="AA60" s="21"/>
      <c r="AB60" s="2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21"/>
      <c r="D61" s="21"/>
      <c r="E61" s="21"/>
      <c r="H61" s="21"/>
      <c r="I61" s="21"/>
      <c r="J61" s="21"/>
      <c r="K61" s="21"/>
      <c r="T61" s="15"/>
      <c r="U61" s="71"/>
      <c r="V61" s="21"/>
      <c r="X61" s="74"/>
      <c r="Y61" s="74"/>
      <c r="Z61" s="74"/>
      <c r="AA61" s="21"/>
      <c r="AB61" s="2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21"/>
      <c r="D62" s="21"/>
      <c r="E62" s="21"/>
      <c r="H62" s="21"/>
      <c r="I62" s="21"/>
      <c r="J62" s="21"/>
      <c r="K62" s="21"/>
      <c r="T62" s="15"/>
      <c r="U62" s="71"/>
      <c r="V62" s="21"/>
      <c r="X62" s="74"/>
      <c r="Y62" s="74"/>
      <c r="Z62" s="74"/>
      <c r="AA62" s="21"/>
      <c r="AB62" s="2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21"/>
      <c r="D63" s="21"/>
      <c r="E63" s="21"/>
      <c r="H63" s="21"/>
      <c r="I63" s="21"/>
      <c r="J63" s="21"/>
      <c r="K63" s="21"/>
      <c r="T63" s="15"/>
      <c r="U63" s="71"/>
      <c r="V63" s="21"/>
      <c r="X63" s="74"/>
      <c r="Y63" s="74"/>
      <c r="Z63" s="74"/>
      <c r="AA63" s="21"/>
      <c r="AB63" s="2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21"/>
      <c r="D64" s="21"/>
      <c r="E64" s="21"/>
      <c r="H64" s="21"/>
      <c r="I64" s="21"/>
      <c r="J64" s="21"/>
      <c r="K64" s="21"/>
      <c r="T64" s="15"/>
      <c r="U64" s="71"/>
      <c r="V64" s="21"/>
      <c r="X64" s="74"/>
      <c r="Y64" s="74"/>
      <c r="Z64" s="74"/>
      <c r="AA64" s="21"/>
      <c r="AB64" s="2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21"/>
      <c r="D65" s="21"/>
      <c r="E65" s="21"/>
      <c r="H65" s="21"/>
      <c r="I65" s="21"/>
      <c r="J65" s="7" t="s">
        <v>3</v>
      </c>
      <c r="K65" s="234">
        <f>PI()*H34^2/4</f>
        <v>914.76925046517067</v>
      </c>
      <c r="L65" s="234"/>
      <c r="M65" s="7" t="s">
        <v>62</v>
      </c>
      <c r="T65" s="15"/>
      <c r="U65" s="71"/>
      <c r="V65" s="21"/>
      <c r="X65" s="74"/>
      <c r="Y65" s="74"/>
      <c r="Z65" s="74"/>
      <c r="AA65" s="21"/>
      <c r="AB65" s="21"/>
      <c r="AD65" s="80"/>
      <c r="AE65" s="51"/>
      <c r="AI65" s="64"/>
      <c r="AJ65" s="75"/>
      <c r="AK65" s="75"/>
      <c r="AL65" s="75"/>
      <c r="AM65" s="75"/>
      <c r="AX65" s="7">
        <f>PI()*H34^2*0.25*AX64/1000</f>
        <v>286.88993233088684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21"/>
      <c r="X67" s="74"/>
      <c r="Y67" s="74"/>
      <c r="Z67" s="74"/>
      <c r="AA67" s="21"/>
      <c r="AB67" s="2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327.95155701554961</v>
      </c>
      <c r="L68" s="226"/>
      <c r="M68" s="95" t="s">
        <v>55</v>
      </c>
      <c r="R68" s="7" t="s">
        <v>66</v>
      </c>
      <c r="T68" s="7" t="s">
        <v>3</v>
      </c>
      <c r="U68" s="219">
        <v>330</v>
      </c>
      <c r="V68" s="219"/>
      <c r="W68" s="7" t="s">
        <v>55</v>
      </c>
      <c r="X68" s="15"/>
      <c r="Y68" s="74"/>
      <c r="Z68" s="74" t="s">
        <v>67</v>
      </c>
      <c r="AA68" s="21"/>
      <c r="AB68" s="2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02"/>
      <c r="L69" s="102"/>
      <c r="M69" s="95"/>
      <c r="T69" s="7" t="s">
        <v>3</v>
      </c>
      <c r="U69" s="221">
        <f>U68/1000*K65/X32*60</f>
        <v>30.187385265350635</v>
      </c>
      <c r="V69" s="221"/>
      <c r="W69" s="7" t="s">
        <v>48</v>
      </c>
      <c r="X69" s="15"/>
      <c r="Y69" s="74"/>
      <c r="Z69" s="21" t="s">
        <v>67</v>
      </c>
      <c r="AA69" s="21"/>
      <c r="AB69" s="2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330</v>
      </c>
      <c r="L70" s="226"/>
      <c r="M70" s="95" t="s">
        <v>55</v>
      </c>
      <c r="T70" s="15"/>
      <c r="U70" s="71"/>
      <c r="V70" s="21"/>
      <c r="X70" s="74"/>
      <c r="Y70" s="74"/>
      <c r="Z70" s="74"/>
      <c r="AA70" s="21"/>
      <c r="AB70" s="2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7815</v>
      </c>
      <c r="L71" s="220"/>
      <c r="M71" s="106" t="s">
        <v>55</v>
      </c>
      <c r="T71" s="15"/>
      <c r="U71" s="71"/>
      <c r="V71" s="21"/>
      <c r="X71" s="74"/>
      <c r="Y71" s="74"/>
      <c r="Z71" s="74"/>
      <c r="AA71" s="21"/>
      <c r="AB71" s="2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21"/>
      <c r="D72" s="21"/>
      <c r="E72" s="21"/>
      <c r="H72" s="21"/>
      <c r="I72" s="21"/>
      <c r="J72" s="21"/>
      <c r="K72" s="21"/>
      <c r="T72" s="15"/>
      <c r="U72" s="71"/>
      <c r="V72" s="21"/>
      <c r="X72" s="74"/>
      <c r="Y72" s="74"/>
      <c r="Z72" s="74"/>
      <c r="AA72" s="21"/>
      <c r="AB72" s="2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21"/>
      <c r="X73" s="74"/>
      <c r="Y73" s="74"/>
      <c r="Z73" s="74"/>
      <c r="AA73" s="21"/>
      <c r="AB73" s="2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163.97577850777481</v>
      </c>
      <c r="L74" s="226"/>
      <c r="M74" s="95" t="s">
        <v>55</v>
      </c>
      <c r="R74" s="7" t="s">
        <v>66</v>
      </c>
      <c r="T74" s="7" t="s">
        <v>3</v>
      </c>
      <c r="U74" s="219">
        <v>165</v>
      </c>
      <c r="V74" s="219"/>
      <c r="W74" s="7" t="s">
        <v>55</v>
      </c>
      <c r="X74" s="15"/>
      <c r="Y74" s="74"/>
      <c r="Z74" s="74" t="s">
        <v>72</v>
      </c>
      <c r="AA74" s="21"/>
      <c r="AB74" s="2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02"/>
      <c r="L75" s="102"/>
      <c r="M75" s="95"/>
      <c r="T75" s="7"/>
      <c r="U75" s="221">
        <f>U74/1000*K65/X32*60</f>
        <v>15.093692632675317</v>
      </c>
      <c r="V75" s="221"/>
      <c r="W75" s="7" t="s">
        <v>48</v>
      </c>
      <c r="X75" s="15"/>
      <c r="Y75" s="74"/>
      <c r="Z75" s="21" t="s">
        <v>72</v>
      </c>
      <c r="AA75" s="21"/>
      <c r="AB75" s="2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495</v>
      </c>
      <c r="L76" s="226"/>
      <c r="M76" s="95" t="s">
        <v>55</v>
      </c>
      <c r="T76" s="7"/>
      <c r="U76" s="69"/>
      <c r="V76" s="69"/>
      <c r="X76" s="15"/>
      <c r="Y76" s="74"/>
      <c r="Z76" s="74"/>
      <c r="AA76" s="21"/>
      <c r="AB76" s="2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7650</v>
      </c>
      <c r="L77" s="220"/>
      <c r="M77" s="106" t="s">
        <v>55</v>
      </c>
      <c r="T77" s="7"/>
      <c r="U77" s="229"/>
      <c r="V77" s="229"/>
      <c r="X77" s="15"/>
      <c r="Y77" s="74"/>
      <c r="Z77" s="21"/>
      <c r="AA77" s="21"/>
      <c r="AB77" s="2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21"/>
      <c r="E79" s="21"/>
      <c r="F79" s="21"/>
      <c r="G79" s="21"/>
      <c r="H79" s="21"/>
      <c r="I79" s="21"/>
      <c r="J79" s="7" t="s">
        <v>3</v>
      </c>
      <c r="K79" s="219">
        <v>16</v>
      </c>
      <c r="L79" s="219"/>
      <c r="M79" s="7" t="s">
        <v>76</v>
      </c>
      <c r="N79" s="16"/>
      <c r="O79" s="15"/>
      <c r="P79" s="108"/>
      <c r="Q79" s="16"/>
      <c r="R79" s="21"/>
      <c r="T79" s="7" t="s">
        <v>3</v>
      </c>
      <c r="U79" s="228">
        <f>K79*25.4</f>
        <v>406.4</v>
      </c>
      <c r="V79" s="228"/>
      <c r="W79" s="7" t="s">
        <v>55</v>
      </c>
      <c r="Y79" s="74"/>
      <c r="Z79" s="74"/>
      <c r="AA79" s="21"/>
      <c r="AB79" s="2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74"/>
      <c r="Z80" s="74"/>
      <c r="AA80" s="21"/>
      <c r="AB80" s="2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21"/>
      <c r="D81" s="21"/>
      <c r="E81" s="21"/>
      <c r="H81" s="21"/>
      <c r="I81" s="21"/>
      <c r="J81" s="21"/>
      <c r="K81" s="21"/>
      <c r="T81" s="15"/>
      <c r="U81" s="71"/>
      <c r="V81" s="21"/>
      <c r="X81" s="74"/>
      <c r="Y81" s="74"/>
      <c r="Z81" s="74"/>
      <c r="AA81" s="21"/>
      <c r="AB81" s="2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21"/>
      <c r="E82" s="21"/>
      <c r="F82" s="21"/>
      <c r="G82" s="21"/>
      <c r="H82" s="21"/>
      <c r="I82" s="2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21"/>
      <c r="Y82" s="74"/>
      <c r="Z82" s="74"/>
      <c r="AA82" s="21"/>
      <c r="AB82" s="2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21"/>
      <c r="Y83" s="74"/>
      <c r="Z83" s="74"/>
      <c r="AA83" s="21"/>
      <c r="AB83" s="2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21"/>
      <c r="D84" s="21"/>
      <c r="E84" s="21"/>
      <c r="H84" s="21"/>
      <c r="I84" s="21"/>
      <c r="J84" s="21"/>
      <c r="K84" s="21"/>
      <c r="T84" s="15"/>
      <c r="U84" s="71"/>
      <c r="V84" s="21"/>
      <c r="X84" s="74"/>
      <c r="Y84" s="74"/>
      <c r="Z84" s="74"/>
      <c r="AA84" s="21"/>
      <c r="AB84" s="2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21"/>
      <c r="X85" s="74"/>
      <c r="Y85" s="74"/>
      <c r="Z85" s="74"/>
      <c r="AA85" s="21"/>
      <c r="AB85" s="2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21"/>
      <c r="X86" s="74"/>
      <c r="Y86" s="74"/>
      <c r="Z86" s="74"/>
      <c r="AA86" s="21"/>
      <c r="AB86" s="2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21"/>
      <c r="X87" s="74"/>
      <c r="Y87" s="74"/>
      <c r="Z87" s="74"/>
      <c r="AA87" s="21"/>
      <c r="AB87" s="2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1000</v>
      </c>
      <c r="L88" s="225"/>
      <c r="M88" s="106" t="s">
        <v>55</v>
      </c>
      <c r="T88" s="15"/>
      <c r="U88" s="71"/>
      <c r="V88" s="21"/>
      <c r="X88" s="74"/>
      <c r="Y88" s="74"/>
      <c r="Z88" s="74"/>
      <c r="AA88" s="21"/>
      <c r="AB88" s="2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21"/>
      <c r="D89" s="21"/>
      <c r="E89" s="21"/>
      <c r="H89" s="21"/>
      <c r="I89" s="21"/>
      <c r="J89" s="21"/>
      <c r="K89" s="21"/>
      <c r="T89" s="15"/>
      <c r="U89" s="71"/>
      <c r="V89" s="21"/>
      <c r="X89" s="74"/>
      <c r="Y89" s="74"/>
      <c r="Z89" s="74"/>
      <c r="AA89" s="21"/>
      <c r="AB89" s="2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21"/>
      <c r="X90" s="74"/>
      <c r="Y90" s="74"/>
      <c r="Z90" s="74"/>
      <c r="AA90" s="21"/>
      <c r="AB90" s="2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81.987889253887403</v>
      </c>
      <c r="L91" s="226"/>
      <c r="M91" s="95" t="s">
        <v>55</v>
      </c>
      <c r="R91" s="7" t="s">
        <v>66</v>
      </c>
      <c r="T91" s="7" t="s">
        <v>3</v>
      </c>
      <c r="U91" s="219">
        <v>83</v>
      </c>
      <c r="V91" s="219"/>
      <c r="W91" s="7" t="s">
        <v>55</v>
      </c>
      <c r="X91" s="15"/>
      <c r="Y91" s="74"/>
      <c r="Z91" s="74" t="s">
        <v>91</v>
      </c>
      <c r="AA91" s="21"/>
      <c r="AB91" s="2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1083</v>
      </c>
      <c r="L92" s="220"/>
      <c r="M92" s="106" t="s">
        <v>55</v>
      </c>
      <c r="T92" s="7"/>
      <c r="U92" s="221">
        <f>U91/1000*K65/X34*60</f>
        <v>15.185169557721835</v>
      </c>
      <c r="V92" s="221"/>
      <c r="W92" s="7" t="s">
        <v>48</v>
      </c>
      <c r="X92" s="15"/>
      <c r="Y92" s="74"/>
      <c r="Z92" s="21" t="s">
        <v>91</v>
      </c>
      <c r="AA92" s="21"/>
      <c r="AB92" s="2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02"/>
      <c r="L93" s="102"/>
      <c r="M93" s="95"/>
      <c r="T93" s="7"/>
      <c r="U93" s="107"/>
      <c r="V93" s="107"/>
      <c r="X93" s="15"/>
      <c r="Y93" s="74"/>
      <c r="Z93" s="21"/>
      <c r="AA93" s="21"/>
      <c r="AB93" s="2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02"/>
      <c r="L94" s="102"/>
      <c r="M94" s="95"/>
      <c r="T94" s="7"/>
      <c r="U94" s="107"/>
      <c r="V94" s="107"/>
      <c r="X94" s="15"/>
      <c r="Y94" s="74"/>
      <c r="Z94" s="21"/>
      <c r="AA94" s="21"/>
      <c r="AB94" s="2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02"/>
      <c r="L95" s="102"/>
      <c r="M95" s="95"/>
      <c r="T95" s="7"/>
      <c r="U95" s="107"/>
      <c r="V95" s="107"/>
      <c r="X95" s="15"/>
      <c r="Y95" s="74"/>
      <c r="Z95" s="21"/>
      <c r="AA95" s="21"/>
      <c r="AB95" s="2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02"/>
      <c r="L96" s="102"/>
      <c r="M96" s="95"/>
      <c r="T96" s="7"/>
      <c r="U96" s="107"/>
      <c r="V96" s="107"/>
      <c r="X96" s="15"/>
      <c r="Y96" s="74"/>
      <c r="Z96" s="21"/>
      <c r="AA96" s="21"/>
      <c r="AB96" s="2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02"/>
      <c r="L97" s="102"/>
      <c r="M97" s="95"/>
      <c r="T97" s="7"/>
      <c r="U97" s="107"/>
      <c r="V97" s="107"/>
      <c r="X97" s="15"/>
      <c r="Y97" s="74"/>
      <c r="Z97" s="21"/>
      <c r="AA97" s="21"/>
      <c r="AB97" s="2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02"/>
      <c r="L98" s="102"/>
      <c r="M98" s="95"/>
      <c r="T98" s="7"/>
      <c r="U98" s="107"/>
      <c r="V98" s="107"/>
      <c r="X98" s="15"/>
      <c r="Y98" s="74"/>
      <c r="Z98" s="21"/>
      <c r="AA98" s="21"/>
      <c r="AB98" s="2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21"/>
      <c r="E99" s="21"/>
      <c r="F99" s="21"/>
      <c r="G99" s="21"/>
      <c r="H99" s="21"/>
      <c r="I99" s="21"/>
      <c r="J99" s="15"/>
      <c r="K99" s="16"/>
      <c r="L99" s="21"/>
      <c r="M99" s="110"/>
      <c r="N99" s="16"/>
      <c r="T99" s="15"/>
      <c r="U99" s="222"/>
      <c r="V99" s="222"/>
      <c r="X99" s="111"/>
      <c r="Y99" s="111"/>
      <c r="Z99" s="21"/>
      <c r="AA99" s="21"/>
      <c r="AB99" s="21"/>
      <c r="AC99" s="21"/>
      <c r="AD99" s="21"/>
      <c r="AE99" s="22"/>
      <c r="AR99" s="112"/>
    </row>
    <row r="100" spans="1:44" ht="11.25" customHeight="1" thickBot="1" x14ac:dyDescent="0.25">
      <c r="A100" s="61"/>
      <c r="C100" s="15"/>
      <c r="D100" s="21"/>
      <c r="E100" s="21"/>
      <c r="F100" s="21"/>
      <c r="G100" s="21"/>
      <c r="H100" s="21"/>
      <c r="N100" s="49"/>
      <c r="O100" s="21"/>
      <c r="P100" s="21"/>
      <c r="Q100" s="21"/>
      <c r="R100" s="21"/>
      <c r="S100" s="21"/>
      <c r="T100" s="15"/>
      <c r="U100" s="113"/>
      <c r="V100" s="15"/>
      <c r="W100" s="21"/>
      <c r="X100" s="21"/>
      <c r="Y100" s="111"/>
      <c r="Z100" s="21"/>
      <c r="AA100" s="21"/>
      <c r="AB100" s="21"/>
      <c r="AC100" s="21"/>
      <c r="AD100" s="2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7450.7955450388145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21"/>
      <c r="D102" s="21"/>
      <c r="E102" s="21"/>
      <c r="H102" s="21" t="s">
        <v>3</v>
      </c>
      <c r="I102" s="21"/>
      <c r="J102" s="215">
        <f>PI()*$H$34^2/4*L106/1000</f>
        <v>7148.9216923853082</v>
      </c>
      <c r="K102" s="215"/>
      <c r="L102" s="7" t="s">
        <v>35</v>
      </c>
      <c r="N102" s="7" t="s">
        <v>96</v>
      </c>
      <c r="O102" s="21"/>
      <c r="P102" s="21"/>
      <c r="Q102" s="21"/>
      <c r="R102" s="21"/>
      <c r="S102" s="21"/>
      <c r="T102" s="15"/>
      <c r="U102" s="16"/>
      <c r="V102" s="15"/>
      <c r="W102" s="21"/>
      <c r="X102" s="21"/>
      <c r="Y102" s="21"/>
      <c r="Z102" s="21"/>
      <c r="AA102" s="21"/>
      <c r="AB102" s="21"/>
      <c r="AC102" s="21"/>
      <c r="AD102" s="22"/>
      <c r="AE102" s="22"/>
    </row>
    <row r="103" spans="1:44" ht="11.25" customHeight="1" x14ac:dyDescent="0.2">
      <c r="A103" s="61"/>
      <c r="B103" s="119" t="s">
        <v>97</v>
      </c>
      <c r="C103" s="21"/>
      <c r="D103" s="21"/>
      <c r="E103" s="21"/>
      <c r="H103" s="21" t="s">
        <v>3</v>
      </c>
      <c r="I103" s="21"/>
      <c r="J103" s="215">
        <f>PI()*$H$34^2/4*(L107-L108)/1000</f>
        <v>6007.2896678047755</v>
      </c>
      <c r="K103" s="215"/>
      <c r="L103" s="7" t="s">
        <v>35</v>
      </c>
      <c r="N103" s="7" t="s">
        <v>98</v>
      </c>
      <c r="O103" s="21"/>
      <c r="P103" s="21"/>
      <c r="Q103" s="21"/>
      <c r="R103" s="21"/>
      <c r="S103" s="21"/>
      <c r="T103" s="15"/>
      <c r="U103" s="16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R103" s="109"/>
    </row>
    <row r="104" spans="1:44" ht="11.25" customHeight="1" x14ac:dyDescent="0.2">
      <c r="A104" s="61"/>
      <c r="B104" s="119" t="s">
        <v>99</v>
      </c>
      <c r="C104" s="21"/>
      <c r="D104" s="21"/>
      <c r="E104" s="21"/>
      <c r="H104" s="21" t="s">
        <v>3</v>
      </c>
      <c r="I104" s="21"/>
      <c r="J104" s="216">
        <f>PI()*$H$34^2/4*(L107-L109)/1000</f>
        <v>6083.2155155933851</v>
      </c>
      <c r="K104" s="216"/>
      <c r="L104" s="7" t="s">
        <v>35</v>
      </c>
      <c r="N104" s="7" t="s">
        <v>98</v>
      </c>
      <c r="O104" s="21"/>
      <c r="P104" s="21"/>
      <c r="Q104" s="21"/>
      <c r="R104" s="21"/>
      <c r="S104" s="21"/>
      <c r="T104" s="15"/>
      <c r="U104" s="16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R104" s="109"/>
    </row>
    <row r="105" spans="1:44" ht="11.25" customHeight="1" x14ac:dyDescent="0.2">
      <c r="A105" s="61"/>
      <c r="B105" s="119" t="s">
        <v>100</v>
      </c>
      <c r="C105" s="21"/>
      <c r="D105" s="21"/>
      <c r="E105" s="21"/>
      <c r="H105" s="21" t="s">
        <v>3</v>
      </c>
      <c r="I105" s="21"/>
      <c r="J105" s="215">
        <f>PI()*$H$34^2/4*L109/1000</f>
        <v>914.76925046517067</v>
      </c>
      <c r="K105" s="215"/>
      <c r="L105" s="7" t="s">
        <v>35</v>
      </c>
      <c r="N105" s="7" t="s">
        <v>101</v>
      </c>
      <c r="O105" s="21"/>
      <c r="P105" s="21"/>
      <c r="Q105" s="21"/>
      <c r="R105" s="21"/>
      <c r="S105" s="21"/>
      <c r="T105" s="15"/>
      <c r="U105" s="16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</row>
    <row r="106" spans="1:44" ht="11.25" customHeight="1" x14ac:dyDescent="0.2">
      <c r="A106" s="61"/>
      <c r="B106" s="119"/>
      <c r="E106" s="21" t="s">
        <v>102</v>
      </c>
      <c r="F106" s="21"/>
      <c r="G106" s="21"/>
      <c r="J106" s="21" t="s">
        <v>3</v>
      </c>
      <c r="K106" s="21"/>
      <c r="L106" s="217">
        <f>K71</f>
        <v>7815</v>
      </c>
      <c r="M106" s="202"/>
      <c r="N106" s="7" t="s">
        <v>55</v>
      </c>
      <c r="O106" s="21"/>
      <c r="P106" s="21"/>
      <c r="Q106" s="21"/>
      <c r="R106" s="21"/>
      <c r="S106" s="21"/>
      <c r="T106" s="15"/>
      <c r="U106" s="16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21" t="s">
        <v>3</v>
      </c>
      <c r="L107" s="217">
        <f>K77</f>
        <v>7650</v>
      </c>
      <c r="M107" s="202"/>
      <c r="N107" s="7" t="s">
        <v>55</v>
      </c>
      <c r="O107" s="21"/>
      <c r="P107" s="21"/>
      <c r="Q107" s="21"/>
      <c r="R107" s="21"/>
      <c r="S107" s="202" t="s">
        <v>104</v>
      </c>
      <c r="T107" s="202"/>
      <c r="U107" s="16"/>
      <c r="AD107" s="51"/>
      <c r="AE107" s="51"/>
      <c r="AH107" s="122"/>
    </row>
    <row r="108" spans="1:44" ht="11.25" customHeight="1" x14ac:dyDescent="0.2">
      <c r="A108" s="61"/>
      <c r="B108" s="119"/>
      <c r="E108" s="21" t="s">
        <v>105</v>
      </c>
      <c r="F108" s="21"/>
      <c r="G108" s="21"/>
      <c r="J108" s="21" t="s">
        <v>3</v>
      </c>
      <c r="K108" s="21"/>
      <c r="L108" s="217">
        <f>K92</f>
        <v>1083</v>
      </c>
      <c r="M108" s="202"/>
      <c r="N108" s="7" t="s">
        <v>55</v>
      </c>
      <c r="T108" s="15"/>
      <c r="U108" s="71"/>
      <c r="V108" s="21"/>
      <c r="Y108" s="21"/>
      <c r="Z108" s="21"/>
      <c r="AA108" s="21"/>
      <c r="AB108" s="2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1000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AE110" s="51"/>
    </row>
    <row r="111" spans="1:44" x14ac:dyDescent="0.2">
      <c r="A111" s="61"/>
      <c r="B111" s="1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62"/>
      <c r="T111" s="63"/>
      <c r="U111" s="16"/>
      <c r="V111" s="21"/>
      <c r="W111" s="21"/>
      <c r="AE111" s="51"/>
    </row>
    <row r="112" spans="1:44" x14ac:dyDescent="0.2">
      <c r="A112" s="61"/>
      <c r="B112" s="1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62"/>
      <c r="T112" s="63"/>
      <c r="U112" s="16"/>
      <c r="AE112" s="51"/>
    </row>
    <row r="113" spans="1:32" x14ac:dyDescent="0.2">
      <c r="A113" s="60"/>
      <c r="B113" s="1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AE113" s="51"/>
    </row>
    <row r="114" spans="1:32" x14ac:dyDescent="0.2">
      <c r="A114" s="61"/>
      <c r="B114" s="64"/>
      <c r="C114" s="15"/>
      <c r="D114" s="21"/>
      <c r="E114" s="21"/>
      <c r="F114" s="21"/>
      <c r="G114" s="21"/>
      <c r="H114" s="21"/>
      <c r="T114" s="15"/>
      <c r="U114" s="16"/>
      <c r="V114" s="21"/>
      <c r="Y114" s="129"/>
      <c r="Z114" s="21"/>
      <c r="AA114" s="62"/>
      <c r="AB114" s="62"/>
      <c r="AC114" s="62"/>
      <c r="AD114" s="21"/>
      <c r="AE114" s="51"/>
    </row>
    <row r="115" spans="1:32" x14ac:dyDescent="0.2">
      <c r="A115" s="61"/>
      <c r="B115" s="64"/>
      <c r="C115" s="15"/>
      <c r="D115" s="21"/>
      <c r="E115" s="21"/>
      <c r="F115" s="21"/>
      <c r="G115" s="21"/>
      <c r="H115" s="21"/>
      <c r="T115" s="15"/>
      <c r="U115" s="16"/>
      <c r="V115" s="21"/>
      <c r="Y115" s="16"/>
      <c r="Z115" s="21"/>
      <c r="AA115" s="62"/>
      <c r="AB115" s="62"/>
      <c r="AC115" s="62"/>
      <c r="AD115" s="21"/>
      <c r="AE115" s="51"/>
    </row>
    <row r="116" spans="1:32" x14ac:dyDescent="0.2">
      <c r="A116" s="61"/>
      <c r="B116" s="64"/>
      <c r="C116" s="21"/>
      <c r="D116" s="21"/>
      <c r="E116" s="21"/>
      <c r="F116" s="7" t="s">
        <v>107</v>
      </c>
      <c r="H116" s="21"/>
      <c r="T116" s="15"/>
      <c r="U116" s="16"/>
      <c r="V116" s="21"/>
      <c r="Y116" s="21"/>
      <c r="Z116" s="207">
        <f>M39</f>
        <v>8145</v>
      </c>
      <c r="AA116" s="207"/>
      <c r="AB116" s="21" t="s">
        <v>55</v>
      </c>
      <c r="AC116" s="21"/>
      <c r="AE116" s="51"/>
      <c r="AF116" s="130"/>
    </row>
    <row r="117" spans="1:32" x14ac:dyDescent="0.2">
      <c r="A117" s="61"/>
      <c r="B117" s="7"/>
      <c r="C117" s="21"/>
      <c r="D117" s="131">
        <f>U69</f>
        <v>30.187385265350635</v>
      </c>
      <c r="E117" s="21" t="s">
        <v>108</v>
      </c>
      <c r="H117" s="21"/>
      <c r="T117" s="15"/>
      <c r="U117" s="21"/>
      <c r="V117" s="21"/>
      <c r="Y117" s="21"/>
      <c r="AC117" s="21"/>
      <c r="AE117" s="51"/>
    </row>
    <row r="118" spans="1:32" x14ac:dyDescent="0.2">
      <c r="A118" s="61"/>
      <c r="B118" s="7"/>
      <c r="C118" s="21"/>
      <c r="D118" s="21"/>
      <c r="F118" s="214" t="s">
        <v>102</v>
      </c>
      <c r="G118" s="214"/>
      <c r="H118" s="21"/>
      <c r="T118" s="15"/>
      <c r="U118" s="21"/>
      <c r="V118" s="21"/>
      <c r="Y118" s="129"/>
      <c r="Z118" s="207">
        <f>L106</f>
        <v>7815</v>
      </c>
      <c r="AA118" s="207"/>
      <c r="AB118" s="21" t="s">
        <v>55</v>
      </c>
      <c r="AC118" s="21"/>
      <c r="AE118" s="51"/>
      <c r="AF118" s="130"/>
    </row>
    <row r="119" spans="1:32" x14ac:dyDescent="0.2">
      <c r="A119" s="61"/>
      <c r="B119" s="7"/>
      <c r="C119" s="21"/>
      <c r="D119" s="131">
        <f>U75</f>
        <v>15.093692632675317</v>
      </c>
      <c r="E119" s="21" t="s">
        <v>108</v>
      </c>
      <c r="G119" s="21"/>
      <c r="H119" s="21"/>
      <c r="T119" s="15"/>
      <c r="U119" s="21"/>
      <c r="V119" s="21"/>
      <c r="Y119" s="21"/>
      <c r="Z119" s="66"/>
      <c r="AA119" s="21"/>
      <c r="AB119" s="21"/>
      <c r="AC119" s="21"/>
      <c r="AE119" s="51"/>
    </row>
    <row r="120" spans="1:32" x14ac:dyDescent="0.2">
      <c r="A120" s="61"/>
      <c r="B120" s="64"/>
      <c r="C120" s="15"/>
      <c r="D120" s="21"/>
      <c r="E120" s="21"/>
      <c r="F120" s="214" t="s">
        <v>103</v>
      </c>
      <c r="G120" s="214"/>
      <c r="H120" s="21"/>
      <c r="T120" s="15"/>
      <c r="U120" s="21"/>
      <c r="V120" s="21"/>
      <c r="Y120" s="129"/>
      <c r="Z120" s="207">
        <f>L107</f>
        <v>7650</v>
      </c>
      <c r="AA120" s="207"/>
      <c r="AB120" s="21" t="s">
        <v>55</v>
      </c>
      <c r="AC120" s="21"/>
      <c r="AE120" s="51"/>
      <c r="AF120" s="130"/>
    </row>
    <row r="121" spans="1:32" ht="10.95" customHeight="1" x14ac:dyDescent="0.2">
      <c r="A121" s="61"/>
      <c r="B121" s="64"/>
      <c r="C121" s="15"/>
      <c r="D121" s="21"/>
      <c r="E121" s="21"/>
      <c r="F121" s="21"/>
      <c r="G121" s="21"/>
      <c r="H121" s="21"/>
      <c r="T121" s="15"/>
      <c r="U121" s="65"/>
      <c r="V121" s="21"/>
      <c r="Y121" s="21"/>
      <c r="AC121" s="21"/>
      <c r="AE121" s="51"/>
    </row>
    <row r="122" spans="1:32" ht="10.199999999999999" customHeight="1" x14ac:dyDescent="0.2">
      <c r="A122" s="60"/>
      <c r="B122" s="1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68"/>
      <c r="T122" s="63"/>
      <c r="U122" s="16"/>
      <c r="V122" s="21"/>
      <c r="AE122" s="51"/>
    </row>
    <row r="123" spans="1:32" ht="10.95" customHeight="1" x14ac:dyDescent="0.2">
      <c r="A123" s="60"/>
      <c r="B123" s="1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68"/>
      <c r="T123" s="63"/>
      <c r="U123" s="16"/>
      <c r="V123" s="21"/>
      <c r="W123" s="132"/>
      <c r="AA123" s="130"/>
      <c r="AE123" s="51"/>
    </row>
    <row r="124" spans="1:32" x14ac:dyDescent="0.2">
      <c r="A124" s="61"/>
      <c r="B124" s="64"/>
      <c r="C124" s="21"/>
      <c r="D124" s="21"/>
      <c r="E124" s="21"/>
      <c r="F124" s="206"/>
      <c r="G124" s="206"/>
      <c r="H124" s="21"/>
      <c r="I124" s="21"/>
      <c r="J124" s="21"/>
      <c r="K124" s="21"/>
      <c r="M124" s="21"/>
      <c r="N124" s="21"/>
      <c r="O124" s="21"/>
      <c r="P124" s="21"/>
      <c r="Q124" s="21"/>
      <c r="R124" s="21"/>
      <c r="S124" s="70"/>
      <c r="T124" s="15"/>
      <c r="U124" s="111"/>
      <c r="V124" s="21"/>
      <c r="Z124" s="72"/>
      <c r="AA124" s="21"/>
      <c r="AB124" s="21"/>
      <c r="AE124" s="51"/>
    </row>
    <row r="125" spans="1:32" x14ac:dyDescent="0.2">
      <c r="A125" s="61"/>
      <c r="B125" s="15"/>
      <c r="C125" s="21"/>
      <c r="D125" s="21" t="s">
        <v>109</v>
      </c>
      <c r="E125" s="21"/>
      <c r="H125" s="21"/>
      <c r="I125" s="21"/>
      <c r="J125" s="21"/>
      <c r="K125" s="133" t="s">
        <v>99</v>
      </c>
      <c r="L125" s="82"/>
      <c r="M125" s="133"/>
      <c r="N125" s="133"/>
      <c r="O125" s="133"/>
      <c r="P125" s="21"/>
      <c r="Q125" s="21"/>
      <c r="R125" s="133" t="s">
        <v>97</v>
      </c>
      <c r="S125" s="68"/>
      <c r="T125" s="63"/>
      <c r="U125" s="62"/>
      <c r="V125" s="21"/>
      <c r="W125" s="21"/>
      <c r="X125" s="21"/>
      <c r="Y125" s="21"/>
      <c r="Z125" s="207"/>
      <c r="AA125" s="207"/>
      <c r="AB125" s="21"/>
      <c r="AE125" s="51"/>
    </row>
    <row r="126" spans="1:32" x14ac:dyDescent="0.2">
      <c r="A126" s="61"/>
      <c r="C126" s="208">
        <f>H36*1000</f>
        <v>10800</v>
      </c>
      <c r="D126" s="208"/>
      <c r="E126" s="21" t="s">
        <v>55</v>
      </c>
      <c r="J126" s="21"/>
      <c r="K126" s="134">
        <f>J104</f>
        <v>6083.2155155933851</v>
      </c>
      <c r="L126" s="135" t="s">
        <v>58</v>
      </c>
      <c r="M126" s="209"/>
      <c r="N126" s="209"/>
      <c r="O126" s="82"/>
      <c r="R126" s="136">
        <f>J103</f>
        <v>6007.2896678047755</v>
      </c>
      <c r="S126" s="82" t="s">
        <v>58</v>
      </c>
      <c r="T126" s="15"/>
      <c r="U126" s="21"/>
      <c r="V126" s="21"/>
      <c r="Y126" s="21"/>
      <c r="Z126" s="21"/>
      <c r="AA126" s="21"/>
      <c r="AB126" s="21"/>
      <c r="AD126" s="80"/>
      <c r="AE126" s="51"/>
    </row>
    <row r="127" spans="1:32" x14ac:dyDescent="0.2">
      <c r="A127" s="61"/>
      <c r="C127" s="21"/>
      <c r="D127" s="21"/>
      <c r="E127" s="21"/>
      <c r="I127" s="21"/>
      <c r="J127" s="16"/>
      <c r="K127" s="21"/>
      <c r="T127" s="15"/>
      <c r="U127" s="21"/>
      <c r="V127" s="21"/>
      <c r="Y127" s="21"/>
      <c r="Z127" s="21"/>
      <c r="AA127" s="21"/>
      <c r="AB127" s="21"/>
      <c r="AD127" s="80"/>
      <c r="AE127" s="51"/>
    </row>
    <row r="128" spans="1:32" x14ac:dyDescent="0.2">
      <c r="A128" s="61"/>
      <c r="C128" s="21"/>
      <c r="D128" s="21"/>
      <c r="E128" s="21"/>
      <c r="I128" s="21"/>
      <c r="J128" s="16"/>
      <c r="K128" s="21"/>
      <c r="T128" s="15"/>
      <c r="U128" s="111"/>
      <c r="V128" s="21"/>
      <c r="Y128" s="21"/>
      <c r="Z128" s="21"/>
      <c r="AA128" s="21"/>
      <c r="AB128" s="21"/>
      <c r="AD128" s="80"/>
      <c r="AE128" s="51"/>
    </row>
    <row r="129" spans="1:31" x14ac:dyDescent="0.2">
      <c r="A129" s="61"/>
      <c r="D129" s="21"/>
      <c r="E129" s="21"/>
      <c r="I129" s="21"/>
      <c r="J129" s="16"/>
      <c r="K129" s="21"/>
      <c r="T129" s="15"/>
      <c r="U129" s="111"/>
      <c r="V129" s="21"/>
      <c r="Y129" s="21"/>
      <c r="Z129" s="21"/>
      <c r="AA129" s="21"/>
      <c r="AB129" s="21"/>
      <c r="AD129" s="80"/>
      <c r="AE129" s="51"/>
    </row>
    <row r="130" spans="1:31" x14ac:dyDescent="0.2">
      <c r="A130" s="61"/>
      <c r="C130" s="21"/>
      <c r="D130" s="21"/>
      <c r="E130" s="21"/>
      <c r="H130" s="21"/>
      <c r="I130" s="21"/>
      <c r="J130" s="16"/>
      <c r="K130" s="21"/>
      <c r="T130" s="15"/>
      <c r="U130" s="21"/>
      <c r="V130" s="21"/>
      <c r="AC130" s="21"/>
      <c r="AD130" s="21"/>
      <c r="AE130" s="51"/>
    </row>
    <row r="131" spans="1:31" x14ac:dyDescent="0.2">
      <c r="A131" s="61"/>
      <c r="C131" s="21"/>
      <c r="D131" s="21"/>
      <c r="E131" s="21"/>
      <c r="H131" s="21"/>
      <c r="I131" s="21"/>
      <c r="J131" s="16"/>
      <c r="K131" s="21"/>
      <c r="T131" s="15"/>
      <c r="U131" s="21"/>
      <c r="V131" s="21"/>
      <c r="AC131" s="21"/>
      <c r="AD131" s="21"/>
      <c r="AE131" s="51"/>
    </row>
    <row r="132" spans="1:31" x14ac:dyDescent="0.2">
      <c r="A132" s="61"/>
      <c r="C132" s="21"/>
      <c r="D132" s="21"/>
      <c r="E132" s="21"/>
      <c r="H132" s="21"/>
      <c r="I132" s="21"/>
      <c r="J132" s="16"/>
      <c r="K132" s="21"/>
      <c r="T132" s="15"/>
      <c r="U132" s="21"/>
      <c r="V132" s="21"/>
      <c r="AC132" s="21"/>
      <c r="AD132" s="21"/>
      <c r="AE132" s="51"/>
    </row>
    <row r="133" spans="1:31" x14ac:dyDescent="0.2">
      <c r="A133" s="61"/>
      <c r="C133" s="21"/>
      <c r="D133" s="21"/>
      <c r="E133" s="21"/>
      <c r="H133" s="21"/>
      <c r="I133" s="21"/>
      <c r="J133" s="16"/>
      <c r="K133" s="21"/>
      <c r="T133" s="15"/>
      <c r="U133" s="111"/>
      <c r="V133" s="21"/>
      <c r="AC133" s="21"/>
      <c r="AD133" s="21"/>
      <c r="AE133" s="51"/>
    </row>
    <row r="134" spans="1:31" x14ac:dyDescent="0.2">
      <c r="A134" s="61"/>
      <c r="C134" s="21"/>
      <c r="D134" s="21"/>
      <c r="E134" s="21"/>
      <c r="H134" s="21"/>
      <c r="I134" s="21"/>
      <c r="J134" s="16"/>
      <c r="K134" s="21"/>
      <c r="T134" s="15"/>
      <c r="U134" s="21"/>
      <c r="V134" s="21"/>
      <c r="AC134" s="21"/>
      <c r="AD134" s="21"/>
      <c r="AE134" s="51"/>
    </row>
    <row r="135" spans="1:31" x14ac:dyDescent="0.2">
      <c r="A135" s="61"/>
      <c r="B135" s="15"/>
      <c r="C135" s="21"/>
      <c r="D135" s="21"/>
      <c r="E135" s="21"/>
      <c r="H135" s="21"/>
      <c r="I135" s="21"/>
      <c r="J135" s="16"/>
      <c r="K135" s="21"/>
      <c r="T135" s="15"/>
      <c r="U135" s="111"/>
      <c r="V135" s="21"/>
      <c r="Y135" s="137"/>
      <c r="AC135" s="21"/>
      <c r="AD135" s="21"/>
      <c r="AE135" s="51"/>
    </row>
    <row r="136" spans="1:31" x14ac:dyDescent="0.2">
      <c r="A136" s="61"/>
      <c r="B136" s="15"/>
      <c r="C136" s="21"/>
      <c r="D136" s="21"/>
      <c r="E136" s="21"/>
      <c r="F136" s="206" t="s">
        <v>105</v>
      </c>
      <c r="G136" s="206"/>
      <c r="H136" s="21"/>
      <c r="I136" s="21"/>
      <c r="J136" s="16"/>
      <c r="K136" s="21"/>
      <c r="T136" s="15"/>
      <c r="U136" s="138"/>
      <c r="V136" s="21"/>
      <c r="Y136" s="139"/>
      <c r="Z136" s="210">
        <f>L108</f>
        <v>1083</v>
      </c>
      <c r="AA136" s="206"/>
      <c r="AB136" s="7" t="s">
        <v>55</v>
      </c>
      <c r="AC136" s="21"/>
      <c r="AD136" s="21"/>
      <c r="AE136" s="51"/>
    </row>
    <row r="137" spans="1:31" x14ac:dyDescent="0.2">
      <c r="A137" s="61"/>
      <c r="B137" s="15"/>
      <c r="C137" s="21"/>
      <c r="D137" s="131">
        <f>U92</f>
        <v>15.185169557721835</v>
      </c>
      <c r="E137" s="21" t="s">
        <v>108</v>
      </c>
      <c r="H137" s="21"/>
      <c r="I137" s="21"/>
      <c r="J137" s="16"/>
      <c r="K137" s="21"/>
      <c r="T137" s="15"/>
      <c r="U137" s="62"/>
      <c r="V137" s="21"/>
      <c r="AC137" s="21"/>
      <c r="AD137" s="21"/>
      <c r="AE137" s="51"/>
    </row>
    <row r="138" spans="1:31" x14ac:dyDescent="0.2">
      <c r="A138" s="61"/>
      <c r="B138" s="15"/>
      <c r="C138" s="21"/>
      <c r="D138" s="21"/>
      <c r="E138" s="21"/>
      <c r="F138" s="206" t="s">
        <v>106</v>
      </c>
      <c r="G138" s="206"/>
      <c r="H138" s="21"/>
      <c r="I138" s="21"/>
      <c r="J138" s="16"/>
      <c r="K138" s="21"/>
      <c r="T138" s="15"/>
      <c r="U138" s="137"/>
      <c r="V138" s="21"/>
      <c r="Z138" s="211">
        <f>L109</f>
        <v>1000</v>
      </c>
      <c r="AA138" s="206"/>
      <c r="AB138" s="7" t="s">
        <v>55</v>
      </c>
      <c r="AC138" s="21"/>
      <c r="AD138" s="21"/>
      <c r="AE138" s="140"/>
    </row>
    <row r="139" spans="1:31" x14ac:dyDescent="0.2">
      <c r="A139" s="61"/>
      <c r="C139" s="21"/>
      <c r="D139" s="21"/>
      <c r="E139" s="21"/>
      <c r="I139" s="21"/>
      <c r="J139" s="16"/>
      <c r="K139" s="21"/>
      <c r="T139" s="15"/>
      <c r="U139" s="62"/>
      <c r="V139" s="21"/>
      <c r="Y139" s="137"/>
      <c r="Z139" s="21"/>
      <c r="AC139" s="21"/>
      <c r="AD139" s="21"/>
      <c r="AE139" s="51"/>
    </row>
    <row r="140" spans="1:31" x14ac:dyDescent="0.2">
      <c r="A140" s="61"/>
      <c r="C140" s="21"/>
      <c r="D140" s="21"/>
      <c r="E140" s="21"/>
      <c r="I140" s="21"/>
      <c r="J140" s="16"/>
      <c r="K140" s="21"/>
      <c r="T140" s="15"/>
      <c r="U140" s="62"/>
      <c r="V140" s="21"/>
      <c r="Y140" s="137"/>
      <c r="Z140" s="21"/>
      <c r="AC140" s="21"/>
      <c r="AD140" s="21"/>
      <c r="AE140" s="141"/>
    </row>
    <row r="141" spans="1:31" x14ac:dyDescent="0.2">
      <c r="A141" s="61"/>
      <c r="C141" s="21"/>
      <c r="D141" s="21"/>
      <c r="E141" s="21"/>
      <c r="I141" s="21"/>
      <c r="J141" s="16"/>
      <c r="K141" s="21"/>
      <c r="T141" s="15"/>
      <c r="U141" s="62"/>
      <c r="V141" s="21"/>
      <c r="Y141" s="137"/>
      <c r="Z141" s="21"/>
      <c r="AC141" s="21"/>
      <c r="AD141" s="21"/>
      <c r="AE141" s="142"/>
    </row>
    <row r="142" spans="1:31" x14ac:dyDescent="0.2">
      <c r="A142" s="61"/>
      <c r="C142" s="21"/>
      <c r="D142" s="21"/>
      <c r="E142" s="21"/>
      <c r="I142" s="21"/>
      <c r="J142" s="16"/>
      <c r="K142" s="21"/>
      <c r="T142" s="15"/>
      <c r="U142" s="137"/>
      <c r="V142" s="21"/>
      <c r="Y142" s="137"/>
      <c r="Z142" s="21"/>
      <c r="AC142" s="21"/>
      <c r="AD142" s="21"/>
      <c r="AE142" s="51"/>
    </row>
    <row r="143" spans="1:31" x14ac:dyDescent="0.2">
      <c r="A143" s="61"/>
      <c r="C143" s="21"/>
      <c r="D143" s="21"/>
      <c r="E143" s="21"/>
      <c r="I143" s="21"/>
      <c r="J143" s="16"/>
      <c r="K143" s="21"/>
      <c r="T143" s="15"/>
      <c r="U143" s="21"/>
      <c r="V143" s="21"/>
      <c r="Y143" s="137"/>
      <c r="Z143" s="21"/>
      <c r="AC143" s="21"/>
      <c r="AD143" s="21"/>
      <c r="AE143" s="51"/>
    </row>
    <row r="144" spans="1:31" x14ac:dyDescent="0.2">
      <c r="A144" s="61"/>
      <c r="C144" s="21"/>
      <c r="D144" s="21"/>
      <c r="E144" s="21"/>
      <c r="H144" s="21"/>
      <c r="I144" s="21"/>
      <c r="J144" s="113"/>
      <c r="K144" s="21"/>
      <c r="M144" s="137"/>
      <c r="O144" s="113" t="s">
        <v>110</v>
      </c>
      <c r="P144" s="212">
        <f>H34*1000</f>
        <v>34128</v>
      </c>
      <c r="Q144" s="213"/>
      <c r="R144" s="21" t="s">
        <v>55</v>
      </c>
      <c r="T144" s="143"/>
      <c r="U144" s="62"/>
      <c r="V144" s="21"/>
      <c r="AE144" s="51"/>
    </row>
    <row r="145" spans="1:31" x14ac:dyDescent="0.2">
      <c r="A145" s="61"/>
      <c r="C145" s="21"/>
      <c r="D145" s="21"/>
      <c r="E145" s="21"/>
      <c r="H145" s="21"/>
      <c r="I145" s="21"/>
      <c r="J145" s="113"/>
      <c r="K145" s="21"/>
      <c r="M145" s="137"/>
      <c r="O145" s="21"/>
      <c r="P145" s="21"/>
      <c r="Q145" s="21"/>
      <c r="R145" s="21"/>
      <c r="T145" s="143"/>
      <c r="U145" s="137"/>
      <c r="V145" s="2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21"/>
      <c r="E147" s="21"/>
      <c r="F147" s="21"/>
      <c r="G147" s="21"/>
      <c r="H147" s="21"/>
      <c r="I147" s="21"/>
      <c r="J147" s="15"/>
      <c r="K147" s="16"/>
      <c r="L147" s="21"/>
      <c r="M147" s="110"/>
      <c r="N147" s="16"/>
      <c r="O147" s="16"/>
      <c r="P147" s="16"/>
      <c r="Q147" s="16"/>
      <c r="R147" s="21"/>
      <c r="U147" s="151"/>
      <c r="V147" s="152"/>
      <c r="Z147" s="21"/>
      <c r="AA147" s="82"/>
      <c r="AB147" s="82"/>
      <c r="AD147" s="21"/>
      <c r="AE147" s="22"/>
    </row>
    <row r="148" spans="1:31" ht="10.8" thickBot="1" x14ac:dyDescent="0.25">
      <c r="A148" s="61"/>
      <c r="C148" s="15"/>
      <c r="D148" s="21"/>
      <c r="E148" s="21"/>
      <c r="F148" s="21"/>
      <c r="G148" s="21"/>
      <c r="H148" s="21"/>
      <c r="N148" s="49"/>
      <c r="T148" s="15"/>
      <c r="U148" s="153"/>
      <c r="V148" s="21"/>
      <c r="W148" s="21"/>
      <c r="X148" s="2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00"/>
      <c r="AB149" s="100"/>
      <c r="AC149" s="100"/>
      <c r="AD149" s="100"/>
      <c r="AE149" s="22"/>
    </row>
    <row r="150" spans="1:31" x14ac:dyDescent="0.2">
      <c r="A150" s="61"/>
      <c r="B150" s="119"/>
      <c r="C150" s="21"/>
      <c r="D150" s="21"/>
      <c r="E150" s="21"/>
      <c r="F150" s="21"/>
      <c r="G150" s="21"/>
      <c r="H150" s="2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20"/>
      <c r="V150" s="15"/>
      <c r="W150" s="113"/>
      <c r="X150" s="21"/>
      <c r="Y150" s="137"/>
      <c r="Z150" s="159"/>
      <c r="AE150" s="22"/>
    </row>
    <row r="151" spans="1:31" ht="10.8" thickBot="1" x14ac:dyDescent="0.25">
      <c r="A151" s="61"/>
      <c r="B151" s="119"/>
      <c r="C151" s="21"/>
      <c r="D151" s="21"/>
      <c r="E151" s="21"/>
      <c r="F151" s="21"/>
      <c r="G151" s="21"/>
      <c r="H151" s="2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914.76925046517067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21"/>
      <c r="H152" s="21"/>
      <c r="I152" s="2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21" t="s">
        <v>116</v>
      </c>
      <c r="Z152" s="165"/>
      <c r="AE152" s="22"/>
    </row>
    <row r="153" spans="1:31" x14ac:dyDescent="0.2">
      <c r="A153" s="61"/>
      <c r="B153" s="52"/>
      <c r="C153" s="166"/>
      <c r="D153" s="21"/>
      <c r="E153" s="21"/>
      <c r="F153" s="21"/>
      <c r="G153" s="2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3750.5539269071996</v>
      </c>
      <c r="W153" s="202"/>
      <c r="X153" s="202"/>
      <c r="Y153" s="21" t="s">
        <v>118</v>
      </c>
      <c r="Z153" s="51"/>
      <c r="AA153" s="100"/>
      <c r="AB153" s="100"/>
      <c r="AC153" s="100"/>
      <c r="AD153" s="100"/>
      <c r="AE153" s="22"/>
    </row>
    <row r="154" spans="1:31" x14ac:dyDescent="0.2">
      <c r="A154" s="61"/>
      <c r="B154" s="169"/>
      <c r="C154" s="21"/>
      <c r="D154" s="21"/>
      <c r="E154" s="21"/>
      <c r="F154" s="21"/>
      <c r="G154" s="21"/>
      <c r="H154" s="170"/>
      <c r="I154" s="21"/>
      <c r="J154" s="21"/>
      <c r="K154" s="21"/>
      <c r="L154" s="21"/>
      <c r="M154" s="21"/>
      <c r="N154" s="21"/>
      <c r="O154" s="21"/>
      <c r="P154" s="21"/>
      <c r="Q154" s="22"/>
      <c r="R154" s="21"/>
      <c r="S154" s="61"/>
      <c r="T154" s="15"/>
      <c r="U154" s="113"/>
      <c r="V154" s="202">
        <f>V153*60/1000</f>
        <v>225.03323561443196</v>
      </c>
      <c r="W154" s="202"/>
      <c r="X154" s="202"/>
      <c r="Y154" s="21" t="s">
        <v>119</v>
      </c>
      <c r="Z154" s="22"/>
      <c r="AA154" s="21"/>
      <c r="AB154" s="21"/>
      <c r="AC154" s="21"/>
      <c r="AD154" s="21"/>
      <c r="AE154" s="22"/>
    </row>
    <row r="155" spans="1:31" x14ac:dyDescent="0.2">
      <c r="A155" s="61"/>
      <c r="B155" s="119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2"/>
      <c r="R155" s="21"/>
      <c r="S155" s="61"/>
      <c r="U155" s="16"/>
      <c r="V155" s="202"/>
      <c r="W155" s="202"/>
      <c r="X155" s="202"/>
      <c r="Y155" s="21"/>
      <c r="Z155" s="22"/>
      <c r="AA155" s="21"/>
      <c r="AB155" s="21"/>
      <c r="AC155" s="21"/>
      <c r="AD155" s="21"/>
      <c r="AE155" s="22"/>
    </row>
    <row r="156" spans="1:31" x14ac:dyDescent="0.2">
      <c r="A156" s="61" t="s">
        <v>104</v>
      </c>
      <c r="B156" s="119"/>
      <c r="C156" s="21"/>
      <c r="D156" s="21"/>
      <c r="E156" s="74"/>
      <c r="F156" s="21"/>
      <c r="G156" s="202"/>
      <c r="H156" s="202"/>
      <c r="I156" s="21"/>
      <c r="J156" s="21"/>
      <c r="K156" s="21"/>
      <c r="L156" s="21"/>
      <c r="M156" s="21"/>
      <c r="N156" s="113"/>
      <c r="O156" s="21"/>
      <c r="P156" s="21"/>
      <c r="Q156" s="22"/>
      <c r="R156" s="21"/>
      <c r="S156" s="61"/>
      <c r="U156" s="16" t="s">
        <v>120</v>
      </c>
      <c r="V156" s="21"/>
      <c r="W156" s="21"/>
      <c r="X156" s="21" t="s">
        <v>117</v>
      </c>
      <c r="Y156" s="21" t="s">
        <v>121</v>
      </c>
      <c r="Z156" s="22"/>
      <c r="AA156" s="21"/>
      <c r="AB156" s="21"/>
      <c r="AC156" s="21"/>
      <c r="AD156" s="21"/>
      <c r="AE156" s="22"/>
    </row>
    <row r="157" spans="1:31" x14ac:dyDescent="0.2">
      <c r="A157" s="61"/>
      <c r="B157" s="119"/>
      <c r="C157" s="21"/>
      <c r="D157" s="21"/>
      <c r="E157" s="74"/>
      <c r="F157" s="21"/>
      <c r="G157" s="202"/>
      <c r="H157" s="202"/>
      <c r="I157" s="21"/>
      <c r="J157" s="21"/>
      <c r="K157" s="21"/>
      <c r="L157" s="21"/>
      <c r="M157" s="21"/>
      <c r="N157" s="113"/>
      <c r="O157" s="21"/>
      <c r="P157" s="21"/>
      <c r="Q157" s="22"/>
      <c r="R157" s="2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12</v>
      </c>
      <c r="Z157" s="22"/>
      <c r="AA157" s="21"/>
      <c r="AB157" s="21"/>
      <c r="AC157" s="21"/>
      <c r="AD157" s="21"/>
      <c r="AE157" s="22"/>
    </row>
    <row r="158" spans="1:31" x14ac:dyDescent="0.2">
      <c r="A158" s="61"/>
      <c r="B158" s="119"/>
      <c r="C158" s="21"/>
      <c r="D158" s="21"/>
      <c r="E158" s="74"/>
      <c r="F158" s="21"/>
      <c r="G158" s="202"/>
      <c r="H158" s="202"/>
      <c r="I158" s="21"/>
      <c r="J158" s="21"/>
      <c r="K158" s="21"/>
      <c r="L158" s="21"/>
      <c r="M158" s="21"/>
      <c r="N158" s="113"/>
      <c r="O158" s="21"/>
      <c r="P158" s="21"/>
      <c r="Q158" s="22"/>
      <c r="R158" s="2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6</v>
      </c>
      <c r="Z158" s="22"/>
      <c r="AA158" s="21"/>
      <c r="AB158" s="21"/>
      <c r="AC158" s="21"/>
      <c r="AD158" s="21"/>
      <c r="AE158" s="22"/>
    </row>
    <row r="159" spans="1:31" x14ac:dyDescent="0.2">
      <c r="A159" s="61"/>
      <c r="B159" s="119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/>
      <c r="R159" s="2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3</v>
      </c>
      <c r="Z159" s="22"/>
      <c r="AA159" s="21"/>
      <c r="AB159" s="21"/>
      <c r="AC159" s="21"/>
      <c r="AD159" s="21"/>
      <c r="AE159" s="22"/>
    </row>
    <row r="160" spans="1:31" x14ac:dyDescent="0.2">
      <c r="A160" s="61"/>
      <c r="B160" s="119"/>
      <c r="C160" s="21"/>
      <c r="D160" s="21"/>
      <c r="E160" s="21"/>
      <c r="F160" s="21"/>
      <c r="G160" s="21"/>
      <c r="H160" s="74"/>
      <c r="I160" s="21"/>
      <c r="J160" s="21"/>
      <c r="K160" s="21"/>
      <c r="L160" s="21"/>
      <c r="M160" s="21"/>
      <c r="N160" s="202"/>
      <c r="O160" s="202"/>
      <c r="P160" s="21"/>
      <c r="Q160" s="22"/>
      <c r="R160" s="2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2</v>
      </c>
      <c r="Z160" s="22"/>
      <c r="AA160" s="21"/>
      <c r="AB160" s="21"/>
      <c r="AC160" s="21"/>
      <c r="AD160" s="21"/>
      <c r="AE160" s="22"/>
    </row>
    <row r="161" spans="1:31" ht="10.8" thickBot="1" x14ac:dyDescent="0.25">
      <c r="A161" s="61"/>
      <c r="B161" s="119"/>
      <c r="C161" s="21"/>
      <c r="D161" s="21"/>
      <c r="E161" s="21"/>
      <c r="F161" s="21"/>
      <c r="G161" s="21"/>
      <c r="H161" s="74"/>
      <c r="I161" s="21"/>
      <c r="J161" s="21"/>
      <c r="K161" s="21"/>
      <c r="L161" s="21"/>
      <c r="M161" s="21"/>
      <c r="N161" s="202"/>
      <c r="O161" s="202"/>
      <c r="P161" s="21"/>
      <c r="Q161" s="22"/>
      <c r="R161" s="21"/>
      <c r="S161" s="144"/>
      <c r="T161" s="126"/>
      <c r="U161" s="127"/>
      <c r="V161" s="37"/>
      <c r="W161" s="37"/>
      <c r="X161" s="37"/>
      <c r="Y161" s="37"/>
      <c r="Z161" s="128"/>
      <c r="AA161" s="21"/>
      <c r="AB161" s="21"/>
      <c r="AC161" s="21"/>
      <c r="AD161" s="21"/>
      <c r="AE161" s="22"/>
    </row>
    <row r="162" spans="1:31" x14ac:dyDescent="0.2">
      <c r="A162" s="61"/>
      <c r="B162" s="119"/>
      <c r="C162" s="21"/>
      <c r="D162" s="21"/>
      <c r="E162" s="21"/>
      <c r="F162" s="21"/>
      <c r="G162" s="21"/>
      <c r="H162" s="74"/>
      <c r="I162" s="21"/>
      <c r="J162" s="21"/>
      <c r="K162" s="21"/>
      <c r="L162" s="21"/>
      <c r="M162" s="21"/>
      <c r="N162" s="202"/>
      <c r="O162" s="202"/>
      <c r="P162" s="21"/>
      <c r="Q162" s="22"/>
      <c r="R162" s="21"/>
      <c r="S162" s="21"/>
      <c r="T162" s="15"/>
      <c r="U162" s="16"/>
      <c r="V162" s="21"/>
      <c r="W162" s="21"/>
      <c r="X162" s="21"/>
      <c r="Y162" s="21"/>
      <c r="Z162" s="21"/>
      <c r="AA162" s="21"/>
      <c r="AB162" s="21"/>
      <c r="AC162" s="21"/>
      <c r="AD162" s="21"/>
      <c r="AE162" s="22"/>
    </row>
    <row r="163" spans="1:31" x14ac:dyDescent="0.2">
      <c r="A163" s="61"/>
      <c r="B163" s="119"/>
      <c r="C163" s="21"/>
      <c r="D163" s="21"/>
      <c r="E163" s="21"/>
      <c r="F163" s="21"/>
      <c r="G163" s="21"/>
      <c r="H163" s="74"/>
      <c r="I163" s="21"/>
      <c r="J163" s="21"/>
      <c r="K163" s="21"/>
      <c r="L163" s="21"/>
      <c r="M163" s="21"/>
      <c r="N163" s="202"/>
      <c r="O163" s="202"/>
      <c r="P163" s="21"/>
      <c r="Q163" s="22"/>
      <c r="R163" s="21"/>
      <c r="S163" s="21"/>
      <c r="T163" s="15"/>
      <c r="U163" s="16"/>
      <c r="V163" s="21"/>
      <c r="W163" s="21"/>
      <c r="X163" s="21"/>
      <c r="Y163" s="21"/>
      <c r="Z163" s="21"/>
      <c r="AA163" s="21"/>
      <c r="AB163" s="21"/>
      <c r="AC163" s="21"/>
      <c r="AD163" s="2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21"/>
      <c r="S164" s="21"/>
      <c r="T164" s="15"/>
      <c r="U164" s="16"/>
      <c r="V164" s="21"/>
      <c r="W164" s="21"/>
      <c r="X164" s="21"/>
      <c r="Y164" s="21"/>
      <c r="Z164" s="21"/>
      <c r="AA164" s="21"/>
      <c r="AB164" s="21"/>
      <c r="AC164" s="21"/>
      <c r="AD164" s="21"/>
      <c r="AE164" s="51"/>
    </row>
    <row r="165" spans="1:31" x14ac:dyDescent="0.2">
      <c r="A165" s="61"/>
      <c r="B165" s="1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15"/>
      <c r="U165" s="16"/>
      <c r="V165" s="21"/>
      <c r="W165" s="21"/>
      <c r="X165" s="21"/>
      <c r="Y165" s="21"/>
      <c r="Z165" s="21"/>
      <c r="AA165" s="21"/>
      <c r="AB165" s="21"/>
      <c r="AC165" s="21"/>
      <c r="AD165" s="21"/>
      <c r="AE165" s="51"/>
    </row>
    <row r="166" spans="1:31" x14ac:dyDescent="0.2">
      <c r="A166" s="61"/>
      <c r="B166" s="1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15"/>
      <c r="U166" s="16"/>
      <c r="V166" s="21"/>
      <c r="W166" s="21"/>
      <c r="X166" s="21"/>
      <c r="Y166" s="21"/>
      <c r="Z166" s="21"/>
      <c r="AA166" s="21"/>
      <c r="AB166" s="21"/>
      <c r="AC166" s="21"/>
      <c r="AD166" s="2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21"/>
      <c r="B168" s="1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15"/>
      <c r="U168" s="16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1" x14ac:dyDescent="0.2">
      <c r="A169" s="21"/>
      <c r="B169" s="1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15"/>
      <c r="U169" s="16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1" x14ac:dyDescent="0.2">
      <c r="A170" s="21"/>
      <c r="B170" s="1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15"/>
      <c r="U170" s="16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1" x14ac:dyDescent="0.2">
      <c r="A171" s="21"/>
      <c r="B171" s="1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15"/>
      <c r="U171" s="16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1" x14ac:dyDescent="0.2">
      <c r="A172" s="21"/>
      <c r="B172" s="1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15"/>
      <c r="U172" s="16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1" x14ac:dyDescent="0.2">
      <c r="A173" s="21"/>
      <c r="B173" s="1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15"/>
      <c r="U173" s="16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1" x14ac:dyDescent="0.2">
      <c r="A174" s="21"/>
      <c r="B174" s="1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15"/>
      <c r="U174" s="16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1" x14ac:dyDescent="0.2">
      <c r="A175" s="21"/>
      <c r="B175" s="1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15"/>
      <c r="U175" s="16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1" x14ac:dyDescent="0.2">
      <c r="A176" s="21"/>
      <c r="B176" s="1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15"/>
      <c r="U176" s="16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x14ac:dyDescent="0.2">
      <c r="A177" s="21"/>
      <c r="B177" s="1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15"/>
      <c r="U177" s="16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x14ac:dyDescent="0.2">
      <c r="A178" s="21"/>
      <c r="B178" s="1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15"/>
      <c r="U178" s="16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x14ac:dyDescent="0.2">
      <c r="A179" s="21"/>
      <c r="B179" s="1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15"/>
      <c r="U179" s="16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x14ac:dyDescent="0.2">
      <c r="A180" s="21"/>
      <c r="B180" s="1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15"/>
      <c r="U180" s="16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x14ac:dyDescent="0.2">
      <c r="A181" s="21"/>
      <c r="B181" s="1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15"/>
      <c r="U181" s="16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x14ac:dyDescent="0.2">
      <c r="A182" s="21"/>
      <c r="B182" s="1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15"/>
      <c r="U182" s="16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x14ac:dyDescent="0.2">
      <c r="A183" s="21"/>
      <c r="B183" s="1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15"/>
      <c r="U183" s="16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x14ac:dyDescent="0.2">
      <c r="A184" s="21"/>
      <c r="B184" s="1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15"/>
      <c r="U184" s="16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x14ac:dyDescent="0.2">
      <c r="A185" s="21"/>
      <c r="B185" s="1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15"/>
      <c r="U185" s="16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x14ac:dyDescent="0.2">
      <c r="A186" s="21"/>
      <c r="B186" s="1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15"/>
      <c r="U186" s="16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x14ac:dyDescent="0.2">
      <c r="A187" s="21"/>
      <c r="B187" s="1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15"/>
      <c r="U187" s="16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x14ac:dyDescent="0.2">
      <c r="A188" s="21"/>
      <c r="B188" s="1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15"/>
      <c r="U188" s="16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x14ac:dyDescent="0.2">
      <c r="A189" s="21"/>
      <c r="B189" s="1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15"/>
      <c r="U189" s="16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x14ac:dyDescent="0.2">
      <c r="A190" s="21"/>
      <c r="B190" s="1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15"/>
      <c r="U190" s="16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x14ac:dyDescent="0.2">
      <c r="A191" s="21"/>
      <c r="B191" s="1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15"/>
      <c r="U191" s="16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x14ac:dyDescent="0.2">
      <c r="A192" s="21"/>
      <c r="B192" s="1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15"/>
      <c r="U192" s="16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x14ac:dyDescent="0.2">
      <c r="A193" s="21"/>
      <c r="B193" s="1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15"/>
      <c r="U193" s="16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x14ac:dyDescent="0.2">
      <c r="A194" s="21"/>
      <c r="B194" s="1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15"/>
      <c r="U194" s="16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x14ac:dyDescent="0.2">
      <c r="A195" s="21"/>
      <c r="B195" s="1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15"/>
      <c r="U195" s="16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x14ac:dyDescent="0.2">
      <c r="A196" s="21"/>
      <c r="B196" s="1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15"/>
      <c r="U196" s="16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x14ac:dyDescent="0.2">
      <c r="A197" s="21"/>
      <c r="B197" s="1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15"/>
      <c r="U197" s="16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x14ac:dyDescent="0.2">
      <c r="A198" s="21"/>
      <c r="B198" s="1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15"/>
      <c r="U198" s="16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x14ac:dyDescent="0.2">
      <c r="A199" s="21"/>
      <c r="B199" s="1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15"/>
      <c r="U199" s="16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x14ac:dyDescent="0.2">
      <c r="A200" s="21"/>
      <c r="B200" s="1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15"/>
      <c r="U200" s="16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x14ac:dyDescent="0.2">
      <c r="A201" s="21"/>
      <c r="B201" s="1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15"/>
      <c r="U201" s="16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x14ac:dyDescent="0.2">
      <c r="A202" s="21"/>
      <c r="B202" s="1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15"/>
      <c r="U202" s="16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x14ac:dyDescent="0.2">
      <c r="A203" s="21"/>
      <c r="B203" s="1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15"/>
      <c r="U203" s="16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x14ac:dyDescent="0.2">
      <c r="A204" s="21"/>
      <c r="B204" s="1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15"/>
      <c r="U204" s="16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x14ac:dyDescent="0.2">
      <c r="A205" s="21"/>
      <c r="B205" s="1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15"/>
      <c r="U205" s="16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x14ac:dyDescent="0.2">
      <c r="A206" s="21"/>
      <c r="B206" s="1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15"/>
      <c r="U206" s="16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x14ac:dyDescent="0.2">
      <c r="A207" s="21"/>
      <c r="B207" s="1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15"/>
      <c r="U207" s="16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x14ac:dyDescent="0.2">
      <c r="A208" s="21"/>
      <c r="B208" s="1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15"/>
      <c r="U208" s="16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x14ac:dyDescent="0.2">
      <c r="A209" s="21"/>
      <c r="B209" s="1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15"/>
      <c r="U209" s="16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x14ac:dyDescent="0.2">
      <c r="A210" s="21"/>
      <c r="B210" s="1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15"/>
      <c r="U210" s="16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x14ac:dyDescent="0.2">
      <c r="A211" s="21"/>
      <c r="B211" s="1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15"/>
      <c r="U211" s="16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x14ac:dyDescent="0.2">
      <c r="A212" s="21"/>
      <c r="B212" s="1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15"/>
      <c r="U212" s="16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x14ac:dyDescent="0.2">
      <c r="A213" s="21"/>
      <c r="B213" s="1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15"/>
      <c r="U213" s="16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x14ac:dyDescent="0.2">
      <c r="A214" s="21"/>
      <c r="B214" s="1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15"/>
      <c r="U214" s="16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x14ac:dyDescent="0.2">
      <c r="A215" s="21"/>
      <c r="B215" s="1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15"/>
      <c r="U215" s="16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x14ac:dyDescent="0.2">
      <c r="A216" s="21"/>
      <c r="B216" s="1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15"/>
      <c r="U216" s="16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x14ac:dyDescent="0.2">
      <c r="A217" s="21"/>
      <c r="B217" s="1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15"/>
      <c r="U217" s="16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x14ac:dyDescent="0.2">
      <c r="A218" s="21"/>
      <c r="B218" s="1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15"/>
      <c r="U218" s="16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x14ac:dyDescent="0.2">
      <c r="A219" s="21"/>
      <c r="B219" s="1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15"/>
      <c r="U219" s="16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x14ac:dyDescent="0.2">
      <c r="A220" s="21"/>
      <c r="B220" s="1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15"/>
      <c r="U220" s="16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x14ac:dyDescent="0.2">
      <c r="A221" s="21"/>
      <c r="B221" s="1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15"/>
      <c r="U221" s="16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x14ac:dyDescent="0.2">
      <c r="A222" s="21"/>
      <c r="B222" s="1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15"/>
      <c r="U222" s="16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x14ac:dyDescent="0.2">
      <c r="A223" s="21"/>
      <c r="B223" s="1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15"/>
      <c r="U223" s="16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x14ac:dyDescent="0.2">
      <c r="A224" s="21"/>
      <c r="B224" s="1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15"/>
      <c r="U224" s="16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x14ac:dyDescent="0.2">
      <c r="A225" s="21"/>
      <c r="B225" s="1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15"/>
      <c r="U225" s="16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x14ac:dyDescent="0.2">
      <c r="A226" s="21"/>
      <c r="B226" s="1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15"/>
      <c r="U226" s="16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x14ac:dyDescent="0.2">
      <c r="A227" s="21"/>
      <c r="B227" s="1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15"/>
      <c r="U227" s="16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x14ac:dyDescent="0.2">
      <c r="A228" s="21"/>
      <c r="B228" s="1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15"/>
      <c r="U228" s="16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x14ac:dyDescent="0.2">
      <c r="A229" s="21"/>
      <c r="B229" s="1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15"/>
      <c r="U229" s="16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x14ac:dyDescent="0.2">
      <c r="A230" s="21"/>
      <c r="B230" s="1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15"/>
      <c r="U230" s="16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x14ac:dyDescent="0.2">
      <c r="A231" s="21"/>
      <c r="B231" s="1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15"/>
      <c r="U231" s="16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x14ac:dyDescent="0.2">
      <c r="A232" s="21"/>
      <c r="B232" s="1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15"/>
      <c r="U232" s="16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x14ac:dyDescent="0.2">
      <c r="A233" s="21"/>
      <c r="B233" s="1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15"/>
      <c r="U233" s="16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x14ac:dyDescent="0.2">
      <c r="A234" s="21"/>
      <c r="B234" s="1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15"/>
      <c r="U234" s="16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x14ac:dyDescent="0.2">
      <c r="A235" s="21"/>
      <c r="B235" s="1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15"/>
      <c r="U235" s="16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x14ac:dyDescent="0.2">
      <c r="A236" s="21"/>
      <c r="B236" s="1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15"/>
      <c r="U236" s="16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x14ac:dyDescent="0.2">
      <c r="A237" s="21"/>
      <c r="B237" s="1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15"/>
      <c r="U237" s="16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x14ac:dyDescent="0.2">
      <c r="A238" s="21"/>
      <c r="B238" s="1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15"/>
      <c r="U238" s="16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x14ac:dyDescent="0.2">
      <c r="A239" s="21"/>
      <c r="B239" s="1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15"/>
      <c r="U239" s="16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x14ac:dyDescent="0.2">
      <c r="A240" s="21"/>
      <c r="B240" s="1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15"/>
      <c r="U240" s="16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x14ac:dyDescent="0.2">
      <c r="A241" s="21"/>
      <c r="B241" s="1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15"/>
      <c r="U241" s="16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x14ac:dyDescent="0.2">
      <c r="A242" s="21"/>
      <c r="B242" s="1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15"/>
      <c r="U242" s="16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x14ac:dyDescent="0.2">
      <c r="A243" s="21"/>
      <c r="B243" s="1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15"/>
      <c r="U243" s="16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x14ac:dyDescent="0.2">
      <c r="A244" s="21"/>
      <c r="B244" s="1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15"/>
      <c r="U244" s="16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x14ac:dyDescent="0.2">
      <c r="A245" s="21"/>
      <c r="B245" s="1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15"/>
      <c r="U245" s="16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x14ac:dyDescent="0.2">
      <c r="A246" s="21"/>
      <c r="B246" s="1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15"/>
      <c r="U246" s="16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x14ac:dyDescent="0.2">
      <c r="A247" s="21"/>
      <c r="B247" s="1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15"/>
      <c r="U247" s="16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x14ac:dyDescent="0.2">
      <c r="A248" s="21"/>
      <c r="B248" s="1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15"/>
      <c r="U248" s="16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x14ac:dyDescent="0.2">
      <c r="A249" s="21"/>
      <c r="B249" s="1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15"/>
      <c r="U249" s="16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x14ac:dyDescent="0.2">
      <c r="A250" s="21"/>
      <c r="B250" s="1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15"/>
      <c r="U250" s="16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x14ac:dyDescent="0.2">
      <c r="A251" s="21"/>
      <c r="B251" s="1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15"/>
      <c r="U251" s="16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x14ac:dyDescent="0.2">
      <c r="A252" s="21"/>
      <c r="B252" s="1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15"/>
      <c r="U252" s="16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x14ac:dyDescent="0.2">
      <c r="A253" s="21"/>
      <c r="B253" s="1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15"/>
      <c r="U253" s="16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x14ac:dyDescent="0.2">
      <c r="A254" s="21"/>
      <c r="B254" s="1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15"/>
      <c r="U254" s="16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x14ac:dyDescent="0.2">
      <c r="A255" s="21"/>
      <c r="B255" s="1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15"/>
      <c r="U255" s="16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x14ac:dyDescent="0.2">
      <c r="A256" s="21"/>
      <c r="B256" s="1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15"/>
      <c r="U256" s="16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x14ac:dyDescent="0.2">
      <c r="A257" s="21"/>
      <c r="B257" s="1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15"/>
      <c r="U257" s="16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x14ac:dyDescent="0.2">
      <c r="A258" s="21"/>
      <c r="B258" s="1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15"/>
      <c r="U258" s="16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x14ac:dyDescent="0.2">
      <c r="A259" s="21"/>
      <c r="B259" s="1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15"/>
      <c r="U259" s="16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x14ac:dyDescent="0.2">
      <c r="A260" s="21"/>
      <c r="B260" s="1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15"/>
      <c r="U260" s="16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x14ac:dyDescent="0.2">
      <c r="A261" s="21"/>
      <c r="B261" s="1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15"/>
      <c r="U261" s="16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x14ac:dyDescent="0.2">
      <c r="A262" s="21"/>
      <c r="B262" s="1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15"/>
      <c r="U262" s="16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x14ac:dyDescent="0.2">
      <c r="A263" s="21"/>
      <c r="B263" s="1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15"/>
      <c r="U263" s="16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x14ac:dyDescent="0.2">
      <c r="A264" s="21"/>
      <c r="B264" s="1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15"/>
      <c r="U264" s="16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x14ac:dyDescent="0.2">
      <c r="A265" s="21"/>
      <c r="B265" s="1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15"/>
      <c r="U265" s="16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x14ac:dyDescent="0.2">
      <c r="A266" s="21"/>
      <c r="B266" s="1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15"/>
      <c r="U266" s="16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x14ac:dyDescent="0.2">
      <c r="A267" s="21"/>
      <c r="B267" s="1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15"/>
      <c r="U267" s="16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x14ac:dyDescent="0.2">
      <c r="A268" s="21"/>
      <c r="B268" s="1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15"/>
      <c r="U268" s="16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x14ac:dyDescent="0.2">
      <c r="A269" s="21"/>
      <c r="B269" s="1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15"/>
      <c r="U269" s="16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x14ac:dyDescent="0.2">
      <c r="A270" s="21"/>
      <c r="B270" s="1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15"/>
      <c r="U270" s="16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x14ac:dyDescent="0.2">
      <c r="A271" s="21"/>
      <c r="B271" s="1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15"/>
      <c r="U271" s="16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x14ac:dyDescent="0.2">
      <c r="A272" s="21"/>
      <c r="B272" s="1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15"/>
      <c r="U272" s="16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x14ac:dyDescent="0.2">
      <c r="A273" s="21"/>
      <c r="B273" s="1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15"/>
      <c r="U273" s="16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x14ac:dyDescent="0.2">
      <c r="A274" s="21"/>
      <c r="B274" s="1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15"/>
      <c r="U274" s="16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x14ac:dyDescent="0.2">
      <c r="A275" s="21"/>
      <c r="B275" s="1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15"/>
      <c r="U275" s="16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x14ac:dyDescent="0.2">
      <c r="A276" s="21"/>
      <c r="B276" s="1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15"/>
      <c r="U276" s="16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x14ac:dyDescent="0.2">
      <c r="A277" s="21"/>
      <c r="B277" s="1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15"/>
      <c r="U277" s="16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x14ac:dyDescent="0.2">
      <c r="A278" s="21"/>
      <c r="B278" s="1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15"/>
      <c r="U278" s="16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x14ac:dyDescent="0.2">
      <c r="A279" s="21"/>
      <c r="B279" s="1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15"/>
      <c r="U279" s="16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x14ac:dyDescent="0.2">
      <c r="A280" s="21"/>
      <c r="B280" s="1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15"/>
      <c r="U280" s="16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x14ac:dyDescent="0.2">
      <c r="A281" s="21"/>
      <c r="B281" s="1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15"/>
      <c r="U281" s="16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x14ac:dyDescent="0.2">
      <c r="A282" s="21"/>
      <c r="B282" s="1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15"/>
      <c r="U282" s="16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x14ac:dyDescent="0.2">
      <c r="A283" s="21"/>
      <c r="B283" s="1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15"/>
      <c r="U283" s="16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x14ac:dyDescent="0.2">
      <c r="A284" s="21"/>
      <c r="B284" s="1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15"/>
      <c r="U284" s="16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x14ac:dyDescent="0.2">
      <c r="A285" s="21"/>
      <c r="B285" s="1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15"/>
      <c r="U285" s="16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x14ac:dyDescent="0.2">
      <c r="A286" s="21"/>
      <c r="B286" s="1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15"/>
      <c r="U286" s="16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x14ac:dyDescent="0.2">
      <c r="A287" s="21"/>
      <c r="B287" s="1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15"/>
      <c r="U287" s="16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x14ac:dyDescent="0.2">
      <c r="A288" s="21"/>
      <c r="B288" s="1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15"/>
      <c r="U288" s="16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x14ac:dyDescent="0.2">
      <c r="A289" s="21"/>
      <c r="B289" s="1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15"/>
      <c r="U289" s="16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x14ac:dyDescent="0.2">
      <c r="A290" s="21"/>
      <c r="B290" s="1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15"/>
      <c r="U290" s="16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x14ac:dyDescent="0.2">
      <c r="A291" s="21"/>
      <c r="B291" s="1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15"/>
      <c r="U291" s="16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x14ac:dyDescent="0.2">
      <c r="A292" s="21"/>
      <c r="B292" s="1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15"/>
      <c r="U292" s="16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x14ac:dyDescent="0.2">
      <c r="A293" s="21"/>
      <c r="B293" s="1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15"/>
      <c r="U293" s="16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x14ac:dyDescent="0.2">
      <c r="A294" s="21"/>
      <c r="B294" s="1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15"/>
      <c r="U294" s="16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x14ac:dyDescent="0.2">
      <c r="A295" s="21"/>
      <c r="B295" s="1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15"/>
      <c r="U295" s="16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x14ac:dyDescent="0.2">
      <c r="A296" s="21"/>
      <c r="B296" s="1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15"/>
      <c r="U296" s="16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x14ac:dyDescent="0.2">
      <c r="A297" s="21"/>
      <c r="B297" s="1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15"/>
      <c r="U297" s="16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x14ac:dyDescent="0.2">
      <c r="A298" s="21"/>
      <c r="B298" s="1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15"/>
      <c r="U298" s="16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x14ac:dyDescent="0.2">
      <c r="A299" s="21"/>
      <c r="B299" s="1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15"/>
      <c r="U299" s="16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x14ac:dyDescent="0.2">
      <c r="A300" s="21"/>
      <c r="B300" s="1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15"/>
      <c r="U300" s="16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x14ac:dyDescent="0.2">
      <c r="A301" s="21"/>
      <c r="B301" s="1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15"/>
      <c r="U301" s="16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x14ac:dyDescent="0.2">
      <c r="A302" s="21"/>
      <c r="B302" s="1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15"/>
      <c r="U302" s="16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x14ac:dyDescent="0.2">
      <c r="A303" s="21"/>
      <c r="B303" s="1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15"/>
      <c r="U303" s="16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x14ac:dyDescent="0.2">
      <c r="A304" s="21"/>
      <c r="B304" s="1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15"/>
      <c r="U304" s="16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x14ac:dyDescent="0.2">
      <c r="A305" s="21"/>
      <c r="B305" s="1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15"/>
      <c r="U305" s="16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x14ac:dyDescent="0.2">
      <c r="A306" s="21"/>
      <c r="B306" s="1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15"/>
      <c r="U306" s="16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x14ac:dyDescent="0.2">
      <c r="A307" s="21"/>
      <c r="B307" s="1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15"/>
      <c r="U307" s="16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x14ac:dyDescent="0.2">
      <c r="A308" s="21"/>
      <c r="B308" s="1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15"/>
      <c r="U308" s="16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x14ac:dyDescent="0.2">
      <c r="A309" s="21"/>
      <c r="B309" s="1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15"/>
      <c r="U309" s="16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x14ac:dyDescent="0.2">
      <c r="A310" s="21"/>
      <c r="B310" s="1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15"/>
      <c r="U310" s="16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x14ac:dyDescent="0.2">
      <c r="A311" s="21"/>
      <c r="B311" s="1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15"/>
      <c r="U311" s="16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x14ac:dyDescent="0.2">
      <c r="A312" s="21"/>
      <c r="B312" s="1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15"/>
      <c r="U312" s="16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x14ac:dyDescent="0.2">
      <c r="A313" s="21"/>
      <c r="B313" s="1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15"/>
      <c r="U313" s="16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x14ac:dyDescent="0.2">
      <c r="A314" s="21"/>
      <c r="B314" s="1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15"/>
      <c r="U314" s="16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x14ac:dyDescent="0.2">
      <c r="A315" s="21"/>
      <c r="B315" s="1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15"/>
      <c r="U315" s="16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x14ac:dyDescent="0.2">
      <c r="A316" s="21"/>
      <c r="B316" s="1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15"/>
      <c r="U316" s="16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x14ac:dyDescent="0.2">
      <c r="A317" s="21"/>
      <c r="B317" s="1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15"/>
      <c r="U317" s="16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x14ac:dyDescent="0.2">
      <c r="A318" s="21"/>
      <c r="B318" s="1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15"/>
      <c r="U318" s="16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x14ac:dyDescent="0.2">
      <c r="A319" s="21"/>
      <c r="B319" s="1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15"/>
      <c r="U319" s="16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x14ac:dyDescent="0.2">
      <c r="A320" s="21"/>
      <c r="B320" s="1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15"/>
      <c r="U320" s="16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x14ac:dyDescent="0.2">
      <c r="A321" s="21"/>
      <c r="B321" s="1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15"/>
      <c r="U321" s="16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x14ac:dyDescent="0.2">
      <c r="A322" s="21"/>
      <c r="B322" s="1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15"/>
      <c r="U322" s="16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x14ac:dyDescent="0.2">
      <c r="A323" s="21"/>
      <c r="B323" s="1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15"/>
      <c r="U323" s="16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x14ac:dyDescent="0.2">
      <c r="A324" s="21"/>
      <c r="B324" s="1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15"/>
      <c r="U324" s="16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x14ac:dyDescent="0.2">
      <c r="A325" s="21"/>
      <c r="B325" s="1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15"/>
      <c r="U325" s="16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x14ac:dyDescent="0.2">
      <c r="A326" s="21"/>
      <c r="B326" s="1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15"/>
      <c r="U326" s="16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x14ac:dyDescent="0.2">
      <c r="A327" s="21"/>
      <c r="B327" s="1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15"/>
      <c r="U327" s="16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x14ac:dyDescent="0.2">
      <c r="A328" s="21"/>
      <c r="B328" s="1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15"/>
      <c r="U328" s="16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x14ac:dyDescent="0.2">
      <c r="A329" s="21"/>
      <c r="B329" s="1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15"/>
      <c r="U329" s="16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x14ac:dyDescent="0.2">
      <c r="A330" s="21"/>
      <c r="B330" s="1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15"/>
      <c r="U330" s="16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x14ac:dyDescent="0.2">
      <c r="A331" s="21"/>
      <c r="B331" s="1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15"/>
      <c r="U331" s="16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x14ac:dyDescent="0.2">
      <c r="A332" s="21"/>
      <c r="B332" s="1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15"/>
      <c r="U332" s="16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x14ac:dyDescent="0.2">
      <c r="A333" s="21"/>
      <c r="B333" s="1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15"/>
      <c r="U333" s="16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x14ac:dyDescent="0.2">
      <c r="A334" s="21"/>
      <c r="B334" s="1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15"/>
      <c r="U334" s="16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x14ac:dyDescent="0.2">
      <c r="A335" s="21"/>
      <c r="B335" s="1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15"/>
      <c r="U335" s="16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x14ac:dyDescent="0.2">
      <c r="A336" s="21"/>
      <c r="B336" s="1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15"/>
      <c r="U336" s="16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x14ac:dyDescent="0.2">
      <c r="A337" s="21"/>
      <c r="B337" s="1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15"/>
      <c r="U337" s="16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x14ac:dyDescent="0.2">
      <c r="A338" s="21"/>
      <c r="B338" s="1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15"/>
      <c r="U338" s="16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x14ac:dyDescent="0.2">
      <c r="A339" s="21"/>
      <c r="B339" s="1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15"/>
      <c r="U339" s="16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x14ac:dyDescent="0.2">
      <c r="A340" s="21"/>
      <c r="B340" s="1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15"/>
      <c r="U340" s="16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x14ac:dyDescent="0.2">
      <c r="A341" s="21"/>
      <c r="B341" s="1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15"/>
      <c r="U341" s="16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x14ac:dyDescent="0.2">
      <c r="A342" s="21"/>
      <c r="B342" s="1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15"/>
      <c r="U342" s="16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x14ac:dyDescent="0.2">
      <c r="A343" s="21"/>
      <c r="B343" s="1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15"/>
      <c r="U343" s="16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x14ac:dyDescent="0.2">
      <c r="A344" s="21"/>
      <c r="B344" s="1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15"/>
      <c r="U344" s="16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x14ac:dyDescent="0.2">
      <c r="A345" s="21"/>
      <c r="B345" s="1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15"/>
      <c r="U345" s="16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x14ac:dyDescent="0.2">
      <c r="A346" s="21"/>
      <c r="B346" s="1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15"/>
      <c r="U346" s="16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x14ac:dyDescent="0.2">
      <c r="A347" s="21"/>
      <c r="B347" s="1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15"/>
      <c r="U347" s="16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x14ac:dyDescent="0.2">
      <c r="A348" s="21"/>
      <c r="B348" s="1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15"/>
      <c r="U348" s="16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x14ac:dyDescent="0.2">
      <c r="A349" s="21"/>
      <c r="B349" s="1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15"/>
      <c r="U349" s="16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x14ac:dyDescent="0.2">
      <c r="A350" s="21"/>
      <c r="B350" s="1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15"/>
      <c r="U350" s="16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x14ac:dyDescent="0.2">
      <c r="A351" s="21"/>
      <c r="B351" s="1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15"/>
      <c r="U351" s="16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x14ac:dyDescent="0.2">
      <c r="A352" s="21"/>
      <c r="B352" s="1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15"/>
      <c r="U352" s="16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x14ac:dyDescent="0.2">
      <c r="A353" s="21"/>
      <c r="B353" s="1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15"/>
      <c r="U353" s="16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x14ac:dyDescent="0.2">
      <c r="A354" s="21"/>
      <c r="B354" s="1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15"/>
      <c r="U354" s="16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x14ac:dyDescent="0.2">
      <c r="A355" s="21"/>
      <c r="B355" s="1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15"/>
      <c r="U355" s="16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x14ac:dyDescent="0.2">
      <c r="A356" s="21"/>
      <c r="B356" s="1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15"/>
      <c r="U356" s="16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x14ac:dyDescent="0.2">
      <c r="A357" s="21"/>
      <c r="B357" s="1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15"/>
      <c r="U357" s="16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x14ac:dyDescent="0.2">
      <c r="A358" s="21"/>
      <c r="B358" s="1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15"/>
      <c r="U358" s="16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x14ac:dyDescent="0.2">
      <c r="A359" s="21"/>
      <c r="B359" s="1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15"/>
      <c r="U359" s="16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x14ac:dyDescent="0.2">
      <c r="A360" s="21"/>
      <c r="B360" s="1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15"/>
      <c r="U360" s="16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x14ac:dyDescent="0.2">
      <c r="A361" s="21"/>
      <c r="B361" s="1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15"/>
      <c r="U361" s="16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x14ac:dyDescent="0.2">
      <c r="A362" s="21"/>
      <c r="B362" s="1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15"/>
      <c r="U362" s="16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x14ac:dyDescent="0.2">
      <c r="A363" s="21"/>
      <c r="B363" s="1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15"/>
      <c r="U363" s="16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x14ac:dyDescent="0.2">
      <c r="A364" s="21"/>
      <c r="B364" s="1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15"/>
      <c r="U364" s="16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x14ac:dyDescent="0.2">
      <c r="A365" s="21"/>
      <c r="B365" s="1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15"/>
      <c r="U365" s="16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x14ac:dyDescent="0.2">
      <c r="A366" s="21"/>
      <c r="B366" s="1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15"/>
      <c r="U366" s="16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x14ac:dyDescent="0.2">
      <c r="A367" s="21"/>
      <c r="B367" s="1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15"/>
      <c r="U367" s="16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x14ac:dyDescent="0.2">
      <c r="A368" s="21"/>
      <c r="B368" s="1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15"/>
      <c r="U368" s="16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x14ac:dyDescent="0.2">
      <c r="A369" s="21"/>
      <c r="B369" s="1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15"/>
      <c r="U369" s="16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x14ac:dyDescent="0.2">
      <c r="A370" s="21"/>
      <c r="B370" s="1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15"/>
      <c r="U370" s="16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x14ac:dyDescent="0.2">
      <c r="A371" s="21"/>
      <c r="B371" s="1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15"/>
      <c r="U371" s="16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x14ac:dyDescent="0.2">
      <c r="A372" s="21"/>
      <c r="B372" s="1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15"/>
      <c r="U372" s="16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x14ac:dyDescent="0.2">
      <c r="A373" s="21"/>
      <c r="B373" s="1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15"/>
      <c r="U373" s="16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x14ac:dyDescent="0.2">
      <c r="A374" s="21"/>
      <c r="B374" s="1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15"/>
      <c r="U374" s="16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x14ac:dyDescent="0.2">
      <c r="A375" s="21"/>
      <c r="B375" s="1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15"/>
      <c r="U375" s="16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x14ac:dyDescent="0.2">
      <c r="A376" s="21"/>
      <c r="B376" s="1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15"/>
      <c r="U376" s="16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x14ac:dyDescent="0.2">
      <c r="A377" s="21"/>
      <c r="B377" s="1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15"/>
      <c r="U377" s="16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x14ac:dyDescent="0.2">
      <c r="A378" s="21"/>
      <c r="B378" s="1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15"/>
      <c r="U378" s="16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x14ac:dyDescent="0.2">
      <c r="A379" s="21"/>
      <c r="B379" s="1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15"/>
      <c r="U379" s="16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x14ac:dyDescent="0.2">
      <c r="B380" s="1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15"/>
      <c r="U380" s="16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x14ac:dyDescent="0.2">
      <c r="V381" s="21"/>
    </row>
  </sheetData>
  <mergeCells count="98">
    <mergeCell ref="N161:O161"/>
    <mergeCell ref="N162:O162"/>
    <mergeCell ref="N163:O163"/>
    <mergeCell ref="N164:O164"/>
    <mergeCell ref="G158:H158"/>
    <mergeCell ref="U158:V158"/>
    <mergeCell ref="W158:X158"/>
    <mergeCell ref="U159:V159"/>
    <mergeCell ref="W159:X159"/>
    <mergeCell ref="N160:O160"/>
    <mergeCell ref="U160:V160"/>
    <mergeCell ref="W160:X160"/>
    <mergeCell ref="V154:X154"/>
    <mergeCell ref="V155:X155"/>
    <mergeCell ref="G156:H156"/>
    <mergeCell ref="G157:H157"/>
    <mergeCell ref="U157:V157"/>
    <mergeCell ref="W157:X157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U91:V91"/>
    <mergeCell ref="K92:L92"/>
    <mergeCell ref="U92:V92"/>
    <mergeCell ref="U99:V99"/>
    <mergeCell ref="J101:K101"/>
    <mergeCell ref="J102:K102"/>
    <mergeCell ref="K85:L85"/>
    <mergeCell ref="K86:L86"/>
    <mergeCell ref="K87:L87"/>
    <mergeCell ref="K88:L88"/>
    <mergeCell ref="K90:L90"/>
    <mergeCell ref="K91:L91"/>
    <mergeCell ref="K80:L80"/>
    <mergeCell ref="U80:V80"/>
    <mergeCell ref="K82:L82"/>
    <mergeCell ref="U82:V82"/>
    <mergeCell ref="K83:L83"/>
    <mergeCell ref="U83:V83"/>
    <mergeCell ref="U75:V75"/>
    <mergeCell ref="K76:L76"/>
    <mergeCell ref="K77:L77"/>
    <mergeCell ref="U77:V77"/>
    <mergeCell ref="K79:L79"/>
    <mergeCell ref="U79:V79"/>
    <mergeCell ref="U69:V69"/>
    <mergeCell ref="K70:L70"/>
    <mergeCell ref="K71:L71"/>
    <mergeCell ref="K73:L73"/>
    <mergeCell ref="K74:L74"/>
    <mergeCell ref="U74:V74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I18:AE19"/>
    <mergeCell ref="H31:J31"/>
    <mergeCell ref="H32:J32"/>
    <mergeCell ref="X32:Z32"/>
    <mergeCell ref="H33:J33"/>
    <mergeCell ref="L33:M33"/>
    <mergeCell ref="I15:AE16"/>
    <mergeCell ref="A2:AE2"/>
    <mergeCell ref="A3:AE3"/>
    <mergeCell ref="H5:X5"/>
    <mergeCell ref="H6:X6"/>
    <mergeCell ref="AD9:AE9"/>
  </mergeCells>
  <conditionalFormatting sqref="J104:K104">
    <cfRule type="cellIs" dxfId="215" priority="11" stopIfTrue="1" operator="lessThan">
      <formula>$H$31</formula>
    </cfRule>
    <cfRule type="cellIs" dxfId="214" priority="12" stopIfTrue="1" operator="greaterThan">
      <formula>$H$31</formula>
    </cfRule>
  </conditionalFormatting>
  <conditionalFormatting sqref="U69:V69">
    <cfRule type="cellIs" dxfId="213" priority="1" stopIfTrue="1" operator="lessThan">
      <formula>$X$36</formula>
    </cfRule>
    <cfRule type="cellIs" dxfId="212" priority="2" stopIfTrue="1" operator="greaterThan">
      <formula>$X$36</formula>
    </cfRule>
  </conditionalFormatting>
  <conditionalFormatting sqref="U75:V75">
    <cfRule type="cellIs" dxfId="211" priority="5" stopIfTrue="1" operator="lessThan">
      <formula>$X$35</formula>
    </cfRule>
    <cfRule type="cellIs" dxfId="210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209" priority="3" stopIfTrue="1" operator="lessThan">
      <formula>$X$37</formula>
    </cfRule>
    <cfRule type="cellIs" dxfId="208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B988-650B-40A5-B9DC-33B4B36F47FE}">
  <sheetPr>
    <tabColor rgb="FF92D050"/>
  </sheetPr>
  <dimension ref="A1:AX381"/>
  <sheetViews>
    <sheetView view="pageBreakPreview" topLeftCell="A13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50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6"/>
      <c r="AE5" s="17"/>
      <c r="AF5" s="16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207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21"/>
      <c r="AB6" s="21" t="s">
        <v>3</v>
      </c>
      <c r="AD6" s="20"/>
      <c r="AE6" s="22"/>
      <c r="AF6" s="20"/>
      <c r="AG6" s="20"/>
      <c r="AH6" s="23"/>
      <c r="AI6" s="20">
        <f>PI()*H34</f>
        <v>109.79552165030967</v>
      </c>
      <c r="AJ6" s="24">
        <f>AI6/6</f>
        <v>18.299253608384944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208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21"/>
      <c r="AB7" s="2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21"/>
      <c r="AB8" s="2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5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5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5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5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5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AE27" s="51"/>
    </row>
    <row r="28" spans="1:39" ht="11.25" customHeight="1" x14ac:dyDescent="0.2">
      <c r="A28" s="61"/>
      <c r="B28" s="15" t="s">
        <v>196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62"/>
      <c r="T28" s="63"/>
      <c r="U28" s="16"/>
      <c r="V28" s="21"/>
      <c r="W28" s="21"/>
      <c r="AE28" s="51"/>
    </row>
    <row r="29" spans="1:39" ht="11.25" customHeight="1" x14ac:dyDescent="0.2">
      <c r="A29" s="61"/>
      <c r="B29" s="64"/>
      <c r="C29" s="15"/>
      <c r="D29" s="21"/>
      <c r="E29" s="21"/>
      <c r="F29" s="21"/>
      <c r="G29" s="21"/>
      <c r="H29" s="21"/>
      <c r="T29" s="15"/>
      <c r="U29" s="65"/>
      <c r="V29" s="21"/>
      <c r="Y29" s="21"/>
      <c r="Z29" s="66"/>
      <c r="AA29" s="21"/>
      <c r="AB29" s="21"/>
      <c r="AC29" s="2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68"/>
      <c r="T30" s="63"/>
      <c r="U30" s="16"/>
      <c r="V30" s="2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21"/>
      <c r="D31" s="21"/>
      <c r="E31" s="21"/>
      <c r="G31" s="7" t="s">
        <v>3</v>
      </c>
      <c r="H31" s="219">
        <f>Sheet1!B34</f>
        <v>9905</v>
      </c>
      <c r="I31" s="219"/>
      <c r="J31" s="219"/>
      <c r="K31" s="21" t="s">
        <v>35</v>
      </c>
      <c r="M31" s="21"/>
      <c r="N31" s="21"/>
      <c r="O31" s="21"/>
      <c r="P31" s="21"/>
      <c r="Q31" s="21"/>
      <c r="R31" s="21" t="s">
        <v>36</v>
      </c>
      <c r="S31" s="70"/>
      <c r="T31" s="15"/>
      <c r="U31" s="71"/>
      <c r="V31" s="21"/>
      <c r="Z31" s="72"/>
      <c r="AA31" s="21"/>
      <c r="AB31" s="2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21"/>
      <c r="D32" s="21"/>
      <c r="E32" s="21"/>
      <c r="G32" s="7" t="s">
        <v>3</v>
      </c>
      <c r="H32" s="230">
        <v>1.82</v>
      </c>
      <c r="I32" s="230"/>
      <c r="J32" s="230"/>
      <c r="K32" s="21" t="s">
        <v>38</v>
      </c>
      <c r="M32" s="21"/>
      <c r="N32" s="21"/>
      <c r="O32" s="21"/>
      <c r="P32" s="21"/>
      <c r="Q32" s="21"/>
      <c r="R32" s="21" t="s">
        <v>39</v>
      </c>
      <c r="S32" s="68"/>
      <c r="T32" s="63"/>
      <c r="U32" s="71"/>
      <c r="V32" s="21"/>
      <c r="W32" s="2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21"/>
      <c r="E33" s="21"/>
      <c r="G33" s="7" t="s">
        <v>3</v>
      </c>
      <c r="H33" s="237">
        <f>L33*6/PI()</f>
        <v>9.5492965855137211</v>
      </c>
      <c r="I33" s="237"/>
      <c r="J33" s="237"/>
      <c r="K33" s="21" t="s">
        <v>38</v>
      </c>
      <c r="L33" s="238">
        <v>5</v>
      </c>
      <c r="M33" s="238"/>
      <c r="N33" s="7" t="s">
        <v>42</v>
      </c>
      <c r="Q33" s="21"/>
      <c r="R33" s="21"/>
      <c r="S33" s="68"/>
      <c r="T33" s="63"/>
      <c r="U33" s="71"/>
      <c r="V33" s="21"/>
      <c r="W33" s="21"/>
      <c r="X33" s="74"/>
      <c r="Y33" s="74"/>
      <c r="Z33" s="74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21"/>
      <c r="D34" s="21"/>
      <c r="E34" s="21"/>
      <c r="G34" s="7" t="s">
        <v>3</v>
      </c>
      <c r="H34" s="230">
        <v>34.948999999999998</v>
      </c>
      <c r="I34" s="230"/>
      <c r="J34" s="230"/>
      <c r="K34" s="21" t="s">
        <v>38</v>
      </c>
      <c r="M34" s="78"/>
      <c r="R34" s="7" t="s">
        <v>44</v>
      </c>
      <c r="T34" s="15"/>
      <c r="U34" s="79"/>
      <c r="V34" s="21"/>
      <c r="W34" s="7" t="s">
        <v>3</v>
      </c>
      <c r="X34" s="230">
        <v>300</v>
      </c>
      <c r="Y34" s="230"/>
      <c r="Z34" s="230"/>
      <c r="AA34" s="21" t="s">
        <v>40</v>
      </c>
      <c r="AB34" s="2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21"/>
      <c r="D35" s="21"/>
      <c r="E35" s="21"/>
      <c r="G35" s="7" t="s">
        <v>3</v>
      </c>
      <c r="H35" s="230">
        <v>6</v>
      </c>
      <c r="I35" s="230"/>
      <c r="J35" s="230"/>
      <c r="K35" s="21" t="s">
        <v>46</v>
      </c>
      <c r="R35" s="7" t="s">
        <v>47</v>
      </c>
      <c r="T35" s="15"/>
      <c r="U35" s="79"/>
      <c r="V35" s="21"/>
      <c r="W35" s="7" t="s">
        <v>3</v>
      </c>
      <c r="X35" s="230">
        <v>15</v>
      </c>
      <c r="Y35" s="230"/>
      <c r="Z35" s="230"/>
      <c r="AA35" s="21" t="s">
        <v>48</v>
      </c>
      <c r="AB35" s="2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21"/>
      <c r="D36" s="21"/>
      <c r="E36" s="21"/>
      <c r="G36" s="7" t="s">
        <v>3</v>
      </c>
      <c r="H36" s="231">
        <f>H32*H35</f>
        <v>10.92</v>
      </c>
      <c r="I36" s="231"/>
      <c r="J36" s="231"/>
      <c r="K36" s="21" t="s">
        <v>38</v>
      </c>
      <c r="R36" s="7" t="s">
        <v>51</v>
      </c>
      <c r="T36" s="15"/>
      <c r="U36" s="71"/>
      <c r="V36" s="21"/>
      <c r="W36" s="7" t="s">
        <v>3</v>
      </c>
      <c r="X36" s="230">
        <v>30</v>
      </c>
      <c r="Y36" s="230"/>
      <c r="Z36" s="230"/>
      <c r="AA36" s="21" t="s">
        <v>48</v>
      </c>
      <c r="AB36" s="2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21"/>
      <c r="D37" s="21"/>
      <c r="E37" s="21"/>
      <c r="H37" s="21"/>
      <c r="I37" s="21"/>
      <c r="J37" s="21"/>
      <c r="K37" s="21"/>
      <c r="R37" s="7" t="s">
        <v>47</v>
      </c>
      <c r="T37" s="15"/>
      <c r="U37" s="71"/>
      <c r="V37" s="21"/>
      <c r="W37" s="7" t="s">
        <v>3</v>
      </c>
      <c r="X37" s="230">
        <v>15</v>
      </c>
      <c r="Y37" s="230"/>
      <c r="Z37" s="230"/>
      <c r="AA37" s="21" t="s">
        <v>48</v>
      </c>
      <c r="AB37" s="2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21"/>
      <c r="D38" s="21"/>
      <c r="E38" s="21"/>
      <c r="H38" s="21"/>
      <c r="I38" s="21"/>
      <c r="J38" s="21"/>
      <c r="K38" s="21"/>
      <c r="T38" s="15"/>
      <c r="U38" s="71"/>
      <c r="V38" s="21"/>
      <c r="X38" s="74"/>
      <c r="Y38" s="74"/>
      <c r="Z38" s="74"/>
      <c r="AA38" s="21"/>
      <c r="AB38" s="2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21"/>
      <c r="D39" s="21"/>
      <c r="E39" s="21"/>
      <c r="H39" s="21"/>
      <c r="I39" s="21"/>
      <c r="J39" s="21"/>
      <c r="K39" s="21"/>
      <c r="L39" s="7" t="s">
        <v>3</v>
      </c>
      <c r="M39" s="81">
        <f>U39+U68+U74</f>
        <v>10670</v>
      </c>
      <c r="N39" s="7" t="s">
        <v>55</v>
      </c>
      <c r="O39" s="82" t="s">
        <v>56</v>
      </c>
      <c r="T39" s="15"/>
      <c r="U39" s="232">
        <f>Sheet1!C34</f>
        <v>10200</v>
      </c>
      <c r="V39" s="232"/>
      <c r="W39" s="232"/>
      <c r="X39" s="74" t="s">
        <v>55</v>
      </c>
      <c r="Y39" s="74"/>
      <c r="Z39" s="74"/>
      <c r="AA39" s="21"/>
      <c r="AB39" s="2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21"/>
      <c r="D40" s="21"/>
      <c r="E40" s="21"/>
      <c r="H40" s="21"/>
      <c r="I40" s="21"/>
      <c r="J40" s="21"/>
      <c r="K40" s="21"/>
      <c r="L40" s="7" t="s">
        <v>3</v>
      </c>
      <c r="M40" s="83">
        <f>U40/1000</f>
        <v>1270</v>
      </c>
      <c r="N40" s="7" t="s">
        <v>58</v>
      </c>
      <c r="O40" s="82" t="s">
        <v>59</v>
      </c>
      <c r="T40" s="15"/>
      <c r="U40" s="233">
        <f>Sheet1!M34</f>
        <v>1270000</v>
      </c>
      <c r="V40" s="233"/>
      <c r="W40" s="233"/>
      <c r="X40" s="74" t="s">
        <v>60</v>
      </c>
      <c r="Y40" s="74"/>
      <c r="Z40" s="74"/>
      <c r="AA40" s="21"/>
      <c r="AB40" s="2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21"/>
      <c r="D41" s="21"/>
      <c r="E41" s="21"/>
      <c r="H41" s="21"/>
      <c r="I41" s="21"/>
      <c r="J41" s="21"/>
      <c r="K41" s="21"/>
      <c r="M41" s="74">
        <f>Sheet1!E34</f>
        <v>1200</v>
      </c>
      <c r="N41" s="7" t="s">
        <v>55</v>
      </c>
      <c r="O41" s="82" t="s">
        <v>56</v>
      </c>
      <c r="T41" s="15"/>
      <c r="U41" s="71"/>
      <c r="V41" s="21"/>
      <c r="X41" s="74"/>
      <c r="Y41" s="74"/>
      <c r="Z41" s="74"/>
      <c r="AA41" s="21"/>
      <c r="AB41" s="2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21"/>
      <c r="D43" s="21"/>
      <c r="E43" s="21"/>
      <c r="H43" s="21"/>
      <c r="I43" s="21"/>
      <c r="J43" s="21"/>
      <c r="K43" s="21"/>
      <c r="T43" s="15"/>
      <c r="U43" s="71"/>
      <c r="V43" s="21"/>
      <c r="X43" s="74"/>
      <c r="Y43" s="74"/>
      <c r="Z43" s="74"/>
      <c r="AA43" s="21"/>
      <c r="AB43" s="2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21"/>
      <c r="D44" s="21"/>
      <c r="E44" s="21"/>
      <c r="H44" s="21"/>
      <c r="I44" s="21"/>
      <c r="J44" s="21"/>
      <c r="K44" s="21"/>
      <c r="T44" s="15"/>
      <c r="U44" s="71"/>
      <c r="V44" s="21"/>
      <c r="X44" s="74"/>
      <c r="Y44" s="74"/>
      <c r="Z44" s="74"/>
      <c r="AA44" s="21"/>
      <c r="AB44" s="2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21"/>
      <c r="D45" s="21"/>
      <c r="E45" s="21"/>
      <c r="H45" s="21"/>
      <c r="I45" s="21"/>
      <c r="J45" s="21"/>
      <c r="K45" s="21"/>
      <c r="T45" s="15"/>
      <c r="U45" s="71"/>
      <c r="V45" s="21"/>
      <c r="X45" s="74"/>
      <c r="Y45" s="74"/>
      <c r="Z45" s="74"/>
      <c r="AA45" s="21"/>
      <c r="AB45" s="2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21"/>
      <c r="D46" s="21"/>
      <c r="E46" s="21"/>
      <c r="H46" s="21"/>
      <c r="I46" s="21"/>
      <c r="J46" s="21"/>
      <c r="K46" s="21"/>
      <c r="T46" s="15"/>
      <c r="U46" s="71"/>
      <c r="V46" s="21"/>
      <c r="X46" s="74"/>
      <c r="Y46" s="74"/>
      <c r="Z46" s="74"/>
      <c r="AA46" s="21"/>
      <c r="AB46" s="2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21"/>
      <c r="D47" s="21"/>
      <c r="E47" s="21"/>
      <c r="H47" s="21"/>
      <c r="I47" s="21"/>
      <c r="J47" s="21"/>
      <c r="K47" s="21"/>
      <c r="T47" s="15"/>
      <c r="U47" s="71"/>
      <c r="V47" s="21"/>
      <c r="X47" s="74"/>
      <c r="Y47" s="74"/>
      <c r="Z47" s="74"/>
      <c r="AA47" s="21"/>
      <c r="AB47" s="2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21"/>
      <c r="D48" s="21"/>
      <c r="E48" s="21"/>
      <c r="H48" s="21"/>
      <c r="I48" s="21"/>
      <c r="J48" s="21"/>
      <c r="K48" s="93"/>
      <c r="R48" s="94"/>
      <c r="T48" s="7"/>
      <c r="U48" s="7"/>
      <c r="W48" s="15"/>
      <c r="X48" s="71"/>
      <c r="Y48" s="21"/>
      <c r="AA48" s="74"/>
      <c r="AB48" s="2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21"/>
      <c r="D49" s="21"/>
      <c r="E49" s="21"/>
      <c r="H49" s="21"/>
      <c r="I49" s="21"/>
      <c r="J49" s="21"/>
      <c r="K49" s="93"/>
      <c r="L49" s="95"/>
      <c r="M49" s="95"/>
      <c r="N49" s="95"/>
      <c r="O49" s="95"/>
      <c r="P49" s="95"/>
      <c r="Q49" s="95"/>
      <c r="R49" s="94"/>
      <c r="S49" s="95"/>
      <c r="T49" s="96"/>
      <c r="U49" s="71"/>
      <c r="V49" s="79"/>
      <c r="W49" s="95"/>
      <c r="X49" s="97"/>
      <c r="Y49" s="74"/>
      <c r="Z49" s="74"/>
      <c r="AA49" s="21"/>
      <c r="AB49" s="2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21"/>
      <c r="D50" s="21"/>
      <c r="E50" s="21"/>
      <c r="H50" s="21"/>
      <c r="I50" s="21"/>
      <c r="J50" s="21"/>
      <c r="K50" s="98"/>
      <c r="R50" s="94"/>
      <c r="T50" s="15"/>
      <c r="U50" s="99"/>
      <c r="V50" s="21"/>
      <c r="X50" s="74"/>
      <c r="Y50" s="74"/>
      <c r="Z50" s="74"/>
      <c r="AA50" s="21"/>
      <c r="AB50" s="2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21"/>
      <c r="D51" s="21"/>
      <c r="E51" s="21"/>
      <c r="H51" s="21"/>
      <c r="I51" s="21"/>
      <c r="J51" s="21"/>
      <c r="K51" s="93"/>
      <c r="R51" s="94"/>
      <c r="T51" s="15"/>
      <c r="U51" s="71"/>
      <c r="V51" s="21"/>
      <c r="X51" s="74"/>
      <c r="Y51" s="74"/>
      <c r="Z51" s="74"/>
      <c r="AA51" s="21"/>
      <c r="AB51" s="2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21"/>
      <c r="D52" s="21"/>
      <c r="E52" s="21"/>
      <c r="H52" s="21"/>
      <c r="I52" s="21"/>
      <c r="J52" s="21"/>
      <c r="K52" s="93"/>
      <c r="L52" s="95"/>
      <c r="R52" s="94"/>
      <c r="T52" s="15"/>
      <c r="U52" s="71"/>
      <c r="V52" s="21"/>
      <c r="X52" s="74"/>
      <c r="Y52" s="74"/>
      <c r="Z52" s="74"/>
      <c r="AA52" s="21"/>
      <c r="AB52" s="2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21"/>
      <c r="D53" s="21"/>
      <c r="E53" s="21"/>
      <c r="H53" s="21"/>
      <c r="I53" s="21"/>
      <c r="J53" s="21"/>
      <c r="K53" s="21"/>
      <c r="T53" s="15"/>
      <c r="U53" s="71"/>
      <c r="V53" s="21"/>
      <c r="X53" s="74"/>
      <c r="Y53" s="74"/>
      <c r="Z53" s="74"/>
      <c r="AA53" s="21"/>
      <c r="AB53" s="2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21"/>
      <c r="D54" s="21"/>
      <c r="E54" s="21"/>
      <c r="H54" s="21"/>
      <c r="I54" s="21"/>
      <c r="J54" s="21"/>
      <c r="K54" s="21"/>
      <c r="T54" s="15"/>
      <c r="U54" s="71"/>
      <c r="V54" s="21"/>
      <c r="X54" s="74"/>
      <c r="Y54" s="74"/>
      <c r="Z54" s="74"/>
      <c r="AA54" s="21"/>
      <c r="AB54" s="2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21"/>
      <c r="D55" s="21"/>
      <c r="E55" s="21"/>
      <c r="H55" s="21"/>
      <c r="I55" s="21"/>
      <c r="J55" s="21"/>
      <c r="K55" s="21"/>
      <c r="R55" s="100"/>
      <c r="T55" s="15"/>
      <c r="U55" s="71"/>
      <c r="V55" s="21"/>
      <c r="X55" s="74"/>
      <c r="Y55" s="74"/>
      <c r="Z55" s="74"/>
      <c r="AA55" s="21"/>
      <c r="AB55" s="2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21"/>
      <c r="D56" s="21"/>
      <c r="E56" s="21"/>
      <c r="H56" s="21"/>
      <c r="I56" s="21"/>
      <c r="J56" s="21"/>
      <c r="K56" s="21"/>
      <c r="T56" s="15"/>
      <c r="U56" s="71"/>
      <c r="V56" s="21"/>
      <c r="X56" s="74"/>
      <c r="Y56" s="74"/>
      <c r="Z56" s="74"/>
      <c r="AA56" s="21"/>
      <c r="AB56" s="2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21"/>
      <c r="D57" s="21"/>
      <c r="E57" s="21"/>
      <c r="H57" s="21"/>
      <c r="I57" s="21"/>
      <c r="J57" s="21"/>
      <c r="K57" s="21"/>
      <c r="T57" s="15"/>
      <c r="U57" s="71"/>
      <c r="V57" s="21"/>
      <c r="X57" s="74"/>
      <c r="Y57" s="74"/>
      <c r="Z57" s="74"/>
      <c r="AA57" s="21"/>
      <c r="AB57" s="2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21"/>
      <c r="D58" s="21"/>
      <c r="E58" s="21"/>
      <c r="H58" s="21"/>
      <c r="I58" s="21"/>
      <c r="J58" s="21"/>
      <c r="K58" s="21"/>
      <c r="T58" s="15"/>
      <c r="U58" s="71"/>
      <c r="V58" s="21"/>
      <c r="X58" s="74"/>
      <c r="Y58" s="74"/>
      <c r="Z58" s="74"/>
      <c r="AA58" s="21"/>
      <c r="AB58" s="2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21"/>
      <c r="D59" s="21"/>
      <c r="E59" s="21"/>
      <c r="H59" s="21"/>
      <c r="I59" s="21"/>
      <c r="J59" s="21"/>
      <c r="K59" s="21"/>
      <c r="T59" s="15"/>
      <c r="U59" s="71"/>
      <c r="V59" s="21"/>
      <c r="X59" s="74"/>
      <c r="Y59" s="74"/>
      <c r="Z59" s="74"/>
      <c r="AA59" s="21"/>
      <c r="AB59" s="2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21"/>
      <c r="D60" s="21"/>
      <c r="E60" s="21"/>
      <c r="H60" s="21"/>
      <c r="I60" s="21"/>
      <c r="J60" s="21"/>
      <c r="K60" s="21"/>
      <c r="T60" s="15"/>
      <c r="U60" s="71"/>
      <c r="V60" s="21"/>
      <c r="X60" s="74"/>
      <c r="Y60" s="74"/>
      <c r="Z60" s="74"/>
      <c r="AA60" s="21"/>
      <c r="AB60" s="2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21"/>
      <c r="D61" s="21"/>
      <c r="E61" s="21"/>
      <c r="H61" s="21"/>
      <c r="I61" s="21"/>
      <c r="J61" s="21"/>
      <c r="K61" s="21"/>
      <c r="T61" s="15"/>
      <c r="U61" s="71"/>
      <c r="V61" s="21"/>
      <c r="X61" s="74"/>
      <c r="Y61" s="74"/>
      <c r="Z61" s="74"/>
      <c r="AA61" s="21"/>
      <c r="AB61" s="2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21"/>
      <c r="D62" s="21"/>
      <c r="E62" s="21"/>
      <c r="H62" s="21"/>
      <c r="I62" s="21"/>
      <c r="J62" s="21"/>
      <c r="K62" s="21"/>
      <c r="T62" s="15"/>
      <c r="U62" s="71"/>
      <c r="V62" s="21"/>
      <c r="X62" s="74"/>
      <c r="Y62" s="74"/>
      <c r="Z62" s="74"/>
      <c r="AA62" s="21"/>
      <c r="AB62" s="2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21"/>
      <c r="D63" s="21"/>
      <c r="E63" s="21"/>
      <c r="H63" s="21"/>
      <c r="I63" s="21"/>
      <c r="J63" s="21"/>
      <c r="K63" s="21"/>
      <c r="T63" s="15"/>
      <c r="U63" s="71"/>
      <c r="V63" s="21"/>
      <c r="X63" s="74"/>
      <c r="Y63" s="74"/>
      <c r="Z63" s="74"/>
      <c r="AA63" s="21"/>
      <c r="AB63" s="2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21"/>
      <c r="D64" s="21"/>
      <c r="E64" s="21"/>
      <c r="H64" s="21"/>
      <c r="I64" s="21"/>
      <c r="J64" s="21"/>
      <c r="K64" s="21"/>
      <c r="T64" s="15"/>
      <c r="U64" s="71"/>
      <c r="V64" s="21"/>
      <c r="X64" s="74"/>
      <c r="Y64" s="74"/>
      <c r="Z64" s="74"/>
      <c r="AA64" s="21"/>
      <c r="AB64" s="2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21"/>
      <c r="D65" s="21"/>
      <c r="E65" s="21"/>
      <c r="H65" s="21"/>
      <c r="I65" s="21"/>
      <c r="J65" s="7" t="s">
        <v>3</v>
      </c>
      <c r="K65" s="234">
        <f>PI()*H34^2/4</f>
        <v>959.31092153916825</v>
      </c>
      <c r="L65" s="234"/>
      <c r="M65" s="7" t="s">
        <v>62</v>
      </c>
      <c r="T65" s="15"/>
      <c r="U65" s="71"/>
      <c r="V65" s="21"/>
      <c r="X65" s="74"/>
      <c r="Y65" s="74"/>
      <c r="Z65" s="74"/>
      <c r="AA65" s="21"/>
      <c r="AB65" s="21"/>
      <c r="AD65" s="80"/>
      <c r="AE65" s="51"/>
      <c r="AI65" s="64"/>
      <c r="AJ65" s="75"/>
      <c r="AK65" s="75"/>
      <c r="AL65" s="75"/>
      <c r="AM65" s="75"/>
      <c r="AX65" s="7">
        <f>PI()*H34^2*0.25*AX64/1000</f>
        <v>300.85909121311397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21"/>
      <c r="X67" s="74"/>
      <c r="Y67" s="74"/>
      <c r="Z67" s="74"/>
      <c r="AA67" s="21"/>
      <c r="AB67" s="2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312.72447051750902</v>
      </c>
      <c r="L68" s="226"/>
      <c r="M68" s="95" t="s">
        <v>55</v>
      </c>
      <c r="R68" s="7" t="s">
        <v>66</v>
      </c>
      <c r="T68" s="7" t="s">
        <v>3</v>
      </c>
      <c r="U68" s="219">
        <v>313</v>
      </c>
      <c r="V68" s="219"/>
      <c r="W68" s="7" t="s">
        <v>55</v>
      </c>
      <c r="X68" s="15"/>
      <c r="Y68" s="74"/>
      <c r="Z68" s="74" t="s">
        <v>67</v>
      </c>
      <c r="AA68" s="21"/>
      <c r="AB68" s="2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02"/>
      <c r="L69" s="102"/>
      <c r="M69" s="95"/>
      <c r="T69" s="7" t="s">
        <v>3</v>
      </c>
      <c r="U69" s="221">
        <f>U68/1000*K65/X32*60</f>
        <v>30.026431844175963</v>
      </c>
      <c r="V69" s="221"/>
      <c r="W69" s="7" t="s">
        <v>48</v>
      </c>
      <c r="X69" s="15"/>
      <c r="Y69" s="74"/>
      <c r="Z69" s="21" t="s">
        <v>67</v>
      </c>
      <c r="AA69" s="21"/>
      <c r="AB69" s="2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313</v>
      </c>
      <c r="L70" s="226"/>
      <c r="M70" s="95" t="s">
        <v>55</v>
      </c>
      <c r="T70" s="15"/>
      <c r="U70" s="71"/>
      <c r="V70" s="21"/>
      <c r="X70" s="74"/>
      <c r="Y70" s="74"/>
      <c r="Z70" s="74"/>
      <c r="AA70" s="21"/>
      <c r="AB70" s="2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10357</v>
      </c>
      <c r="L71" s="220"/>
      <c r="M71" s="106" t="s">
        <v>55</v>
      </c>
      <c r="T71" s="15"/>
      <c r="U71" s="71"/>
      <c r="V71" s="21"/>
      <c r="X71" s="74"/>
      <c r="Y71" s="74"/>
      <c r="Z71" s="74"/>
      <c r="AA71" s="21"/>
      <c r="AB71" s="2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21"/>
      <c r="D72" s="21"/>
      <c r="E72" s="21"/>
      <c r="H72" s="21"/>
      <c r="I72" s="21"/>
      <c r="J72" s="21"/>
      <c r="K72" s="21"/>
      <c r="T72" s="15"/>
      <c r="U72" s="71"/>
      <c r="V72" s="21"/>
      <c r="X72" s="74"/>
      <c r="Y72" s="74"/>
      <c r="Z72" s="74"/>
      <c r="AA72" s="21"/>
      <c r="AB72" s="2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21"/>
      <c r="X73" s="74"/>
      <c r="Y73" s="74"/>
      <c r="Z73" s="74"/>
      <c r="AA73" s="21"/>
      <c r="AB73" s="2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156.36223525875451</v>
      </c>
      <c r="L74" s="226"/>
      <c r="M74" s="95" t="s">
        <v>55</v>
      </c>
      <c r="R74" s="7" t="s">
        <v>66</v>
      </c>
      <c r="T74" s="7" t="s">
        <v>3</v>
      </c>
      <c r="U74" s="219">
        <v>157</v>
      </c>
      <c r="V74" s="219"/>
      <c r="W74" s="7" t="s">
        <v>55</v>
      </c>
      <c r="X74" s="15"/>
      <c r="Y74" s="74"/>
      <c r="Z74" s="74" t="s">
        <v>72</v>
      </c>
      <c r="AA74" s="21"/>
      <c r="AB74" s="2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02"/>
      <c r="L75" s="102"/>
      <c r="M75" s="95"/>
      <c r="T75" s="7"/>
      <c r="U75" s="221">
        <f>U74/1000*K65/X32*60</f>
        <v>15.061181468164941</v>
      </c>
      <c r="V75" s="221"/>
      <c r="W75" s="7" t="s">
        <v>48</v>
      </c>
      <c r="X75" s="15"/>
      <c r="Y75" s="74"/>
      <c r="Z75" s="21" t="s">
        <v>72</v>
      </c>
      <c r="AA75" s="21"/>
      <c r="AB75" s="2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470</v>
      </c>
      <c r="L76" s="226"/>
      <c r="M76" s="95" t="s">
        <v>55</v>
      </c>
      <c r="T76" s="7"/>
      <c r="U76" s="69"/>
      <c r="V76" s="69"/>
      <c r="X76" s="15"/>
      <c r="Y76" s="74"/>
      <c r="Z76" s="74"/>
      <c r="AA76" s="21"/>
      <c r="AB76" s="2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10200</v>
      </c>
      <c r="L77" s="220"/>
      <c r="M77" s="106" t="s">
        <v>55</v>
      </c>
      <c r="T77" s="7"/>
      <c r="U77" s="229"/>
      <c r="V77" s="229"/>
      <c r="X77" s="15"/>
      <c r="Y77" s="74"/>
      <c r="Z77" s="21"/>
      <c r="AA77" s="21"/>
      <c r="AB77" s="2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21"/>
      <c r="E79" s="21"/>
      <c r="F79" s="21"/>
      <c r="G79" s="21"/>
      <c r="H79" s="21"/>
      <c r="I79" s="21"/>
      <c r="J79" s="7" t="s">
        <v>3</v>
      </c>
      <c r="K79" s="219">
        <v>16</v>
      </c>
      <c r="L79" s="219"/>
      <c r="M79" s="7" t="s">
        <v>76</v>
      </c>
      <c r="N79" s="16"/>
      <c r="O79" s="15"/>
      <c r="P79" s="108"/>
      <c r="Q79" s="16"/>
      <c r="R79" s="21"/>
      <c r="T79" s="7" t="s">
        <v>3</v>
      </c>
      <c r="U79" s="228">
        <f>K79*25.4</f>
        <v>406.4</v>
      </c>
      <c r="V79" s="228"/>
      <c r="W79" s="7" t="s">
        <v>55</v>
      </c>
      <c r="Y79" s="74"/>
      <c r="Z79" s="74"/>
      <c r="AA79" s="21"/>
      <c r="AB79" s="2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74"/>
      <c r="Z80" s="74"/>
      <c r="AA80" s="21"/>
      <c r="AB80" s="2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21"/>
      <c r="D81" s="21"/>
      <c r="E81" s="21"/>
      <c r="H81" s="21"/>
      <c r="I81" s="21"/>
      <c r="J81" s="21"/>
      <c r="K81" s="21"/>
      <c r="T81" s="15"/>
      <c r="U81" s="71"/>
      <c r="V81" s="21"/>
      <c r="X81" s="74"/>
      <c r="Y81" s="74"/>
      <c r="Z81" s="74"/>
      <c r="AA81" s="21"/>
      <c r="AB81" s="2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21"/>
      <c r="E82" s="21"/>
      <c r="F82" s="21"/>
      <c r="G82" s="21"/>
      <c r="H82" s="21"/>
      <c r="I82" s="2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21"/>
      <c r="Y82" s="74"/>
      <c r="Z82" s="74"/>
      <c r="AA82" s="21"/>
      <c r="AB82" s="2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21"/>
      <c r="Y83" s="74"/>
      <c r="Z83" s="74"/>
      <c r="AA83" s="21"/>
      <c r="AB83" s="2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21"/>
      <c r="D84" s="21"/>
      <c r="E84" s="21"/>
      <c r="H84" s="21"/>
      <c r="I84" s="21"/>
      <c r="J84" s="21"/>
      <c r="K84" s="21"/>
      <c r="T84" s="15"/>
      <c r="U84" s="71"/>
      <c r="V84" s="21"/>
      <c r="X84" s="74"/>
      <c r="Y84" s="74"/>
      <c r="Z84" s="74"/>
      <c r="AA84" s="21"/>
      <c r="AB84" s="2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21"/>
      <c r="X85" s="74"/>
      <c r="Y85" s="74"/>
      <c r="Z85" s="74"/>
      <c r="AA85" s="21"/>
      <c r="AB85" s="2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21"/>
      <c r="X86" s="74"/>
      <c r="Y86" s="74"/>
      <c r="Z86" s="74"/>
      <c r="AA86" s="21"/>
      <c r="AB86" s="2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21"/>
      <c r="X87" s="74"/>
      <c r="Y87" s="74"/>
      <c r="Z87" s="74"/>
      <c r="AA87" s="21"/>
      <c r="AB87" s="2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1200</v>
      </c>
      <c r="L88" s="225"/>
      <c r="M88" s="106" t="s">
        <v>55</v>
      </c>
      <c r="T88" s="15"/>
      <c r="U88" s="71"/>
      <c r="V88" s="21"/>
      <c r="X88" s="74"/>
      <c r="Y88" s="74"/>
      <c r="Z88" s="74"/>
      <c r="AA88" s="21"/>
      <c r="AB88" s="2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21"/>
      <c r="D89" s="21"/>
      <c r="E89" s="21"/>
      <c r="H89" s="21"/>
      <c r="I89" s="21"/>
      <c r="J89" s="21"/>
      <c r="K89" s="21"/>
      <c r="T89" s="15"/>
      <c r="U89" s="71"/>
      <c r="V89" s="21"/>
      <c r="X89" s="74"/>
      <c r="Y89" s="74"/>
      <c r="Z89" s="74"/>
      <c r="AA89" s="21"/>
      <c r="AB89" s="2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21"/>
      <c r="X90" s="74"/>
      <c r="Y90" s="74"/>
      <c r="Z90" s="74"/>
      <c r="AA90" s="21"/>
      <c r="AB90" s="2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78.181117629377255</v>
      </c>
      <c r="L91" s="226"/>
      <c r="M91" s="95" t="s">
        <v>55</v>
      </c>
      <c r="R91" s="7" t="s">
        <v>66</v>
      </c>
      <c r="T91" s="7" t="s">
        <v>3</v>
      </c>
      <c r="U91" s="219">
        <v>79</v>
      </c>
      <c r="V91" s="219"/>
      <c r="W91" s="7" t="s">
        <v>55</v>
      </c>
      <c r="X91" s="15"/>
      <c r="Y91" s="74"/>
      <c r="Z91" s="74" t="s">
        <v>91</v>
      </c>
      <c r="AA91" s="21"/>
      <c r="AB91" s="2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1279</v>
      </c>
      <c r="L92" s="220"/>
      <c r="M92" s="106" t="s">
        <v>55</v>
      </c>
      <c r="T92" s="7"/>
      <c r="U92" s="221">
        <f>U91/1000*K65/X34*60</f>
        <v>15.157112560318858</v>
      </c>
      <c r="V92" s="221"/>
      <c r="W92" s="7" t="s">
        <v>48</v>
      </c>
      <c r="X92" s="15"/>
      <c r="Y92" s="74"/>
      <c r="Z92" s="21" t="s">
        <v>91</v>
      </c>
      <c r="AA92" s="21"/>
      <c r="AB92" s="2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02"/>
      <c r="L93" s="102"/>
      <c r="M93" s="95"/>
      <c r="T93" s="7"/>
      <c r="U93" s="107"/>
      <c r="V93" s="107"/>
      <c r="X93" s="15"/>
      <c r="Y93" s="74"/>
      <c r="Z93" s="21"/>
      <c r="AA93" s="21"/>
      <c r="AB93" s="2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02"/>
      <c r="L94" s="102"/>
      <c r="M94" s="95"/>
      <c r="T94" s="7"/>
      <c r="U94" s="107"/>
      <c r="V94" s="107"/>
      <c r="X94" s="15"/>
      <c r="Y94" s="74"/>
      <c r="Z94" s="21"/>
      <c r="AA94" s="21"/>
      <c r="AB94" s="2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02"/>
      <c r="L95" s="102"/>
      <c r="M95" s="95"/>
      <c r="T95" s="7"/>
      <c r="U95" s="107"/>
      <c r="V95" s="107"/>
      <c r="X95" s="15"/>
      <c r="Y95" s="74"/>
      <c r="Z95" s="21"/>
      <c r="AA95" s="21"/>
      <c r="AB95" s="2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02"/>
      <c r="L96" s="102"/>
      <c r="M96" s="95"/>
      <c r="T96" s="7"/>
      <c r="U96" s="107"/>
      <c r="V96" s="107"/>
      <c r="X96" s="15"/>
      <c r="Y96" s="74"/>
      <c r="Z96" s="21"/>
      <c r="AA96" s="21"/>
      <c r="AB96" s="2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02"/>
      <c r="L97" s="102"/>
      <c r="M97" s="95"/>
      <c r="T97" s="7"/>
      <c r="U97" s="107"/>
      <c r="V97" s="107"/>
      <c r="X97" s="15"/>
      <c r="Y97" s="74"/>
      <c r="Z97" s="21"/>
      <c r="AA97" s="21"/>
      <c r="AB97" s="2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02"/>
      <c r="L98" s="102"/>
      <c r="M98" s="95"/>
      <c r="T98" s="7"/>
      <c r="U98" s="107"/>
      <c r="V98" s="107"/>
      <c r="X98" s="15"/>
      <c r="Y98" s="74"/>
      <c r="Z98" s="21"/>
      <c r="AA98" s="21"/>
      <c r="AB98" s="2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21"/>
      <c r="E99" s="21"/>
      <c r="F99" s="21"/>
      <c r="G99" s="21"/>
      <c r="H99" s="21"/>
      <c r="I99" s="21"/>
      <c r="J99" s="15"/>
      <c r="K99" s="16"/>
      <c r="L99" s="21"/>
      <c r="M99" s="110"/>
      <c r="N99" s="16"/>
      <c r="T99" s="15"/>
      <c r="U99" s="222"/>
      <c r="V99" s="222"/>
      <c r="X99" s="111"/>
      <c r="Y99" s="111"/>
      <c r="Z99" s="21"/>
      <c r="AA99" s="21"/>
      <c r="AB99" s="21"/>
      <c r="AC99" s="21"/>
      <c r="AD99" s="21"/>
      <c r="AE99" s="22"/>
      <c r="AR99" s="112"/>
    </row>
    <row r="100" spans="1:44" ht="11.25" customHeight="1" thickBot="1" x14ac:dyDescent="0.25">
      <c r="A100" s="61"/>
      <c r="C100" s="15"/>
      <c r="D100" s="21"/>
      <c r="E100" s="21"/>
      <c r="F100" s="21"/>
      <c r="G100" s="21"/>
      <c r="H100" s="21"/>
      <c r="N100" s="49"/>
      <c r="O100" s="21"/>
      <c r="P100" s="21"/>
      <c r="Q100" s="21"/>
      <c r="R100" s="21"/>
      <c r="S100" s="21"/>
      <c r="T100" s="15"/>
      <c r="U100" s="113"/>
      <c r="V100" s="15"/>
      <c r="W100" s="21"/>
      <c r="X100" s="21"/>
      <c r="Y100" s="111"/>
      <c r="Z100" s="21"/>
      <c r="AA100" s="21"/>
      <c r="AB100" s="21"/>
      <c r="AC100" s="21"/>
      <c r="AD100" s="2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10235.847532822925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21"/>
      <c r="D102" s="21"/>
      <c r="E102" s="21"/>
      <c r="H102" s="21" t="s">
        <v>3</v>
      </c>
      <c r="I102" s="21"/>
      <c r="J102" s="215">
        <f>PI()*$H$34^2/4*L106/1000</f>
        <v>9935.5832143811658</v>
      </c>
      <c r="K102" s="215"/>
      <c r="L102" s="7" t="s">
        <v>35</v>
      </c>
      <c r="N102" s="7" t="s">
        <v>96</v>
      </c>
      <c r="O102" s="21"/>
      <c r="P102" s="21"/>
      <c r="Q102" s="21"/>
      <c r="R102" s="21"/>
      <c r="S102" s="21"/>
      <c r="T102" s="15"/>
      <c r="U102" s="16"/>
      <c r="V102" s="15"/>
      <c r="W102" s="21"/>
      <c r="X102" s="21"/>
      <c r="Y102" s="21"/>
      <c r="Z102" s="21"/>
      <c r="AA102" s="21"/>
      <c r="AB102" s="21"/>
      <c r="AC102" s="21"/>
      <c r="AD102" s="22"/>
      <c r="AE102" s="22"/>
    </row>
    <row r="103" spans="1:44" ht="11.25" customHeight="1" x14ac:dyDescent="0.2">
      <c r="A103" s="61"/>
      <c r="B103" s="119" t="s">
        <v>97</v>
      </c>
      <c r="C103" s="21"/>
      <c r="D103" s="21"/>
      <c r="E103" s="21"/>
      <c r="H103" s="21" t="s">
        <v>3</v>
      </c>
      <c r="I103" s="21"/>
      <c r="J103" s="215">
        <f>PI()*$H$34^2/4*(L107-L108)/1000</f>
        <v>8558.0127310509197</v>
      </c>
      <c r="K103" s="215"/>
      <c r="L103" s="7" t="s">
        <v>35</v>
      </c>
      <c r="N103" s="7" t="s">
        <v>98</v>
      </c>
      <c r="O103" s="21"/>
      <c r="P103" s="21"/>
      <c r="Q103" s="21"/>
      <c r="R103" s="21"/>
      <c r="S103" s="21"/>
      <c r="T103" s="15"/>
      <c r="U103" s="16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R103" s="109"/>
    </row>
    <row r="104" spans="1:44" ht="11.25" customHeight="1" x14ac:dyDescent="0.2">
      <c r="A104" s="61"/>
      <c r="B104" s="119" t="s">
        <v>99</v>
      </c>
      <c r="C104" s="21"/>
      <c r="D104" s="21"/>
      <c r="E104" s="21"/>
      <c r="H104" s="21" t="s">
        <v>3</v>
      </c>
      <c r="I104" s="21"/>
      <c r="J104" s="216">
        <f>PI()*$H$34^2/4*(L107-L109)/1000</f>
        <v>8633.7982938525129</v>
      </c>
      <c r="K104" s="216"/>
      <c r="L104" s="7" t="s">
        <v>35</v>
      </c>
      <c r="N104" s="7" t="s">
        <v>98</v>
      </c>
      <c r="O104" s="21"/>
      <c r="P104" s="21"/>
      <c r="Q104" s="21"/>
      <c r="R104" s="21"/>
      <c r="S104" s="21"/>
      <c r="T104" s="15"/>
      <c r="U104" s="16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R104" s="109"/>
    </row>
    <row r="105" spans="1:44" ht="11.25" customHeight="1" x14ac:dyDescent="0.2">
      <c r="A105" s="61"/>
      <c r="B105" s="119" t="s">
        <v>100</v>
      </c>
      <c r="C105" s="21"/>
      <c r="D105" s="21"/>
      <c r="E105" s="21"/>
      <c r="H105" s="21" t="s">
        <v>3</v>
      </c>
      <c r="I105" s="21"/>
      <c r="J105" s="215">
        <f>PI()*$H$34^2/4*L109/1000</f>
        <v>1151.173105847002</v>
      </c>
      <c r="K105" s="215"/>
      <c r="L105" s="7" t="s">
        <v>35</v>
      </c>
      <c r="N105" s="7" t="s">
        <v>101</v>
      </c>
      <c r="O105" s="21"/>
      <c r="P105" s="21"/>
      <c r="Q105" s="21"/>
      <c r="R105" s="21"/>
      <c r="S105" s="21"/>
      <c r="T105" s="15"/>
      <c r="U105" s="16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</row>
    <row r="106" spans="1:44" ht="11.25" customHeight="1" x14ac:dyDescent="0.2">
      <c r="A106" s="61"/>
      <c r="B106" s="119"/>
      <c r="E106" s="21" t="s">
        <v>102</v>
      </c>
      <c r="F106" s="21"/>
      <c r="G106" s="21"/>
      <c r="J106" s="21" t="s">
        <v>3</v>
      </c>
      <c r="K106" s="21"/>
      <c r="L106" s="217">
        <f>K71</f>
        <v>10357</v>
      </c>
      <c r="M106" s="202"/>
      <c r="N106" s="7" t="s">
        <v>55</v>
      </c>
      <c r="O106" s="21"/>
      <c r="P106" s="21"/>
      <c r="Q106" s="21"/>
      <c r="R106" s="21"/>
      <c r="S106" s="21"/>
      <c r="T106" s="15"/>
      <c r="U106" s="16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21" t="s">
        <v>3</v>
      </c>
      <c r="L107" s="217">
        <f>K77</f>
        <v>10200</v>
      </c>
      <c r="M107" s="202"/>
      <c r="N107" s="7" t="s">
        <v>55</v>
      </c>
      <c r="O107" s="21"/>
      <c r="P107" s="21"/>
      <c r="Q107" s="21"/>
      <c r="R107" s="21"/>
      <c r="S107" s="202" t="s">
        <v>104</v>
      </c>
      <c r="T107" s="202"/>
      <c r="U107" s="16"/>
      <c r="AD107" s="51"/>
      <c r="AE107" s="51"/>
      <c r="AH107" s="122"/>
    </row>
    <row r="108" spans="1:44" ht="11.25" customHeight="1" x14ac:dyDescent="0.2">
      <c r="A108" s="61"/>
      <c r="B108" s="119"/>
      <c r="E108" s="21" t="s">
        <v>105</v>
      </c>
      <c r="F108" s="21"/>
      <c r="G108" s="21"/>
      <c r="J108" s="21" t="s">
        <v>3</v>
      </c>
      <c r="K108" s="21"/>
      <c r="L108" s="217">
        <f>K92</f>
        <v>1279</v>
      </c>
      <c r="M108" s="202"/>
      <c r="N108" s="7" t="s">
        <v>55</v>
      </c>
      <c r="T108" s="15"/>
      <c r="U108" s="71"/>
      <c r="V108" s="21"/>
      <c r="Y108" s="21"/>
      <c r="Z108" s="21"/>
      <c r="AA108" s="21"/>
      <c r="AB108" s="2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1200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AE110" s="51"/>
    </row>
    <row r="111" spans="1:44" x14ac:dyDescent="0.2">
      <c r="A111" s="61"/>
      <c r="B111" s="15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62"/>
      <c r="T111" s="63"/>
      <c r="U111" s="16"/>
      <c r="V111" s="21"/>
      <c r="W111" s="21"/>
      <c r="AE111" s="51"/>
    </row>
    <row r="112" spans="1:44" x14ac:dyDescent="0.2">
      <c r="A112" s="61"/>
      <c r="B112" s="15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62"/>
      <c r="T112" s="63"/>
      <c r="U112" s="16"/>
      <c r="AE112" s="51"/>
    </row>
    <row r="113" spans="1:32" x14ac:dyDescent="0.2">
      <c r="A113" s="60"/>
      <c r="B113" s="15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AE113" s="51"/>
    </row>
    <row r="114" spans="1:32" x14ac:dyDescent="0.2">
      <c r="A114" s="61"/>
      <c r="B114" s="64"/>
      <c r="C114" s="15"/>
      <c r="D114" s="21"/>
      <c r="E114" s="21"/>
      <c r="F114" s="21"/>
      <c r="G114" s="21"/>
      <c r="H114" s="21"/>
      <c r="T114" s="15"/>
      <c r="U114" s="16"/>
      <c r="V114" s="21"/>
      <c r="Y114" s="129"/>
      <c r="Z114" s="21"/>
      <c r="AA114" s="62"/>
      <c r="AB114" s="62"/>
      <c r="AC114" s="62"/>
      <c r="AD114" s="21"/>
      <c r="AE114" s="51"/>
    </row>
    <row r="115" spans="1:32" x14ac:dyDescent="0.2">
      <c r="A115" s="61"/>
      <c r="B115" s="64"/>
      <c r="C115" s="15"/>
      <c r="D115" s="21"/>
      <c r="E115" s="21"/>
      <c r="F115" s="21"/>
      <c r="G115" s="21"/>
      <c r="H115" s="21"/>
      <c r="T115" s="15"/>
      <c r="U115" s="16"/>
      <c r="V115" s="21"/>
      <c r="Y115" s="16"/>
      <c r="Z115" s="21"/>
      <c r="AA115" s="62"/>
      <c r="AB115" s="62"/>
      <c r="AC115" s="62"/>
      <c r="AD115" s="21"/>
      <c r="AE115" s="51"/>
    </row>
    <row r="116" spans="1:32" x14ac:dyDescent="0.2">
      <c r="A116" s="61"/>
      <c r="B116" s="64"/>
      <c r="C116" s="21"/>
      <c r="D116" s="21"/>
      <c r="E116" s="21"/>
      <c r="F116" s="7" t="s">
        <v>107</v>
      </c>
      <c r="H116" s="21"/>
      <c r="T116" s="15"/>
      <c r="U116" s="16"/>
      <c r="V116" s="21"/>
      <c r="Y116" s="21"/>
      <c r="Z116" s="207">
        <f>M39</f>
        <v>10670</v>
      </c>
      <c r="AA116" s="207"/>
      <c r="AB116" s="21" t="s">
        <v>55</v>
      </c>
      <c r="AC116" s="21"/>
      <c r="AE116" s="51"/>
      <c r="AF116" s="130"/>
    </row>
    <row r="117" spans="1:32" x14ac:dyDescent="0.2">
      <c r="A117" s="61"/>
      <c r="B117" s="7"/>
      <c r="C117" s="21"/>
      <c r="D117" s="131">
        <f>U69</f>
        <v>30.026431844175963</v>
      </c>
      <c r="E117" s="21" t="s">
        <v>108</v>
      </c>
      <c r="H117" s="21"/>
      <c r="T117" s="15"/>
      <c r="U117" s="21"/>
      <c r="V117" s="21"/>
      <c r="Y117" s="21"/>
      <c r="AC117" s="21"/>
      <c r="AE117" s="51"/>
    </row>
    <row r="118" spans="1:32" x14ac:dyDescent="0.2">
      <c r="A118" s="61"/>
      <c r="B118" s="7"/>
      <c r="C118" s="21"/>
      <c r="D118" s="21"/>
      <c r="F118" s="214" t="s">
        <v>102</v>
      </c>
      <c r="G118" s="214"/>
      <c r="H118" s="21"/>
      <c r="T118" s="15"/>
      <c r="U118" s="21"/>
      <c r="V118" s="21"/>
      <c r="Y118" s="129"/>
      <c r="Z118" s="207">
        <f>L106</f>
        <v>10357</v>
      </c>
      <c r="AA118" s="207"/>
      <c r="AB118" s="21" t="s">
        <v>55</v>
      </c>
      <c r="AC118" s="21"/>
      <c r="AE118" s="51"/>
      <c r="AF118" s="130"/>
    </row>
    <row r="119" spans="1:32" x14ac:dyDescent="0.2">
      <c r="A119" s="61"/>
      <c r="B119" s="7"/>
      <c r="C119" s="21"/>
      <c r="D119" s="131">
        <f>U75</f>
        <v>15.061181468164941</v>
      </c>
      <c r="E119" s="21" t="s">
        <v>108</v>
      </c>
      <c r="G119" s="21"/>
      <c r="H119" s="21"/>
      <c r="T119" s="15"/>
      <c r="U119" s="21"/>
      <c r="V119" s="21"/>
      <c r="Y119" s="21"/>
      <c r="Z119" s="66"/>
      <c r="AA119" s="21"/>
      <c r="AB119" s="21"/>
      <c r="AC119" s="21"/>
      <c r="AE119" s="51"/>
    </row>
    <row r="120" spans="1:32" x14ac:dyDescent="0.2">
      <c r="A120" s="61"/>
      <c r="B120" s="64"/>
      <c r="C120" s="15"/>
      <c r="D120" s="21"/>
      <c r="E120" s="21"/>
      <c r="F120" s="214" t="s">
        <v>103</v>
      </c>
      <c r="G120" s="214"/>
      <c r="H120" s="21"/>
      <c r="T120" s="15"/>
      <c r="U120" s="21"/>
      <c r="V120" s="21"/>
      <c r="Y120" s="129"/>
      <c r="Z120" s="207">
        <f>L107</f>
        <v>10200</v>
      </c>
      <c r="AA120" s="207"/>
      <c r="AB120" s="21" t="s">
        <v>55</v>
      </c>
      <c r="AC120" s="21"/>
      <c r="AE120" s="51"/>
      <c r="AF120" s="130"/>
    </row>
    <row r="121" spans="1:32" ht="10.95" customHeight="1" x14ac:dyDescent="0.2">
      <c r="A121" s="61"/>
      <c r="B121" s="64"/>
      <c r="C121" s="15"/>
      <c r="D121" s="21"/>
      <c r="E121" s="21"/>
      <c r="F121" s="21"/>
      <c r="G121" s="21"/>
      <c r="H121" s="21"/>
      <c r="T121" s="15"/>
      <c r="U121" s="65"/>
      <c r="V121" s="21"/>
      <c r="Y121" s="21"/>
      <c r="AC121" s="21"/>
      <c r="AE121" s="51"/>
    </row>
    <row r="122" spans="1:32" ht="10.199999999999999" customHeight="1" x14ac:dyDescent="0.2">
      <c r="A122" s="60"/>
      <c r="B122" s="15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68"/>
      <c r="T122" s="63"/>
      <c r="U122" s="16"/>
      <c r="V122" s="21"/>
      <c r="AE122" s="51"/>
    </row>
    <row r="123" spans="1:32" ht="10.95" customHeight="1" x14ac:dyDescent="0.2">
      <c r="A123" s="60"/>
      <c r="B123" s="15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68"/>
      <c r="T123" s="63"/>
      <c r="U123" s="16"/>
      <c r="V123" s="21"/>
      <c r="W123" s="132"/>
      <c r="AA123" s="130"/>
      <c r="AE123" s="51"/>
    </row>
    <row r="124" spans="1:32" x14ac:dyDescent="0.2">
      <c r="A124" s="61"/>
      <c r="B124" s="64"/>
      <c r="C124" s="21"/>
      <c r="D124" s="21"/>
      <c r="E124" s="21"/>
      <c r="F124" s="206"/>
      <c r="G124" s="206"/>
      <c r="H124" s="21"/>
      <c r="I124" s="21"/>
      <c r="J124" s="21"/>
      <c r="K124" s="21"/>
      <c r="M124" s="21"/>
      <c r="N124" s="21"/>
      <c r="O124" s="21"/>
      <c r="P124" s="21"/>
      <c r="Q124" s="21"/>
      <c r="R124" s="21"/>
      <c r="S124" s="70"/>
      <c r="T124" s="15"/>
      <c r="U124" s="111"/>
      <c r="V124" s="21"/>
      <c r="Z124" s="72"/>
      <c r="AA124" s="21"/>
      <c r="AB124" s="21"/>
      <c r="AE124" s="51"/>
    </row>
    <row r="125" spans="1:32" x14ac:dyDescent="0.2">
      <c r="A125" s="61"/>
      <c r="B125" s="15"/>
      <c r="C125" s="21"/>
      <c r="D125" s="21" t="s">
        <v>109</v>
      </c>
      <c r="E125" s="21"/>
      <c r="H125" s="21"/>
      <c r="I125" s="21"/>
      <c r="J125" s="21"/>
      <c r="K125" s="133" t="s">
        <v>99</v>
      </c>
      <c r="L125" s="82"/>
      <c r="M125" s="133"/>
      <c r="N125" s="133"/>
      <c r="O125" s="133"/>
      <c r="P125" s="21"/>
      <c r="Q125" s="21"/>
      <c r="R125" s="133" t="s">
        <v>97</v>
      </c>
      <c r="S125" s="68"/>
      <c r="T125" s="63"/>
      <c r="U125" s="62"/>
      <c r="V125" s="21"/>
      <c r="W125" s="21"/>
      <c r="X125" s="21"/>
      <c r="Y125" s="21"/>
      <c r="Z125" s="207"/>
      <c r="AA125" s="207"/>
      <c r="AB125" s="21"/>
      <c r="AE125" s="51"/>
    </row>
    <row r="126" spans="1:32" x14ac:dyDescent="0.2">
      <c r="A126" s="61"/>
      <c r="C126" s="208">
        <f>H36*1000</f>
        <v>10920</v>
      </c>
      <c r="D126" s="208"/>
      <c r="E126" s="21" t="s">
        <v>55</v>
      </c>
      <c r="J126" s="21"/>
      <c r="K126" s="134">
        <f>J104</f>
        <v>8633.7982938525129</v>
      </c>
      <c r="L126" s="135" t="s">
        <v>58</v>
      </c>
      <c r="M126" s="209"/>
      <c r="N126" s="209"/>
      <c r="O126" s="82"/>
      <c r="R126" s="136">
        <f>J103</f>
        <v>8558.0127310509197</v>
      </c>
      <c r="S126" s="82" t="s">
        <v>58</v>
      </c>
      <c r="T126" s="15"/>
      <c r="U126" s="21"/>
      <c r="V126" s="21"/>
      <c r="Y126" s="21"/>
      <c r="Z126" s="21"/>
      <c r="AA126" s="21"/>
      <c r="AB126" s="21"/>
      <c r="AD126" s="80"/>
      <c r="AE126" s="51"/>
    </row>
    <row r="127" spans="1:32" x14ac:dyDescent="0.2">
      <c r="A127" s="61"/>
      <c r="C127" s="21"/>
      <c r="D127" s="21"/>
      <c r="E127" s="21"/>
      <c r="I127" s="21"/>
      <c r="J127" s="16"/>
      <c r="K127" s="21"/>
      <c r="T127" s="15"/>
      <c r="U127" s="21"/>
      <c r="V127" s="21"/>
      <c r="Y127" s="21"/>
      <c r="Z127" s="21"/>
      <c r="AA127" s="21"/>
      <c r="AB127" s="21"/>
      <c r="AD127" s="80"/>
      <c r="AE127" s="51"/>
    </row>
    <row r="128" spans="1:32" x14ac:dyDescent="0.2">
      <c r="A128" s="61"/>
      <c r="C128" s="21"/>
      <c r="D128" s="21"/>
      <c r="E128" s="21"/>
      <c r="I128" s="21"/>
      <c r="J128" s="16"/>
      <c r="K128" s="21"/>
      <c r="T128" s="15"/>
      <c r="U128" s="111"/>
      <c r="V128" s="21"/>
      <c r="Y128" s="21"/>
      <c r="Z128" s="21"/>
      <c r="AA128" s="21"/>
      <c r="AB128" s="21"/>
      <c r="AD128" s="80"/>
      <c r="AE128" s="51"/>
    </row>
    <row r="129" spans="1:31" x14ac:dyDescent="0.2">
      <c r="A129" s="61"/>
      <c r="D129" s="21"/>
      <c r="E129" s="21"/>
      <c r="I129" s="21"/>
      <c r="J129" s="16"/>
      <c r="K129" s="21"/>
      <c r="T129" s="15"/>
      <c r="U129" s="111"/>
      <c r="V129" s="21"/>
      <c r="Y129" s="21"/>
      <c r="Z129" s="21"/>
      <c r="AA129" s="21"/>
      <c r="AB129" s="21"/>
      <c r="AD129" s="80"/>
      <c r="AE129" s="51"/>
    </row>
    <row r="130" spans="1:31" x14ac:dyDescent="0.2">
      <c r="A130" s="61"/>
      <c r="C130" s="21"/>
      <c r="D130" s="21"/>
      <c r="E130" s="21"/>
      <c r="H130" s="21"/>
      <c r="I130" s="21"/>
      <c r="J130" s="16"/>
      <c r="K130" s="21"/>
      <c r="T130" s="15"/>
      <c r="U130" s="21"/>
      <c r="V130" s="21"/>
      <c r="AC130" s="21"/>
      <c r="AD130" s="21"/>
      <c r="AE130" s="51"/>
    </row>
    <row r="131" spans="1:31" x14ac:dyDescent="0.2">
      <c r="A131" s="61"/>
      <c r="C131" s="21"/>
      <c r="D131" s="21"/>
      <c r="E131" s="21"/>
      <c r="H131" s="21"/>
      <c r="I131" s="21"/>
      <c r="J131" s="16"/>
      <c r="K131" s="21"/>
      <c r="T131" s="15"/>
      <c r="U131" s="21"/>
      <c r="V131" s="21"/>
      <c r="AC131" s="21"/>
      <c r="AD131" s="21"/>
      <c r="AE131" s="51"/>
    </row>
    <row r="132" spans="1:31" x14ac:dyDescent="0.2">
      <c r="A132" s="61"/>
      <c r="C132" s="21"/>
      <c r="D132" s="21"/>
      <c r="E132" s="21"/>
      <c r="H132" s="21"/>
      <c r="I132" s="21"/>
      <c r="J132" s="16"/>
      <c r="K132" s="21"/>
      <c r="T132" s="15"/>
      <c r="U132" s="21"/>
      <c r="V132" s="21"/>
      <c r="AC132" s="21"/>
      <c r="AD132" s="21"/>
      <c r="AE132" s="51"/>
    </row>
    <row r="133" spans="1:31" x14ac:dyDescent="0.2">
      <c r="A133" s="61"/>
      <c r="C133" s="21"/>
      <c r="D133" s="21"/>
      <c r="E133" s="21"/>
      <c r="H133" s="21"/>
      <c r="I133" s="21"/>
      <c r="J133" s="16"/>
      <c r="K133" s="21"/>
      <c r="T133" s="15"/>
      <c r="U133" s="111"/>
      <c r="V133" s="21"/>
      <c r="AC133" s="21"/>
      <c r="AD133" s="21"/>
      <c r="AE133" s="51"/>
    </row>
    <row r="134" spans="1:31" x14ac:dyDescent="0.2">
      <c r="A134" s="61"/>
      <c r="C134" s="21"/>
      <c r="D134" s="21"/>
      <c r="E134" s="21"/>
      <c r="H134" s="21"/>
      <c r="I134" s="21"/>
      <c r="J134" s="16"/>
      <c r="K134" s="21"/>
      <c r="T134" s="15"/>
      <c r="U134" s="21"/>
      <c r="V134" s="21"/>
      <c r="AC134" s="21"/>
      <c r="AD134" s="21"/>
      <c r="AE134" s="51"/>
    </row>
    <row r="135" spans="1:31" x14ac:dyDescent="0.2">
      <c r="A135" s="61"/>
      <c r="B135" s="15"/>
      <c r="C135" s="21"/>
      <c r="D135" s="21"/>
      <c r="E135" s="21"/>
      <c r="H135" s="21"/>
      <c r="I135" s="21"/>
      <c r="J135" s="16"/>
      <c r="K135" s="21"/>
      <c r="T135" s="15"/>
      <c r="U135" s="111"/>
      <c r="V135" s="21"/>
      <c r="Y135" s="137"/>
      <c r="AC135" s="21"/>
      <c r="AD135" s="21"/>
      <c r="AE135" s="51"/>
    </row>
    <row r="136" spans="1:31" x14ac:dyDescent="0.2">
      <c r="A136" s="61"/>
      <c r="B136" s="15"/>
      <c r="C136" s="21"/>
      <c r="D136" s="21"/>
      <c r="E136" s="21"/>
      <c r="F136" s="206" t="s">
        <v>105</v>
      </c>
      <c r="G136" s="206"/>
      <c r="H136" s="21"/>
      <c r="I136" s="21"/>
      <c r="J136" s="16"/>
      <c r="K136" s="21"/>
      <c r="T136" s="15"/>
      <c r="U136" s="138"/>
      <c r="V136" s="21"/>
      <c r="Y136" s="139"/>
      <c r="Z136" s="210">
        <f>L108</f>
        <v>1279</v>
      </c>
      <c r="AA136" s="206"/>
      <c r="AB136" s="7" t="s">
        <v>55</v>
      </c>
      <c r="AC136" s="21"/>
      <c r="AD136" s="21"/>
      <c r="AE136" s="51"/>
    </row>
    <row r="137" spans="1:31" x14ac:dyDescent="0.2">
      <c r="A137" s="61"/>
      <c r="B137" s="15"/>
      <c r="C137" s="21"/>
      <c r="D137" s="131">
        <f>U92</f>
        <v>15.157112560318858</v>
      </c>
      <c r="E137" s="21" t="s">
        <v>108</v>
      </c>
      <c r="H137" s="21"/>
      <c r="I137" s="21"/>
      <c r="J137" s="16"/>
      <c r="K137" s="21"/>
      <c r="T137" s="15"/>
      <c r="U137" s="62"/>
      <c r="V137" s="21"/>
      <c r="AC137" s="21"/>
      <c r="AD137" s="21"/>
      <c r="AE137" s="51"/>
    </row>
    <row r="138" spans="1:31" x14ac:dyDescent="0.2">
      <c r="A138" s="61"/>
      <c r="B138" s="15"/>
      <c r="C138" s="21"/>
      <c r="D138" s="21"/>
      <c r="E138" s="21"/>
      <c r="F138" s="206" t="s">
        <v>106</v>
      </c>
      <c r="G138" s="206"/>
      <c r="H138" s="21"/>
      <c r="I138" s="21"/>
      <c r="J138" s="16"/>
      <c r="K138" s="21"/>
      <c r="T138" s="15"/>
      <c r="U138" s="137"/>
      <c r="V138" s="21"/>
      <c r="Z138" s="211">
        <f>L109</f>
        <v>1200</v>
      </c>
      <c r="AA138" s="206"/>
      <c r="AB138" s="7" t="s">
        <v>55</v>
      </c>
      <c r="AC138" s="21"/>
      <c r="AD138" s="21"/>
      <c r="AE138" s="140"/>
    </row>
    <row r="139" spans="1:31" x14ac:dyDescent="0.2">
      <c r="A139" s="61"/>
      <c r="C139" s="21"/>
      <c r="D139" s="21"/>
      <c r="E139" s="21"/>
      <c r="I139" s="21"/>
      <c r="J139" s="16"/>
      <c r="K139" s="21"/>
      <c r="T139" s="15"/>
      <c r="U139" s="62"/>
      <c r="V139" s="21"/>
      <c r="Y139" s="137"/>
      <c r="Z139" s="21"/>
      <c r="AC139" s="21"/>
      <c r="AD139" s="21"/>
      <c r="AE139" s="51"/>
    </row>
    <row r="140" spans="1:31" x14ac:dyDescent="0.2">
      <c r="A140" s="61"/>
      <c r="C140" s="21"/>
      <c r="D140" s="21"/>
      <c r="E140" s="21"/>
      <c r="I140" s="21"/>
      <c r="J140" s="16"/>
      <c r="K140" s="21"/>
      <c r="T140" s="15"/>
      <c r="U140" s="62"/>
      <c r="V140" s="21"/>
      <c r="Y140" s="137"/>
      <c r="Z140" s="21"/>
      <c r="AC140" s="21"/>
      <c r="AD140" s="21"/>
      <c r="AE140" s="141"/>
    </row>
    <row r="141" spans="1:31" x14ac:dyDescent="0.2">
      <c r="A141" s="61"/>
      <c r="C141" s="21"/>
      <c r="D141" s="21"/>
      <c r="E141" s="21"/>
      <c r="I141" s="21"/>
      <c r="J141" s="16"/>
      <c r="K141" s="21"/>
      <c r="T141" s="15"/>
      <c r="U141" s="62"/>
      <c r="V141" s="21"/>
      <c r="Y141" s="137"/>
      <c r="Z141" s="21"/>
      <c r="AC141" s="21"/>
      <c r="AD141" s="21"/>
      <c r="AE141" s="142"/>
    </row>
    <row r="142" spans="1:31" x14ac:dyDescent="0.2">
      <c r="A142" s="61"/>
      <c r="C142" s="21"/>
      <c r="D142" s="21"/>
      <c r="E142" s="21"/>
      <c r="I142" s="21"/>
      <c r="J142" s="16"/>
      <c r="K142" s="21"/>
      <c r="T142" s="15"/>
      <c r="U142" s="137"/>
      <c r="V142" s="21"/>
      <c r="Y142" s="137"/>
      <c r="Z142" s="21"/>
      <c r="AC142" s="21"/>
      <c r="AD142" s="21"/>
      <c r="AE142" s="51"/>
    </row>
    <row r="143" spans="1:31" x14ac:dyDescent="0.2">
      <c r="A143" s="61"/>
      <c r="C143" s="21"/>
      <c r="D143" s="21"/>
      <c r="E143" s="21"/>
      <c r="I143" s="21"/>
      <c r="J143" s="16"/>
      <c r="K143" s="21"/>
      <c r="T143" s="15"/>
      <c r="U143" s="21"/>
      <c r="V143" s="21"/>
      <c r="Y143" s="137"/>
      <c r="Z143" s="21"/>
      <c r="AC143" s="21"/>
      <c r="AD143" s="21"/>
      <c r="AE143" s="51"/>
    </row>
    <row r="144" spans="1:31" x14ac:dyDescent="0.2">
      <c r="A144" s="61"/>
      <c r="C144" s="21"/>
      <c r="D144" s="21"/>
      <c r="E144" s="21"/>
      <c r="H144" s="21"/>
      <c r="I144" s="21"/>
      <c r="J144" s="113"/>
      <c r="K144" s="21"/>
      <c r="M144" s="137"/>
      <c r="O144" s="113" t="s">
        <v>110</v>
      </c>
      <c r="P144" s="212">
        <f>H34*1000</f>
        <v>34949</v>
      </c>
      <c r="Q144" s="213"/>
      <c r="R144" s="21" t="s">
        <v>55</v>
      </c>
      <c r="T144" s="143"/>
      <c r="U144" s="62"/>
      <c r="V144" s="21"/>
      <c r="AE144" s="51"/>
    </row>
    <row r="145" spans="1:31" x14ac:dyDescent="0.2">
      <c r="A145" s="61"/>
      <c r="C145" s="21"/>
      <c r="D145" s="21"/>
      <c r="E145" s="21"/>
      <c r="H145" s="21"/>
      <c r="I145" s="21"/>
      <c r="J145" s="113"/>
      <c r="K145" s="21"/>
      <c r="M145" s="137"/>
      <c r="O145" s="21"/>
      <c r="P145" s="21"/>
      <c r="Q145" s="21"/>
      <c r="R145" s="21"/>
      <c r="T145" s="143"/>
      <c r="U145" s="137"/>
      <c r="V145" s="2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21"/>
      <c r="E147" s="21"/>
      <c r="F147" s="21"/>
      <c r="G147" s="21"/>
      <c r="H147" s="21"/>
      <c r="I147" s="21"/>
      <c r="J147" s="15"/>
      <c r="K147" s="16"/>
      <c r="L147" s="21"/>
      <c r="M147" s="110"/>
      <c r="N147" s="16"/>
      <c r="O147" s="16"/>
      <c r="P147" s="16"/>
      <c r="Q147" s="16"/>
      <c r="R147" s="21"/>
      <c r="U147" s="151"/>
      <c r="V147" s="152"/>
      <c r="Z147" s="21"/>
      <c r="AA147" s="82"/>
      <c r="AB147" s="82"/>
      <c r="AD147" s="21"/>
      <c r="AE147" s="22"/>
    </row>
    <row r="148" spans="1:31" ht="10.8" thickBot="1" x14ac:dyDescent="0.25">
      <c r="A148" s="61"/>
      <c r="C148" s="15"/>
      <c r="D148" s="21"/>
      <c r="E148" s="21"/>
      <c r="F148" s="21"/>
      <c r="G148" s="21"/>
      <c r="H148" s="21"/>
      <c r="N148" s="49"/>
      <c r="T148" s="15"/>
      <c r="U148" s="153"/>
      <c r="V148" s="21"/>
      <c r="W148" s="21"/>
      <c r="X148" s="2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00"/>
      <c r="AB149" s="100"/>
      <c r="AC149" s="100"/>
      <c r="AD149" s="100"/>
      <c r="AE149" s="22"/>
    </row>
    <row r="150" spans="1:31" x14ac:dyDescent="0.2">
      <c r="A150" s="61"/>
      <c r="B150" s="119"/>
      <c r="C150" s="21"/>
      <c r="D150" s="21"/>
      <c r="E150" s="21"/>
      <c r="F150" s="21"/>
      <c r="G150" s="21"/>
      <c r="H150" s="2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20"/>
      <c r="V150" s="15"/>
      <c r="W150" s="113"/>
      <c r="X150" s="21"/>
      <c r="Y150" s="137"/>
      <c r="Z150" s="159"/>
      <c r="AE150" s="22"/>
    </row>
    <row r="151" spans="1:31" ht="10.8" thickBot="1" x14ac:dyDescent="0.25">
      <c r="A151" s="61"/>
      <c r="B151" s="119"/>
      <c r="C151" s="21"/>
      <c r="D151" s="21"/>
      <c r="E151" s="21"/>
      <c r="F151" s="21"/>
      <c r="G151" s="21"/>
      <c r="H151" s="2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959.31092153916825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21"/>
      <c r="H152" s="21"/>
      <c r="I152" s="2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21" t="s">
        <v>116</v>
      </c>
      <c r="Z152" s="165"/>
      <c r="AE152" s="22"/>
    </row>
    <row r="153" spans="1:31" x14ac:dyDescent="0.2">
      <c r="A153" s="61"/>
      <c r="B153" s="52"/>
      <c r="C153" s="166"/>
      <c r="D153" s="21"/>
      <c r="E153" s="21"/>
      <c r="F153" s="21"/>
      <c r="G153" s="2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3933.1747783105893</v>
      </c>
      <c r="W153" s="202"/>
      <c r="X153" s="202"/>
      <c r="Y153" s="21" t="s">
        <v>118</v>
      </c>
      <c r="Z153" s="51"/>
      <c r="AA153" s="100"/>
      <c r="AB153" s="100"/>
      <c r="AC153" s="100"/>
      <c r="AD153" s="100"/>
      <c r="AE153" s="22"/>
    </row>
    <row r="154" spans="1:31" x14ac:dyDescent="0.2">
      <c r="A154" s="61"/>
      <c r="B154" s="169"/>
      <c r="C154" s="21"/>
      <c r="D154" s="21"/>
      <c r="E154" s="21"/>
      <c r="F154" s="21"/>
      <c r="G154" s="21"/>
      <c r="H154" s="170"/>
      <c r="I154" s="21"/>
      <c r="J154" s="21"/>
      <c r="K154" s="21"/>
      <c r="L154" s="21"/>
      <c r="M154" s="21"/>
      <c r="N154" s="21"/>
      <c r="O154" s="21"/>
      <c r="P154" s="21"/>
      <c r="Q154" s="22"/>
      <c r="R154" s="21"/>
      <c r="S154" s="61"/>
      <c r="T154" s="15"/>
      <c r="U154" s="113"/>
      <c r="V154" s="202">
        <f>V153*60/1000</f>
        <v>235.99048669863535</v>
      </c>
      <c r="W154" s="202"/>
      <c r="X154" s="202"/>
      <c r="Y154" s="21" t="s">
        <v>119</v>
      </c>
      <c r="Z154" s="22"/>
      <c r="AA154" s="21"/>
      <c r="AB154" s="21"/>
      <c r="AC154" s="21"/>
      <c r="AD154" s="21"/>
      <c r="AE154" s="22"/>
    </row>
    <row r="155" spans="1:31" x14ac:dyDescent="0.2">
      <c r="A155" s="61"/>
      <c r="B155" s="119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2"/>
      <c r="R155" s="21"/>
      <c r="S155" s="61"/>
      <c r="U155" s="16"/>
      <c r="V155" s="202"/>
      <c r="W155" s="202"/>
      <c r="X155" s="202"/>
      <c r="Y155" s="21"/>
      <c r="Z155" s="22"/>
      <c r="AA155" s="21"/>
      <c r="AB155" s="21"/>
      <c r="AC155" s="21"/>
      <c r="AD155" s="21"/>
      <c r="AE155" s="22"/>
    </row>
    <row r="156" spans="1:31" x14ac:dyDescent="0.2">
      <c r="A156" s="61" t="s">
        <v>104</v>
      </c>
      <c r="B156" s="119"/>
      <c r="C156" s="21"/>
      <c r="D156" s="21"/>
      <c r="E156" s="74"/>
      <c r="F156" s="21"/>
      <c r="G156" s="202"/>
      <c r="H156" s="202"/>
      <c r="I156" s="21"/>
      <c r="J156" s="21"/>
      <c r="K156" s="21"/>
      <c r="L156" s="21"/>
      <c r="M156" s="21"/>
      <c r="N156" s="113"/>
      <c r="O156" s="21"/>
      <c r="P156" s="21"/>
      <c r="Q156" s="22"/>
      <c r="R156" s="21"/>
      <c r="S156" s="61"/>
      <c r="U156" s="16" t="s">
        <v>120</v>
      </c>
      <c r="V156" s="21"/>
      <c r="W156" s="21"/>
      <c r="X156" s="21" t="s">
        <v>117</v>
      </c>
      <c r="Y156" s="21" t="s">
        <v>121</v>
      </c>
      <c r="Z156" s="22"/>
      <c r="AA156" s="21"/>
      <c r="AB156" s="21"/>
      <c r="AC156" s="21"/>
      <c r="AD156" s="21"/>
      <c r="AE156" s="22"/>
    </row>
    <row r="157" spans="1:31" x14ac:dyDescent="0.2">
      <c r="A157" s="61"/>
      <c r="B157" s="119"/>
      <c r="C157" s="21"/>
      <c r="D157" s="21"/>
      <c r="E157" s="74"/>
      <c r="F157" s="21"/>
      <c r="G157" s="202"/>
      <c r="H157" s="202"/>
      <c r="I157" s="21"/>
      <c r="J157" s="21"/>
      <c r="K157" s="21"/>
      <c r="L157" s="21"/>
      <c r="M157" s="21"/>
      <c r="N157" s="113"/>
      <c r="O157" s="21"/>
      <c r="P157" s="21"/>
      <c r="Q157" s="22"/>
      <c r="R157" s="2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13</v>
      </c>
      <c r="Z157" s="22"/>
      <c r="AA157" s="21"/>
      <c r="AB157" s="21"/>
      <c r="AC157" s="21"/>
      <c r="AD157" s="21"/>
      <c r="AE157" s="22"/>
    </row>
    <row r="158" spans="1:31" x14ac:dyDescent="0.2">
      <c r="A158" s="61"/>
      <c r="B158" s="119"/>
      <c r="C158" s="21"/>
      <c r="D158" s="21"/>
      <c r="E158" s="74"/>
      <c r="F158" s="21"/>
      <c r="G158" s="202"/>
      <c r="H158" s="202"/>
      <c r="I158" s="21"/>
      <c r="J158" s="21"/>
      <c r="K158" s="21"/>
      <c r="L158" s="21"/>
      <c r="M158" s="21"/>
      <c r="N158" s="113"/>
      <c r="O158" s="21"/>
      <c r="P158" s="21"/>
      <c r="Q158" s="22"/>
      <c r="R158" s="2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7</v>
      </c>
      <c r="Z158" s="22"/>
      <c r="AA158" s="21"/>
      <c r="AB158" s="21"/>
      <c r="AC158" s="21"/>
      <c r="AD158" s="21"/>
      <c r="AE158" s="22"/>
    </row>
    <row r="159" spans="1:31" x14ac:dyDescent="0.2">
      <c r="A159" s="61"/>
      <c r="B159" s="119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2"/>
      <c r="R159" s="2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4</v>
      </c>
      <c r="Z159" s="22"/>
      <c r="AA159" s="21"/>
      <c r="AB159" s="21"/>
      <c r="AC159" s="21"/>
      <c r="AD159" s="21"/>
      <c r="AE159" s="22"/>
    </row>
    <row r="160" spans="1:31" x14ac:dyDescent="0.2">
      <c r="A160" s="61"/>
      <c r="B160" s="119"/>
      <c r="C160" s="21"/>
      <c r="D160" s="21"/>
      <c r="E160" s="21"/>
      <c r="F160" s="21"/>
      <c r="G160" s="21"/>
      <c r="H160" s="74"/>
      <c r="I160" s="21"/>
      <c r="J160" s="21"/>
      <c r="K160" s="21"/>
      <c r="L160" s="21"/>
      <c r="M160" s="21"/>
      <c r="N160" s="202"/>
      <c r="O160" s="202"/>
      <c r="P160" s="21"/>
      <c r="Q160" s="22"/>
      <c r="R160" s="2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2</v>
      </c>
      <c r="Z160" s="22"/>
      <c r="AA160" s="21"/>
      <c r="AB160" s="21"/>
      <c r="AC160" s="21"/>
      <c r="AD160" s="21"/>
      <c r="AE160" s="22"/>
    </row>
    <row r="161" spans="1:31" ht="10.8" thickBot="1" x14ac:dyDescent="0.25">
      <c r="A161" s="61"/>
      <c r="B161" s="119"/>
      <c r="C161" s="21"/>
      <c r="D161" s="21"/>
      <c r="E161" s="21"/>
      <c r="F161" s="21"/>
      <c r="G161" s="21"/>
      <c r="H161" s="74"/>
      <c r="I161" s="21"/>
      <c r="J161" s="21"/>
      <c r="K161" s="21"/>
      <c r="L161" s="21"/>
      <c r="M161" s="21"/>
      <c r="N161" s="202"/>
      <c r="O161" s="202"/>
      <c r="P161" s="21"/>
      <c r="Q161" s="22"/>
      <c r="R161" s="21"/>
      <c r="S161" s="144"/>
      <c r="T161" s="126"/>
      <c r="U161" s="127"/>
      <c r="V161" s="37"/>
      <c r="W161" s="37"/>
      <c r="X161" s="37"/>
      <c r="Y161" s="37"/>
      <c r="Z161" s="128"/>
      <c r="AA161" s="21"/>
      <c r="AB161" s="21"/>
      <c r="AC161" s="21"/>
      <c r="AD161" s="21"/>
      <c r="AE161" s="22"/>
    </row>
    <row r="162" spans="1:31" x14ac:dyDescent="0.2">
      <c r="A162" s="61"/>
      <c r="B162" s="119"/>
      <c r="C162" s="21"/>
      <c r="D162" s="21"/>
      <c r="E162" s="21"/>
      <c r="F162" s="21"/>
      <c r="G162" s="21"/>
      <c r="H162" s="74"/>
      <c r="I162" s="21"/>
      <c r="J162" s="21"/>
      <c r="K162" s="21"/>
      <c r="L162" s="21"/>
      <c r="M162" s="21"/>
      <c r="N162" s="202"/>
      <c r="O162" s="202"/>
      <c r="P162" s="21"/>
      <c r="Q162" s="22"/>
      <c r="R162" s="21"/>
      <c r="S162" s="21"/>
      <c r="T162" s="15"/>
      <c r="U162" s="16"/>
      <c r="V162" s="21"/>
      <c r="W162" s="21"/>
      <c r="X162" s="21"/>
      <c r="Y162" s="21"/>
      <c r="Z162" s="21"/>
      <c r="AA162" s="21"/>
      <c r="AB162" s="21"/>
      <c r="AC162" s="21"/>
      <c r="AD162" s="21"/>
      <c r="AE162" s="22"/>
    </row>
    <row r="163" spans="1:31" x14ac:dyDescent="0.2">
      <c r="A163" s="61"/>
      <c r="B163" s="119"/>
      <c r="C163" s="21"/>
      <c r="D163" s="21"/>
      <c r="E163" s="21"/>
      <c r="F163" s="21"/>
      <c r="G163" s="21"/>
      <c r="H163" s="74"/>
      <c r="I163" s="21"/>
      <c r="J163" s="21"/>
      <c r="K163" s="21"/>
      <c r="L163" s="21"/>
      <c r="M163" s="21"/>
      <c r="N163" s="202"/>
      <c r="O163" s="202"/>
      <c r="P163" s="21"/>
      <c r="Q163" s="22"/>
      <c r="R163" s="21"/>
      <c r="S163" s="21"/>
      <c r="T163" s="15"/>
      <c r="U163" s="16"/>
      <c r="V163" s="21"/>
      <c r="W163" s="21"/>
      <c r="X163" s="21"/>
      <c r="Y163" s="21"/>
      <c r="Z163" s="21"/>
      <c r="AA163" s="21"/>
      <c r="AB163" s="21"/>
      <c r="AC163" s="21"/>
      <c r="AD163" s="2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21"/>
      <c r="S164" s="21"/>
      <c r="T164" s="15"/>
      <c r="U164" s="16"/>
      <c r="V164" s="21"/>
      <c r="W164" s="21"/>
      <c r="X164" s="21"/>
      <c r="Y164" s="21"/>
      <c r="Z164" s="21"/>
      <c r="AA164" s="21"/>
      <c r="AB164" s="21"/>
      <c r="AC164" s="21"/>
      <c r="AD164" s="21"/>
      <c r="AE164" s="51"/>
    </row>
    <row r="165" spans="1:31" x14ac:dyDescent="0.2">
      <c r="A165" s="61"/>
      <c r="B165" s="15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15"/>
      <c r="U165" s="16"/>
      <c r="V165" s="21"/>
      <c r="W165" s="21"/>
      <c r="X165" s="21"/>
      <c r="Y165" s="21"/>
      <c r="Z165" s="21"/>
      <c r="AA165" s="21"/>
      <c r="AB165" s="21"/>
      <c r="AC165" s="21"/>
      <c r="AD165" s="21"/>
      <c r="AE165" s="51"/>
    </row>
    <row r="166" spans="1:31" x14ac:dyDescent="0.2">
      <c r="A166" s="61"/>
      <c r="B166" s="15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15"/>
      <c r="U166" s="16"/>
      <c r="V166" s="21"/>
      <c r="W166" s="21"/>
      <c r="X166" s="21"/>
      <c r="Y166" s="21"/>
      <c r="Z166" s="21"/>
      <c r="AA166" s="21"/>
      <c r="AB166" s="21"/>
      <c r="AC166" s="21"/>
      <c r="AD166" s="2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21"/>
      <c r="B168" s="15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15"/>
      <c r="U168" s="16"/>
      <c r="V168" s="21"/>
      <c r="W168" s="21"/>
      <c r="X168" s="21"/>
      <c r="Y168" s="21"/>
      <c r="Z168" s="21"/>
      <c r="AA168" s="21"/>
      <c r="AB168" s="21"/>
      <c r="AC168" s="21"/>
      <c r="AD168" s="21"/>
    </row>
    <row r="169" spans="1:31" x14ac:dyDescent="0.2">
      <c r="A169" s="21"/>
      <c r="B169" s="15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15"/>
      <c r="U169" s="16"/>
      <c r="V169" s="21"/>
      <c r="W169" s="21"/>
      <c r="X169" s="21"/>
      <c r="Y169" s="21"/>
      <c r="Z169" s="21"/>
      <c r="AA169" s="21"/>
      <c r="AB169" s="21"/>
      <c r="AC169" s="21"/>
      <c r="AD169" s="21"/>
    </row>
    <row r="170" spans="1:31" x14ac:dyDescent="0.2">
      <c r="A170" s="21"/>
      <c r="B170" s="15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15"/>
      <c r="U170" s="16"/>
      <c r="V170" s="21"/>
      <c r="W170" s="21"/>
      <c r="X170" s="21"/>
      <c r="Y170" s="21"/>
      <c r="Z170" s="21"/>
      <c r="AA170" s="21"/>
      <c r="AB170" s="21"/>
      <c r="AC170" s="21"/>
      <c r="AD170" s="21"/>
    </row>
    <row r="171" spans="1:31" x14ac:dyDescent="0.2">
      <c r="A171" s="21"/>
      <c r="B171" s="15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15"/>
      <c r="U171" s="16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1" x14ac:dyDescent="0.2">
      <c r="A172" s="21"/>
      <c r="B172" s="15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15"/>
      <c r="U172" s="16"/>
      <c r="V172" s="21"/>
      <c r="W172" s="21"/>
      <c r="X172" s="21"/>
      <c r="Y172" s="21"/>
      <c r="Z172" s="21"/>
      <c r="AA172" s="21"/>
      <c r="AB172" s="21"/>
      <c r="AC172" s="21"/>
      <c r="AD172" s="21"/>
    </row>
    <row r="173" spans="1:31" x14ac:dyDescent="0.2">
      <c r="A173" s="21"/>
      <c r="B173" s="15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15"/>
      <c r="U173" s="16"/>
      <c r="V173" s="21"/>
      <c r="W173" s="21"/>
      <c r="X173" s="21"/>
      <c r="Y173" s="21"/>
      <c r="Z173" s="21"/>
      <c r="AA173" s="21"/>
      <c r="AB173" s="21"/>
      <c r="AC173" s="21"/>
      <c r="AD173" s="21"/>
    </row>
    <row r="174" spans="1:31" x14ac:dyDescent="0.2">
      <c r="A174" s="21"/>
      <c r="B174" s="15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15"/>
      <c r="U174" s="16"/>
      <c r="V174" s="21"/>
      <c r="W174" s="21"/>
      <c r="X174" s="21"/>
      <c r="Y174" s="21"/>
      <c r="Z174" s="21"/>
      <c r="AA174" s="21"/>
      <c r="AB174" s="21"/>
      <c r="AC174" s="21"/>
      <c r="AD174" s="21"/>
    </row>
    <row r="175" spans="1:31" x14ac:dyDescent="0.2">
      <c r="A175" s="21"/>
      <c r="B175" s="15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15"/>
      <c r="U175" s="16"/>
      <c r="V175" s="21"/>
      <c r="W175" s="21"/>
      <c r="X175" s="21"/>
      <c r="Y175" s="21"/>
      <c r="Z175" s="21"/>
      <c r="AA175" s="21"/>
      <c r="AB175" s="21"/>
      <c r="AC175" s="21"/>
      <c r="AD175" s="21"/>
    </row>
    <row r="176" spans="1:31" x14ac:dyDescent="0.2">
      <c r="A176" s="21"/>
      <c r="B176" s="15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15"/>
      <c r="U176" s="16"/>
      <c r="V176" s="21"/>
      <c r="W176" s="21"/>
      <c r="X176" s="21"/>
      <c r="Y176" s="21"/>
      <c r="Z176" s="21"/>
      <c r="AA176" s="21"/>
      <c r="AB176" s="21"/>
      <c r="AC176" s="21"/>
      <c r="AD176" s="21"/>
    </row>
    <row r="177" spans="1:30" x14ac:dyDescent="0.2">
      <c r="A177" s="21"/>
      <c r="B177" s="15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15"/>
      <c r="U177" s="16"/>
      <c r="V177" s="21"/>
      <c r="W177" s="21"/>
      <c r="X177" s="21"/>
      <c r="Y177" s="21"/>
      <c r="Z177" s="21"/>
      <c r="AA177" s="21"/>
      <c r="AB177" s="21"/>
      <c r="AC177" s="21"/>
      <c r="AD177" s="21"/>
    </row>
    <row r="178" spans="1:30" x14ac:dyDescent="0.2">
      <c r="A178" s="21"/>
      <c r="B178" s="15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15"/>
      <c r="U178" s="16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0" x14ac:dyDescent="0.2">
      <c r="A179" s="21"/>
      <c r="B179" s="15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15"/>
      <c r="U179" s="16"/>
      <c r="V179" s="21"/>
      <c r="W179" s="21"/>
      <c r="X179" s="21"/>
      <c r="Y179" s="21"/>
      <c r="Z179" s="21"/>
      <c r="AA179" s="21"/>
      <c r="AB179" s="21"/>
      <c r="AC179" s="21"/>
      <c r="AD179" s="21"/>
    </row>
    <row r="180" spans="1:30" x14ac:dyDescent="0.2">
      <c r="A180" s="21"/>
      <c r="B180" s="15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15"/>
      <c r="U180" s="16"/>
      <c r="V180" s="21"/>
      <c r="W180" s="21"/>
      <c r="X180" s="21"/>
      <c r="Y180" s="21"/>
      <c r="Z180" s="21"/>
      <c r="AA180" s="21"/>
      <c r="AB180" s="21"/>
      <c r="AC180" s="21"/>
      <c r="AD180" s="21"/>
    </row>
    <row r="181" spans="1:30" x14ac:dyDescent="0.2">
      <c r="A181" s="21"/>
      <c r="B181" s="15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15"/>
      <c r="U181" s="16"/>
      <c r="V181" s="21"/>
      <c r="W181" s="21"/>
      <c r="X181" s="21"/>
      <c r="Y181" s="21"/>
      <c r="Z181" s="21"/>
      <c r="AA181" s="21"/>
      <c r="AB181" s="21"/>
      <c r="AC181" s="21"/>
      <c r="AD181" s="21"/>
    </row>
    <row r="182" spans="1:30" x14ac:dyDescent="0.2">
      <c r="A182" s="21"/>
      <c r="B182" s="15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15"/>
      <c r="U182" s="16"/>
      <c r="V182" s="21"/>
      <c r="W182" s="21"/>
      <c r="X182" s="21"/>
      <c r="Y182" s="21"/>
      <c r="Z182" s="21"/>
      <c r="AA182" s="21"/>
      <c r="AB182" s="21"/>
      <c r="AC182" s="21"/>
      <c r="AD182" s="21"/>
    </row>
    <row r="183" spans="1:30" x14ac:dyDescent="0.2">
      <c r="A183" s="21"/>
      <c r="B183" s="15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15"/>
      <c r="U183" s="16"/>
      <c r="V183" s="21"/>
      <c r="W183" s="21"/>
      <c r="X183" s="21"/>
      <c r="Y183" s="21"/>
      <c r="Z183" s="21"/>
      <c r="AA183" s="21"/>
      <c r="AB183" s="21"/>
      <c r="AC183" s="21"/>
      <c r="AD183" s="21"/>
    </row>
    <row r="184" spans="1:30" x14ac:dyDescent="0.2">
      <c r="A184" s="21"/>
      <c r="B184" s="15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15"/>
      <c r="U184" s="16"/>
      <c r="V184" s="21"/>
      <c r="W184" s="21"/>
      <c r="X184" s="21"/>
      <c r="Y184" s="21"/>
      <c r="Z184" s="21"/>
      <c r="AA184" s="21"/>
      <c r="AB184" s="21"/>
      <c r="AC184" s="21"/>
      <c r="AD184" s="21"/>
    </row>
    <row r="185" spans="1:30" x14ac:dyDescent="0.2">
      <c r="A185" s="21"/>
      <c r="B185" s="15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15"/>
      <c r="U185" s="16"/>
      <c r="V185" s="21"/>
      <c r="W185" s="21"/>
      <c r="X185" s="21"/>
      <c r="Y185" s="21"/>
      <c r="Z185" s="21"/>
      <c r="AA185" s="21"/>
      <c r="AB185" s="21"/>
      <c r="AC185" s="21"/>
      <c r="AD185" s="21"/>
    </row>
    <row r="186" spans="1:30" x14ac:dyDescent="0.2">
      <c r="A186" s="21"/>
      <c r="B186" s="15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15"/>
      <c r="U186" s="16"/>
      <c r="V186" s="21"/>
      <c r="W186" s="21"/>
      <c r="X186" s="21"/>
      <c r="Y186" s="21"/>
      <c r="Z186" s="21"/>
      <c r="AA186" s="21"/>
      <c r="AB186" s="21"/>
      <c r="AC186" s="21"/>
      <c r="AD186" s="21"/>
    </row>
    <row r="187" spans="1:30" x14ac:dyDescent="0.2">
      <c r="A187" s="21"/>
      <c r="B187" s="15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15"/>
      <c r="U187" s="16"/>
      <c r="V187" s="21"/>
      <c r="W187" s="21"/>
      <c r="X187" s="21"/>
      <c r="Y187" s="21"/>
      <c r="Z187" s="21"/>
      <c r="AA187" s="21"/>
      <c r="AB187" s="21"/>
      <c r="AC187" s="21"/>
      <c r="AD187" s="21"/>
    </row>
    <row r="188" spans="1:30" x14ac:dyDescent="0.2">
      <c r="A188" s="21"/>
      <c r="B188" s="15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15"/>
      <c r="U188" s="16"/>
      <c r="V188" s="21"/>
      <c r="W188" s="21"/>
      <c r="X188" s="21"/>
      <c r="Y188" s="21"/>
      <c r="Z188" s="21"/>
      <c r="AA188" s="21"/>
      <c r="AB188" s="21"/>
      <c r="AC188" s="21"/>
      <c r="AD188" s="21"/>
    </row>
    <row r="189" spans="1:30" x14ac:dyDescent="0.2">
      <c r="A189" s="21"/>
      <c r="B189" s="15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15"/>
      <c r="U189" s="16"/>
      <c r="V189" s="21"/>
      <c r="W189" s="21"/>
      <c r="X189" s="21"/>
      <c r="Y189" s="21"/>
      <c r="Z189" s="21"/>
      <c r="AA189" s="21"/>
      <c r="AB189" s="21"/>
      <c r="AC189" s="21"/>
      <c r="AD189" s="21"/>
    </row>
    <row r="190" spans="1:30" x14ac:dyDescent="0.2">
      <c r="A190" s="21"/>
      <c r="B190" s="15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15"/>
      <c r="U190" s="16"/>
      <c r="V190" s="21"/>
      <c r="W190" s="21"/>
      <c r="X190" s="21"/>
      <c r="Y190" s="21"/>
      <c r="Z190" s="21"/>
      <c r="AA190" s="21"/>
      <c r="AB190" s="21"/>
      <c r="AC190" s="21"/>
      <c r="AD190" s="21"/>
    </row>
    <row r="191" spans="1:30" x14ac:dyDescent="0.2">
      <c r="A191" s="21"/>
      <c r="B191" s="15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15"/>
      <c r="U191" s="16"/>
      <c r="V191" s="21"/>
      <c r="W191" s="21"/>
      <c r="X191" s="21"/>
      <c r="Y191" s="21"/>
      <c r="Z191" s="21"/>
      <c r="AA191" s="21"/>
      <c r="AB191" s="21"/>
      <c r="AC191" s="21"/>
      <c r="AD191" s="21"/>
    </row>
    <row r="192" spans="1:30" x14ac:dyDescent="0.2">
      <c r="A192" s="21"/>
      <c r="B192" s="1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15"/>
      <c r="U192" s="16"/>
      <c r="V192" s="21"/>
      <c r="W192" s="21"/>
      <c r="X192" s="21"/>
      <c r="Y192" s="21"/>
      <c r="Z192" s="21"/>
      <c r="AA192" s="21"/>
      <c r="AB192" s="21"/>
      <c r="AC192" s="21"/>
      <c r="AD192" s="21"/>
    </row>
    <row r="193" spans="1:30" x14ac:dyDescent="0.2">
      <c r="A193" s="21"/>
      <c r="B193" s="15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15"/>
      <c r="U193" s="16"/>
      <c r="V193" s="21"/>
      <c r="W193" s="21"/>
      <c r="X193" s="21"/>
      <c r="Y193" s="21"/>
      <c r="Z193" s="21"/>
      <c r="AA193" s="21"/>
      <c r="AB193" s="21"/>
      <c r="AC193" s="21"/>
      <c r="AD193" s="21"/>
    </row>
    <row r="194" spans="1:30" x14ac:dyDescent="0.2">
      <c r="A194" s="21"/>
      <c r="B194" s="15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15"/>
      <c r="U194" s="16"/>
      <c r="V194" s="21"/>
      <c r="W194" s="21"/>
      <c r="X194" s="21"/>
      <c r="Y194" s="21"/>
      <c r="Z194" s="21"/>
      <c r="AA194" s="21"/>
      <c r="AB194" s="21"/>
      <c r="AC194" s="21"/>
      <c r="AD194" s="21"/>
    </row>
    <row r="195" spans="1:30" x14ac:dyDescent="0.2">
      <c r="A195" s="21"/>
      <c r="B195" s="15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15"/>
      <c r="U195" s="16"/>
      <c r="V195" s="21"/>
      <c r="W195" s="21"/>
      <c r="X195" s="21"/>
      <c r="Y195" s="21"/>
      <c r="Z195" s="21"/>
      <c r="AA195" s="21"/>
      <c r="AB195" s="21"/>
      <c r="AC195" s="21"/>
      <c r="AD195" s="21"/>
    </row>
    <row r="196" spans="1:30" x14ac:dyDescent="0.2">
      <c r="A196" s="21"/>
      <c r="B196" s="15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15"/>
      <c r="U196" s="16"/>
      <c r="V196" s="21"/>
      <c r="W196" s="21"/>
      <c r="X196" s="21"/>
      <c r="Y196" s="21"/>
      <c r="Z196" s="21"/>
      <c r="AA196" s="21"/>
      <c r="AB196" s="21"/>
      <c r="AC196" s="21"/>
      <c r="AD196" s="21"/>
    </row>
    <row r="197" spans="1:30" x14ac:dyDescent="0.2">
      <c r="A197" s="21"/>
      <c r="B197" s="15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15"/>
      <c r="U197" s="16"/>
      <c r="V197" s="21"/>
      <c r="W197" s="21"/>
      <c r="X197" s="21"/>
      <c r="Y197" s="21"/>
      <c r="Z197" s="21"/>
      <c r="AA197" s="21"/>
      <c r="AB197" s="21"/>
      <c r="AC197" s="21"/>
      <c r="AD197" s="21"/>
    </row>
    <row r="198" spans="1:30" x14ac:dyDescent="0.2">
      <c r="A198" s="21"/>
      <c r="B198" s="15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15"/>
      <c r="U198" s="16"/>
      <c r="V198" s="21"/>
      <c r="W198" s="21"/>
      <c r="X198" s="21"/>
      <c r="Y198" s="21"/>
      <c r="Z198" s="21"/>
      <c r="AA198" s="21"/>
      <c r="AB198" s="21"/>
      <c r="AC198" s="21"/>
      <c r="AD198" s="21"/>
    </row>
    <row r="199" spans="1:30" x14ac:dyDescent="0.2">
      <c r="A199" s="21"/>
      <c r="B199" s="15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15"/>
      <c r="U199" s="16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0" x14ac:dyDescent="0.2">
      <c r="A200" s="21"/>
      <c r="B200" s="15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15"/>
      <c r="U200" s="16"/>
      <c r="V200" s="21"/>
      <c r="W200" s="21"/>
      <c r="X200" s="21"/>
      <c r="Y200" s="21"/>
      <c r="Z200" s="21"/>
      <c r="AA200" s="21"/>
      <c r="AB200" s="21"/>
      <c r="AC200" s="21"/>
      <c r="AD200" s="21"/>
    </row>
    <row r="201" spans="1:30" x14ac:dyDescent="0.2">
      <c r="A201" s="21"/>
      <c r="B201" s="15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15"/>
      <c r="U201" s="16"/>
      <c r="V201" s="21"/>
      <c r="W201" s="21"/>
      <c r="X201" s="21"/>
      <c r="Y201" s="21"/>
      <c r="Z201" s="21"/>
      <c r="AA201" s="21"/>
      <c r="AB201" s="21"/>
      <c r="AC201" s="21"/>
      <c r="AD201" s="21"/>
    </row>
    <row r="202" spans="1:30" x14ac:dyDescent="0.2">
      <c r="A202" s="21"/>
      <c r="B202" s="15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15"/>
      <c r="U202" s="16"/>
      <c r="V202" s="21"/>
      <c r="W202" s="21"/>
      <c r="X202" s="21"/>
      <c r="Y202" s="21"/>
      <c r="Z202" s="21"/>
      <c r="AA202" s="21"/>
      <c r="AB202" s="21"/>
      <c r="AC202" s="21"/>
      <c r="AD202" s="21"/>
    </row>
    <row r="203" spans="1:30" x14ac:dyDescent="0.2">
      <c r="A203" s="21"/>
      <c r="B203" s="15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15"/>
      <c r="U203" s="16"/>
      <c r="V203" s="21"/>
      <c r="W203" s="21"/>
      <c r="X203" s="21"/>
      <c r="Y203" s="21"/>
      <c r="Z203" s="21"/>
      <c r="AA203" s="21"/>
      <c r="AB203" s="21"/>
      <c r="AC203" s="21"/>
      <c r="AD203" s="21"/>
    </row>
    <row r="204" spans="1:30" x14ac:dyDescent="0.2">
      <c r="A204" s="21"/>
      <c r="B204" s="15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15"/>
      <c r="U204" s="16"/>
      <c r="V204" s="21"/>
      <c r="W204" s="21"/>
      <c r="X204" s="21"/>
      <c r="Y204" s="21"/>
      <c r="Z204" s="21"/>
      <c r="AA204" s="21"/>
      <c r="AB204" s="21"/>
      <c r="AC204" s="21"/>
      <c r="AD204" s="21"/>
    </row>
    <row r="205" spans="1:30" x14ac:dyDescent="0.2">
      <c r="A205" s="21"/>
      <c r="B205" s="15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15"/>
      <c r="U205" s="16"/>
      <c r="V205" s="21"/>
      <c r="W205" s="21"/>
      <c r="X205" s="21"/>
      <c r="Y205" s="21"/>
      <c r="Z205" s="21"/>
      <c r="AA205" s="21"/>
      <c r="AB205" s="21"/>
      <c r="AC205" s="21"/>
      <c r="AD205" s="21"/>
    </row>
    <row r="206" spans="1:30" x14ac:dyDescent="0.2">
      <c r="A206" s="21"/>
      <c r="B206" s="15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15"/>
      <c r="U206" s="16"/>
      <c r="V206" s="21"/>
      <c r="W206" s="21"/>
      <c r="X206" s="21"/>
      <c r="Y206" s="21"/>
      <c r="Z206" s="21"/>
      <c r="AA206" s="21"/>
      <c r="AB206" s="21"/>
      <c r="AC206" s="21"/>
      <c r="AD206" s="21"/>
    </row>
    <row r="207" spans="1:30" x14ac:dyDescent="0.2">
      <c r="A207" s="21"/>
      <c r="B207" s="15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15"/>
      <c r="U207" s="16"/>
      <c r="V207" s="21"/>
      <c r="W207" s="21"/>
      <c r="X207" s="21"/>
      <c r="Y207" s="21"/>
      <c r="Z207" s="21"/>
      <c r="AA207" s="21"/>
      <c r="AB207" s="21"/>
      <c r="AC207" s="21"/>
      <c r="AD207" s="21"/>
    </row>
    <row r="208" spans="1:30" x14ac:dyDescent="0.2">
      <c r="A208" s="21"/>
      <c r="B208" s="15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15"/>
      <c r="U208" s="16"/>
      <c r="V208" s="21"/>
      <c r="W208" s="21"/>
      <c r="X208" s="21"/>
      <c r="Y208" s="21"/>
      <c r="Z208" s="21"/>
      <c r="AA208" s="21"/>
      <c r="AB208" s="21"/>
      <c r="AC208" s="21"/>
      <c r="AD208" s="21"/>
    </row>
    <row r="209" spans="1:30" x14ac:dyDescent="0.2">
      <c r="A209" s="21"/>
      <c r="B209" s="15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15"/>
      <c r="U209" s="16"/>
      <c r="V209" s="21"/>
      <c r="W209" s="21"/>
      <c r="X209" s="21"/>
      <c r="Y209" s="21"/>
      <c r="Z209" s="21"/>
      <c r="AA209" s="21"/>
      <c r="AB209" s="21"/>
      <c r="AC209" s="21"/>
      <c r="AD209" s="21"/>
    </row>
    <row r="210" spans="1:30" x14ac:dyDescent="0.2">
      <c r="A210" s="21"/>
      <c r="B210" s="15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15"/>
      <c r="U210" s="16"/>
      <c r="V210" s="21"/>
      <c r="W210" s="21"/>
      <c r="X210" s="21"/>
      <c r="Y210" s="21"/>
      <c r="Z210" s="21"/>
      <c r="AA210" s="21"/>
      <c r="AB210" s="21"/>
      <c r="AC210" s="21"/>
      <c r="AD210" s="21"/>
    </row>
    <row r="211" spans="1:30" x14ac:dyDescent="0.2">
      <c r="A211" s="21"/>
      <c r="B211" s="15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15"/>
      <c r="U211" s="16"/>
      <c r="V211" s="21"/>
      <c r="W211" s="21"/>
      <c r="X211" s="21"/>
      <c r="Y211" s="21"/>
      <c r="Z211" s="21"/>
      <c r="AA211" s="21"/>
      <c r="AB211" s="21"/>
      <c r="AC211" s="21"/>
      <c r="AD211" s="21"/>
    </row>
    <row r="212" spans="1:30" x14ac:dyDescent="0.2">
      <c r="A212" s="21"/>
      <c r="B212" s="15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15"/>
      <c r="U212" s="16"/>
      <c r="V212" s="21"/>
      <c r="W212" s="21"/>
      <c r="X212" s="21"/>
      <c r="Y212" s="21"/>
      <c r="Z212" s="21"/>
      <c r="AA212" s="21"/>
      <c r="AB212" s="21"/>
      <c r="AC212" s="21"/>
      <c r="AD212" s="21"/>
    </row>
    <row r="213" spans="1:30" x14ac:dyDescent="0.2">
      <c r="A213" s="21"/>
      <c r="B213" s="15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15"/>
      <c r="U213" s="16"/>
      <c r="V213" s="21"/>
      <c r="W213" s="21"/>
      <c r="X213" s="21"/>
      <c r="Y213" s="21"/>
      <c r="Z213" s="21"/>
      <c r="AA213" s="21"/>
      <c r="AB213" s="21"/>
      <c r="AC213" s="21"/>
      <c r="AD213" s="21"/>
    </row>
    <row r="214" spans="1:30" x14ac:dyDescent="0.2">
      <c r="A214" s="21"/>
      <c r="B214" s="15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15"/>
      <c r="U214" s="16"/>
      <c r="V214" s="21"/>
      <c r="W214" s="21"/>
      <c r="X214" s="21"/>
      <c r="Y214" s="21"/>
      <c r="Z214" s="21"/>
      <c r="AA214" s="21"/>
      <c r="AB214" s="21"/>
      <c r="AC214" s="21"/>
      <c r="AD214" s="21"/>
    </row>
    <row r="215" spans="1:30" x14ac:dyDescent="0.2">
      <c r="A215" s="21"/>
      <c r="B215" s="15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15"/>
      <c r="U215" s="16"/>
      <c r="V215" s="21"/>
      <c r="W215" s="21"/>
      <c r="X215" s="21"/>
      <c r="Y215" s="21"/>
      <c r="Z215" s="21"/>
      <c r="AA215" s="21"/>
      <c r="AB215" s="21"/>
      <c r="AC215" s="21"/>
      <c r="AD215" s="21"/>
    </row>
    <row r="216" spans="1:30" x14ac:dyDescent="0.2">
      <c r="A216" s="21"/>
      <c r="B216" s="15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15"/>
      <c r="U216" s="16"/>
      <c r="V216" s="21"/>
      <c r="W216" s="21"/>
      <c r="X216" s="21"/>
      <c r="Y216" s="21"/>
      <c r="Z216" s="21"/>
      <c r="AA216" s="21"/>
      <c r="AB216" s="21"/>
      <c r="AC216" s="21"/>
      <c r="AD216" s="21"/>
    </row>
    <row r="217" spans="1:30" x14ac:dyDescent="0.2">
      <c r="A217" s="21"/>
      <c r="B217" s="15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15"/>
      <c r="U217" s="16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0" x14ac:dyDescent="0.2">
      <c r="A218" s="21"/>
      <c r="B218" s="15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15"/>
      <c r="U218" s="16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1:30" x14ac:dyDescent="0.2">
      <c r="A219" s="21"/>
      <c r="B219" s="15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15"/>
      <c r="U219" s="16"/>
      <c r="V219" s="21"/>
      <c r="W219" s="21"/>
      <c r="X219" s="21"/>
      <c r="Y219" s="21"/>
      <c r="Z219" s="21"/>
      <c r="AA219" s="21"/>
      <c r="AB219" s="21"/>
      <c r="AC219" s="21"/>
      <c r="AD219" s="21"/>
    </row>
    <row r="220" spans="1:30" x14ac:dyDescent="0.2">
      <c r="A220" s="21"/>
      <c r="B220" s="15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15"/>
      <c r="U220" s="16"/>
      <c r="V220" s="21"/>
      <c r="W220" s="21"/>
      <c r="X220" s="21"/>
      <c r="Y220" s="21"/>
      <c r="Z220" s="21"/>
      <c r="AA220" s="21"/>
      <c r="AB220" s="21"/>
      <c r="AC220" s="21"/>
      <c r="AD220" s="21"/>
    </row>
    <row r="221" spans="1:30" x14ac:dyDescent="0.2">
      <c r="A221" s="21"/>
      <c r="B221" s="15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15"/>
      <c r="U221" s="16"/>
      <c r="V221" s="21"/>
      <c r="W221" s="21"/>
      <c r="X221" s="21"/>
      <c r="Y221" s="21"/>
      <c r="Z221" s="21"/>
      <c r="AA221" s="21"/>
      <c r="AB221" s="21"/>
      <c r="AC221" s="21"/>
      <c r="AD221" s="21"/>
    </row>
    <row r="222" spans="1:30" x14ac:dyDescent="0.2">
      <c r="A222" s="21"/>
      <c r="B222" s="15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15"/>
      <c r="U222" s="16"/>
      <c r="V222" s="21"/>
      <c r="W222" s="21"/>
      <c r="X222" s="21"/>
      <c r="Y222" s="21"/>
      <c r="Z222" s="21"/>
      <c r="AA222" s="21"/>
      <c r="AB222" s="21"/>
      <c r="AC222" s="21"/>
      <c r="AD222" s="21"/>
    </row>
    <row r="223" spans="1:30" x14ac:dyDescent="0.2">
      <c r="A223" s="21"/>
      <c r="B223" s="15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15"/>
      <c r="U223" s="16"/>
      <c r="V223" s="21"/>
      <c r="W223" s="21"/>
      <c r="X223" s="21"/>
      <c r="Y223" s="21"/>
      <c r="Z223" s="21"/>
      <c r="AA223" s="21"/>
      <c r="AB223" s="21"/>
      <c r="AC223" s="21"/>
      <c r="AD223" s="21"/>
    </row>
    <row r="224" spans="1:30" x14ac:dyDescent="0.2">
      <c r="A224" s="21"/>
      <c r="B224" s="15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15"/>
      <c r="U224" s="16"/>
      <c r="V224" s="21"/>
      <c r="W224" s="21"/>
      <c r="X224" s="21"/>
      <c r="Y224" s="21"/>
      <c r="Z224" s="21"/>
      <c r="AA224" s="21"/>
      <c r="AB224" s="21"/>
      <c r="AC224" s="21"/>
      <c r="AD224" s="21"/>
    </row>
    <row r="225" spans="1:30" x14ac:dyDescent="0.2">
      <c r="A225" s="21"/>
      <c r="B225" s="15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15"/>
      <c r="U225" s="16"/>
      <c r="V225" s="21"/>
      <c r="W225" s="21"/>
      <c r="X225" s="21"/>
      <c r="Y225" s="21"/>
      <c r="Z225" s="21"/>
      <c r="AA225" s="21"/>
      <c r="AB225" s="21"/>
      <c r="AC225" s="21"/>
      <c r="AD225" s="21"/>
    </row>
    <row r="226" spans="1:30" x14ac:dyDescent="0.2">
      <c r="A226" s="21"/>
      <c r="B226" s="15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15"/>
      <c r="U226" s="16"/>
      <c r="V226" s="21"/>
      <c r="W226" s="21"/>
      <c r="X226" s="21"/>
      <c r="Y226" s="21"/>
      <c r="Z226" s="21"/>
      <c r="AA226" s="21"/>
      <c r="AB226" s="21"/>
      <c r="AC226" s="21"/>
      <c r="AD226" s="21"/>
    </row>
    <row r="227" spans="1:30" x14ac:dyDescent="0.2">
      <c r="A227" s="21"/>
      <c r="B227" s="15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15"/>
      <c r="U227" s="16"/>
      <c r="V227" s="21"/>
      <c r="W227" s="21"/>
      <c r="X227" s="21"/>
      <c r="Y227" s="21"/>
      <c r="Z227" s="21"/>
      <c r="AA227" s="21"/>
      <c r="AB227" s="21"/>
      <c r="AC227" s="21"/>
      <c r="AD227" s="21"/>
    </row>
    <row r="228" spans="1:30" x14ac:dyDescent="0.2">
      <c r="A228" s="21"/>
      <c r="B228" s="15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15"/>
      <c r="U228" s="16"/>
      <c r="V228" s="21"/>
      <c r="W228" s="21"/>
      <c r="X228" s="21"/>
      <c r="Y228" s="21"/>
      <c r="Z228" s="21"/>
      <c r="AA228" s="21"/>
      <c r="AB228" s="21"/>
      <c r="AC228" s="21"/>
      <c r="AD228" s="21"/>
    </row>
    <row r="229" spans="1:30" x14ac:dyDescent="0.2">
      <c r="A229" s="21"/>
      <c r="B229" s="15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15"/>
      <c r="U229" s="16"/>
      <c r="V229" s="21"/>
      <c r="W229" s="21"/>
      <c r="X229" s="21"/>
      <c r="Y229" s="21"/>
      <c r="Z229" s="21"/>
      <c r="AA229" s="21"/>
      <c r="AB229" s="21"/>
      <c r="AC229" s="21"/>
      <c r="AD229" s="21"/>
    </row>
    <row r="230" spans="1:30" x14ac:dyDescent="0.2">
      <c r="A230" s="21"/>
      <c r="B230" s="15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15"/>
      <c r="U230" s="16"/>
      <c r="V230" s="21"/>
      <c r="W230" s="21"/>
      <c r="X230" s="21"/>
      <c r="Y230" s="21"/>
      <c r="Z230" s="21"/>
      <c r="AA230" s="21"/>
      <c r="AB230" s="21"/>
      <c r="AC230" s="21"/>
      <c r="AD230" s="21"/>
    </row>
    <row r="231" spans="1:30" x14ac:dyDescent="0.2">
      <c r="A231" s="21"/>
      <c r="B231" s="15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15"/>
      <c r="U231" s="16"/>
      <c r="V231" s="21"/>
      <c r="W231" s="21"/>
      <c r="X231" s="21"/>
      <c r="Y231" s="21"/>
      <c r="Z231" s="21"/>
      <c r="AA231" s="21"/>
      <c r="AB231" s="21"/>
      <c r="AC231" s="21"/>
      <c r="AD231" s="21"/>
    </row>
    <row r="232" spans="1:30" x14ac:dyDescent="0.2">
      <c r="A232" s="21"/>
      <c r="B232" s="15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15"/>
      <c r="U232" s="16"/>
      <c r="V232" s="21"/>
      <c r="W232" s="21"/>
      <c r="X232" s="21"/>
      <c r="Y232" s="21"/>
      <c r="Z232" s="21"/>
      <c r="AA232" s="21"/>
      <c r="AB232" s="21"/>
      <c r="AC232" s="21"/>
      <c r="AD232" s="21"/>
    </row>
    <row r="233" spans="1:30" x14ac:dyDescent="0.2">
      <c r="A233" s="21"/>
      <c r="B233" s="15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15"/>
      <c r="U233" s="16"/>
      <c r="V233" s="21"/>
      <c r="W233" s="21"/>
      <c r="X233" s="21"/>
      <c r="Y233" s="21"/>
      <c r="Z233" s="21"/>
      <c r="AA233" s="21"/>
      <c r="AB233" s="21"/>
      <c r="AC233" s="21"/>
      <c r="AD233" s="21"/>
    </row>
    <row r="234" spans="1:30" x14ac:dyDescent="0.2">
      <c r="A234" s="21"/>
      <c r="B234" s="15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15"/>
      <c r="U234" s="16"/>
      <c r="V234" s="21"/>
      <c r="W234" s="21"/>
      <c r="X234" s="21"/>
      <c r="Y234" s="21"/>
      <c r="Z234" s="21"/>
      <c r="AA234" s="21"/>
      <c r="AB234" s="21"/>
      <c r="AC234" s="21"/>
      <c r="AD234" s="21"/>
    </row>
    <row r="235" spans="1:30" x14ac:dyDescent="0.2">
      <c r="A235" s="21"/>
      <c r="B235" s="15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15"/>
      <c r="U235" s="16"/>
      <c r="V235" s="21"/>
      <c r="W235" s="21"/>
      <c r="X235" s="21"/>
      <c r="Y235" s="21"/>
      <c r="Z235" s="21"/>
      <c r="AA235" s="21"/>
      <c r="AB235" s="21"/>
      <c r="AC235" s="21"/>
      <c r="AD235" s="21"/>
    </row>
    <row r="236" spans="1:30" x14ac:dyDescent="0.2">
      <c r="A236" s="21"/>
      <c r="B236" s="15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15"/>
      <c r="U236" s="16"/>
      <c r="V236" s="21"/>
      <c r="W236" s="21"/>
      <c r="X236" s="21"/>
      <c r="Y236" s="21"/>
      <c r="Z236" s="21"/>
      <c r="AA236" s="21"/>
      <c r="AB236" s="21"/>
      <c r="AC236" s="21"/>
      <c r="AD236" s="21"/>
    </row>
    <row r="237" spans="1:30" x14ac:dyDescent="0.2">
      <c r="A237" s="21"/>
      <c r="B237" s="15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15"/>
      <c r="U237" s="16"/>
      <c r="V237" s="21"/>
      <c r="W237" s="21"/>
      <c r="X237" s="21"/>
      <c r="Y237" s="21"/>
      <c r="Z237" s="21"/>
      <c r="AA237" s="21"/>
      <c r="AB237" s="21"/>
      <c r="AC237" s="21"/>
      <c r="AD237" s="21"/>
    </row>
    <row r="238" spans="1:30" x14ac:dyDescent="0.2">
      <c r="A238" s="21"/>
      <c r="B238" s="15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15"/>
      <c r="U238" s="16"/>
      <c r="V238" s="21"/>
      <c r="W238" s="21"/>
      <c r="X238" s="21"/>
      <c r="Y238" s="21"/>
      <c r="Z238" s="21"/>
      <c r="AA238" s="21"/>
      <c r="AB238" s="21"/>
      <c r="AC238" s="21"/>
      <c r="AD238" s="21"/>
    </row>
    <row r="239" spans="1:30" x14ac:dyDescent="0.2">
      <c r="A239" s="21"/>
      <c r="B239" s="15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15"/>
      <c r="U239" s="16"/>
      <c r="V239" s="21"/>
      <c r="W239" s="21"/>
      <c r="X239" s="21"/>
      <c r="Y239" s="21"/>
      <c r="Z239" s="21"/>
      <c r="AA239" s="21"/>
      <c r="AB239" s="21"/>
      <c r="AC239" s="21"/>
      <c r="AD239" s="21"/>
    </row>
    <row r="240" spans="1:30" x14ac:dyDescent="0.2">
      <c r="A240" s="21"/>
      <c r="B240" s="15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15"/>
      <c r="U240" s="16"/>
      <c r="V240" s="21"/>
      <c r="W240" s="21"/>
      <c r="X240" s="21"/>
      <c r="Y240" s="21"/>
      <c r="Z240" s="21"/>
      <c r="AA240" s="21"/>
      <c r="AB240" s="21"/>
      <c r="AC240" s="21"/>
      <c r="AD240" s="21"/>
    </row>
    <row r="241" spans="1:30" x14ac:dyDescent="0.2">
      <c r="A241" s="21"/>
      <c r="B241" s="15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15"/>
      <c r="U241" s="16"/>
      <c r="V241" s="21"/>
      <c r="W241" s="21"/>
      <c r="X241" s="21"/>
      <c r="Y241" s="21"/>
      <c r="Z241" s="21"/>
      <c r="AA241" s="21"/>
      <c r="AB241" s="21"/>
      <c r="AC241" s="21"/>
      <c r="AD241" s="21"/>
    </row>
    <row r="242" spans="1:30" x14ac:dyDescent="0.2">
      <c r="A242" s="21"/>
      <c r="B242" s="15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15"/>
      <c r="U242" s="16"/>
      <c r="V242" s="21"/>
      <c r="W242" s="21"/>
      <c r="X242" s="21"/>
      <c r="Y242" s="21"/>
      <c r="Z242" s="21"/>
      <c r="AA242" s="21"/>
      <c r="AB242" s="21"/>
      <c r="AC242" s="21"/>
      <c r="AD242" s="21"/>
    </row>
    <row r="243" spans="1:30" x14ac:dyDescent="0.2">
      <c r="A243" s="21"/>
      <c r="B243" s="15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15"/>
      <c r="U243" s="16"/>
      <c r="V243" s="21"/>
      <c r="W243" s="21"/>
      <c r="X243" s="21"/>
      <c r="Y243" s="21"/>
      <c r="Z243" s="21"/>
      <c r="AA243" s="21"/>
      <c r="AB243" s="21"/>
      <c r="AC243" s="21"/>
      <c r="AD243" s="21"/>
    </row>
    <row r="244" spans="1:30" x14ac:dyDescent="0.2">
      <c r="A244" s="21"/>
      <c r="B244" s="15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15"/>
      <c r="U244" s="16"/>
      <c r="V244" s="21"/>
      <c r="W244" s="21"/>
      <c r="X244" s="21"/>
      <c r="Y244" s="21"/>
      <c r="Z244" s="21"/>
      <c r="AA244" s="21"/>
      <c r="AB244" s="21"/>
      <c r="AC244" s="21"/>
      <c r="AD244" s="21"/>
    </row>
    <row r="245" spans="1:30" x14ac:dyDescent="0.2">
      <c r="A245" s="21"/>
      <c r="B245" s="15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15"/>
      <c r="U245" s="16"/>
      <c r="V245" s="21"/>
      <c r="W245" s="21"/>
      <c r="X245" s="21"/>
      <c r="Y245" s="21"/>
      <c r="Z245" s="21"/>
      <c r="AA245" s="21"/>
      <c r="AB245" s="21"/>
      <c r="AC245" s="21"/>
      <c r="AD245" s="21"/>
    </row>
    <row r="246" spans="1:30" x14ac:dyDescent="0.2">
      <c r="A246" s="21"/>
      <c r="B246" s="15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15"/>
      <c r="U246" s="16"/>
      <c r="V246" s="21"/>
      <c r="W246" s="21"/>
      <c r="X246" s="21"/>
      <c r="Y246" s="21"/>
      <c r="Z246" s="21"/>
      <c r="AA246" s="21"/>
      <c r="AB246" s="21"/>
      <c r="AC246" s="21"/>
      <c r="AD246" s="21"/>
    </row>
    <row r="247" spans="1:30" x14ac:dyDescent="0.2">
      <c r="A247" s="21"/>
      <c r="B247" s="15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15"/>
      <c r="U247" s="16"/>
      <c r="V247" s="21"/>
      <c r="W247" s="21"/>
      <c r="X247" s="21"/>
      <c r="Y247" s="21"/>
      <c r="Z247" s="21"/>
      <c r="AA247" s="21"/>
      <c r="AB247" s="21"/>
      <c r="AC247" s="21"/>
      <c r="AD247" s="21"/>
    </row>
    <row r="248" spans="1:30" x14ac:dyDescent="0.2">
      <c r="A248" s="21"/>
      <c r="B248" s="15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15"/>
      <c r="U248" s="16"/>
      <c r="V248" s="21"/>
      <c r="W248" s="21"/>
      <c r="X248" s="21"/>
      <c r="Y248" s="21"/>
      <c r="Z248" s="21"/>
      <c r="AA248" s="21"/>
      <c r="AB248" s="21"/>
      <c r="AC248" s="21"/>
      <c r="AD248" s="21"/>
    </row>
    <row r="249" spans="1:30" x14ac:dyDescent="0.2">
      <c r="A249" s="21"/>
      <c r="B249" s="15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15"/>
      <c r="U249" s="16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0" x14ac:dyDescent="0.2">
      <c r="A250" s="21"/>
      <c r="B250" s="15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15"/>
      <c r="U250" s="16"/>
      <c r="V250" s="21"/>
      <c r="W250" s="21"/>
      <c r="X250" s="21"/>
      <c r="Y250" s="21"/>
      <c r="Z250" s="21"/>
      <c r="AA250" s="21"/>
      <c r="AB250" s="21"/>
      <c r="AC250" s="21"/>
      <c r="AD250" s="21"/>
    </row>
    <row r="251" spans="1:30" x14ac:dyDescent="0.2">
      <c r="A251" s="21"/>
      <c r="B251" s="15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15"/>
      <c r="U251" s="16"/>
      <c r="V251" s="21"/>
      <c r="W251" s="21"/>
      <c r="X251" s="21"/>
      <c r="Y251" s="21"/>
      <c r="Z251" s="21"/>
      <c r="AA251" s="21"/>
      <c r="AB251" s="21"/>
      <c r="AC251" s="21"/>
      <c r="AD251" s="21"/>
    </row>
    <row r="252" spans="1:30" x14ac:dyDescent="0.2">
      <c r="A252" s="21"/>
      <c r="B252" s="15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15"/>
      <c r="U252" s="16"/>
      <c r="V252" s="21"/>
      <c r="W252" s="21"/>
      <c r="X252" s="21"/>
      <c r="Y252" s="21"/>
      <c r="Z252" s="21"/>
      <c r="AA252" s="21"/>
      <c r="AB252" s="21"/>
      <c r="AC252" s="21"/>
      <c r="AD252" s="21"/>
    </row>
    <row r="253" spans="1:30" x14ac:dyDescent="0.2">
      <c r="A253" s="21"/>
      <c r="B253" s="15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15"/>
      <c r="U253" s="16"/>
      <c r="V253" s="21"/>
      <c r="W253" s="21"/>
      <c r="X253" s="21"/>
      <c r="Y253" s="21"/>
      <c r="Z253" s="21"/>
      <c r="AA253" s="21"/>
      <c r="AB253" s="21"/>
      <c r="AC253" s="21"/>
      <c r="AD253" s="21"/>
    </row>
    <row r="254" spans="1:30" x14ac:dyDescent="0.2">
      <c r="A254" s="21"/>
      <c r="B254" s="15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15"/>
      <c r="U254" s="16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0" x14ac:dyDescent="0.2">
      <c r="A255" s="21"/>
      <c r="B255" s="15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15"/>
      <c r="U255" s="16"/>
      <c r="V255" s="21"/>
      <c r="W255" s="21"/>
      <c r="X255" s="21"/>
      <c r="Y255" s="21"/>
      <c r="Z255" s="21"/>
      <c r="AA255" s="21"/>
      <c r="AB255" s="21"/>
      <c r="AC255" s="21"/>
      <c r="AD255" s="21"/>
    </row>
    <row r="256" spans="1:30" x14ac:dyDescent="0.2">
      <c r="A256" s="21"/>
      <c r="B256" s="15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15"/>
      <c r="U256" s="16"/>
      <c r="V256" s="21"/>
      <c r="W256" s="21"/>
      <c r="X256" s="21"/>
      <c r="Y256" s="21"/>
      <c r="Z256" s="21"/>
      <c r="AA256" s="21"/>
      <c r="AB256" s="21"/>
      <c r="AC256" s="21"/>
      <c r="AD256" s="21"/>
    </row>
    <row r="257" spans="1:30" x14ac:dyDescent="0.2">
      <c r="A257" s="21"/>
      <c r="B257" s="15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15"/>
      <c r="U257" s="16"/>
      <c r="V257" s="21"/>
      <c r="W257" s="21"/>
      <c r="X257" s="21"/>
      <c r="Y257" s="21"/>
      <c r="Z257" s="21"/>
      <c r="AA257" s="21"/>
      <c r="AB257" s="21"/>
      <c r="AC257" s="21"/>
      <c r="AD257" s="21"/>
    </row>
    <row r="258" spans="1:30" x14ac:dyDescent="0.2">
      <c r="A258" s="21"/>
      <c r="B258" s="15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15"/>
      <c r="U258" s="16"/>
      <c r="V258" s="21"/>
      <c r="W258" s="21"/>
      <c r="X258" s="21"/>
      <c r="Y258" s="21"/>
      <c r="Z258" s="21"/>
      <c r="AA258" s="21"/>
      <c r="AB258" s="21"/>
      <c r="AC258" s="21"/>
      <c r="AD258" s="21"/>
    </row>
    <row r="259" spans="1:30" x14ac:dyDescent="0.2">
      <c r="A259" s="21"/>
      <c r="B259" s="15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15"/>
      <c r="U259" s="16"/>
      <c r="V259" s="21"/>
      <c r="W259" s="21"/>
      <c r="X259" s="21"/>
      <c r="Y259" s="21"/>
      <c r="Z259" s="21"/>
      <c r="AA259" s="21"/>
      <c r="AB259" s="21"/>
      <c r="AC259" s="21"/>
      <c r="AD259" s="21"/>
    </row>
    <row r="260" spans="1:30" x14ac:dyDescent="0.2">
      <c r="A260" s="21"/>
      <c r="B260" s="15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15"/>
      <c r="U260" s="16"/>
      <c r="V260" s="21"/>
      <c r="W260" s="21"/>
      <c r="X260" s="21"/>
      <c r="Y260" s="21"/>
      <c r="Z260" s="21"/>
      <c r="AA260" s="21"/>
      <c r="AB260" s="21"/>
      <c r="AC260" s="21"/>
      <c r="AD260" s="21"/>
    </row>
    <row r="261" spans="1:30" x14ac:dyDescent="0.2">
      <c r="A261" s="21"/>
      <c r="B261" s="15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15"/>
      <c r="U261" s="16"/>
      <c r="V261" s="21"/>
      <c r="W261" s="21"/>
      <c r="X261" s="21"/>
      <c r="Y261" s="21"/>
      <c r="Z261" s="21"/>
      <c r="AA261" s="21"/>
      <c r="AB261" s="21"/>
      <c r="AC261" s="21"/>
      <c r="AD261" s="21"/>
    </row>
    <row r="262" spans="1:30" x14ac:dyDescent="0.2">
      <c r="A262" s="21"/>
      <c r="B262" s="15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15"/>
      <c r="U262" s="16"/>
      <c r="V262" s="21"/>
      <c r="W262" s="21"/>
      <c r="X262" s="21"/>
      <c r="Y262" s="21"/>
      <c r="Z262" s="21"/>
      <c r="AA262" s="21"/>
      <c r="AB262" s="21"/>
      <c r="AC262" s="21"/>
      <c r="AD262" s="21"/>
    </row>
    <row r="263" spans="1:30" x14ac:dyDescent="0.2">
      <c r="A263" s="21"/>
      <c r="B263" s="15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15"/>
      <c r="U263" s="16"/>
      <c r="V263" s="21"/>
      <c r="W263" s="21"/>
      <c r="X263" s="21"/>
      <c r="Y263" s="21"/>
      <c r="Z263" s="21"/>
      <c r="AA263" s="21"/>
      <c r="AB263" s="21"/>
      <c r="AC263" s="21"/>
      <c r="AD263" s="21"/>
    </row>
    <row r="264" spans="1:30" x14ac:dyDescent="0.2">
      <c r="A264" s="21"/>
      <c r="B264" s="15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15"/>
      <c r="U264" s="16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0" x14ac:dyDescent="0.2">
      <c r="A265" s="21"/>
      <c r="B265" s="15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15"/>
      <c r="U265" s="16"/>
      <c r="V265" s="21"/>
      <c r="W265" s="21"/>
      <c r="X265" s="21"/>
      <c r="Y265" s="21"/>
      <c r="Z265" s="21"/>
      <c r="AA265" s="21"/>
      <c r="AB265" s="21"/>
      <c r="AC265" s="21"/>
      <c r="AD265" s="21"/>
    </row>
    <row r="266" spans="1:30" x14ac:dyDescent="0.2">
      <c r="A266" s="21"/>
      <c r="B266" s="15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15"/>
      <c r="U266" s="16"/>
      <c r="V266" s="21"/>
      <c r="W266" s="21"/>
      <c r="X266" s="21"/>
      <c r="Y266" s="21"/>
      <c r="Z266" s="21"/>
      <c r="AA266" s="21"/>
      <c r="AB266" s="21"/>
      <c r="AC266" s="21"/>
      <c r="AD266" s="21"/>
    </row>
    <row r="267" spans="1:30" x14ac:dyDescent="0.2">
      <c r="A267" s="21"/>
      <c r="B267" s="15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15"/>
      <c r="U267" s="16"/>
      <c r="V267" s="21"/>
      <c r="W267" s="21"/>
      <c r="X267" s="21"/>
      <c r="Y267" s="21"/>
      <c r="Z267" s="21"/>
      <c r="AA267" s="21"/>
      <c r="AB267" s="21"/>
      <c r="AC267" s="21"/>
      <c r="AD267" s="21"/>
    </row>
    <row r="268" spans="1:30" x14ac:dyDescent="0.2">
      <c r="A268" s="21"/>
      <c r="B268" s="15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15"/>
      <c r="U268" s="16"/>
      <c r="V268" s="21"/>
      <c r="W268" s="21"/>
      <c r="X268" s="21"/>
      <c r="Y268" s="21"/>
      <c r="Z268" s="21"/>
      <c r="AA268" s="21"/>
      <c r="AB268" s="21"/>
      <c r="AC268" s="21"/>
      <c r="AD268" s="21"/>
    </row>
    <row r="269" spans="1:30" x14ac:dyDescent="0.2">
      <c r="A269" s="21"/>
      <c r="B269" s="15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15"/>
      <c r="U269" s="16"/>
      <c r="V269" s="21"/>
      <c r="W269" s="21"/>
      <c r="X269" s="21"/>
      <c r="Y269" s="21"/>
      <c r="Z269" s="21"/>
      <c r="AA269" s="21"/>
      <c r="AB269" s="21"/>
      <c r="AC269" s="21"/>
      <c r="AD269" s="21"/>
    </row>
    <row r="270" spans="1:30" x14ac:dyDescent="0.2">
      <c r="A270" s="21"/>
      <c r="B270" s="15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15"/>
      <c r="U270" s="16"/>
      <c r="V270" s="21"/>
      <c r="W270" s="21"/>
      <c r="X270" s="21"/>
      <c r="Y270" s="21"/>
      <c r="Z270" s="21"/>
      <c r="AA270" s="21"/>
      <c r="AB270" s="21"/>
      <c r="AC270" s="21"/>
      <c r="AD270" s="21"/>
    </row>
    <row r="271" spans="1:30" x14ac:dyDescent="0.2">
      <c r="A271" s="21"/>
      <c r="B271" s="1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15"/>
      <c r="U271" s="16"/>
      <c r="V271" s="21"/>
      <c r="W271" s="21"/>
      <c r="X271" s="21"/>
      <c r="Y271" s="21"/>
      <c r="Z271" s="21"/>
      <c r="AA271" s="21"/>
      <c r="AB271" s="21"/>
      <c r="AC271" s="21"/>
      <c r="AD271" s="21"/>
    </row>
    <row r="272" spans="1:30" x14ac:dyDescent="0.2">
      <c r="A272" s="21"/>
      <c r="B272" s="1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15"/>
      <c r="U272" s="16"/>
      <c r="V272" s="21"/>
      <c r="W272" s="21"/>
      <c r="X272" s="21"/>
      <c r="Y272" s="21"/>
      <c r="Z272" s="21"/>
      <c r="AA272" s="21"/>
      <c r="AB272" s="21"/>
      <c r="AC272" s="21"/>
      <c r="AD272" s="21"/>
    </row>
    <row r="273" spans="1:30" x14ac:dyDescent="0.2">
      <c r="A273" s="21"/>
      <c r="B273" s="1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15"/>
      <c r="U273" s="16"/>
      <c r="V273" s="21"/>
      <c r="W273" s="21"/>
      <c r="X273" s="21"/>
      <c r="Y273" s="21"/>
      <c r="Z273" s="21"/>
      <c r="AA273" s="21"/>
      <c r="AB273" s="21"/>
      <c r="AC273" s="21"/>
      <c r="AD273" s="21"/>
    </row>
    <row r="274" spans="1:30" x14ac:dyDescent="0.2">
      <c r="A274" s="21"/>
      <c r="B274" s="1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15"/>
      <c r="U274" s="16"/>
      <c r="V274" s="21"/>
      <c r="W274" s="21"/>
      <c r="X274" s="21"/>
      <c r="Y274" s="21"/>
      <c r="Z274" s="21"/>
      <c r="AA274" s="21"/>
      <c r="AB274" s="21"/>
      <c r="AC274" s="21"/>
      <c r="AD274" s="21"/>
    </row>
    <row r="275" spans="1:30" x14ac:dyDescent="0.2">
      <c r="A275" s="21"/>
      <c r="B275" s="1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15"/>
      <c r="U275" s="16"/>
      <c r="V275" s="21"/>
      <c r="W275" s="21"/>
      <c r="X275" s="21"/>
      <c r="Y275" s="21"/>
      <c r="Z275" s="21"/>
      <c r="AA275" s="21"/>
      <c r="AB275" s="21"/>
      <c r="AC275" s="21"/>
      <c r="AD275" s="21"/>
    </row>
    <row r="276" spans="1:30" x14ac:dyDescent="0.2">
      <c r="A276" s="21"/>
      <c r="B276" s="1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15"/>
      <c r="U276" s="16"/>
      <c r="V276" s="21"/>
      <c r="W276" s="21"/>
      <c r="X276" s="21"/>
      <c r="Y276" s="21"/>
      <c r="Z276" s="21"/>
      <c r="AA276" s="21"/>
      <c r="AB276" s="21"/>
      <c r="AC276" s="21"/>
      <c r="AD276" s="21"/>
    </row>
    <row r="277" spans="1:30" x14ac:dyDescent="0.2">
      <c r="A277" s="21"/>
      <c r="B277" s="1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15"/>
      <c r="U277" s="16"/>
      <c r="V277" s="21"/>
      <c r="W277" s="21"/>
      <c r="X277" s="21"/>
      <c r="Y277" s="21"/>
      <c r="Z277" s="21"/>
      <c r="AA277" s="21"/>
      <c r="AB277" s="21"/>
      <c r="AC277" s="21"/>
      <c r="AD277" s="21"/>
    </row>
    <row r="278" spans="1:30" x14ac:dyDescent="0.2">
      <c r="A278" s="21"/>
      <c r="B278" s="15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15"/>
      <c r="U278" s="16"/>
      <c r="V278" s="21"/>
      <c r="W278" s="21"/>
      <c r="X278" s="21"/>
      <c r="Y278" s="21"/>
      <c r="Z278" s="21"/>
      <c r="AA278" s="21"/>
      <c r="AB278" s="21"/>
      <c r="AC278" s="21"/>
      <c r="AD278" s="21"/>
    </row>
    <row r="279" spans="1:30" x14ac:dyDescent="0.2">
      <c r="A279" s="21"/>
      <c r="B279" s="15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15"/>
      <c r="U279" s="16"/>
      <c r="V279" s="21"/>
      <c r="W279" s="21"/>
      <c r="X279" s="21"/>
      <c r="Y279" s="21"/>
      <c r="Z279" s="21"/>
      <c r="AA279" s="21"/>
      <c r="AB279" s="21"/>
      <c r="AC279" s="21"/>
      <c r="AD279" s="21"/>
    </row>
    <row r="280" spans="1:30" x14ac:dyDescent="0.2">
      <c r="A280" s="21"/>
      <c r="B280" s="15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15"/>
      <c r="U280" s="16"/>
      <c r="V280" s="21"/>
      <c r="W280" s="21"/>
      <c r="X280" s="21"/>
      <c r="Y280" s="21"/>
      <c r="Z280" s="21"/>
      <c r="AA280" s="21"/>
      <c r="AB280" s="21"/>
      <c r="AC280" s="21"/>
      <c r="AD280" s="21"/>
    </row>
    <row r="281" spans="1:30" x14ac:dyDescent="0.2">
      <c r="A281" s="21"/>
      <c r="B281" s="15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15"/>
      <c r="U281" s="16"/>
      <c r="V281" s="21"/>
      <c r="W281" s="21"/>
      <c r="X281" s="21"/>
      <c r="Y281" s="21"/>
      <c r="Z281" s="21"/>
      <c r="AA281" s="21"/>
      <c r="AB281" s="21"/>
      <c r="AC281" s="21"/>
      <c r="AD281" s="21"/>
    </row>
    <row r="282" spans="1:30" x14ac:dyDescent="0.2">
      <c r="A282" s="21"/>
      <c r="B282" s="15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15"/>
      <c r="U282" s="16"/>
      <c r="V282" s="21"/>
      <c r="W282" s="21"/>
      <c r="X282" s="21"/>
      <c r="Y282" s="21"/>
      <c r="Z282" s="21"/>
      <c r="AA282" s="21"/>
      <c r="AB282" s="21"/>
      <c r="AC282" s="21"/>
      <c r="AD282" s="21"/>
    </row>
    <row r="283" spans="1:30" x14ac:dyDescent="0.2">
      <c r="A283" s="21"/>
      <c r="B283" s="15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15"/>
      <c r="U283" s="16"/>
      <c r="V283" s="21"/>
      <c r="W283" s="21"/>
      <c r="X283" s="21"/>
      <c r="Y283" s="21"/>
      <c r="Z283" s="21"/>
      <c r="AA283" s="21"/>
      <c r="AB283" s="21"/>
      <c r="AC283" s="21"/>
      <c r="AD283" s="21"/>
    </row>
    <row r="284" spans="1:30" x14ac:dyDescent="0.2">
      <c r="A284" s="21"/>
      <c r="B284" s="15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15"/>
      <c r="U284" s="16"/>
      <c r="V284" s="21"/>
      <c r="W284" s="21"/>
      <c r="X284" s="21"/>
      <c r="Y284" s="21"/>
      <c r="Z284" s="21"/>
      <c r="AA284" s="21"/>
      <c r="AB284" s="21"/>
      <c r="AC284" s="21"/>
      <c r="AD284" s="21"/>
    </row>
    <row r="285" spans="1:30" x14ac:dyDescent="0.2">
      <c r="A285" s="21"/>
      <c r="B285" s="15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15"/>
      <c r="U285" s="16"/>
      <c r="V285" s="21"/>
      <c r="W285" s="21"/>
      <c r="X285" s="21"/>
      <c r="Y285" s="21"/>
      <c r="Z285" s="21"/>
      <c r="AA285" s="21"/>
      <c r="AB285" s="21"/>
      <c r="AC285" s="21"/>
      <c r="AD285" s="21"/>
    </row>
    <row r="286" spans="1:30" x14ac:dyDescent="0.2">
      <c r="A286" s="21"/>
      <c r="B286" s="15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15"/>
      <c r="U286" s="16"/>
      <c r="V286" s="21"/>
      <c r="W286" s="21"/>
      <c r="X286" s="21"/>
      <c r="Y286" s="21"/>
      <c r="Z286" s="21"/>
      <c r="AA286" s="21"/>
      <c r="AB286" s="21"/>
      <c r="AC286" s="21"/>
      <c r="AD286" s="21"/>
    </row>
    <row r="287" spans="1:30" x14ac:dyDescent="0.2">
      <c r="A287" s="21"/>
      <c r="B287" s="15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15"/>
      <c r="U287" s="16"/>
      <c r="V287" s="21"/>
      <c r="W287" s="21"/>
      <c r="X287" s="21"/>
      <c r="Y287" s="21"/>
      <c r="Z287" s="21"/>
      <c r="AA287" s="21"/>
      <c r="AB287" s="21"/>
      <c r="AC287" s="21"/>
      <c r="AD287" s="21"/>
    </row>
    <row r="288" spans="1:30" x14ac:dyDescent="0.2">
      <c r="A288" s="21"/>
      <c r="B288" s="15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15"/>
      <c r="U288" s="16"/>
      <c r="V288" s="21"/>
      <c r="W288" s="21"/>
      <c r="X288" s="21"/>
      <c r="Y288" s="21"/>
      <c r="Z288" s="21"/>
      <c r="AA288" s="21"/>
      <c r="AB288" s="21"/>
      <c r="AC288" s="21"/>
      <c r="AD288" s="21"/>
    </row>
    <row r="289" spans="1:30" x14ac:dyDescent="0.2">
      <c r="A289" s="21"/>
      <c r="B289" s="15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15"/>
      <c r="U289" s="16"/>
      <c r="V289" s="21"/>
      <c r="W289" s="21"/>
      <c r="X289" s="21"/>
      <c r="Y289" s="21"/>
      <c r="Z289" s="21"/>
      <c r="AA289" s="21"/>
      <c r="AB289" s="21"/>
      <c r="AC289" s="21"/>
      <c r="AD289" s="21"/>
    </row>
    <row r="290" spans="1:30" x14ac:dyDescent="0.2">
      <c r="A290" s="21"/>
      <c r="B290" s="15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15"/>
      <c r="U290" s="16"/>
      <c r="V290" s="21"/>
      <c r="W290" s="21"/>
      <c r="X290" s="21"/>
      <c r="Y290" s="21"/>
      <c r="Z290" s="21"/>
      <c r="AA290" s="21"/>
      <c r="AB290" s="21"/>
      <c r="AC290" s="21"/>
      <c r="AD290" s="21"/>
    </row>
    <row r="291" spans="1:30" x14ac:dyDescent="0.2">
      <c r="A291" s="21"/>
      <c r="B291" s="15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15"/>
      <c r="U291" s="16"/>
      <c r="V291" s="21"/>
      <c r="W291" s="21"/>
      <c r="X291" s="21"/>
      <c r="Y291" s="21"/>
      <c r="Z291" s="21"/>
      <c r="AA291" s="21"/>
      <c r="AB291" s="21"/>
      <c r="AC291" s="21"/>
      <c r="AD291" s="21"/>
    </row>
    <row r="292" spans="1:30" x14ac:dyDescent="0.2">
      <c r="A292" s="21"/>
      <c r="B292" s="15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15"/>
      <c r="U292" s="16"/>
      <c r="V292" s="21"/>
      <c r="W292" s="21"/>
      <c r="X292" s="21"/>
      <c r="Y292" s="21"/>
      <c r="Z292" s="21"/>
      <c r="AA292" s="21"/>
      <c r="AB292" s="21"/>
      <c r="AC292" s="21"/>
      <c r="AD292" s="21"/>
    </row>
    <row r="293" spans="1:30" x14ac:dyDescent="0.2">
      <c r="A293" s="21"/>
      <c r="B293" s="15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15"/>
      <c r="U293" s="16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0" x14ac:dyDescent="0.2">
      <c r="A294" s="21"/>
      <c r="B294" s="15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15"/>
      <c r="U294" s="16"/>
      <c r="V294" s="21"/>
      <c r="W294" s="21"/>
      <c r="X294" s="21"/>
      <c r="Y294" s="21"/>
      <c r="Z294" s="21"/>
      <c r="AA294" s="21"/>
      <c r="AB294" s="21"/>
      <c r="AC294" s="21"/>
      <c r="AD294" s="21"/>
    </row>
    <row r="295" spans="1:30" x14ac:dyDescent="0.2">
      <c r="A295" s="21"/>
      <c r="B295" s="15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15"/>
      <c r="U295" s="16"/>
      <c r="V295" s="21"/>
      <c r="W295" s="21"/>
      <c r="X295" s="21"/>
      <c r="Y295" s="21"/>
      <c r="Z295" s="21"/>
      <c r="AA295" s="21"/>
      <c r="AB295" s="21"/>
      <c r="AC295" s="21"/>
      <c r="AD295" s="21"/>
    </row>
    <row r="296" spans="1:30" x14ac:dyDescent="0.2">
      <c r="A296" s="21"/>
      <c r="B296" s="15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15"/>
      <c r="U296" s="16"/>
      <c r="V296" s="21"/>
      <c r="W296" s="21"/>
      <c r="X296" s="21"/>
      <c r="Y296" s="21"/>
      <c r="Z296" s="21"/>
      <c r="AA296" s="21"/>
      <c r="AB296" s="21"/>
      <c r="AC296" s="21"/>
      <c r="AD296" s="21"/>
    </row>
    <row r="297" spans="1:30" x14ac:dyDescent="0.2">
      <c r="A297" s="21"/>
      <c r="B297" s="15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15"/>
      <c r="U297" s="16"/>
      <c r="V297" s="21"/>
      <c r="W297" s="21"/>
      <c r="X297" s="21"/>
      <c r="Y297" s="21"/>
      <c r="Z297" s="21"/>
      <c r="AA297" s="21"/>
      <c r="AB297" s="21"/>
      <c r="AC297" s="21"/>
      <c r="AD297" s="21"/>
    </row>
    <row r="298" spans="1:30" x14ac:dyDescent="0.2">
      <c r="A298" s="21"/>
      <c r="B298" s="15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15"/>
      <c r="U298" s="16"/>
      <c r="V298" s="21"/>
      <c r="W298" s="21"/>
      <c r="X298" s="21"/>
      <c r="Y298" s="21"/>
      <c r="Z298" s="21"/>
      <c r="AA298" s="21"/>
      <c r="AB298" s="21"/>
      <c r="AC298" s="21"/>
      <c r="AD298" s="21"/>
    </row>
    <row r="299" spans="1:30" x14ac:dyDescent="0.2">
      <c r="A299" s="21"/>
      <c r="B299" s="15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15"/>
      <c r="U299" s="16"/>
      <c r="V299" s="21"/>
      <c r="W299" s="21"/>
      <c r="X299" s="21"/>
      <c r="Y299" s="21"/>
      <c r="Z299" s="21"/>
      <c r="AA299" s="21"/>
      <c r="AB299" s="21"/>
      <c r="AC299" s="21"/>
      <c r="AD299" s="21"/>
    </row>
    <row r="300" spans="1:30" x14ac:dyDescent="0.2">
      <c r="A300" s="21"/>
      <c r="B300" s="15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15"/>
      <c r="U300" s="16"/>
      <c r="V300" s="21"/>
      <c r="W300" s="21"/>
      <c r="X300" s="21"/>
      <c r="Y300" s="21"/>
      <c r="Z300" s="21"/>
      <c r="AA300" s="21"/>
      <c r="AB300" s="21"/>
      <c r="AC300" s="21"/>
      <c r="AD300" s="21"/>
    </row>
    <row r="301" spans="1:30" x14ac:dyDescent="0.2">
      <c r="A301" s="21"/>
      <c r="B301" s="15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15"/>
      <c r="U301" s="16"/>
      <c r="V301" s="21"/>
      <c r="W301" s="21"/>
      <c r="X301" s="21"/>
      <c r="Y301" s="21"/>
      <c r="Z301" s="21"/>
      <c r="AA301" s="21"/>
      <c r="AB301" s="21"/>
      <c r="AC301" s="21"/>
      <c r="AD301" s="21"/>
    </row>
    <row r="302" spans="1:30" x14ac:dyDescent="0.2">
      <c r="A302" s="21"/>
      <c r="B302" s="15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15"/>
      <c r="U302" s="16"/>
      <c r="V302" s="21"/>
      <c r="W302" s="21"/>
      <c r="X302" s="21"/>
      <c r="Y302" s="21"/>
      <c r="Z302" s="21"/>
      <c r="AA302" s="21"/>
      <c r="AB302" s="21"/>
      <c r="AC302" s="21"/>
      <c r="AD302" s="21"/>
    </row>
    <row r="303" spans="1:30" x14ac:dyDescent="0.2">
      <c r="A303" s="21"/>
      <c r="B303" s="15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15"/>
      <c r="U303" s="16"/>
      <c r="V303" s="21"/>
      <c r="W303" s="21"/>
      <c r="X303" s="21"/>
      <c r="Y303" s="21"/>
      <c r="Z303" s="21"/>
      <c r="AA303" s="21"/>
      <c r="AB303" s="21"/>
      <c r="AC303" s="21"/>
      <c r="AD303" s="21"/>
    </row>
    <row r="304" spans="1:30" x14ac:dyDescent="0.2">
      <c r="A304" s="21"/>
      <c r="B304" s="15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15"/>
      <c r="U304" s="16"/>
      <c r="V304" s="21"/>
      <c r="W304" s="21"/>
      <c r="X304" s="21"/>
      <c r="Y304" s="21"/>
      <c r="Z304" s="21"/>
      <c r="AA304" s="21"/>
      <c r="AB304" s="21"/>
      <c r="AC304" s="21"/>
      <c r="AD304" s="21"/>
    </row>
    <row r="305" spans="1:30" x14ac:dyDescent="0.2">
      <c r="A305" s="21"/>
      <c r="B305" s="15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15"/>
      <c r="U305" s="16"/>
      <c r="V305" s="21"/>
      <c r="W305" s="21"/>
      <c r="X305" s="21"/>
      <c r="Y305" s="21"/>
      <c r="Z305" s="21"/>
      <c r="AA305" s="21"/>
      <c r="AB305" s="21"/>
      <c r="AC305" s="21"/>
      <c r="AD305" s="21"/>
    </row>
    <row r="306" spans="1:30" x14ac:dyDescent="0.2">
      <c r="A306" s="21"/>
      <c r="B306" s="15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15"/>
      <c r="U306" s="16"/>
      <c r="V306" s="21"/>
      <c r="W306" s="21"/>
      <c r="X306" s="21"/>
      <c r="Y306" s="21"/>
      <c r="Z306" s="21"/>
      <c r="AA306" s="21"/>
      <c r="AB306" s="21"/>
      <c r="AC306" s="21"/>
      <c r="AD306" s="21"/>
    </row>
    <row r="307" spans="1:30" x14ac:dyDescent="0.2">
      <c r="A307" s="21"/>
      <c r="B307" s="15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15"/>
      <c r="U307" s="16"/>
      <c r="V307" s="21"/>
      <c r="W307" s="21"/>
      <c r="X307" s="21"/>
      <c r="Y307" s="21"/>
      <c r="Z307" s="21"/>
      <c r="AA307" s="21"/>
      <c r="AB307" s="21"/>
      <c r="AC307" s="21"/>
      <c r="AD307" s="21"/>
    </row>
    <row r="308" spans="1:30" x14ac:dyDescent="0.2">
      <c r="A308" s="21"/>
      <c r="B308" s="15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15"/>
      <c r="U308" s="16"/>
      <c r="V308" s="21"/>
      <c r="W308" s="21"/>
      <c r="X308" s="21"/>
      <c r="Y308" s="21"/>
      <c r="Z308" s="21"/>
      <c r="AA308" s="21"/>
      <c r="AB308" s="21"/>
      <c r="AC308" s="21"/>
      <c r="AD308" s="21"/>
    </row>
    <row r="309" spans="1:30" x14ac:dyDescent="0.2">
      <c r="A309" s="21"/>
      <c r="B309" s="15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15"/>
      <c r="U309" s="16"/>
      <c r="V309" s="21"/>
      <c r="W309" s="21"/>
      <c r="X309" s="21"/>
      <c r="Y309" s="21"/>
      <c r="Z309" s="21"/>
      <c r="AA309" s="21"/>
      <c r="AB309" s="21"/>
      <c r="AC309" s="21"/>
      <c r="AD309" s="21"/>
    </row>
    <row r="310" spans="1:30" x14ac:dyDescent="0.2">
      <c r="A310" s="21"/>
      <c r="B310" s="15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15"/>
      <c r="U310" s="16"/>
      <c r="V310" s="21"/>
      <c r="W310" s="21"/>
      <c r="X310" s="21"/>
      <c r="Y310" s="21"/>
      <c r="Z310" s="21"/>
      <c r="AA310" s="21"/>
      <c r="AB310" s="21"/>
      <c r="AC310" s="21"/>
      <c r="AD310" s="21"/>
    </row>
    <row r="311" spans="1:30" x14ac:dyDescent="0.2">
      <c r="A311" s="21"/>
      <c r="B311" s="15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15"/>
      <c r="U311" s="16"/>
      <c r="V311" s="21"/>
      <c r="W311" s="21"/>
      <c r="X311" s="21"/>
      <c r="Y311" s="21"/>
      <c r="Z311" s="21"/>
      <c r="AA311" s="21"/>
      <c r="AB311" s="21"/>
      <c r="AC311" s="21"/>
      <c r="AD311" s="21"/>
    </row>
    <row r="312" spans="1:30" x14ac:dyDescent="0.2">
      <c r="A312" s="21"/>
      <c r="B312" s="15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15"/>
      <c r="U312" s="16"/>
      <c r="V312" s="21"/>
      <c r="W312" s="21"/>
      <c r="X312" s="21"/>
      <c r="Y312" s="21"/>
      <c r="Z312" s="21"/>
      <c r="AA312" s="21"/>
      <c r="AB312" s="21"/>
      <c r="AC312" s="21"/>
      <c r="AD312" s="21"/>
    </row>
    <row r="313" spans="1:30" x14ac:dyDescent="0.2">
      <c r="A313" s="21"/>
      <c r="B313" s="15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15"/>
      <c r="U313" s="16"/>
      <c r="V313" s="21"/>
      <c r="W313" s="21"/>
      <c r="X313" s="21"/>
      <c r="Y313" s="21"/>
      <c r="Z313" s="21"/>
      <c r="AA313" s="21"/>
      <c r="AB313" s="21"/>
      <c r="AC313" s="21"/>
      <c r="AD313" s="21"/>
    </row>
    <row r="314" spans="1:30" x14ac:dyDescent="0.2">
      <c r="A314" s="21"/>
      <c r="B314" s="15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15"/>
      <c r="U314" s="16"/>
      <c r="V314" s="21"/>
      <c r="W314" s="21"/>
      <c r="X314" s="21"/>
      <c r="Y314" s="21"/>
      <c r="Z314" s="21"/>
      <c r="AA314" s="21"/>
      <c r="AB314" s="21"/>
      <c r="AC314" s="21"/>
      <c r="AD314" s="21"/>
    </row>
    <row r="315" spans="1:30" x14ac:dyDescent="0.2">
      <c r="A315" s="21"/>
      <c r="B315" s="15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15"/>
      <c r="U315" s="16"/>
      <c r="V315" s="21"/>
      <c r="W315" s="21"/>
      <c r="X315" s="21"/>
      <c r="Y315" s="21"/>
      <c r="Z315" s="21"/>
      <c r="AA315" s="21"/>
      <c r="AB315" s="21"/>
      <c r="AC315" s="21"/>
      <c r="AD315" s="21"/>
    </row>
    <row r="316" spans="1:30" x14ac:dyDescent="0.2">
      <c r="A316" s="21"/>
      <c r="B316" s="15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15"/>
      <c r="U316" s="16"/>
      <c r="V316" s="21"/>
      <c r="W316" s="21"/>
      <c r="X316" s="21"/>
      <c r="Y316" s="21"/>
      <c r="Z316" s="21"/>
      <c r="AA316" s="21"/>
      <c r="AB316" s="21"/>
      <c r="AC316" s="21"/>
      <c r="AD316" s="21"/>
    </row>
    <row r="317" spans="1:30" x14ac:dyDescent="0.2">
      <c r="A317" s="21"/>
      <c r="B317" s="15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15"/>
      <c r="U317" s="16"/>
      <c r="V317" s="21"/>
      <c r="W317" s="21"/>
      <c r="X317" s="21"/>
      <c r="Y317" s="21"/>
      <c r="Z317" s="21"/>
      <c r="AA317" s="21"/>
      <c r="AB317" s="21"/>
      <c r="AC317" s="21"/>
      <c r="AD317" s="21"/>
    </row>
    <row r="318" spans="1:30" x14ac:dyDescent="0.2">
      <c r="A318" s="21"/>
      <c r="B318" s="15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15"/>
      <c r="U318" s="16"/>
      <c r="V318" s="21"/>
      <c r="W318" s="21"/>
      <c r="X318" s="21"/>
      <c r="Y318" s="21"/>
      <c r="Z318" s="21"/>
      <c r="AA318" s="21"/>
      <c r="AB318" s="21"/>
      <c r="AC318" s="21"/>
      <c r="AD318" s="21"/>
    </row>
    <row r="319" spans="1:30" x14ac:dyDescent="0.2">
      <c r="A319" s="21"/>
      <c r="B319" s="15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15"/>
      <c r="U319" s="16"/>
      <c r="V319" s="21"/>
      <c r="W319" s="21"/>
      <c r="X319" s="21"/>
      <c r="Y319" s="21"/>
      <c r="Z319" s="21"/>
      <c r="AA319" s="21"/>
      <c r="AB319" s="21"/>
      <c r="AC319" s="21"/>
      <c r="AD319" s="21"/>
    </row>
    <row r="320" spans="1:30" x14ac:dyDescent="0.2">
      <c r="A320" s="21"/>
      <c r="B320" s="15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15"/>
      <c r="U320" s="16"/>
      <c r="V320" s="21"/>
      <c r="W320" s="21"/>
      <c r="X320" s="21"/>
      <c r="Y320" s="21"/>
      <c r="Z320" s="21"/>
      <c r="AA320" s="21"/>
      <c r="AB320" s="21"/>
      <c r="AC320" s="21"/>
      <c r="AD320" s="21"/>
    </row>
    <row r="321" spans="1:30" x14ac:dyDescent="0.2">
      <c r="A321" s="21"/>
      <c r="B321" s="15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15"/>
      <c r="U321" s="16"/>
      <c r="V321" s="21"/>
      <c r="W321" s="21"/>
      <c r="X321" s="21"/>
      <c r="Y321" s="21"/>
      <c r="Z321" s="21"/>
      <c r="AA321" s="21"/>
      <c r="AB321" s="21"/>
      <c r="AC321" s="21"/>
      <c r="AD321" s="21"/>
    </row>
    <row r="322" spans="1:30" x14ac:dyDescent="0.2">
      <c r="A322" s="21"/>
      <c r="B322" s="15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15"/>
      <c r="U322" s="16"/>
      <c r="V322" s="21"/>
      <c r="W322" s="21"/>
      <c r="X322" s="21"/>
      <c r="Y322" s="21"/>
      <c r="Z322" s="21"/>
      <c r="AA322" s="21"/>
      <c r="AB322" s="21"/>
      <c r="AC322" s="21"/>
      <c r="AD322" s="21"/>
    </row>
    <row r="323" spans="1:30" x14ac:dyDescent="0.2">
      <c r="A323" s="21"/>
      <c r="B323" s="15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15"/>
      <c r="U323" s="16"/>
      <c r="V323" s="21"/>
      <c r="W323" s="21"/>
      <c r="X323" s="21"/>
      <c r="Y323" s="21"/>
      <c r="Z323" s="21"/>
      <c r="AA323" s="21"/>
      <c r="AB323" s="21"/>
      <c r="AC323" s="21"/>
      <c r="AD323" s="21"/>
    </row>
    <row r="324" spans="1:30" x14ac:dyDescent="0.2">
      <c r="A324" s="21"/>
      <c r="B324" s="15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15"/>
      <c r="U324" s="16"/>
      <c r="V324" s="21"/>
      <c r="W324" s="21"/>
      <c r="X324" s="21"/>
      <c r="Y324" s="21"/>
      <c r="Z324" s="21"/>
      <c r="AA324" s="21"/>
      <c r="AB324" s="21"/>
      <c r="AC324" s="21"/>
      <c r="AD324" s="21"/>
    </row>
    <row r="325" spans="1:30" x14ac:dyDescent="0.2">
      <c r="A325" s="21"/>
      <c r="B325" s="15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15"/>
      <c r="U325" s="16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0" x14ac:dyDescent="0.2">
      <c r="A326" s="21"/>
      <c r="B326" s="15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15"/>
      <c r="U326" s="16"/>
      <c r="V326" s="21"/>
      <c r="W326" s="21"/>
      <c r="X326" s="21"/>
      <c r="Y326" s="21"/>
      <c r="Z326" s="21"/>
      <c r="AA326" s="21"/>
      <c r="AB326" s="21"/>
      <c r="AC326" s="21"/>
      <c r="AD326" s="21"/>
    </row>
    <row r="327" spans="1:30" x14ac:dyDescent="0.2">
      <c r="A327" s="21"/>
      <c r="B327" s="15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15"/>
      <c r="U327" s="16"/>
      <c r="V327" s="21"/>
      <c r="W327" s="21"/>
      <c r="X327" s="21"/>
      <c r="Y327" s="21"/>
      <c r="Z327" s="21"/>
      <c r="AA327" s="21"/>
      <c r="AB327" s="21"/>
      <c r="AC327" s="21"/>
      <c r="AD327" s="21"/>
    </row>
    <row r="328" spans="1:30" x14ac:dyDescent="0.2">
      <c r="A328" s="21"/>
      <c r="B328" s="15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15"/>
      <c r="U328" s="16"/>
      <c r="V328" s="21"/>
      <c r="W328" s="21"/>
      <c r="X328" s="21"/>
      <c r="Y328" s="21"/>
      <c r="Z328" s="21"/>
      <c r="AA328" s="21"/>
      <c r="AB328" s="21"/>
      <c r="AC328" s="21"/>
      <c r="AD328" s="21"/>
    </row>
    <row r="329" spans="1:30" x14ac:dyDescent="0.2">
      <c r="A329" s="21"/>
      <c r="B329" s="15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15"/>
      <c r="U329" s="16"/>
      <c r="V329" s="21"/>
      <c r="W329" s="21"/>
      <c r="X329" s="21"/>
      <c r="Y329" s="21"/>
      <c r="Z329" s="21"/>
      <c r="AA329" s="21"/>
      <c r="AB329" s="21"/>
      <c r="AC329" s="21"/>
      <c r="AD329" s="21"/>
    </row>
    <row r="330" spans="1:30" x14ac:dyDescent="0.2">
      <c r="A330" s="21"/>
      <c r="B330" s="15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15"/>
      <c r="U330" s="16"/>
      <c r="V330" s="21"/>
      <c r="W330" s="21"/>
      <c r="X330" s="21"/>
      <c r="Y330" s="21"/>
      <c r="Z330" s="21"/>
      <c r="AA330" s="21"/>
      <c r="AB330" s="21"/>
      <c r="AC330" s="21"/>
      <c r="AD330" s="21"/>
    </row>
    <row r="331" spans="1:30" x14ac:dyDescent="0.2">
      <c r="A331" s="21"/>
      <c r="B331" s="15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15"/>
      <c r="U331" s="16"/>
      <c r="V331" s="21"/>
      <c r="W331" s="21"/>
      <c r="X331" s="21"/>
      <c r="Y331" s="21"/>
      <c r="Z331" s="21"/>
      <c r="AA331" s="21"/>
      <c r="AB331" s="21"/>
      <c r="AC331" s="21"/>
      <c r="AD331" s="21"/>
    </row>
    <row r="332" spans="1:30" x14ac:dyDescent="0.2">
      <c r="A332" s="21"/>
      <c r="B332" s="15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15"/>
      <c r="U332" s="16"/>
      <c r="V332" s="21"/>
      <c r="W332" s="21"/>
      <c r="X332" s="21"/>
      <c r="Y332" s="21"/>
      <c r="Z332" s="21"/>
      <c r="AA332" s="21"/>
      <c r="AB332" s="21"/>
      <c r="AC332" s="21"/>
      <c r="AD332" s="21"/>
    </row>
    <row r="333" spans="1:30" x14ac:dyDescent="0.2">
      <c r="A333" s="21"/>
      <c r="B333" s="15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15"/>
      <c r="U333" s="16"/>
      <c r="V333" s="21"/>
      <c r="W333" s="21"/>
      <c r="X333" s="21"/>
      <c r="Y333" s="21"/>
      <c r="Z333" s="21"/>
      <c r="AA333" s="21"/>
      <c r="AB333" s="21"/>
      <c r="AC333" s="21"/>
      <c r="AD333" s="21"/>
    </row>
    <row r="334" spans="1:30" x14ac:dyDescent="0.2">
      <c r="A334" s="21"/>
      <c r="B334" s="15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15"/>
      <c r="U334" s="16"/>
      <c r="V334" s="21"/>
      <c r="W334" s="21"/>
      <c r="X334" s="21"/>
      <c r="Y334" s="21"/>
      <c r="Z334" s="21"/>
      <c r="AA334" s="21"/>
      <c r="AB334" s="21"/>
      <c r="AC334" s="21"/>
      <c r="AD334" s="21"/>
    </row>
    <row r="335" spans="1:30" x14ac:dyDescent="0.2">
      <c r="A335" s="21"/>
      <c r="B335" s="15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15"/>
      <c r="U335" s="16"/>
      <c r="V335" s="21"/>
      <c r="W335" s="21"/>
      <c r="X335" s="21"/>
      <c r="Y335" s="21"/>
      <c r="Z335" s="21"/>
      <c r="AA335" s="21"/>
      <c r="AB335" s="21"/>
      <c r="AC335" s="21"/>
      <c r="AD335" s="21"/>
    </row>
    <row r="336" spans="1:30" x14ac:dyDescent="0.2">
      <c r="A336" s="21"/>
      <c r="B336" s="15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15"/>
      <c r="U336" s="16"/>
      <c r="V336" s="21"/>
      <c r="W336" s="21"/>
      <c r="X336" s="21"/>
      <c r="Y336" s="21"/>
      <c r="Z336" s="21"/>
      <c r="AA336" s="21"/>
      <c r="AB336" s="21"/>
      <c r="AC336" s="21"/>
      <c r="AD336" s="21"/>
    </row>
    <row r="337" spans="1:30" x14ac:dyDescent="0.2">
      <c r="A337" s="21"/>
      <c r="B337" s="15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15"/>
      <c r="U337" s="16"/>
      <c r="V337" s="21"/>
      <c r="W337" s="21"/>
      <c r="X337" s="21"/>
      <c r="Y337" s="21"/>
      <c r="Z337" s="21"/>
      <c r="AA337" s="21"/>
      <c r="AB337" s="21"/>
      <c r="AC337" s="21"/>
      <c r="AD337" s="21"/>
    </row>
    <row r="338" spans="1:30" x14ac:dyDescent="0.2">
      <c r="A338" s="21"/>
      <c r="B338" s="15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15"/>
      <c r="U338" s="16"/>
      <c r="V338" s="21"/>
      <c r="W338" s="21"/>
      <c r="X338" s="21"/>
      <c r="Y338" s="21"/>
      <c r="Z338" s="21"/>
      <c r="AA338" s="21"/>
      <c r="AB338" s="21"/>
      <c r="AC338" s="21"/>
      <c r="AD338" s="21"/>
    </row>
    <row r="339" spans="1:30" x14ac:dyDescent="0.2">
      <c r="A339" s="21"/>
      <c r="B339" s="15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15"/>
      <c r="U339" s="16"/>
      <c r="V339" s="21"/>
      <c r="W339" s="21"/>
      <c r="X339" s="21"/>
      <c r="Y339" s="21"/>
      <c r="Z339" s="21"/>
      <c r="AA339" s="21"/>
      <c r="AB339" s="21"/>
      <c r="AC339" s="21"/>
      <c r="AD339" s="21"/>
    </row>
    <row r="340" spans="1:30" x14ac:dyDescent="0.2">
      <c r="A340" s="21"/>
      <c r="B340" s="15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15"/>
      <c r="U340" s="16"/>
      <c r="V340" s="21"/>
      <c r="W340" s="21"/>
      <c r="X340" s="21"/>
      <c r="Y340" s="21"/>
      <c r="Z340" s="21"/>
      <c r="AA340" s="21"/>
      <c r="AB340" s="21"/>
      <c r="AC340" s="21"/>
      <c r="AD340" s="21"/>
    </row>
    <row r="341" spans="1:30" x14ac:dyDescent="0.2">
      <c r="A341" s="21"/>
      <c r="B341" s="15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15"/>
      <c r="U341" s="16"/>
      <c r="V341" s="21"/>
      <c r="W341" s="21"/>
      <c r="X341" s="21"/>
      <c r="Y341" s="21"/>
      <c r="Z341" s="21"/>
      <c r="AA341" s="21"/>
      <c r="AB341" s="21"/>
      <c r="AC341" s="21"/>
      <c r="AD341" s="21"/>
    </row>
    <row r="342" spans="1:30" x14ac:dyDescent="0.2">
      <c r="A342" s="21"/>
      <c r="B342" s="15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15"/>
      <c r="U342" s="16"/>
      <c r="V342" s="21"/>
      <c r="W342" s="21"/>
      <c r="X342" s="21"/>
      <c r="Y342" s="21"/>
      <c r="Z342" s="21"/>
      <c r="AA342" s="21"/>
      <c r="AB342" s="21"/>
      <c r="AC342" s="21"/>
      <c r="AD342" s="21"/>
    </row>
    <row r="343" spans="1:30" x14ac:dyDescent="0.2">
      <c r="A343" s="21"/>
      <c r="B343" s="15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15"/>
      <c r="U343" s="16"/>
      <c r="V343" s="21"/>
      <c r="W343" s="21"/>
      <c r="X343" s="21"/>
      <c r="Y343" s="21"/>
      <c r="Z343" s="21"/>
      <c r="AA343" s="21"/>
      <c r="AB343" s="21"/>
      <c r="AC343" s="21"/>
      <c r="AD343" s="21"/>
    </row>
    <row r="344" spans="1:30" x14ac:dyDescent="0.2">
      <c r="A344" s="21"/>
      <c r="B344" s="15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15"/>
      <c r="U344" s="16"/>
      <c r="V344" s="21"/>
      <c r="W344" s="21"/>
      <c r="X344" s="21"/>
      <c r="Y344" s="21"/>
      <c r="Z344" s="21"/>
      <c r="AA344" s="21"/>
      <c r="AB344" s="21"/>
      <c r="AC344" s="21"/>
      <c r="AD344" s="21"/>
    </row>
    <row r="345" spans="1:30" x14ac:dyDescent="0.2">
      <c r="A345" s="21"/>
      <c r="B345" s="15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15"/>
      <c r="U345" s="16"/>
      <c r="V345" s="21"/>
      <c r="W345" s="21"/>
      <c r="X345" s="21"/>
      <c r="Y345" s="21"/>
      <c r="Z345" s="21"/>
      <c r="AA345" s="21"/>
      <c r="AB345" s="21"/>
      <c r="AC345" s="21"/>
      <c r="AD345" s="21"/>
    </row>
    <row r="346" spans="1:30" x14ac:dyDescent="0.2">
      <c r="A346" s="21"/>
      <c r="B346" s="15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15"/>
      <c r="U346" s="16"/>
      <c r="V346" s="21"/>
      <c r="W346" s="21"/>
      <c r="X346" s="21"/>
      <c r="Y346" s="21"/>
      <c r="Z346" s="21"/>
      <c r="AA346" s="21"/>
      <c r="AB346" s="21"/>
      <c r="AC346" s="21"/>
      <c r="AD346" s="21"/>
    </row>
    <row r="347" spans="1:30" x14ac:dyDescent="0.2">
      <c r="A347" s="21"/>
      <c r="B347" s="15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15"/>
      <c r="U347" s="16"/>
      <c r="V347" s="21"/>
      <c r="W347" s="21"/>
      <c r="X347" s="21"/>
      <c r="Y347" s="21"/>
      <c r="Z347" s="21"/>
      <c r="AA347" s="21"/>
      <c r="AB347" s="21"/>
      <c r="AC347" s="21"/>
      <c r="AD347" s="21"/>
    </row>
    <row r="348" spans="1:30" x14ac:dyDescent="0.2">
      <c r="A348" s="21"/>
      <c r="B348" s="15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15"/>
      <c r="U348" s="16"/>
      <c r="V348" s="21"/>
      <c r="W348" s="21"/>
      <c r="X348" s="21"/>
      <c r="Y348" s="21"/>
      <c r="Z348" s="21"/>
      <c r="AA348" s="21"/>
      <c r="AB348" s="21"/>
      <c r="AC348" s="21"/>
      <c r="AD348" s="21"/>
    </row>
    <row r="349" spans="1:30" x14ac:dyDescent="0.2">
      <c r="A349" s="21"/>
      <c r="B349" s="15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15"/>
      <c r="U349" s="16"/>
      <c r="V349" s="21"/>
      <c r="W349" s="21"/>
      <c r="X349" s="21"/>
      <c r="Y349" s="21"/>
      <c r="Z349" s="21"/>
      <c r="AA349" s="21"/>
      <c r="AB349" s="21"/>
      <c r="AC349" s="21"/>
      <c r="AD349" s="21"/>
    </row>
    <row r="350" spans="1:30" x14ac:dyDescent="0.2">
      <c r="A350" s="21"/>
      <c r="B350" s="15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15"/>
      <c r="U350" s="16"/>
      <c r="V350" s="21"/>
      <c r="W350" s="21"/>
      <c r="X350" s="21"/>
      <c r="Y350" s="21"/>
      <c r="Z350" s="21"/>
      <c r="AA350" s="21"/>
      <c r="AB350" s="21"/>
      <c r="AC350" s="21"/>
      <c r="AD350" s="21"/>
    </row>
    <row r="351" spans="1:30" x14ac:dyDescent="0.2">
      <c r="A351" s="21"/>
      <c r="B351" s="15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15"/>
      <c r="U351" s="16"/>
      <c r="V351" s="21"/>
      <c r="W351" s="21"/>
      <c r="X351" s="21"/>
      <c r="Y351" s="21"/>
      <c r="Z351" s="21"/>
      <c r="AA351" s="21"/>
      <c r="AB351" s="21"/>
      <c r="AC351" s="21"/>
      <c r="AD351" s="21"/>
    </row>
    <row r="352" spans="1:30" x14ac:dyDescent="0.2">
      <c r="A352" s="21"/>
      <c r="B352" s="15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15"/>
      <c r="U352" s="16"/>
      <c r="V352" s="21"/>
      <c r="W352" s="21"/>
      <c r="X352" s="21"/>
      <c r="Y352" s="21"/>
      <c r="Z352" s="21"/>
      <c r="AA352" s="21"/>
      <c r="AB352" s="21"/>
      <c r="AC352" s="21"/>
      <c r="AD352" s="21"/>
    </row>
    <row r="353" spans="1:30" x14ac:dyDescent="0.2">
      <c r="A353" s="21"/>
      <c r="B353" s="15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15"/>
      <c r="U353" s="16"/>
      <c r="V353" s="21"/>
      <c r="W353" s="21"/>
      <c r="X353" s="21"/>
      <c r="Y353" s="21"/>
      <c r="Z353" s="21"/>
      <c r="AA353" s="21"/>
      <c r="AB353" s="21"/>
      <c r="AC353" s="21"/>
      <c r="AD353" s="21"/>
    </row>
    <row r="354" spans="1:30" x14ac:dyDescent="0.2">
      <c r="A354" s="21"/>
      <c r="B354" s="15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15"/>
      <c r="U354" s="16"/>
      <c r="V354" s="21"/>
      <c r="W354" s="21"/>
      <c r="X354" s="21"/>
      <c r="Y354" s="21"/>
      <c r="Z354" s="21"/>
      <c r="AA354" s="21"/>
      <c r="AB354" s="21"/>
      <c r="AC354" s="21"/>
      <c r="AD354" s="21"/>
    </row>
    <row r="355" spans="1:30" x14ac:dyDescent="0.2">
      <c r="A355" s="21"/>
      <c r="B355" s="15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15"/>
      <c r="U355" s="16"/>
      <c r="V355" s="21"/>
      <c r="W355" s="21"/>
      <c r="X355" s="21"/>
      <c r="Y355" s="21"/>
      <c r="Z355" s="21"/>
      <c r="AA355" s="21"/>
      <c r="AB355" s="21"/>
      <c r="AC355" s="21"/>
      <c r="AD355" s="21"/>
    </row>
    <row r="356" spans="1:30" x14ac:dyDescent="0.2">
      <c r="A356" s="21"/>
      <c r="B356" s="15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15"/>
      <c r="U356" s="16"/>
      <c r="V356" s="21"/>
      <c r="W356" s="21"/>
      <c r="X356" s="21"/>
      <c r="Y356" s="21"/>
      <c r="Z356" s="21"/>
      <c r="AA356" s="21"/>
      <c r="AB356" s="21"/>
      <c r="AC356" s="21"/>
      <c r="AD356" s="21"/>
    </row>
    <row r="357" spans="1:30" x14ac:dyDescent="0.2">
      <c r="A357" s="21"/>
      <c r="B357" s="15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15"/>
      <c r="U357" s="16"/>
      <c r="V357" s="21"/>
      <c r="W357" s="21"/>
      <c r="X357" s="21"/>
      <c r="Y357" s="21"/>
      <c r="Z357" s="21"/>
      <c r="AA357" s="21"/>
      <c r="AB357" s="21"/>
      <c r="AC357" s="21"/>
      <c r="AD357" s="21"/>
    </row>
    <row r="358" spans="1:30" x14ac:dyDescent="0.2">
      <c r="A358" s="21"/>
      <c r="B358" s="15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15"/>
      <c r="U358" s="16"/>
      <c r="V358" s="21"/>
      <c r="W358" s="21"/>
      <c r="X358" s="21"/>
      <c r="Y358" s="21"/>
      <c r="Z358" s="21"/>
      <c r="AA358" s="21"/>
      <c r="AB358" s="21"/>
      <c r="AC358" s="21"/>
      <c r="AD358" s="21"/>
    </row>
    <row r="359" spans="1:30" x14ac:dyDescent="0.2">
      <c r="A359" s="21"/>
      <c r="B359" s="15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15"/>
      <c r="U359" s="16"/>
      <c r="V359" s="21"/>
      <c r="W359" s="21"/>
      <c r="X359" s="21"/>
      <c r="Y359" s="21"/>
      <c r="Z359" s="21"/>
      <c r="AA359" s="21"/>
      <c r="AB359" s="21"/>
      <c r="AC359" s="21"/>
      <c r="AD359" s="21"/>
    </row>
    <row r="360" spans="1:30" x14ac:dyDescent="0.2">
      <c r="A360" s="21"/>
      <c r="B360" s="15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15"/>
      <c r="U360" s="16"/>
      <c r="V360" s="21"/>
      <c r="W360" s="21"/>
      <c r="X360" s="21"/>
      <c r="Y360" s="21"/>
      <c r="Z360" s="21"/>
      <c r="AA360" s="21"/>
      <c r="AB360" s="21"/>
      <c r="AC360" s="21"/>
      <c r="AD360" s="21"/>
    </row>
    <row r="361" spans="1:30" x14ac:dyDescent="0.2">
      <c r="A361" s="21"/>
      <c r="B361" s="15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15"/>
      <c r="U361" s="16"/>
      <c r="V361" s="21"/>
      <c r="W361" s="21"/>
      <c r="X361" s="21"/>
      <c r="Y361" s="21"/>
      <c r="Z361" s="21"/>
      <c r="AA361" s="21"/>
      <c r="AB361" s="21"/>
      <c r="AC361" s="21"/>
      <c r="AD361" s="21"/>
    </row>
    <row r="362" spans="1:30" x14ac:dyDescent="0.2">
      <c r="A362" s="21"/>
      <c r="B362" s="15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15"/>
      <c r="U362" s="16"/>
      <c r="V362" s="21"/>
      <c r="W362" s="21"/>
      <c r="X362" s="21"/>
      <c r="Y362" s="21"/>
      <c r="Z362" s="21"/>
      <c r="AA362" s="21"/>
      <c r="AB362" s="21"/>
      <c r="AC362" s="21"/>
      <c r="AD362" s="21"/>
    </row>
    <row r="363" spans="1:30" x14ac:dyDescent="0.2">
      <c r="A363" s="21"/>
      <c r="B363" s="15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15"/>
      <c r="U363" s="16"/>
      <c r="V363" s="21"/>
      <c r="W363" s="21"/>
      <c r="X363" s="21"/>
      <c r="Y363" s="21"/>
      <c r="Z363" s="21"/>
      <c r="AA363" s="21"/>
      <c r="AB363" s="21"/>
      <c r="AC363" s="21"/>
      <c r="AD363" s="21"/>
    </row>
    <row r="364" spans="1:30" x14ac:dyDescent="0.2">
      <c r="A364" s="21"/>
      <c r="B364" s="15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15"/>
      <c r="U364" s="16"/>
      <c r="V364" s="21"/>
      <c r="W364" s="21"/>
      <c r="X364" s="21"/>
      <c r="Y364" s="21"/>
      <c r="Z364" s="21"/>
      <c r="AA364" s="21"/>
      <c r="AB364" s="21"/>
      <c r="AC364" s="21"/>
      <c r="AD364" s="21"/>
    </row>
    <row r="365" spans="1:30" x14ac:dyDescent="0.2">
      <c r="A365" s="21"/>
      <c r="B365" s="15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15"/>
      <c r="U365" s="16"/>
      <c r="V365" s="21"/>
      <c r="W365" s="21"/>
      <c r="X365" s="21"/>
      <c r="Y365" s="21"/>
      <c r="Z365" s="21"/>
      <c r="AA365" s="21"/>
      <c r="AB365" s="21"/>
      <c r="AC365" s="21"/>
      <c r="AD365" s="21"/>
    </row>
    <row r="366" spans="1:30" x14ac:dyDescent="0.2">
      <c r="A366" s="21"/>
      <c r="B366" s="15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15"/>
      <c r="U366" s="16"/>
      <c r="V366" s="21"/>
      <c r="W366" s="21"/>
      <c r="X366" s="21"/>
      <c r="Y366" s="21"/>
      <c r="Z366" s="21"/>
      <c r="AA366" s="21"/>
      <c r="AB366" s="21"/>
      <c r="AC366" s="21"/>
      <c r="AD366" s="21"/>
    </row>
    <row r="367" spans="1:30" x14ac:dyDescent="0.2">
      <c r="A367" s="21"/>
      <c r="B367" s="15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15"/>
      <c r="U367" s="16"/>
      <c r="V367" s="21"/>
      <c r="W367" s="21"/>
      <c r="X367" s="21"/>
      <c r="Y367" s="21"/>
      <c r="Z367" s="21"/>
      <c r="AA367" s="21"/>
      <c r="AB367" s="21"/>
      <c r="AC367" s="21"/>
      <c r="AD367" s="21"/>
    </row>
    <row r="368" spans="1:30" x14ac:dyDescent="0.2">
      <c r="A368" s="21"/>
      <c r="B368" s="15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15"/>
      <c r="U368" s="16"/>
      <c r="V368" s="21"/>
      <c r="W368" s="21"/>
      <c r="X368" s="21"/>
      <c r="Y368" s="21"/>
      <c r="Z368" s="21"/>
      <c r="AA368" s="21"/>
      <c r="AB368" s="21"/>
      <c r="AC368" s="21"/>
      <c r="AD368" s="21"/>
    </row>
    <row r="369" spans="1:30" x14ac:dyDescent="0.2">
      <c r="A369" s="21"/>
      <c r="B369" s="15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15"/>
      <c r="U369" s="16"/>
      <c r="V369" s="21"/>
      <c r="W369" s="21"/>
      <c r="X369" s="21"/>
      <c r="Y369" s="21"/>
      <c r="Z369" s="21"/>
      <c r="AA369" s="21"/>
      <c r="AB369" s="21"/>
      <c r="AC369" s="21"/>
      <c r="AD369" s="21"/>
    </row>
    <row r="370" spans="1:30" x14ac:dyDescent="0.2">
      <c r="A370" s="21"/>
      <c r="B370" s="15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15"/>
      <c r="U370" s="16"/>
      <c r="V370" s="21"/>
      <c r="W370" s="21"/>
      <c r="X370" s="21"/>
      <c r="Y370" s="21"/>
      <c r="Z370" s="21"/>
      <c r="AA370" s="21"/>
      <c r="AB370" s="21"/>
      <c r="AC370" s="21"/>
      <c r="AD370" s="21"/>
    </row>
    <row r="371" spans="1:30" x14ac:dyDescent="0.2">
      <c r="A371" s="21"/>
      <c r="B371" s="15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15"/>
      <c r="U371" s="16"/>
      <c r="V371" s="21"/>
      <c r="W371" s="21"/>
      <c r="X371" s="21"/>
      <c r="Y371" s="21"/>
      <c r="Z371" s="21"/>
      <c r="AA371" s="21"/>
      <c r="AB371" s="21"/>
      <c r="AC371" s="21"/>
      <c r="AD371" s="21"/>
    </row>
    <row r="372" spans="1:30" x14ac:dyDescent="0.2">
      <c r="A372" s="21"/>
      <c r="B372" s="15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15"/>
      <c r="U372" s="16"/>
      <c r="V372" s="21"/>
      <c r="W372" s="21"/>
      <c r="X372" s="21"/>
      <c r="Y372" s="21"/>
      <c r="Z372" s="21"/>
      <c r="AA372" s="21"/>
      <c r="AB372" s="21"/>
      <c r="AC372" s="21"/>
      <c r="AD372" s="21"/>
    </row>
    <row r="373" spans="1:30" x14ac:dyDescent="0.2">
      <c r="A373" s="21"/>
      <c r="B373" s="15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15"/>
      <c r="U373" s="16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0" x14ac:dyDescent="0.2">
      <c r="A374" s="21"/>
      <c r="B374" s="15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15"/>
      <c r="U374" s="16"/>
      <c r="V374" s="21"/>
      <c r="W374" s="21"/>
      <c r="X374" s="21"/>
      <c r="Y374" s="21"/>
      <c r="Z374" s="21"/>
      <c r="AA374" s="21"/>
      <c r="AB374" s="21"/>
      <c r="AC374" s="21"/>
      <c r="AD374" s="21"/>
    </row>
    <row r="375" spans="1:30" x14ac:dyDescent="0.2">
      <c r="A375" s="21"/>
      <c r="B375" s="15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15"/>
      <c r="U375" s="16"/>
      <c r="V375" s="21"/>
      <c r="W375" s="21"/>
      <c r="X375" s="21"/>
      <c r="Y375" s="21"/>
      <c r="Z375" s="21"/>
      <c r="AA375" s="21"/>
      <c r="AB375" s="21"/>
      <c r="AC375" s="21"/>
      <c r="AD375" s="21"/>
    </row>
    <row r="376" spans="1:30" x14ac:dyDescent="0.2">
      <c r="A376" s="21"/>
      <c r="B376" s="15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15"/>
      <c r="U376" s="16"/>
      <c r="V376" s="21"/>
      <c r="W376" s="21"/>
      <c r="X376" s="21"/>
      <c r="Y376" s="21"/>
      <c r="Z376" s="21"/>
      <c r="AA376" s="21"/>
      <c r="AB376" s="21"/>
      <c r="AC376" s="21"/>
      <c r="AD376" s="21"/>
    </row>
    <row r="377" spans="1:30" x14ac:dyDescent="0.2">
      <c r="A377" s="21"/>
      <c r="B377" s="15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15"/>
      <c r="U377" s="16"/>
      <c r="V377" s="21"/>
      <c r="W377" s="21"/>
      <c r="X377" s="21"/>
      <c r="Y377" s="21"/>
      <c r="Z377" s="21"/>
      <c r="AA377" s="21"/>
      <c r="AB377" s="21"/>
      <c r="AC377" s="21"/>
      <c r="AD377" s="21"/>
    </row>
    <row r="378" spans="1:30" x14ac:dyDescent="0.2">
      <c r="A378" s="21"/>
      <c r="B378" s="15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15"/>
      <c r="U378" s="16"/>
      <c r="V378" s="21"/>
      <c r="W378" s="21"/>
      <c r="X378" s="21"/>
      <c r="Y378" s="21"/>
      <c r="Z378" s="21"/>
      <c r="AA378" s="21"/>
      <c r="AB378" s="21"/>
      <c r="AC378" s="21"/>
      <c r="AD378" s="21"/>
    </row>
    <row r="379" spans="1:30" x14ac:dyDescent="0.2">
      <c r="A379" s="21"/>
      <c r="B379" s="15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15"/>
      <c r="U379" s="16"/>
      <c r="V379" s="21"/>
      <c r="W379" s="21"/>
      <c r="X379" s="21"/>
      <c r="Y379" s="21"/>
      <c r="Z379" s="21"/>
      <c r="AA379" s="21"/>
      <c r="AB379" s="21"/>
      <c r="AC379" s="21"/>
      <c r="AD379" s="21"/>
    </row>
    <row r="380" spans="1:30" x14ac:dyDescent="0.2">
      <c r="B380" s="15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15"/>
      <c r="U380" s="16"/>
      <c r="V380" s="21"/>
      <c r="W380" s="21"/>
      <c r="X380" s="21"/>
      <c r="Y380" s="21"/>
      <c r="Z380" s="21"/>
      <c r="AA380" s="21"/>
      <c r="AB380" s="21"/>
      <c r="AC380" s="21"/>
      <c r="AD380" s="21"/>
    </row>
    <row r="381" spans="1:30" x14ac:dyDescent="0.2">
      <c r="V381" s="21"/>
    </row>
  </sheetData>
  <mergeCells count="98">
    <mergeCell ref="N161:O161"/>
    <mergeCell ref="N162:O162"/>
    <mergeCell ref="N163:O163"/>
    <mergeCell ref="N164:O164"/>
    <mergeCell ref="G158:H158"/>
    <mergeCell ref="U158:V158"/>
    <mergeCell ref="W158:X158"/>
    <mergeCell ref="U159:V159"/>
    <mergeCell ref="W159:X159"/>
    <mergeCell ref="N160:O160"/>
    <mergeCell ref="U160:V160"/>
    <mergeCell ref="W160:X160"/>
    <mergeCell ref="V154:X154"/>
    <mergeCell ref="V155:X155"/>
    <mergeCell ref="G156:H156"/>
    <mergeCell ref="G157:H157"/>
    <mergeCell ref="U157:V157"/>
    <mergeCell ref="W157:X157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U91:V91"/>
    <mergeCell ref="K92:L92"/>
    <mergeCell ref="U92:V92"/>
    <mergeCell ref="U99:V99"/>
    <mergeCell ref="J101:K101"/>
    <mergeCell ref="J102:K102"/>
    <mergeCell ref="K85:L85"/>
    <mergeCell ref="K86:L86"/>
    <mergeCell ref="K87:L87"/>
    <mergeCell ref="K88:L88"/>
    <mergeCell ref="K90:L90"/>
    <mergeCell ref="K91:L91"/>
    <mergeCell ref="K80:L80"/>
    <mergeCell ref="U80:V80"/>
    <mergeCell ref="K82:L82"/>
    <mergeCell ref="U82:V82"/>
    <mergeCell ref="K83:L83"/>
    <mergeCell ref="U83:V83"/>
    <mergeCell ref="U75:V75"/>
    <mergeCell ref="K76:L76"/>
    <mergeCell ref="K77:L77"/>
    <mergeCell ref="U77:V77"/>
    <mergeCell ref="K79:L79"/>
    <mergeCell ref="U79:V79"/>
    <mergeCell ref="U69:V69"/>
    <mergeCell ref="K70:L70"/>
    <mergeCell ref="K71:L71"/>
    <mergeCell ref="K73:L73"/>
    <mergeCell ref="K74:L74"/>
    <mergeCell ref="U74:V74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I18:AE19"/>
    <mergeCell ref="H31:J31"/>
    <mergeCell ref="H32:J32"/>
    <mergeCell ref="X32:Z32"/>
    <mergeCell ref="H33:J33"/>
    <mergeCell ref="L33:M33"/>
    <mergeCell ref="I15:AE16"/>
    <mergeCell ref="A2:AE2"/>
    <mergeCell ref="A3:AE3"/>
    <mergeCell ref="H5:X5"/>
    <mergeCell ref="H6:X6"/>
    <mergeCell ref="AD9:AE9"/>
  </mergeCells>
  <conditionalFormatting sqref="J104:K104">
    <cfRule type="cellIs" dxfId="207" priority="11" stopIfTrue="1" operator="lessThan">
      <formula>$H$31</formula>
    </cfRule>
    <cfRule type="cellIs" dxfId="206" priority="12" stopIfTrue="1" operator="greaterThan">
      <formula>$H$31</formula>
    </cfRule>
  </conditionalFormatting>
  <conditionalFormatting sqref="U69:V69">
    <cfRule type="cellIs" dxfId="205" priority="1" stopIfTrue="1" operator="lessThan">
      <formula>$X$36</formula>
    </cfRule>
    <cfRule type="cellIs" dxfId="204" priority="2" stopIfTrue="1" operator="greaterThan">
      <formula>$X$36</formula>
    </cfRule>
  </conditionalFormatting>
  <conditionalFormatting sqref="U75:V75">
    <cfRule type="cellIs" dxfId="203" priority="5" stopIfTrue="1" operator="lessThan">
      <formula>$X$35</formula>
    </cfRule>
    <cfRule type="cellIs" dxfId="202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201" priority="3" stopIfTrue="1" operator="lessThan">
      <formula>$X$37</formula>
    </cfRule>
    <cfRule type="cellIs" dxfId="200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0C6C-AFB1-4B46-90C1-94EE6726FACC}">
  <sheetPr>
    <tabColor rgb="FF92D050"/>
  </sheetPr>
  <dimension ref="A1:AX381"/>
  <sheetViews>
    <sheetView view="pageBreakPreview" topLeftCell="A10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209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114.9037513050467</v>
      </c>
      <c r="AJ6" s="24">
        <f>AI6/6</f>
        <v>19.150625217507784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205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Sheet1!B35</f>
        <v>8234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36.575000000000003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5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9.1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8129</v>
      </c>
      <c r="N39" s="7" t="s">
        <v>55</v>
      </c>
      <c r="O39" s="82" t="s">
        <v>56</v>
      </c>
      <c r="T39" s="15"/>
      <c r="U39" s="232">
        <f>Sheet1!C35</f>
        <v>7700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1408</v>
      </c>
      <c r="N40" s="7" t="s">
        <v>58</v>
      </c>
      <c r="O40" s="82" t="s">
        <v>59</v>
      </c>
      <c r="T40" s="15"/>
      <c r="U40" s="233">
        <f>Sheet1!M35</f>
        <v>1408000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Sheet1!E35</f>
        <v>1200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1050.6511759955208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329.50522181571523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285.53720478706146</v>
      </c>
      <c r="L68" s="226"/>
      <c r="M68" s="95" t="s">
        <v>55</v>
      </c>
      <c r="R68" s="7" t="s">
        <v>66</v>
      </c>
      <c r="T68" s="7" t="s">
        <v>3</v>
      </c>
      <c r="U68" s="219">
        <v>286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30.048623633471891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286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7843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142.76860239353073</v>
      </c>
      <c r="L74" s="226"/>
      <c r="M74" s="95" t="s">
        <v>55</v>
      </c>
      <c r="R74" s="7" t="s">
        <v>66</v>
      </c>
      <c r="T74" s="7" t="s">
        <v>3</v>
      </c>
      <c r="U74" s="219">
        <v>143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15.024311816735946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429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7700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1200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71.384301196765364</v>
      </c>
      <c r="L91" s="226"/>
      <c r="M91" s="95" t="s">
        <v>55</v>
      </c>
      <c r="R91" s="7" t="s">
        <v>66</v>
      </c>
      <c r="T91" s="7" t="s">
        <v>3</v>
      </c>
      <c r="U91" s="219">
        <v>72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1272</v>
      </c>
      <c r="L92" s="220"/>
      <c r="M92" s="106" t="s">
        <v>55</v>
      </c>
      <c r="T92" s="7"/>
      <c r="U92" s="221">
        <f>U91/1000*K65/X34*60</f>
        <v>15.1293769343355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8540.7434096675879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8240.2571733328696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6753.5857592992079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6829.232643970885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1260.781411194625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7843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7700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1272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1200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8129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30.048623633471891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7843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15.024311816735946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7700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9100</v>
      </c>
      <c r="D126" s="208"/>
      <c r="E126" s="191" t="s">
        <v>55</v>
      </c>
      <c r="J126" s="191"/>
      <c r="K126" s="134">
        <f>J104</f>
        <v>6829.232643970885</v>
      </c>
      <c r="L126" s="135" t="s">
        <v>58</v>
      </c>
      <c r="M126" s="209"/>
      <c r="N126" s="209"/>
      <c r="O126" s="82"/>
      <c r="R126" s="136">
        <f>J103</f>
        <v>6753.5857592992079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1272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15.1293769343355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1200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36575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1050.6511759955208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4307.669821581635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258.4601892948981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14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7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4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2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199" priority="11" stopIfTrue="1" operator="lessThan">
      <formula>$H$31</formula>
    </cfRule>
    <cfRule type="cellIs" dxfId="198" priority="12" stopIfTrue="1" operator="greaterThan">
      <formula>$H$31</formula>
    </cfRule>
  </conditionalFormatting>
  <conditionalFormatting sqref="U69:V69">
    <cfRule type="cellIs" dxfId="197" priority="1" stopIfTrue="1" operator="lessThan">
      <formula>$X$36</formula>
    </cfRule>
    <cfRule type="cellIs" dxfId="196" priority="2" stopIfTrue="1" operator="greaterThan">
      <formula>$X$36</formula>
    </cfRule>
  </conditionalFormatting>
  <conditionalFormatting sqref="U75:V75">
    <cfRule type="cellIs" dxfId="195" priority="5" stopIfTrue="1" operator="lessThan">
      <formula>$X$35</formula>
    </cfRule>
    <cfRule type="cellIs" dxfId="194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193" priority="3" stopIfTrue="1" operator="lessThan">
      <formula>$X$37</formula>
    </cfRule>
    <cfRule type="cellIs" dxfId="192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A3E3-EF2D-4C4D-8861-6EC5694D3621}">
  <sheetPr>
    <tabColor rgb="FF92D050"/>
  </sheetPr>
  <dimension ref="A1:AX381"/>
  <sheetViews>
    <sheetView view="pageBreakPreview" topLeftCell="A13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210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76.60145367247992</v>
      </c>
      <c r="AJ6" s="24">
        <f>AI6/6</f>
        <v>12.76690894541332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211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Sheet1!B36</f>
        <v>4693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500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24.382999999999999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10805</v>
      </c>
      <c r="N39" s="7" t="s">
        <v>55</v>
      </c>
      <c r="O39" s="82" t="s">
        <v>56</v>
      </c>
      <c r="T39" s="15"/>
      <c r="U39" s="232">
        <f>Sheet1!C36</f>
        <v>10000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311</v>
      </c>
      <c r="N40" s="7" t="s">
        <v>58</v>
      </c>
      <c r="O40" s="82" t="s">
        <v>59</v>
      </c>
      <c r="T40" s="15"/>
      <c r="U40" s="233">
        <f>Sheet1!M36</f>
        <v>311000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Sheet1!E36</f>
        <v>600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466.94331122401945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146.44276126607699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250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535.39689720506715</v>
      </c>
      <c r="L68" s="226"/>
      <c r="M68" s="95" t="s">
        <v>55</v>
      </c>
      <c r="R68" s="7" t="s">
        <v>66</v>
      </c>
      <c r="T68" s="7" t="s">
        <v>3</v>
      </c>
      <c r="U68" s="219">
        <v>537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30.089826975275816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537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10268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125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267.69844860253357</v>
      </c>
      <c r="L74" s="226"/>
      <c r="M74" s="95" t="s">
        <v>55</v>
      </c>
      <c r="R74" s="7" t="s">
        <v>66</v>
      </c>
      <c r="T74" s="7" t="s">
        <v>3</v>
      </c>
      <c r="U74" s="219">
        <v>268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15.016896888964466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805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10000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1.0706995101473962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600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160.61906916152014</v>
      </c>
      <c r="L91" s="226"/>
      <c r="M91" s="95" t="s">
        <v>55</v>
      </c>
      <c r="R91" s="7" t="s">
        <v>66</v>
      </c>
      <c r="T91" s="7" t="s">
        <v>3</v>
      </c>
      <c r="U91" s="219">
        <v>161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761</v>
      </c>
      <c r="L92" s="220"/>
      <c r="M92" s="106" t="s">
        <v>55</v>
      </c>
      <c r="T92" s="7"/>
      <c r="U92" s="221">
        <f>U91/1000*K65/X34*60</f>
        <v>15.035574621413424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5045.3224777755304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4794.5739196482318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4314.089252398715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4389.267125505783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280.16598673441166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10268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10000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761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600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10805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30.089826975275816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10268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15.016896888964466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10000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4389.267125505783</v>
      </c>
      <c r="L126" s="135" t="s">
        <v>58</v>
      </c>
      <c r="M126" s="209"/>
      <c r="N126" s="209"/>
      <c r="O126" s="82"/>
      <c r="R126" s="136">
        <f>J103</f>
        <v>4314.089252398715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761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15.035574621413424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600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24383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466.94331122401945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1914.4675760184796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114.86805456110878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6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3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2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191" priority="11" stopIfTrue="1" operator="lessThan">
      <formula>$H$31</formula>
    </cfRule>
    <cfRule type="cellIs" dxfId="190" priority="12" stopIfTrue="1" operator="greaterThan">
      <formula>$H$31</formula>
    </cfRule>
  </conditionalFormatting>
  <conditionalFormatting sqref="U69:V69">
    <cfRule type="cellIs" dxfId="189" priority="1" stopIfTrue="1" operator="lessThan">
      <formula>$X$36</formula>
    </cfRule>
    <cfRule type="cellIs" dxfId="188" priority="2" stopIfTrue="1" operator="greaterThan">
      <formula>$X$36</formula>
    </cfRule>
  </conditionalFormatting>
  <conditionalFormatting sqref="U75:V75">
    <cfRule type="cellIs" dxfId="187" priority="5" stopIfTrue="1" operator="lessThan">
      <formula>$X$35</formula>
    </cfRule>
    <cfRule type="cellIs" dxfId="186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185" priority="3" stopIfTrue="1" operator="lessThan">
      <formula>$X$37</formula>
    </cfRule>
    <cfRule type="cellIs" dxfId="184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DA10-2061-4246-9093-7F32C8CBE221}">
  <sheetPr>
    <tabColor rgb="FF92D050"/>
  </sheetPr>
  <dimension ref="A1:AX381"/>
  <sheetViews>
    <sheetView view="pageBreakPreview" topLeftCell="A16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212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76.548046597368895</v>
      </c>
      <c r="AJ6" s="24">
        <f>AI6/6</f>
        <v>12.758007766228149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211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Sheet1!B37</f>
        <v>4834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500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24.366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11106</v>
      </c>
      <c r="N39" s="7" t="s">
        <v>55</v>
      </c>
      <c r="O39" s="82" t="s">
        <v>56</v>
      </c>
      <c r="T39" s="15"/>
      <c r="U39" s="232">
        <f>Sheet1!C37</f>
        <v>10300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364</v>
      </c>
      <c r="N40" s="7" t="s">
        <v>58</v>
      </c>
      <c r="O40" s="82" t="s">
        <v>59</v>
      </c>
      <c r="T40" s="15"/>
      <c r="U40" s="233">
        <f>Sheet1!M37</f>
        <v>364000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Sheet1!E37</f>
        <v>710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466.29242584787266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146.23863059440984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250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536.14424370161692</v>
      </c>
      <c r="L68" s="226"/>
      <c r="M68" s="95" t="s">
        <v>55</v>
      </c>
      <c r="R68" s="7" t="s">
        <v>66</v>
      </c>
      <c r="T68" s="7" t="s">
        <v>3</v>
      </c>
      <c r="U68" s="219">
        <v>537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30.04788392163692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537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10569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125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268.07212185080846</v>
      </c>
      <c r="L74" s="226"/>
      <c r="M74" s="95" t="s">
        <v>55</v>
      </c>
      <c r="R74" s="7" t="s">
        <v>66</v>
      </c>
      <c r="T74" s="7" t="s">
        <v>3</v>
      </c>
      <c r="U74" s="219">
        <v>269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15.05191950636933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806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10300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1.0706995101473962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710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160.84327311048511</v>
      </c>
      <c r="L91" s="226"/>
      <c r="M91" s="95" t="s">
        <v>55</v>
      </c>
      <c r="R91" s="7" t="s">
        <v>66</v>
      </c>
      <c r="T91" s="7" t="s">
        <v>3</v>
      </c>
      <c r="U91" s="219">
        <v>161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871</v>
      </c>
      <c r="L92" s="220"/>
      <c r="M92" s="106" t="s">
        <v>55</v>
      </c>
      <c r="T92" s="7"/>
      <c r="U92" s="221">
        <f>U91/1000*K65/X34*60</f>
        <v>15.014616112301498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5178.6436814664739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4928.2446487861662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4396.6712833195916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4471.7443638810992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331.0676223519896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10569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10300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871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710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11106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30.04788392163692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10569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15.05191950636933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10300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4471.7443638810992</v>
      </c>
      <c r="L126" s="135" t="s">
        <v>58</v>
      </c>
      <c r="M126" s="209"/>
      <c r="N126" s="209"/>
      <c r="O126" s="82"/>
      <c r="R126" s="136">
        <f>J103</f>
        <v>4396.6712833195916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871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15.014616112301498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710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24366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466.29242584787266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1911.7989459762778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114.70793675857666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6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3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2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183" priority="11" stopIfTrue="1" operator="lessThan">
      <formula>$H$31</formula>
    </cfRule>
    <cfRule type="cellIs" dxfId="182" priority="12" stopIfTrue="1" operator="greaterThan">
      <formula>$H$31</formula>
    </cfRule>
  </conditionalFormatting>
  <conditionalFormatting sqref="U69:V69">
    <cfRule type="cellIs" dxfId="181" priority="1" stopIfTrue="1" operator="lessThan">
      <formula>$X$36</formula>
    </cfRule>
    <cfRule type="cellIs" dxfId="180" priority="2" stopIfTrue="1" operator="greaterThan">
      <formula>$X$36</formula>
    </cfRule>
  </conditionalFormatting>
  <conditionalFormatting sqref="U75:V75">
    <cfRule type="cellIs" dxfId="179" priority="5" stopIfTrue="1" operator="lessThan">
      <formula>$X$35</formula>
    </cfRule>
    <cfRule type="cellIs" dxfId="178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177" priority="3" stopIfTrue="1" operator="lessThan">
      <formula>$X$37</formula>
    </cfRule>
    <cfRule type="cellIs" dxfId="176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924B-E29E-4854-81D6-7F04C63DD63A}">
  <sheetPr>
    <tabColor rgb="FF92D050"/>
  </sheetPr>
  <dimension ref="A1:AX381"/>
  <sheetViews>
    <sheetView view="pageBreakPreview" topLeftCell="A16" zoomScale="110" zoomScaleNormal="100" zoomScaleSheetLayoutView="110" workbookViewId="0">
      <selection activeCell="U68" sqref="U68:V68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213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76.529197041447361</v>
      </c>
      <c r="AJ6" s="24">
        <f>AI6/6</f>
        <v>12.754866173574561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205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Sheet1!B38</f>
        <v>2473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24.36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11271</v>
      </c>
      <c r="N39" s="7" t="s">
        <v>55</v>
      </c>
      <c r="O39" s="82" t="s">
        <v>56</v>
      </c>
      <c r="T39" s="15"/>
      <c r="U39" s="232">
        <f>Sheet1!C37</f>
        <v>10300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364</v>
      </c>
      <c r="N40" s="7" t="s">
        <v>58</v>
      </c>
      <c r="O40" s="82" t="s">
        <v>59</v>
      </c>
      <c r="T40" s="15"/>
      <c r="U40" s="233">
        <f>Sheet1!M37</f>
        <v>364000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Sheet1!E38</f>
        <v>730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466.06280998241436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146.16661846668481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643.69006403089679</v>
      </c>
      <c r="L68" s="226"/>
      <c r="M68" s="95" t="s">
        <v>55</v>
      </c>
      <c r="R68" s="7" t="s">
        <v>66</v>
      </c>
      <c r="T68" s="7" t="s">
        <v>3</v>
      </c>
      <c r="U68" s="219">
        <v>647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30.154263805862211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647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10624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321.8450320154484</v>
      </c>
      <c r="L74" s="226"/>
      <c r="M74" s="95" t="s">
        <v>55</v>
      </c>
      <c r="R74" s="7" t="s">
        <v>66</v>
      </c>
      <c r="T74" s="7" t="s">
        <v>3</v>
      </c>
      <c r="U74" s="219">
        <v>324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15.100435043430226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971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10300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730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160.9225160077242</v>
      </c>
      <c r="L91" s="226"/>
      <c r="M91" s="95" t="s">
        <v>55</v>
      </c>
      <c r="R91" s="7" t="s">
        <v>66</v>
      </c>
      <c r="T91" s="7" t="s">
        <v>3</v>
      </c>
      <c r="U91" s="219">
        <v>161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891</v>
      </c>
      <c r="L92" s="220"/>
      <c r="M92" s="106" t="s">
        <v>55</v>
      </c>
      <c r="T92" s="7"/>
      <c r="U92" s="221">
        <f>U91/1000*K65/X34*60</f>
        <v>15.007222481433741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5252.9939313117929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4951.4512932531707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4385.1849791245368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4460.2210915317055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340.22585128716253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10624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10300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891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730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11271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30.154263805862211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10624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15.100435043430226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10300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4460.2210915317055</v>
      </c>
      <c r="L126" s="135" t="s">
        <v>58</v>
      </c>
      <c r="M126" s="209"/>
      <c r="N126" s="209"/>
      <c r="O126" s="82"/>
      <c r="R126" s="136">
        <f>J103</f>
        <v>4385.1849791245368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891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15.007222481433741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730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24360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466.06280998241436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1910.8575209278988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114.65145125567392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6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3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2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175" priority="11" stopIfTrue="1" operator="lessThan">
      <formula>$H$31</formula>
    </cfRule>
    <cfRule type="cellIs" dxfId="174" priority="12" stopIfTrue="1" operator="greaterThan">
      <formula>$H$31</formula>
    </cfRule>
  </conditionalFormatting>
  <conditionalFormatting sqref="U69:V69">
    <cfRule type="cellIs" dxfId="173" priority="1" stopIfTrue="1" operator="lessThan">
      <formula>$X$36</formula>
    </cfRule>
    <cfRule type="cellIs" dxfId="172" priority="2" stopIfTrue="1" operator="greaterThan">
      <formula>$X$36</formula>
    </cfRule>
  </conditionalFormatting>
  <conditionalFormatting sqref="U75:V75">
    <cfRule type="cellIs" dxfId="171" priority="5" stopIfTrue="1" operator="lessThan">
      <formula>$X$35</formula>
    </cfRule>
    <cfRule type="cellIs" dxfId="170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169" priority="3" stopIfTrue="1" operator="lessThan">
      <formula>$X$37</formula>
    </cfRule>
    <cfRule type="cellIs" dxfId="168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06DE-FBD7-4155-9518-76FBCA052DDA}">
  <sheetPr>
    <tabColor rgb="FF92D050"/>
  </sheetPr>
  <dimension ref="A1:AX381"/>
  <sheetViews>
    <sheetView view="pageBreakPreview" topLeftCell="A13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214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79.174418055769976</v>
      </c>
      <c r="AJ6" s="24">
        <f>AI6/6</f>
        <v>13.195736342628329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205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Sheet1!B40</f>
        <v>4810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25.202000000000002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10403</v>
      </c>
      <c r="N39" s="7" t="s">
        <v>55</v>
      </c>
      <c r="O39" s="82" t="s">
        <v>56</v>
      </c>
      <c r="T39" s="15"/>
      <c r="U39" s="232">
        <f>Sheet1!C40</f>
        <v>9500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368</v>
      </c>
      <c r="N40" s="7" t="s">
        <v>58</v>
      </c>
      <c r="O40" s="82" t="s">
        <v>59</v>
      </c>
      <c r="T40" s="15"/>
      <c r="U40" s="233">
        <f>Sheet1!M40</f>
        <v>368000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Sheet1!E40</f>
        <v>600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498.83842096037876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156.44570558159398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601.39714062607891</v>
      </c>
      <c r="L68" s="226"/>
      <c r="M68" s="95" t="s">
        <v>55</v>
      </c>
      <c r="R68" s="7" t="s">
        <v>66</v>
      </c>
      <c r="T68" s="7" t="s">
        <v>3</v>
      </c>
      <c r="U68" s="219">
        <v>602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30.030072941814804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602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9801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300.69857031303945</v>
      </c>
      <c r="L74" s="226"/>
      <c r="M74" s="95" t="s">
        <v>55</v>
      </c>
      <c r="R74" s="7" t="s">
        <v>66</v>
      </c>
      <c r="T74" s="7" t="s">
        <v>3</v>
      </c>
      <c r="U74" s="219">
        <v>301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15.015036470907402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903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9500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600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150.34928515651973</v>
      </c>
      <c r="L91" s="226"/>
      <c r="M91" s="95" t="s">
        <v>55</v>
      </c>
      <c r="R91" s="7" t="s">
        <v>66</v>
      </c>
      <c r="T91" s="7" t="s">
        <v>3</v>
      </c>
      <c r="U91" s="219">
        <v>151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751</v>
      </c>
      <c r="L92" s="220"/>
      <c r="M92" s="106" t="s">
        <v>55</v>
      </c>
      <c r="T92" s="7"/>
      <c r="U92" s="221">
        <f>U91/1000*K65/X34*60</f>
        <v>15.064920313003437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5189.4160932508203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4889.1153638326723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4364.3373449823539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4439.6619465473714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299.30305257622723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9801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9500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751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600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10403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30.030072941814804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9801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15.015036470907402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9500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4439.6619465473714</v>
      </c>
      <c r="L126" s="135" t="s">
        <v>58</v>
      </c>
      <c r="M126" s="209"/>
      <c r="N126" s="209"/>
      <c r="O126" s="82"/>
      <c r="R126" s="136">
        <f>J103</f>
        <v>4364.3373449823539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751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15.064920313003437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600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25202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498.83842096037876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2045.2375259375526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122.71425155625316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7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4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2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167" priority="11" stopIfTrue="1" operator="lessThan">
      <formula>$H$31</formula>
    </cfRule>
    <cfRule type="cellIs" dxfId="166" priority="12" stopIfTrue="1" operator="greaterThan">
      <formula>$H$31</formula>
    </cfRule>
  </conditionalFormatting>
  <conditionalFormatting sqref="U69:V69">
    <cfRule type="cellIs" dxfId="165" priority="1" stopIfTrue="1" operator="lessThan">
      <formula>$X$36</formula>
    </cfRule>
    <cfRule type="cellIs" dxfId="164" priority="2" stopIfTrue="1" operator="greaterThan">
      <formula>$X$36</formula>
    </cfRule>
  </conditionalFormatting>
  <conditionalFormatting sqref="U75:V75">
    <cfRule type="cellIs" dxfId="163" priority="5" stopIfTrue="1" operator="lessThan">
      <formula>$X$35</formula>
    </cfRule>
    <cfRule type="cellIs" dxfId="162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161" priority="3" stopIfTrue="1" operator="lessThan">
      <formula>$X$37</formula>
    </cfRule>
    <cfRule type="cellIs" dxfId="160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6BD3-C424-401D-94DD-0E84EF265222}">
  <sheetPr>
    <tabColor rgb="FF92D050"/>
  </sheetPr>
  <dimension ref="A1:AX381"/>
  <sheetViews>
    <sheetView view="pageBreakPreview" topLeftCell="A31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215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107.21313248905888</v>
      </c>
      <c r="AJ6" s="24">
        <f>AI6/6</f>
        <v>17.868855414843146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205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Sheet1!B41</f>
        <v>9386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34.127000000000002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10593</v>
      </c>
      <c r="N39" s="7" t="s">
        <v>55</v>
      </c>
      <c r="O39" s="82" t="s">
        <v>56</v>
      </c>
      <c r="T39" s="15"/>
      <c r="U39" s="232">
        <f>Sheet1!C41</f>
        <v>10100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1339</v>
      </c>
      <c r="N40" s="7" t="s">
        <v>58</v>
      </c>
      <c r="O40" s="82" t="s">
        <v>59</v>
      </c>
      <c r="T40" s="15"/>
      <c r="U40" s="233">
        <f>Sheet1!M41</f>
        <v>1339000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Sheet1!E41</f>
        <v>1300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914.71564311352802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286.87311999326465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327.97077677479507</v>
      </c>
      <c r="L68" s="226"/>
      <c r="M68" s="95" t="s">
        <v>55</v>
      </c>
      <c r="R68" s="7" t="s">
        <v>66</v>
      </c>
      <c r="T68" s="7" t="s">
        <v>3</v>
      </c>
      <c r="U68" s="219">
        <v>329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30.094144658435074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329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10264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163.98538838739753</v>
      </c>
      <c r="L74" s="226"/>
      <c r="M74" s="95" t="s">
        <v>55</v>
      </c>
      <c r="R74" s="7" t="s">
        <v>66</v>
      </c>
      <c r="T74" s="7" t="s">
        <v>3</v>
      </c>
      <c r="U74" s="219">
        <v>164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15.001336547061859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493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10100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1300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81.992694193698767</v>
      </c>
      <c r="L91" s="226"/>
      <c r="M91" s="95" t="s">
        <v>55</v>
      </c>
      <c r="R91" s="7" t="s">
        <v>66</v>
      </c>
      <c r="T91" s="7" t="s">
        <v>3</v>
      </c>
      <c r="U91" s="219">
        <v>82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1382</v>
      </c>
      <c r="L92" s="220"/>
      <c r="M92" s="106" t="s">
        <v>55</v>
      </c>
      <c r="T92" s="7"/>
      <c r="U92" s="221">
        <f>U91/1000*K65/X34*60</f>
        <v>15.001336547061859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9689.5828075016034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9388.6413609172523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7974.4909766637375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8049.4976593990468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1189.1303360475865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10264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10100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1382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1300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10593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30.094144658435074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10264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15.001336547061859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10100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8049.4976593990468</v>
      </c>
      <c r="L126" s="135" t="s">
        <v>58</v>
      </c>
      <c r="M126" s="209"/>
      <c r="N126" s="209"/>
      <c r="O126" s="82"/>
      <c r="R126" s="136">
        <f>J103</f>
        <v>7974.4909766637375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1382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15.001336547061859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1300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34127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914.71564311352802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3750.3341367654643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225.02004820592785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12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6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3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2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159" priority="11" stopIfTrue="1" operator="lessThan">
      <formula>$H$31</formula>
    </cfRule>
    <cfRule type="cellIs" dxfId="158" priority="12" stopIfTrue="1" operator="greaterThan">
      <formula>$H$31</formula>
    </cfRule>
  </conditionalFormatting>
  <conditionalFormatting sqref="U69:V69">
    <cfRule type="cellIs" dxfId="157" priority="1" stopIfTrue="1" operator="lessThan">
      <formula>$X$36</formula>
    </cfRule>
    <cfRule type="cellIs" dxfId="156" priority="2" stopIfTrue="1" operator="greaterThan">
      <formula>$X$36</formula>
    </cfRule>
  </conditionalFormatting>
  <conditionalFormatting sqref="U75:V75">
    <cfRule type="cellIs" dxfId="155" priority="5" stopIfTrue="1" operator="lessThan">
      <formula>$X$35</formula>
    </cfRule>
    <cfRule type="cellIs" dxfId="154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153" priority="3" stopIfTrue="1" operator="lessThan">
      <formula>$X$37</formula>
    </cfRule>
    <cfRule type="cellIs" dxfId="152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A64D-517B-423B-BF80-4FDD20B611EB}">
  <sheetPr>
    <tabColor rgb="FF92D050"/>
  </sheetPr>
  <dimension ref="A1:AX381"/>
  <sheetViews>
    <sheetView view="pageBreakPreview" topLeftCell="A4" zoomScale="110" zoomScaleNormal="100" zoomScaleSheetLayoutView="110" workbookViewId="0">
      <selection activeCell="B28" sqref="B28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216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114.83777785932131</v>
      </c>
      <c r="AJ6" s="24">
        <f>AI6/6</f>
        <v>19.139629643220218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202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Sheet1!B42</f>
        <v>10752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36.554000000000002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15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10486</v>
      </c>
      <c r="N39" s="7" t="s">
        <v>55</v>
      </c>
      <c r="O39" s="82" t="s">
        <v>56</v>
      </c>
      <c r="T39" s="15"/>
      <c r="U39" s="232">
        <f>Sheet1!C42</f>
        <v>10200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1097</v>
      </c>
      <c r="N40" s="7" t="s">
        <v>58</v>
      </c>
      <c r="O40" s="82" t="s">
        <v>59</v>
      </c>
      <c r="T40" s="15"/>
      <c r="U40" s="233">
        <f>Sheet1!M42</f>
        <v>1097000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Sheet1!E42</f>
        <v>1000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1049.4450329674078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329.12695123923845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150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142.93268850476181</v>
      </c>
      <c r="L68" s="226"/>
      <c r="M68" s="95" t="s">
        <v>55</v>
      </c>
      <c r="R68" s="7" t="s">
        <v>66</v>
      </c>
      <c r="T68" s="7" t="s">
        <v>3</v>
      </c>
      <c r="U68" s="219">
        <v>143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15.007063971433929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143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10343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142.93268850476181</v>
      </c>
      <c r="L74" s="226"/>
      <c r="M74" s="95" t="s">
        <v>55</v>
      </c>
      <c r="R74" s="7" t="s">
        <v>66</v>
      </c>
      <c r="T74" s="7" t="s">
        <v>3</v>
      </c>
      <c r="U74" s="219">
        <v>143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15.007063971433929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286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10200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1000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71.466344252380907</v>
      </c>
      <c r="L91" s="226"/>
      <c r="M91" s="95" t="s">
        <v>55</v>
      </c>
      <c r="R91" s="7" t="s">
        <v>66</v>
      </c>
      <c r="T91" s="7" t="s">
        <v>3</v>
      </c>
      <c r="U91" s="219">
        <v>72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1072</v>
      </c>
      <c r="L92" s="220"/>
      <c r="M92" s="106" t="s">
        <v>55</v>
      </c>
      <c r="T92" s="7"/>
      <c r="U92" s="221">
        <f>U91/1000*K65/X34*60</f>
        <v>15.112008474730672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11004.480615696239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10854.409975981898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9579.3342609264982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9654.8943033001524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1049.4450329674078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10343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10200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1072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1000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10486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15.007063971433929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10343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15.007063971433929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10200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9654.8943033001524</v>
      </c>
      <c r="L126" s="135" t="s">
        <v>58</v>
      </c>
      <c r="M126" s="209"/>
      <c r="N126" s="209"/>
      <c r="O126" s="82"/>
      <c r="R126" s="136">
        <f>J103</f>
        <v>9579.3342609264982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1072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15.112008474730672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1000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36554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1049.4450329674078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4302.7246351663716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258.16347810998229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14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7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4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2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151" priority="11" stopIfTrue="1" operator="lessThan">
      <formula>$H$31</formula>
    </cfRule>
    <cfRule type="cellIs" dxfId="150" priority="12" stopIfTrue="1" operator="greaterThan">
      <formula>$H$31</formula>
    </cfRule>
  </conditionalFormatting>
  <conditionalFormatting sqref="U69:V69">
    <cfRule type="cellIs" dxfId="149" priority="1" stopIfTrue="1" operator="lessThan">
      <formula>$X$36</formula>
    </cfRule>
    <cfRule type="cellIs" dxfId="148" priority="2" stopIfTrue="1" operator="greaterThan">
      <formula>$X$36</formula>
    </cfRule>
  </conditionalFormatting>
  <conditionalFormatting sqref="U75:V75">
    <cfRule type="cellIs" dxfId="147" priority="5" stopIfTrue="1" operator="lessThan">
      <formula>$X$35</formula>
    </cfRule>
    <cfRule type="cellIs" dxfId="146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145" priority="3" stopIfTrue="1" operator="lessThan">
      <formula>$X$37</formula>
    </cfRule>
    <cfRule type="cellIs" dxfId="144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5A0D-ADB8-4703-AC06-607237FBE801}">
  <sheetPr>
    <tabColor rgb="FF92D050"/>
  </sheetPr>
  <dimension ref="A1:AX381"/>
  <sheetViews>
    <sheetView view="pageBreakPreview" topLeftCell="A10" zoomScale="110" zoomScaleNormal="100" zoomScaleSheetLayoutView="110" workbookViewId="0">
      <selection activeCell="U68" sqref="U68:V68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217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114.75295485767438</v>
      </c>
      <c r="AJ6" s="24">
        <f>AI6/6</f>
        <v>19.125492476279064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198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Sheet1!B43</f>
        <v>8511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36.527000000000001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350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8431</v>
      </c>
      <c r="N39" s="7" t="s">
        <v>55</v>
      </c>
      <c r="O39" s="82" t="s">
        <v>56</v>
      </c>
      <c r="T39" s="15"/>
      <c r="U39" s="232">
        <f>Sheet1!C43</f>
        <v>8000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764</v>
      </c>
      <c r="N40" s="7" t="s">
        <v>58</v>
      </c>
      <c r="O40" s="82" t="s">
        <v>59</v>
      </c>
      <c r="T40" s="15"/>
      <c r="U40" s="233">
        <f>Sheet1!M43</f>
        <v>764000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Sheet1!E43</f>
        <v>600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1047.895295521568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328.64092258147411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286.28814470503113</v>
      </c>
      <c r="L68" s="226"/>
      <c r="M68" s="95" t="s">
        <v>55</v>
      </c>
      <c r="R68" s="7" t="s">
        <v>66</v>
      </c>
      <c r="T68" s="7" t="s">
        <v>3</v>
      </c>
      <c r="U68" s="219">
        <v>287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30.074594981468998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287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8144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143.14407235251556</v>
      </c>
      <c r="L74" s="226"/>
      <c r="M74" s="95" t="s">
        <v>55</v>
      </c>
      <c r="R74" s="7" t="s">
        <v>66</v>
      </c>
      <c r="T74" s="7" t="s">
        <v>3</v>
      </c>
      <c r="U74" s="219">
        <v>144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15.089692255510577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431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8000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1.3324260570723154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600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87.5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83.500708872300734</v>
      </c>
      <c r="L91" s="226"/>
      <c r="M91" s="95" t="s">
        <v>55</v>
      </c>
      <c r="R91" s="7" t="s">
        <v>66</v>
      </c>
      <c r="T91" s="7" t="s">
        <v>3</v>
      </c>
      <c r="U91" s="219">
        <v>84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684</v>
      </c>
      <c r="L92" s="220"/>
      <c r="M92" s="106" t="s">
        <v>55</v>
      </c>
      <c r="T92" s="7"/>
      <c r="U92" s="221">
        <f>U91/1000*K65/X34*60</f>
        <v>15.089692255510577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8834.8052365423409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8534.05928672765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7666.4019820357917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7754.4251868596029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628.73717731294084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8144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8000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684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600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8431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30.074594981468998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8144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15.089692255510577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8000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7754.4251868596029</v>
      </c>
      <c r="L126" s="135" t="s">
        <v>58</v>
      </c>
      <c r="M126" s="209"/>
      <c r="N126" s="209"/>
      <c r="O126" s="82"/>
      <c r="R126" s="136">
        <f>J103</f>
        <v>7666.4019820357917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684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15.089692255510577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600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36527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1047.895295521568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4296.3707116384285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257.78224269830571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14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7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4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2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143" priority="11" stopIfTrue="1" operator="lessThan">
      <formula>$H$31</formula>
    </cfRule>
    <cfRule type="cellIs" dxfId="142" priority="12" stopIfTrue="1" operator="greaterThan">
      <formula>$H$31</formula>
    </cfRule>
  </conditionalFormatting>
  <conditionalFormatting sqref="U69:V69">
    <cfRule type="cellIs" dxfId="141" priority="1" stopIfTrue="1" operator="lessThan">
      <formula>$X$36</formula>
    </cfRule>
    <cfRule type="cellIs" dxfId="140" priority="2" stopIfTrue="1" operator="greaterThan">
      <formula>$X$36</formula>
    </cfRule>
  </conditionalFormatting>
  <conditionalFormatting sqref="U75:V75">
    <cfRule type="cellIs" dxfId="139" priority="5" stopIfTrue="1" operator="lessThan">
      <formula>$X$35</formula>
    </cfRule>
    <cfRule type="cellIs" dxfId="138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137" priority="3" stopIfTrue="1" operator="lessThan">
      <formula>$X$37</formula>
    </cfRule>
    <cfRule type="cellIs" dxfId="136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2443-28E9-4B20-AE8C-FB8DF8B2D991}">
  <sheetPr>
    <tabColor rgb="FF92D050"/>
  </sheetPr>
  <dimension ref="A1:AX381"/>
  <sheetViews>
    <sheetView view="pageBreakPreview" topLeftCell="A7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218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114.77180441359592</v>
      </c>
      <c r="AJ6" s="24">
        <f>AI6/6</f>
        <v>19.128634068932652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202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Sheet1!B44</f>
        <v>7600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36.533000000000001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5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9.1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7731</v>
      </c>
      <c r="N39" s="7" t="s">
        <v>55</v>
      </c>
      <c r="O39" s="82" t="s">
        <v>56</v>
      </c>
      <c r="T39" s="15"/>
      <c r="U39" s="232">
        <f>Sheet1!C44</f>
        <v>7300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1309</v>
      </c>
      <c r="N40" s="7" t="s">
        <v>58</v>
      </c>
      <c r="O40" s="82" t="s">
        <v>59</v>
      </c>
      <c r="T40" s="15"/>
      <c r="U40" s="233">
        <f>Sheet1!M44</f>
        <v>1309000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Sheet1!E44</f>
        <v>1300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1048.239582660475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328.74889791397817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286.1941153172138</v>
      </c>
      <c r="L68" s="226"/>
      <c r="M68" s="95" t="s">
        <v>55</v>
      </c>
      <c r="R68" s="7" t="s">
        <v>66</v>
      </c>
      <c r="T68" s="7" t="s">
        <v>3</v>
      </c>
      <c r="U68" s="219">
        <v>287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30.084476022355631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287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7444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143.0970576586069</v>
      </c>
      <c r="L74" s="226"/>
      <c r="M74" s="95" t="s">
        <v>55</v>
      </c>
      <c r="R74" s="7" t="s">
        <v>66</v>
      </c>
      <c r="T74" s="7" t="s">
        <v>3</v>
      </c>
      <c r="U74" s="219">
        <v>144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15.094649990310838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431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7300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1300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71.54852882930345</v>
      </c>
      <c r="L91" s="226"/>
      <c r="M91" s="95" t="s">
        <v>55</v>
      </c>
      <c r="R91" s="7" t="s">
        <v>66</v>
      </c>
      <c r="T91" s="7" t="s">
        <v>3</v>
      </c>
      <c r="U91" s="219">
        <v>72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1372</v>
      </c>
      <c r="L92" s="220"/>
      <c r="M92" s="106" t="s">
        <v>55</v>
      </c>
      <c r="T92" s="7"/>
      <c r="U92" s="221">
        <f>U91/1000*K65/X34*60</f>
        <v>15.094649990310838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8103.9402135481323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7803.0954533245758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6213.9642460112955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6289.4374959628494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1362.7114574586174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7444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7300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1372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1300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7731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30.084476022355631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7444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15.094649990310838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7300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9100</v>
      </c>
      <c r="D126" s="208"/>
      <c r="E126" s="191" t="s">
        <v>55</v>
      </c>
      <c r="J126" s="191"/>
      <c r="K126" s="134">
        <f>J104</f>
        <v>6289.4374959628494</v>
      </c>
      <c r="L126" s="135" t="s">
        <v>58</v>
      </c>
      <c r="M126" s="209"/>
      <c r="N126" s="209"/>
      <c r="O126" s="82"/>
      <c r="R126" s="136">
        <f>J103</f>
        <v>6213.9642460112955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1372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15.094649990310838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1300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36533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1048.239582660475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4297.7822889079471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257.8669373344768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14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7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4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2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135" priority="11" stopIfTrue="1" operator="lessThan">
      <formula>$H$31</formula>
    </cfRule>
    <cfRule type="cellIs" dxfId="134" priority="12" stopIfTrue="1" operator="greaterThan">
      <formula>$H$31</formula>
    </cfRule>
  </conditionalFormatting>
  <conditionalFormatting sqref="U69:V69">
    <cfRule type="cellIs" dxfId="133" priority="1" stopIfTrue="1" operator="lessThan">
      <formula>$X$36</formula>
    </cfRule>
    <cfRule type="cellIs" dxfId="132" priority="2" stopIfTrue="1" operator="greaterThan">
      <formula>$X$36</formula>
    </cfRule>
  </conditionalFormatting>
  <conditionalFormatting sqref="U75:V75">
    <cfRule type="cellIs" dxfId="131" priority="5" stopIfTrue="1" operator="lessThan">
      <formula>$X$35</formula>
    </cfRule>
    <cfRule type="cellIs" dxfId="130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129" priority="3" stopIfTrue="1" operator="lessThan">
      <formula>$X$37</formula>
    </cfRule>
    <cfRule type="cellIs" dxfId="128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AA24-77BF-4C5E-8DB5-F7C9AC5AD168}">
  <sheetPr>
    <tabColor rgb="FF92D050"/>
  </sheetPr>
  <dimension ref="A1:AX381"/>
  <sheetViews>
    <sheetView view="pageBreakPreview" topLeftCell="A16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219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60.887207219223782</v>
      </c>
      <c r="AJ6" s="24">
        <f>AI6/6</f>
        <v>10.14786786987063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199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Sheet1!B45</f>
        <v>2564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19.381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10030</v>
      </c>
      <c r="N39" s="7" t="s">
        <v>55</v>
      </c>
      <c r="O39" s="82" t="s">
        <v>56</v>
      </c>
      <c r="T39" s="15"/>
      <c r="U39" s="232">
        <f>Sheet1!C45</f>
        <v>8500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233</v>
      </c>
      <c r="N40" s="7" t="s">
        <v>58</v>
      </c>
      <c r="O40" s="82" t="s">
        <v>59</v>
      </c>
      <c r="T40" s="15"/>
      <c r="U40" s="233">
        <f>Sheet1!M45</f>
        <v>233000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Sheet1!E45</f>
        <v>600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295.013740778944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92.522209383092417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1016.9017863638841</v>
      </c>
      <c r="L68" s="226"/>
      <c r="M68" s="95" t="s">
        <v>55</v>
      </c>
      <c r="R68" s="7" t="s">
        <v>66</v>
      </c>
      <c r="T68" s="7" t="s">
        <v>3</v>
      </c>
      <c r="U68" s="219">
        <v>1020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30.091401559452287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1020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9010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508.45089318194204</v>
      </c>
      <c r="L74" s="226"/>
      <c r="M74" s="95" t="s">
        <v>55</v>
      </c>
      <c r="R74" s="7" t="s">
        <v>66</v>
      </c>
      <c r="T74" s="7" t="s">
        <v>3</v>
      </c>
      <c r="U74" s="219">
        <v>510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15.045700779726143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1530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8500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600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254.22544659097102</v>
      </c>
      <c r="L91" s="226"/>
      <c r="M91" s="95" t="s">
        <v>55</v>
      </c>
      <c r="R91" s="7" t="s">
        <v>66</v>
      </c>
      <c r="T91" s="7" t="s">
        <v>3</v>
      </c>
      <c r="U91" s="219">
        <v>256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856</v>
      </c>
      <c r="L92" s="220"/>
      <c r="M92" s="106" t="s">
        <v>55</v>
      </c>
      <c r="T92" s="7"/>
      <c r="U92" s="221">
        <f>U91/1000*K65/X34*60</f>
        <v>15.104703527881933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2958.9878200128082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2658.0738044182854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2255.085034514248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2330.6085521536575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177.00824446736641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9010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8500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856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600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10030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30.091401559452287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9010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15.045700779726143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8500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2330.6085521536575</v>
      </c>
      <c r="L126" s="135" t="s">
        <v>58</v>
      </c>
      <c r="M126" s="209"/>
      <c r="N126" s="209"/>
      <c r="O126" s="82"/>
      <c r="R126" s="136">
        <f>J103</f>
        <v>2255.085034514248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856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15.104703527881933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600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19381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295.013740778944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1209.5563371936703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72.57338023162022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4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2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1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127" priority="11" stopIfTrue="1" operator="lessThan">
      <formula>$H$31</formula>
    </cfRule>
    <cfRule type="cellIs" dxfId="126" priority="12" stopIfTrue="1" operator="greaterThan">
      <formula>$H$31</formula>
    </cfRule>
  </conditionalFormatting>
  <conditionalFormatting sqref="U69:V69">
    <cfRule type="cellIs" dxfId="125" priority="1" stopIfTrue="1" operator="lessThan">
      <formula>$X$36</formula>
    </cfRule>
    <cfRule type="cellIs" dxfId="124" priority="2" stopIfTrue="1" operator="greaterThan">
      <formula>$X$36</formula>
    </cfRule>
  </conditionalFormatting>
  <conditionalFormatting sqref="U75:V75">
    <cfRule type="cellIs" dxfId="123" priority="5" stopIfTrue="1" operator="lessThan">
      <formula>$X$35</formula>
    </cfRule>
    <cfRule type="cellIs" dxfId="122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121" priority="3" stopIfTrue="1" operator="lessThan">
      <formula>$X$37</formula>
    </cfRule>
    <cfRule type="cellIs" dxfId="120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A85A-26F9-47ED-A40E-FF2970A529BF}">
  <sheetPr>
    <tabColor rgb="FF92D050"/>
  </sheetPr>
  <dimension ref="A1:AX381"/>
  <sheetViews>
    <sheetView view="pageBreakPreview" topLeftCell="A22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220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60.943755886988399</v>
      </c>
      <c r="AJ6" s="24">
        <f>AI6/6</f>
        <v>10.157292647831399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223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Sheet1!B46</f>
        <v>2343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19.399000000000001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9430</v>
      </c>
      <c r="N39" s="7" t="s">
        <v>55</v>
      </c>
      <c r="O39" s="82" t="s">
        <v>56</v>
      </c>
      <c r="T39" s="15"/>
      <c r="U39" s="232">
        <f>Sheet1!C46</f>
        <v>7900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184</v>
      </c>
      <c r="N40" s="7" t="s">
        <v>58</v>
      </c>
      <c r="O40" s="82" t="s">
        <v>59</v>
      </c>
      <c r="T40" s="15"/>
      <c r="U40" s="233">
        <f>Sheet1!M46</f>
        <v>184000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Sheet1!E46</f>
        <v>600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295.56198011292201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92.694148203014606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1015.0155303648405</v>
      </c>
      <c r="L68" s="226"/>
      <c r="M68" s="95" t="s">
        <v>55</v>
      </c>
      <c r="R68" s="7" t="s">
        <v>66</v>
      </c>
      <c r="T68" s="7" t="s">
        <v>3</v>
      </c>
      <c r="U68" s="219">
        <v>1020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30.147321971518043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1020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8410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507.50776518242026</v>
      </c>
      <c r="L74" s="226"/>
      <c r="M74" s="95" t="s">
        <v>55</v>
      </c>
      <c r="R74" s="7" t="s">
        <v>66</v>
      </c>
      <c r="T74" s="7" t="s">
        <v>3</v>
      </c>
      <c r="U74" s="219">
        <v>510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15.073660985759021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1530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7900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600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253.75388259121013</v>
      </c>
      <c r="L91" s="226"/>
      <c r="M91" s="95" t="s">
        <v>55</v>
      </c>
      <c r="R91" s="7" t="s">
        <v>66</v>
      </c>
      <c r="T91" s="7" t="s">
        <v>3</v>
      </c>
      <c r="U91" s="219">
        <v>255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855</v>
      </c>
      <c r="L92" s="220"/>
      <c r="M92" s="106" t="s">
        <v>55</v>
      </c>
      <c r="T92" s="7"/>
      <c r="U92" s="221">
        <f>U91/1000*K65/X34*60</f>
        <v>15.073660985759021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2787.1494724648546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2485.6762527496739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2082.2341498955357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2157.6024548243308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177.3371880677532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8410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7900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855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600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9430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30.147321971518043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8410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15.073660985759021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7900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2157.6024548243308</v>
      </c>
      <c r="L126" s="135" t="s">
        <v>58</v>
      </c>
      <c r="M126" s="209"/>
      <c r="N126" s="209"/>
      <c r="O126" s="82"/>
      <c r="R126" s="136">
        <f>J103</f>
        <v>2082.2341498955357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855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15.073660985759021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600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19399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295.56198011292201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1211.8041184629801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72.708247107778803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4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2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1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119" priority="11" stopIfTrue="1" operator="lessThan">
      <formula>$H$31</formula>
    </cfRule>
    <cfRule type="cellIs" dxfId="118" priority="12" stopIfTrue="1" operator="greaterThan">
      <formula>$H$31</formula>
    </cfRule>
  </conditionalFormatting>
  <conditionalFormatting sqref="U69:V69">
    <cfRule type="cellIs" dxfId="117" priority="1" stopIfTrue="1" operator="lessThan">
      <formula>$X$36</formula>
    </cfRule>
    <cfRule type="cellIs" dxfId="116" priority="2" stopIfTrue="1" operator="greaterThan">
      <formula>$X$36</formula>
    </cfRule>
  </conditionalFormatting>
  <conditionalFormatting sqref="U75:V75">
    <cfRule type="cellIs" dxfId="115" priority="5" stopIfTrue="1" operator="lessThan">
      <formula>$X$35</formula>
    </cfRule>
    <cfRule type="cellIs" dxfId="114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113" priority="3" stopIfTrue="1" operator="lessThan">
      <formula>$X$37</formula>
    </cfRule>
    <cfRule type="cellIs" dxfId="112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6340-3BE8-4E93-BF85-98701A20A6D5}">
  <sheetPr>
    <tabColor rgb="FF92D050"/>
  </sheetPr>
  <dimension ref="A1:AX381"/>
  <sheetViews>
    <sheetView view="pageBreakPreview" topLeftCell="A34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222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60.91548155310609</v>
      </c>
      <c r="AJ6" s="24">
        <f>AI6/6</f>
        <v>10.152580258851016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223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Sheet1!B47</f>
        <v>2485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19.39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9930</v>
      </c>
      <c r="N39" s="7" t="s">
        <v>55</v>
      </c>
      <c r="O39" s="82" t="s">
        <v>56</v>
      </c>
      <c r="T39" s="15"/>
      <c r="U39" s="232">
        <f>Sheet1!C47</f>
        <v>8400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95</v>
      </c>
      <c r="N40" s="7" t="s">
        <v>58</v>
      </c>
      <c r="O40" s="82" t="s">
        <v>59</v>
      </c>
      <c r="T40" s="15"/>
      <c r="U40" s="233">
        <f>Sheet1!M47</f>
        <v>95000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Sheet1!E47</f>
        <v>306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295.28779682868179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92.608158841411196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1015.9580017255237</v>
      </c>
      <c r="L68" s="226"/>
      <c r="M68" s="95" t="s">
        <v>55</v>
      </c>
      <c r="R68" s="7" t="s">
        <v>66</v>
      </c>
      <c r="T68" s="7" t="s">
        <v>3</v>
      </c>
      <c r="U68" s="219">
        <v>1020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30.119355276525546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1020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8910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507.97900086276184</v>
      </c>
      <c r="L74" s="226"/>
      <c r="M74" s="95" t="s">
        <v>55</v>
      </c>
      <c r="R74" s="7" t="s">
        <v>66</v>
      </c>
      <c r="T74" s="7" t="s">
        <v>3</v>
      </c>
      <c r="U74" s="219">
        <v>510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15.059677638262773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1530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8400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306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253.98950043138092</v>
      </c>
      <c r="L91" s="226"/>
      <c r="M91" s="95" t="s">
        <v>55</v>
      </c>
      <c r="R91" s="7" t="s">
        <v>66</v>
      </c>
      <c r="T91" s="7" t="s">
        <v>3</v>
      </c>
      <c r="U91" s="219">
        <v>255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561</v>
      </c>
      <c r="L92" s="220"/>
      <c r="M92" s="106" t="s">
        <v>55</v>
      </c>
      <c r="T92" s="7"/>
      <c r="U92" s="221">
        <f>U91/1000*K65/X34*60</f>
        <v>15.059677638262773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2932.2078225088103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2631.0142697435549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2314.7610393400364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2390.0594275313506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90.358065829576631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8910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8400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561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306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9930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30.119355276525546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8910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15.059677638262773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8400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2390.0594275313506</v>
      </c>
      <c r="L126" s="135" t="s">
        <v>58</v>
      </c>
      <c r="M126" s="209"/>
      <c r="N126" s="209"/>
      <c r="O126" s="82"/>
      <c r="R126" s="136">
        <f>J103</f>
        <v>2314.7610393400364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561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15.059677638262773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306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19390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295.28779682868179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1210.6799669975953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72.640798019855723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4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2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1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111" priority="11" stopIfTrue="1" operator="lessThan">
      <formula>$H$31</formula>
    </cfRule>
    <cfRule type="cellIs" dxfId="110" priority="12" stopIfTrue="1" operator="greaterThan">
      <formula>$H$31</formula>
    </cfRule>
  </conditionalFormatting>
  <conditionalFormatting sqref="U69:V69">
    <cfRule type="cellIs" dxfId="109" priority="1" stopIfTrue="1" operator="lessThan">
      <formula>$X$36</formula>
    </cfRule>
    <cfRule type="cellIs" dxfId="108" priority="2" stopIfTrue="1" operator="greaterThan">
      <formula>$X$36</formula>
    </cfRule>
  </conditionalFormatting>
  <conditionalFormatting sqref="U75:V75">
    <cfRule type="cellIs" dxfId="107" priority="5" stopIfTrue="1" operator="lessThan">
      <formula>$X$35</formula>
    </cfRule>
    <cfRule type="cellIs" dxfId="106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105" priority="3" stopIfTrue="1" operator="lessThan">
      <formula>$X$37</formula>
    </cfRule>
    <cfRule type="cellIs" dxfId="104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1076-8BD8-444B-9479-F83033EAE6BC}">
  <sheetPr>
    <tabColor rgb="FF92D050"/>
  </sheetPr>
  <dimension ref="A1:AX381"/>
  <sheetViews>
    <sheetView view="pageBreakPreview" topLeftCell="A16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224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60.884065626570191</v>
      </c>
      <c r="AJ6" s="24">
        <f>AI6/6</f>
        <v>10.147344271095031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223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Sheet1!B48</f>
        <v>2466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19.38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9730</v>
      </c>
      <c r="N39" s="7" t="s">
        <v>55</v>
      </c>
      <c r="O39" s="82" t="s">
        <v>56</v>
      </c>
      <c r="T39" s="15"/>
      <c r="U39" s="232">
        <f>Sheet1!C48</f>
        <v>8200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225</v>
      </c>
      <c r="N40" s="7" t="s">
        <v>58</v>
      </c>
      <c r="O40" s="82" t="s">
        <v>59</v>
      </c>
      <c r="T40" s="15"/>
      <c r="U40" s="233">
        <f>Sheet1!M48</f>
        <v>225000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Sheet1!E48</f>
        <v>600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294.98329796073256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92.512661906444947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1017.0067324962082</v>
      </c>
      <c r="L68" s="226"/>
      <c r="M68" s="95" t="s">
        <v>55</v>
      </c>
      <c r="R68" s="7" t="s">
        <v>66</v>
      </c>
      <c r="T68" s="7" t="s">
        <v>3</v>
      </c>
      <c r="U68" s="219">
        <v>1020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30.088296391994717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1020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8710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508.5033662481041</v>
      </c>
      <c r="L74" s="226"/>
      <c r="M74" s="95" t="s">
        <v>55</v>
      </c>
      <c r="R74" s="7" t="s">
        <v>66</v>
      </c>
      <c r="T74" s="7" t="s">
        <v>3</v>
      </c>
      <c r="U74" s="219">
        <v>510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15.044148195997359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1530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8200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600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254.25168312405205</v>
      </c>
      <c r="L91" s="226"/>
      <c r="M91" s="95" t="s">
        <v>55</v>
      </c>
      <c r="R91" s="7" t="s">
        <v>66</v>
      </c>
      <c r="T91" s="7" t="s">
        <v>3</v>
      </c>
      <c r="U91" s="219">
        <v>255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855</v>
      </c>
      <c r="L92" s="220"/>
      <c r="M92" s="106" t="s">
        <v>55</v>
      </c>
      <c r="T92" s="7"/>
      <c r="U92" s="221">
        <f>U91/1000*K65/X34*60</f>
        <v>15.044148195997359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2870.1874891579278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2569.3045252379807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2166.6523235215805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2241.8730645015671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176.98997877643953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8710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8200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855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600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9730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30.088296391994717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8710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15.044148195997359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8200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2241.8730645015671</v>
      </c>
      <c r="L126" s="135" t="s">
        <v>58</v>
      </c>
      <c r="M126" s="209"/>
      <c r="N126" s="209"/>
      <c r="O126" s="82"/>
      <c r="R126" s="136">
        <f>J103</f>
        <v>2166.6523235215805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855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15.044148195997359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600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19380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294.98329796073256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1209.4315216390034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72.565891298340205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4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2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1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103" priority="11" stopIfTrue="1" operator="lessThan">
      <formula>$H$31</formula>
    </cfRule>
    <cfRule type="cellIs" dxfId="102" priority="12" stopIfTrue="1" operator="greaterThan">
      <formula>$H$31</formula>
    </cfRule>
  </conditionalFormatting>
  <conditionalFormatting sqref="U69:V69">
    <cfRule type="cellIs" dxfId="101" priority="1" stopIfTrue="1" operator="lessThan">
      <formula>$X$36</formula>
    </cfRule>
    <cfRule type="cellIs" dxfId="100" priority="2" stopIfTrue="1" operator="greaterThan">
      <formula>$X$36</formula>
    </cfRule>
  </conditionalFormatting>
  <conditionalFormatting sqref="U75:V75">
    <cfRule type="cellIs" dxfId="99" priority="5" stopIfTrue="1" operator="lessThan">
      <formula>$X$35</formula>
    </cfRule>
    <cfRule type="cellIs" dxfId="98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97" priority="3" stopIfTrue="1" operator="lessThan">
      <formula>$X$37</formula>
    </cfRule>
    <cfRule type="cellIs" dxfId="96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4997C-FFCA-4E45-B2B0-E2F04277BD83}">
  <sheetPr>
    <tabColor rgb="FF92D050"/>
  </sheetPr>
  <dimension ref="A1:AX381"/>
  <sheetViews>
    <sheetView view="pageBreakPreview" topLeftCell="A10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225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53.598712262895461</v>
      </c>
      <c r="AJ6" s="24">
        <f>AI6/6</f>
        <v>8.9331187104825762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128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Sheet1!B49</f>
        <v>1635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450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17.061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8531</v>
      </c>
      <c r="N39" s="7" t="s">
        <v>55</v>
      </c>
      <c r="O39" s="82" t="s">
        <v>56</v>
      </c>
      <c r="T39" s="15"/>
      <c r="U39" s="232">
        <f>Sheet1!C49</f>
        <v>7050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137</v>
      </c>
      <c r="N40" s="7" t="s">
        <v>58</v>
      </c>
      <c r="O40" s="82" t="s">
        <v>59</v>
      </c>
      <c r="T40" s="15"/>
      <c r="U40" s="233">
        <f>Sheet1!M49</f>
        <v>137000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Sheet1!E49</f>
        <v>500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228.61190747931485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71.697266423662725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225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984.20070275805006</v>
      </c>
      <c r="L68" s="226"/>
      <c r="M68" s="95" t="s">
        <v>55</v>
      </c>
      <c r="R68" s="7" t="s">
        <v>66</v>
      </c>
      <c r="T68" s="7" t="s">
        <v>3</v>
      </c>
      <c r="U68" s="219">
        <v>988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30.115808611941745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988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7543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112.5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492.10035137902503</v>
      </c>
      <c r="L74" s="226"/>
      <c r="M74" s="95" t="s">
        <v>55</v>
      </c>
      <c r="R74" s="7" t="s">
        <v>66</v>
      </c>
      <c r="T74" s="7" t="s">
        <v>3</v>
      </c>
      <c r="U74" s="219">
        <v>493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15.027422718306962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1481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7050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0.96362955913265658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500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328.06690091935002</v>
      </c>
      <c r="L91" s="226"/>
      <c r="M91" s="95" t="s">
        <v>55</v>
      </c>
      <c r="R91" s="7" t="s">
        <v>66</v>
      </c>
      <c r="T91" s="7" t="s">
        <v>3</v>
      </c>
      <c r="U91" s="219">
        <v>330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830</v>
      </c>
      <c r="L92" s="220"/>
      <c r="M92" s="106" t="s">
        <v>55</v>
      </c>
      <c r="T92" s="7"/>
      <c r="U92" s="221">
        <f>U91/1000*K65/X34*60</f>
        <v>15.088385893634783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1950.2881827060351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1724.4196181164718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1421.9660645213382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1497.4079939895123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114.30595373965743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7543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7050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830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500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8531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30.115808611941745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7543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15.027422718306962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7050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1497.4079939895123</v>
      </c>
      <c r="L126" s="135" t="s">
        <v>58</v>
      </c>
      <c r="M126" s="209"/>
      <c r="N126" s="209"/>
      <c r="O126" s="82"/>
      <c r="R126" s="136">
        <f>J103</f>
        <v>1421.9660645213382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830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15.088385893634783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500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17061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228.61190747931485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937.30882066519086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56.238529239911458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3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2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1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95" priority="11" stopIfTrue="1" operator="lessThan">
      <formula>$H$31</formula>
    </cfRule>
    <cfRule type="cellIs" dxfId="94" priority="12" stopIfTrue="1" operator="greaterThan">
      <formula>$H$31</formula>
    </cfRule>
  </conditionalFormatting>
  <conditionalFormatting sqref="U69:V69">
    <cfRule type="cellIs" dxfId="93" priority="1" stopIfTrue="1" operator="lessThan">
      <formula>$X$36</formula>
    </cfRule>
    <cfRule type="cellIs" dxfId="92" priority="2" stopIfTrue="1" operator="greaterThan">
      <formula>$X$36</formula>
    </cfRule>
  </conditionalFormatting>
  <conditionalFormatting sqref="U75:V75">
    <cfRule type="cellIs" dxfId="91" priority="5" stopIfTrue="1" operator="lessThan">
      <formula>$X$35</formula>
    </cfRule>
    <cfRule type="cellIs" dxfId="90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89" priority="3" stopIfTrue="1" operator="lessThan">
      <formula>$X$37</formula>
    </cfRule>
    <cfRule type="cellIs" dxfId="88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5E2B-E2E7-4C0E-A67B-0870EDAEF2F9}">
  <sheetPr>
    <tabColor rgb="FF92D050"/>
  </sheetPr>
  <dimension ref="A1:AX381"/>
  <sheetViews>
    <sheetView view="pageBreakPreview" topLeftCell="A19" zoomScale="110" zoomScaleNormal="100" zoomScaleSheetLayoutView="110" workbookViewId="0">
      <selection activeCell="U68" sqref="U68:V68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226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53.53273881717007</v>
      </c>
      <c r="AJ6" s="24">
        <f>AI6/6</f>
        <v>8.9221231361950117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128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Sheet1!B50</f>
        <v>1655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450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17.04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8684</v>
      </c>
      <c r="N39" s="7" t="s">
        <v>55</v>
      </c>
      <c r="O39" s="82" t="s">
        <v>56</v>
      </c>
      <c r="T39" s="15"/>
      <c r="U39" s="232">
        <f>Sheet1!C50</f>
        <v>7200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130</v>
      </c>
      <c r="N40" s="7" t="s">
        <v>58</v>
      </c>
      <c r="O40" s="82" t="s">
        <v>59</v>
      </c>
      <c r="T40" s="15"/>
      <c r="U40" s="233">
        <f>Sheet1!M50</f>
        <v>130000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Sheet1!E50</f>
        <v>510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228.04946736114448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71.520873953802138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225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986.62804436058923</v>
      </c>
      <c r="L68" s="226"/>
      <c r="M68" s="95" t="s">
        <v>55</v>
      </c>
      <c r="R68" s="7" t="s">
        <v>66</v>
      </c>
      <c r="T68" s="7" t="s">
        <v>3</v>
      </c>
      <c r="U68" s="219">
        <v>990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30.102529691671066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990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7694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112.5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493.31402218029461</v>
      </c>
      <c r="L74" s="226"/>
      <c r="M74" s="95" t="s">
        <v>55</v>
      </c>
      <c r="R74" s="7" t="s">
        <v>66</v>
      </c>
      <c r="T74" s="7" t="s">
        <v>3</v>
      </c>
      <c r="U74" s="219">
        <v>494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15.020858250187384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1484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7200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0.96362955913265658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510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328.8760147868631</v>
      </c>
      <c r="L91" s="226"/>
      <c r="M91" s="95" t="s">
        <v>55</v>
      </c>
      <c r="R91" s="7" t="s">
        <v>66</v>
      </c>
      <c r="T91" s="7" t="s">
        <v>3</v>
      </c>
      <c r="U91" s="219">
        <v>330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840</v>
      </c>
      <c r="L92" s="220"/>
      <c r="M92" s="106" t="s">
        <v>55</v>
      </c>
      <c r="T92" s="7"/>
      <c r="U92" s="221">
        <f>U91/1000*K65/X34*60</f>
        <v>15.051264845835536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1980.3815745641787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1754.6126018766456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1450.3946124168788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1525.6509366460566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116.30522835418368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7694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7200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840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510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8684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30.102529691671066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7694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15.020858250187384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7200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1525.6509366460566</v>
      </c>
      <c r="L126" s="135" t="s">
        <v>58</v>
      </c>
      <c r="M126" s="209"/>
      <c r="N126" s="209"/>
      <c r="O126" s="82"/>
      <c r="R126" s="136">
        <f>J103</f>
        <v>1450.3946124168788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840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15.051264845835536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510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17040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228.04946736114448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935.00281618069232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56.100168970841537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3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2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1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87" priority="11" stopIfTrue="1" operator="lessThan">
      <formula>$H$31</formula>
    </cfRule>
    <cfRule type="cellIs" dxfId="86" priority="12" stopIfTrue="1" operator="greaterThan">
      <formula>$H$31</formula>
    </cfRule>
  </conditionalFormatting>
  <conditionalFormatting sqref="U69:V69">
    <cfRule type="cellIs" dxfId="85" priority="1" stopIfTrue="1" operator="lessThan">
      <formula>$X$36</formula>
    </cfRule>
    <cfRule type="cellIs" dxfId="84" priority="2" stopIfTrue="1" operator="greaterThan">
      <formula>$X$36</formula>
    </cfRule>
  </conditionalFormatting>
  <conditionalFormatting sqref="U75:V75">
    <cfRule type="cellIs" dxfId="83" priority="5" stopIfTrue="1" operator="lessThan">
      <formula>$X$35</formula>
    </cfRule>
    <cfRule type="cellIs" dxfId="82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81" priority="3" stopIfTrue="1" operator="lessThan">
      <formula>$X$37</formula>
    </cfRule>
    <cfRule type="cellIs" dxfId="80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E03D-0286-4D01-A7C6-513AF86C61F4}">
  <sheetPr>
    <tabColor rgb="FF92D050"/>
  </sheetPr>
  <dimension ref="A1:AX381"/>
  <sheetViews>
    <sheetView view="pageBreakPreview" topLeftCell="A22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227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107.15344222864066</v>
      </c>
      <c r="AJ6" s="24">
        <f>AI6/6</f>
        <v>17.858907038106775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198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Sheet1!B51</f>
        <v>9102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34.107999999999997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10294</v>
      </c>
      <c r="N39" s="7" t="s">
        <v>55</v>
      </c>
      <c r="O39" s="82" t="s">
        <v>56</v>
      </c>
      <c r="T39" s="15"/>
      <c r="U39" s="232">
        <f>Sheet1!C51</f>
        <v>9800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692</v>
      </c>
      <c r="N40" s="7" t="s">
        <v>58</v>
      </c>
      <c r="O40" s="82" t="s">
        <v>59</v>
      </c>
      <c r="T40" s="15"/>
      <c r="U40" s="233">
        <f>Sheet1!M51</f>
        <v>692000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Sheet1!E51</f>
        <v>600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913.69740188361868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286.55377917874051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328.33627345501878</v>
      </c>
      <c r="L68" s="226"/>
      <c r="M68" s="95" t="s">
        <v>55</v>
      </c>
      <c r="R68" s="7" t="s">
        <v>66</v>
      </c>
      <c r="T68" s="7" t="s">
        <v>3</v>
      </c>
      <c r="U68" s="219">
        <v>329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30.060644521971053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329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9965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164.16813672750939</v>
      </c>
      <c r="L74" s="226"/>
      <c r="M74" s="95" t="s">
        <v>55</v>
      </c>
      <c r="R74" s="7" t="s">
        <v>66</v>
      </c>
      <c r="T74" s="7" t="s">
        <v>3</v>
      </c>
      <c r="U74" s="219">
        <v>165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15.076007131079708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494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9800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600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82.084068363754696</v>
      </c>
      <c r="L91" s="226"/>
      <c r="M91" s="95" t="s">
        <v>55</v>
      </c>
      <c r="R91" s="7" t="s">
        <v>66</v>
      </c>
      <c r="T91" s="7" t="s">
        <v>3</v>
      </c>
      <c r="U91" s="219">
        <v>83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683</v>
      </c>
      <c r="L92" s="220"/>
      <c r="M92" s="106" t="s">
        <v>55</v>
      </c>
      <c r="T92" s="7"/>
      <c r="U92" s="221">
        <f>U91/1000*K65/X34*60</f>
        <v>15.167376871268072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9405.6010549899711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9104.9946097702614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8330.1792129729511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8406.0160973292932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548.21844113017119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9965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9800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683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600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10294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30.060644521971053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9965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15.076007131079708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9800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8406.0160973292932</v>
      </c>
      <c r="L126" s="135" t="s">
        <v>58</v>
      </c>
      <c r="M126" s="209"/>
      <c r="N126" s="209"/>
      <c r="O126" s="82"/>
      <c r="R126" s="136">
        <f>J103</f>
        <v>8330.1792129729511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683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15.167376871268072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600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34108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913.69740188361868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3746.1593477228362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224.76956086337017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12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6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3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2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79" priority="11" stopIfTrue="1" operator="lessThan">
      <formula>$H$31</formula>
    </cfRule>
    <cfRule type="cellIs" dxfId="78" priority="12" stopIfTrue="1" operator="greaterThan">
      <formula>$H$31</formula>
    </cfRule>
  </conditionalFormatting>
  <conditionalFormatting sqref="U69:V69">
    <cfRule type="cellIs" dxfId="77" priority="1" stopIfTrue="1" operator="lessThan">
      <formula>$X$36</formula>
    </cfRule>
    <cfRule type="cellIs" dxfId="76" priority="2" stopIfTrue="1" operator="greaterThan">
      <formula>$X$36</formula>
    </cfRule>
  </conditionalFormatting>
  <conditionalFormatting sqref="U75:V75">
    <cfRule type="cellIs" dxfId="75" priority="5" stopIfTrue="1" operator="lessThan">
      <formula>$X$35</formula>
    </cfRule>
    <cfRule type="cellIs" dxfId="74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73" priority="3" stopIfTrue="1" operator="lessThan">
      <formula>$X$37</formula>
    </cfRule>
    <cfRule type="cellIs" dxfId="72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463D-49F9-4B34-83A6-D33D2DF37397}">
  <sheetPr>
    <tabColor rgb="FF92D050"/>
  </sheetPr>
  <dimension ref="A1:AX381"/>
  <sheetViews>
    <sheetView view="pageBreakPreview" topLeftCell="A8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228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106.8047254440922</v>
      </c>
      <c r="AJ6" s="24">
        <f>AI6/6</f>
        <v>17.800787574015366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202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Sheet1!B52</f>
        <v>9291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33.997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10697</v>
      </c>
      <c r="N39" s="7" t="s">
        <v>55</v>
      </c>
      <c r="O39" s="82" t="s">
        <v>56</v>
      </c>
      <c r="T39" s="15"/>
      <c r="U39" s="232">
        <f>Sheet1!C52</f>
        <v>10200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1214</v>
      </c>
      <c r="N40" s="7" t="s">
        <v>58</v>
      </c>
      <c r="O40" s="82" t="s">
        <v>59</v>
      </c>
      <c r="T40" s="15"/>
      <c r="U40" s="233">
        <f>Sheet1!M52</f>
        <v>1214000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Sheet1!E52</f>
        <v>1300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907.7600627307005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284.69171087360229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330.48380548660373</v>
      </c>
      <c r="L68" s="226"/>
      <c r="M68" s="95" t="s">
        <v>55</v>
      </c>
      <c r="R68" s="7" t="s">
        <v>66</v>
      </c>
      <c r="T68" s="7" t="s">
        <v>3</v>
      </c>
      <c r="U68" s="219">
        <v>331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30.046858076386187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331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10366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165.24190274330186</v>
      </c>
      <c r="L74" s="226"/>
      <c r="M74" s="95" t="s">
        <v>55</v>
      </c>
      <c r="R74" s="7" t="s">
        <v>66</v>
      </c>
      <c r="T74" s="7" t="s">
        <v>3</v>
      </c>
      <c r="U74" s="219">
        <v>166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15.068817041329629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497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10200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1300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82.620951371650932</v>
      </c>
      <c r="L91" s="226"/>
      <c r="M91" s="95" t="s">
        <v>55</v>
      </c>
      <c r="R91" s="7" t="s">
        <v>66</v>
      </c>
      <c r="T91" s="7" t="s">
        <v>3</v>
      </c>
      <c r="U91" s="219">
        <v>83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1383</v>
      </c>
      <c r="L92" s="220"/>
      <c r="M92" s="106" t="s">
        <v>55</v>
      </c>
      <c r="T92" s="7"/>
      <c r="U92" s="221">
        <f>U91/1000*K65/X34*60</f>
        <v>15.068817041329629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9710.3093910303032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9409.8408102664416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8003.7204730965859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8079.0645583032338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1180.0880815499106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10366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10200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1383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1300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10697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30.046858076386187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10366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15.068817041329629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10200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8079.0645583032338</v>
      </c>
      <c r="L126" s="135" t="s">
        <v>58</v>
      </c>
      <c r="M126" s="209"/>
      <c r="N126" s="209"/>
      <c r="O126" s="82"/>
      <c r="R126" s="136">
        <f>J103</f>
        <v>8003.7204730965859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1383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15.068817041329629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1300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33997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907.7600627307005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3721.8162571958719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223.30897543175232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12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6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3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2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71" priority="11" stopIfTrue="1" operator="lessThan">
      <formula>$H$31</formula>
    </cfRule>
    <cfRule type="cellIs" dxfId="70" priority="12" stopIfTrue="1" operator="greaterThan">
      <formula>$H$31</formula>
    </cfRule>
  </conditionalFormatting>
  <conditionalFormatting sqref="U69:V69">
    <cfRule type="cellIs" dxfId="69" priority="1" stopIfTrue="1" operator="lessThan">
      <formula>$X$36</formula>
    </cfRule>
    <cfRule type="cellIs" dxfId="68" priority="2" stopIfTrue="1" operator="greaterThan">
      <formula>$X$36</formula>
    </cfRule>
  </conditionalFormatting>
  <conditionalFormatting sqref="U75:V75">
    <cfRule type="cellIs" dxfId="67" priority="5" stopIfTrue="1" operator="lessThan">
      <formula>$X$35</formula>
    </cfRule>
    <cfRule type="cellIs" dxfId="66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65" priority="3" stopIfTrue="1" operator="lessThan">
      <formula>$X$37</formula>
    </cfRule>
    <cfRule type="cellIs" dxfId="64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D76F-941F-40EF-B433-97382AF2EAAC}">
  <sheetPr>
    <tabColor rgb="FF92D050"/>
  </sheetPr>
  <dimension ref="A1:AX381"/>
  <sheetViews>
    <sheetView view="pageBreakPreview" topLeftCell="A10" zoomScale="110" zoomScaleNormal="100" zoomScaleSheetLayoutView="110" workbookViewId="0">
      <selection activeCell="U68" sqref="U68:V68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229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107.15972541394784</v>
      </c>
      <c r="AJ6" s="24">
        <f>AI6/6</f>
        <v>17.859954235657973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223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Sheet1!B54</f>
        <v>9668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34.11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10896</v>
      </c>
      <c r="N39" s="7" t="s">
        <v>55</v>
      </c>
      <c r="O39" s="82" t="s">
        <v>56</v>
      </c>
      <c r="T39" s="15"/>
      <c r="U39" s="232">
        <f>Sheet1!C54</f>
        <v>10400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1078</v>
      </c>
      <c r="N40" s="7" t="s">
        <v>58</v>
      </c>
      <c r="O40" s="82" t="s">
        <v>59</v>
      </c>
      <c r="T40" s="15"/>
      <c r="U40" s="233">
        <f>Sheet1!M54</f>
        <v>1078000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Sheet1!E54</f>
        <v>1000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913.80455846744019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286.58738562655861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328.29777135620333</v>
      </c>
      <c r="L68" s="226"/>
      <c r="M68" s="95" t="s">
        <v>55</v>
      </c>
      <c r="R68" s="7" t="s">
        <v>66</v>
      </c>
      <c r="T68" s="7" t="s">
        <v>3</v>
      </c>
      <c r="U68" s="219">
        <v>330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30.155550429425528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330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10566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164.14888567810166</v>
      </c>
      <c r="L74" s="226"/>
      <c r="M74" s="95" t="s">
        <v>55</v>
      </c>
      <c r="R74" s="7" t="s">
        <v>66</v>
      </c>
      <c r="T74" s="7" t="s">
        <v>3</v>
      </c>
      <c r="U74" s="219">
        <v>166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15.169155670559508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496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10400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1000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82.074442839050832</v>
      </c>
      <c r="L91" s="226"/>
      <c r="M91" s="95" t="s">
        <v>55</v>
      </c>
      <c r="R91" s="7" t="s">
        <v>66</v>
      </c>
      <c r="T91" s="7" t="s">
        <v>3</v>
      </c>
      <c r="U91" s="219">
        <v>83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1083</v>
      </c>
      <c r="L92" s="220"/>
      <c r="M92" s="106" t="s">
        <v>55</v>
      </c>
      <c r="T92" s="7"/>
      <c r="U92" s="221">
        <f>U91/1000*K65/X34*60</f>
        <v>15.169155670559508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9956.814469061228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9655.2589647669738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8513.9170712411396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8589.7628495939371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913.80455846744019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10566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10400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1083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1000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10896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30.155550429425528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10566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15.169155670559508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10400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8589.7628495939371</v>
      </c>
      <c r="L126" s="135" t="s">
        <v>58</v>
      </c>
      <c r="M126" s="209"/>
      <c r="N126" s="209"/>
      <c r="O126" s="82"/>
      <c r="R126" s="136">
        <f>J103</f>
        <v>8513.9170712411396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1083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15.169155670559508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1000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34110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913.80455846744019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3746.5986897165044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224.79592138299026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12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6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3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2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63" priority="11" stopIfTrue="1" operator="lessThan">
      <formula>$H$31</formula>
    </cfRule>
    <cfRule type="cellIs" dxfId="62" priority="12" stopIfTrue="1" operator="greaterThan">
      <formula>$H$31</formula>
    </cfRule>
  </conditionalFormatting>
  <conditionalFormatting sqref="U69:V69">
    <cfRule type="cellIs" dxfId="61" priority="1" stopIfTrue="1" operator="lessThan">
      <formula>$X$36</formula>
    </cfRule>
    <cfRule type="cellIs" dxfId="60" priority="2" stopIfTrue="1" operator="greaterThan">
      <formula>$X$36</formula>
    </cfRule>
  </conditionalFormatting>
  <conditionalFormatting sqref="U75:V75">
    <cfRule type="cellIs" dxfId="59" priority="5" stopIfTrue="1" operator="lessThan">
      <formula>$X$35</formula>
    </cfRule>
    <cfRule type="cellIs" dxfId="58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57" priority="3" stopIfTrue="1" operator="lessThan">
      <formula>$X$37</formula>
    </cfRule>
    <cfRule type="cellIs" dxfId="56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5BAB-3DCC-4499-943E-2214640BA246}">
  <sheetPr>
    <tabColor rgb="FF92D050"/>
  </sheetPr>
  <dimension ref="A1:AX381"/>
  <sheetViews>
    <sheetView view="pageBreakPreview" topLeftCell="A25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230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76.582604116558386</v>
      </c>
      <c r="AJ6" s="24">
        <f>AI6/6</f>
        <v>12.76376735275973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205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Sheet1!B55</f>
        <v>4858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24.376999999999999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11367</v>
      </c>
      <c r="N39" s="7" t="s">
        <v>55</v>
      </c>
      <c r="O39" s="82" t="s">
        <v>56</v>
      </c>
      <c r="T39" s="15"/>
      <c r="U39" s="232">
        <f>Sheet1!C55</f>
        <v>10400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126</v>
      </c>
      <c r="N40" s="7" t="s">
        <v>58</v>
      </c>
      <c r="O40" s="82" t="s">
        <v>59</v>
      </c>
      <c r="T40" s="15"/>
      <c r="U40" s="233">
        <f>Sheet1!M55</f>
        <v>126000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Sheet1!E55</f>
        <v>261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466.7135351373359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146.37069888977126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642.79258563118697</v>
      </c>
      <c r="L68" s="226"/>
      <c r="M68" s="95" t="s">
        <v>55</v>
      </c>
      <c r="R68" s="7" t="s">
        <v>66</v>
      </c>
      <c r="T68" s="7" t="s">
        <v>3</v>
      </c>
      <c r="U68" s="219">
        <v>645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30.103023016358168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645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10722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321.39629281559348</v>
      </c>
      <c r="L74" s="226"/>
      <c r="M74" s="95" t="s">
        <v>55</v>
      </c>
      <c r="R74" s="7" t="s">
        <v>66</v>
      </c>
      <c r="T74" s="7" t="s">
        <v>3</v>
      </c>
      <c r="U74" s="219">
        <v>322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15.028175831422216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967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10400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261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160.69814640779674</v>
      </c>
      <c r="L91" s="226"/>
      <c r="M91" s="95" t="s">
        <v>55</v>
      </c>
      <c r="R91" s="7" t="s">
        <v>66</v>
      </c>
      <c r="T91" s="7" t="s">
        <v>3</v>
      </c>
      <c r="U91" s="219">
        <v>162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423</v>
      </c>
      <c r="L92" s="220"/>
      <c r="M92" s="106" t="s">
        <v>55</v>
      </c>
      <c r="T92" s="7"/>
      <c r="U92" s="221">
        <f>U91/1000*K65/X34*60</f>
        <v>15.121518538449681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5305.1327539060976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5004.1025237425156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4656.4009400652003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4732.0085327574488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121.81223267084466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10722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10400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423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261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11367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30.103023016358168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10722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15.028175831422216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10400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4732.0085327574488</v>
      </c>
      <c r="L126" s="135" t="s">
        <v>58</v>
      </c>
      <c r="M126" s="209"/>
      <c r="N126" s="209"/>
      <c r="O126" s="82"/>
      <c r="R126" s="136">
        <f>J103</f>
        <v>4656.4009400652003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423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15.121518538449681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261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24377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466.7135351373359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1913.5254940630771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114.81152964378462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6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3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2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55" priority="11" stopIfTrue="1" operator="lessThan">
      <formula>$H$31</formula>
    </cfRule>
    <cfRule type="cellIs" dxfId="54" priority="12" stopIfTrue="1" operator="greaterThan">
      <formula>$H$31</formula>
    </cfRule>
  </conditionalFormatting>
  <conditionalFormatting sqref="U69:V69">
    <cfRule type="cellIs" dxfId="53" priority="1" stopIfTrue="1" operator="lessThan">
      <formula>$X$36</formula>
    </cfRule>
    <cfRule type="cellIs" dxfId="52" priority="2" stopIfTrue="1" operator="greaterThan">
      <formula>$X$36</formula>
    </cfRule>
  </conditionalFormatting>
  <conditionalFormatting sqref="U75:V75">
    <cfRule type="cellIs" dxfId="51" priority="5" stopIfTrue="1" operator="lessThan">
      <formula>$X$35</formula>
    </cfRule>
    <cfRule type="cellIs" dxfId="50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49" priority="3" stopIfTrue="1" operator="lessThan">
      <formula>$X$37</formula>
    </cfRule>
    <cfRule type="cellIs" dxfId="48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E5948-D08E-4402-8A3B-2A206ABA4B28}">
  <sheetPr>
    <tabColor rgb="FF92D050"/>
  </sheetPr>
  <dimension ref="A1:AX381"/>
  <sheetViews>
    <sheetView view="pageBreakPreview" topLeftCell="A25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231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76.595170487172751</v>
      </c>
      <c r="AJ6" s="24">
        <f>AI6/6</f>
        <v>12.765861747862125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198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Sheet1!B57</f>
        <v>4977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500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24.381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11305</v>
      </c>
      <c r="N39" s="7" t="s">
        <v>55</v>
      </c>
      <c r="O39" s="82" t="s">
        <v>56</v>
      </c>
      <c r="T39" s="15"/>
      <c r="U39" s="232">
        <f>Sheet1!C57</f>
        <v>10500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195</v>
      </c>
      <c r="N40" s="7" t="s">
        <v>58</v>
      </c>
      <c r="O40" s="82" t="s">
        <v>59</v>
      </c>
      <c r="T40" s="15"/>
      <c r="U40" s="233">
        <f>Sheet1!M57</f>
        <v>195000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Sheet1!E57</f>
        <v>258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466.86671291193971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146.41873850344251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250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535.48473918969444</v>
      </c>
      <c r="L68" s="226"/>
      <c r="M68" s="95" t="s">
        <v>55</v>
      </c>
      <c r="R68" s="7" t="s">
        <v>66</v>
      </c>
      <c r="T68" s="7" t="s">
        <v>3</v>
      </c>
      <c r="U68" s="219">
        <v>537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30.084890980045401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537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10768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125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267.74236959484722</v>
      </c>
      <c r="L74" s="226"/>
      <c r="M74" s="95" t="s">
        <v>55</v>
      </c>
      <c r="R74" s="7" t="s">
        <v>66</v>
      </c>
      <c r="T74" s="7" t="s">
        <v>3</v>
      </c>
      <c r="U74" s="219">
        <v>268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15.014433487247983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805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10500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1.0706995101473962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258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160.64542175690835</v>
      </c>
      <c r="L91" s="226"/>
      <c r="M91" s="95" t="s">
        <v>55</v>
      </c>
      <c r="R91" s="7" t="s">
        <v>66</v>
      </c>
      <c r="T91" s="7" t="s">
        <v>3</v>
      </c>
      <c r="U91" s="219">
        <v>161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419</v>
      </c>
      <c r="L92" s="220"/>
      <c r="M92" s="106" t="s">
        <v>55</v>
      </c>
      <c r="T92" s="7"/>
      <c r="U92" s="221">
        <f>U91/1000*K65/X34*60</f>
        <v>15.033108155764458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5277.9281894694777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5027.2207646357665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4706.4833328652639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4781.648873644087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120.45161193128045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10768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10500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419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258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11305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30.084890980045401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10768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15.014433487247983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10500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4781.648873644087</v>
      </c>
      <c r="L126" s="135" t="s">
        <v>58</v>
      </c>
      <c r="M126" s="209"/>
      <c r="N126" s="209"/>
      <c r="O126" s="82"/>
      <c r="R126" s="136">
        <f>J103</f>
        <v>4706.4833328652639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419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15.033108155764458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258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24381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466.86671291193971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1914.1535229389526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114.84921137633717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6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3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2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47" priority="11" stopIfTrue="1" operator="lessThan">
      <formula>$H$31</formula>
    </cfRule>
    <cfRule type="cellIs" dxfId="46" priority="12" stopIfTrue="1" operator="greaterThan">
      <formula>$H$31</formula>
    </cfRule>
  </conditionalFormatting>
  <conditionalFormatting sqref="U69:V69">
    <cfRule type="cellIs" dxfId="45" priority="1" stopIfTrue="1" operator="lessThan">
      <formula>$X$36</formula>
    </cfRule>
    <cfRule type="cellIs" dxfId="44" priority="2" stopIfTrue="1" operator="greaterThan">
      <formula>$X$36</formula>
    </cfRule>
  </conditionalFormatting>
  <conditionalFormatting sqref="U75:V75">
    <cfRule type="cellIs" dxfId="43" priority="5" stopIfTrue="1" operator="lessThan">
      <formula>$X$35</formula>
    </cfRule>
    <cfRule type="cellIs" dxfId="42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41" priority="3" stopIfTrue="1" operator="lessThan">
      <formula>$X$37</formula>
    </cfRule>
    <cfRule type="cellIs" dxfId="40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960C-BA55-465C-8A94-F95690F5E284}">
  <sheetPr>
    <tabColor rgb="FF92D050"/>
  </sheetPr>
  <dimension ref="A1:AX381"/>
  <sheetViews>
    <sheetView view="pageBreakPreview" topLeftCell="A22" zoomScale="110" zoomScaleNormal="100" zoomScaleSheetLayoutView="110" workbookViewId="0">
      <selection activeCell="U68" sqref="U68:V68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232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76.49463952225787</v>
      </c>
      <c r="AJ6" s="24">
        <f>AI6/6</f>
        <v>12.749106587042979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221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Sheet1!B58</f>
        <v>4868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500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24.349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11209</v>
      </c>
      <c r="N39" s="7" t="s">
        <v>55</v>
      </c>
      <c r="O39" s="82" t="s">
        <v>56</v>
      </c>
      <c r="T39" s="15"/>
      <c r="U39" s="232">
        <f>Sheet1!C58</f>
        <v>10400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235</v>
      </c>
      <c r="N40" s="7" t="s">
        <v>58</v>
      </c>
      <c r="O40" s="82" t="s">
        <v>59</v>
      </c>
      <c r="T40" s="15"/>
      <c r="U40" s="233">
        <f>Sheet1!M58</f>
        <v>235000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Sheet1!E58</f>
        <v>450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465.64199443186419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146.03464229372128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250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536.89315609308005</v>
      </c>
      <c r="L68" s="226"/>
      <c r="M68" s="95" t="s">
        <v>55</v>
      </c>
      <c r="R68" s="7" t="s">
        <v>66</v>
      </c>
      <c r="T68" s="7" t="s">
        <v>3</v>
      </c>
      <c r="U68" s="219">
        <v>540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30.173601239184805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540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10669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125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268.44657804654003</v>
      </c>
      <c r="L74" s="226"/>
      <c r="M74" s="95" t="s">
        <v>55</v>
      </c>
      <c r="R74" s="7" t="s">
        <v>66</v>
      </c>
      <c r="T74" s="7" t="s">
        <v>3</v>
      </c>
      <c r="U74" s="219">
        <v>269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15.030923580260577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809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10400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1.0706995101473962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450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161.06794682792403</v>
      </c>
      <c r="L91" s="226"/>
      <c r="M91" s="95" t="s">
        <v>55</v>
      </c>
      <c r="R91" s="7" t="s">
        <v>66</v>
      </c>
      <c r="T91" s="7" t="s">
        <v>3</v>
      </c>
      <c r="U91" s="219">
        <v>162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612</v>
      </c>
      <c r="L92" s="220"/>
      <c r="M92" s="106" t="s">
        <v>55</v>
      </c>
      <c r="T92" s="7"/>
      <c r="U92" s="221">
        <f>U91/1000*K65/X34*60</f>
        <v>15.086800619592399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5219.3811155867661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4967.9344385935592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4557.7038414990866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4633.1378445970495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209.5388974943389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10669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10400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612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450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11209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30.173601239184805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10669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15.030923580260577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10400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4633.1378445970495</v>
      </c>
      <c r="L126" s="135" t="s">
        <v>58</v>
      </c>
      <c r="M126" s="209"/>
      <c r="N126" s="209"/>
      <c r="O126" s="82"/>
      <c r="R126" s="136">
        <f>J103</f>
        <v>4557.7038414990866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612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15.086800619592399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450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24349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465.64199443186419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1909.132177170643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114.54793063023858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6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3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2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39" priority="11" stopIfTrue="1" operator="lessThan">
      <formula>$H$31</formula>
    </cfRule>
    <cfRule type="cellIs" dxfId="38" priority="12" stopIfTrue="1" operator="greaterThan">
      <formula>$H$31</formula>
    </cfRule>
  </conditionalFormatting>
  <conditionalFormatting sqref="U69:V69">
    <cfRule type="cellIs" dxfId="37" priority="1" stopIfTrue="1" operator="lessThan">
      <formula>$X$36</formula>
    </cfRule>
    <cfRule type="cellIs" dxfId="36" priority="2" stopIfTrue="1" operator="greaterThan">
      <formula>$X$36</formula>
    </cfRule>
  </conditionalFormatting>
  <conditionalFormatting sqref="U75:V75">
    <cfRule type="cellIs" dxfId="35" priority="5" stopIfTrue="1" operator="lessThan">
      <formula>$X$35</formula>
    </cfRule>
    <cfRule type="cellIs" dxfId="34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33" priority="3" stopIfTrue="1" operator="lessThan">
      <formula>$X$37</formula>
    </cfRule>
    <cfRule type="cellIs" dxfId="32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F6B7-5BE4-4BE4-8548-274DC72BF101}">
  <sheetPr>
    <tabColor rgb="FF92D050"/>
  </sheetPr>
  <dimension ref="A1:AX381"/>
  <sheetViews>
    <sheetView view="pageBreakPreview" topLeftCell="A13" zoomScale="110" zoomScaleNormal="100" zoomScaleSheetLayoutView="110" workbookViewId="0">
      <selection activeCell="U68" sqref="U68:V68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233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76.460082003068393</v>
      </c>
      <c r="AJ6" s="24">
        <f>AI6/6</f>
        <v>12.743347000511399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221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Sheet1!B59</f>
        <v>5042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500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24.338000000000001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6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10.92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11599</v>
      </c>
      <c r="N39" s="7" t="s">
        <v>55</v>
      </c>
      <c r="O39" s="82" t="s">
        <v>56</v>
      </c>
      <c r="T39" s="15"/>
      <c r="U39" s="232">
        <f>Sheet1!C59</f>
        <v>10790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235</v>
      </c>
      <c r="N40" s="7" t="s">
        <v>58</v>
      </c>
      <c r="O40" s="82" t="s">
        <v>59</v>
      </c>
      <c r="T40" s="15"/>
      <c r="U40" s="233">
        <f>Sheet1!M59</f>
        <v>235000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Sheet1!E59</f>
        <v>500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465.22136894766959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145.90272572936814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250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537.37858294321222</v>
      </c>
      <c r="L68" s="226"/>
      <c r="M68" s="95" t="s">
        <v>55</v>
      </c>
      <c r="R68" s="7" t="s">
        <v>66</v>
      </c>
      <c r="T68" s="7" t="s">
        <v>3</v>
      </c>
      <c r="U68" s="219">
        <v>540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30.146344707808993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540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11059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125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268.68929147160611</v>
      </c>
      <c r="L74" s="226"/>
      <c r="M74" s="95" t="s">
        <v>55</v>
      </c>
      <c r="R74" s="7" t="s">
        <v>66</v>
      </c>
      <c r="T74" s="7" t="s">
        <v>3</v>
      </c>
      <c r="U74" s="219">
        <v>269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15.017345789630774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809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10790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1.0706995101473962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500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161.21357488296368</v>
      </c>
      <c r="L91" s="226"/>
      <c r="M91" s="95" t="s">
        <v>55</v>
      </c>
      <c r="R91" s="7" t="s">
        <v>66</v>
      </c>
      <c r="T91" s="7" t="s">
        <v>3</v>
      </c>
      <c r="U91" s="219">
        <v>162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662</v>
      </c>
      <c r="L92" s="220"/>
      <c r="M92" s="106" t="s">
        <v>55</v>
      </c>
      <c r="T92" s="7"/>
      <c r="U92" s="221">
        <f>U91/1000*K65/X34*60</f>
        <v>15.073172353904496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5396.1026584240199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5144.8831191922782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4711.7620247019977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4787.1278864715205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232.61068447383479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11059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10790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662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500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11599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30.146344707808993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11059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15.017345789630774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10790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10920</v>
      </c>
      <c r="D126" s="208"/>
      <c r="E126" s="191" t="s">
        <v>55</v>
      </c>
      <c r="J126" s="191"/>
      <c r="K126" s="134">
        <f>J104</f>
        <v>4787.1278864715205</v>
      </c>
      <c r="L126" s="135" t="s">
        <v>58</v>
      </c>
      <c r="M126" s="209"/>
      <c r="N126" s="209"/>
      <c r="O126" s="82"/>
      <c r="R126" s="136">
        <f>J103</f>
        <v>4711.7620247019977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662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15.073172353904496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500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24338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465.22136894766959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1907.4076126854452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114.44445676112672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6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3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2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1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31" priority="11" stopIfTrue="1" operator="lessThan">
      <formula>$H$31</formula>
    </cfRule>
    <cfRule type="cellIs" dxfId="30" priority="12" stopIfTrue="1" operator="greaterThan">
      <formula>$H$31</formula>
    </cfRule>
  </conditionalFormatting>
  <conditionalFormatting sqref="U69:V69">
    <cfRule type="cellIs" dxfId="29" priority="1" stopIfTrue="1" operator="lessThan">
      <formula>$X$36</formula>
    </cfRule>
    <cfRule type="cellIs" dxfId="28" priority="2" stopIfTrue="1" operator="greaterThan">
      <formula>$X$36</formula>
    </cfRule>
  </conditionalFormatting>
  <conditionalFormatting sqref="U75:V75">
    <cfRule type="cellIs" dxfId="27" priority="5" stopIfTrue="1" operator="lessThan">
      <formula>$X$35</formula>
    </cfRule>
    <cfRule type="cellIs" dxfId="26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25" priority="3" stopIfTrue="1" operator="lessThan">
      <formula>$X$37</formula>
    </cfRule>
    <cfRule type="cellIs" dxfId="24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B2A7-28F4-4D56-BA0A-AD938AD36E95}">
  <sheetPr>
    <tabColor rgb="FF92D050"/>
  </sheetPr>
  <dimension ref="A1:AX381"/>
  <sheetViews>
    <sheetView view="pageBreakPreview" topLeftCell="A10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235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103.51547793578369</v>
      </c>
      <c r="AJ6" s="24">
        <f>AI6/6</f>
        <v>17.252579655963949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205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Sheet1!B61</f>
        <v>10216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500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32.950000000000003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7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12.74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12292</v>
      </c>
      <c r="N39" s="7" t="s">
        <v>55</v>
      </c>
      <c r="O39" s="82" t="s">
        <v>56</v>
      </c>
      <c r="T39" s="15"/>
      <c r="U39" s="232">
        <f>Sheet1!C61</f>
        <v>11850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540</v>
      </c>
      <c r="N40" s="7" t="s">
        <v>58</v>
      </c>
      <c r="O40" s="82" t="s">
        <v>59</v>
      </c>
      <c r="T40" s="15"/>
      <c r="U40" s="233">
        <f>Sheet1!M61</f>
        <v>540000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Sheet1!E61</f>
        <v>510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852.70874949601819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267.4265180169412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250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293.18334090949469</v>
      </c>
      <c r="L68" s="226"/>
      <c r="M68" s="95" t="s">
        <v>55</v>
      </c>
      <c r="R68" s="7" t="s">
        <v>66</v>
      </c>
      <c r="T68" s="7" t="s">
        <v>3</v>
      </c>
      <c r="U68" s="219">
        <v>295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30.18588973215904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295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11997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125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146.59167045474734</v>
      </c>
      <c r="L74" s="226"/>
      <c r="M74" s="95" t="s">
        <v>55</v>
      </c>
      <c r="R74" s="7" t="s">
        <v>66</v>
      </c>
      <c r="T74" s="7" t="s">
        <v>3</v>
      </c>
      <c r="U74" s="219">
        <v>147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15.04178234110976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442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11850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1.0706995101473962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510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87.955002272848404</v>
      </c>
      <c r="L91" s="226"/>
      <c r="M91" s="95" t="s">
        <v>55</v>
      </c>
      <c r="R91" s="7" t="s">
        <v>66</v>
      </c>
      <c r="T91" s="7" t="s">
        <v>3</v>
      </c>
      <c r="U91" s="219">
        <v>88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598</v>
      </c>
      <c r="L92" s="220"/>
      <c r="M92" s="106" t="s">
        <v>55</v>
      </c>
      <c r="T92" s="7"/>
      <c r="U92" s="221">
        <f>U91/1000*K65/X34*60</f>
        <v>15.00767399112992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10481.495948805055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10229.946867703729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9594.6788493291951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9669.7172192848448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434.88146224296923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11997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11850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598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510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12292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30.18588973215904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11997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15.04178234110976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11850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12740</v>
      </c>
      <c r="D126" s="208"/>
      <c r="E126" s="191" t="s">
        <v>55</v>
      </c>
      <c r="J126" s="191"/>
      <c r="K126" s="134">
        <f>J104</f>
        <v>9669.7172192848448</v>
      </c>
      <c r="L126" s="135" t="s">
        <v>58</v>
      </c>
      <c r="M126" s="209"/>
      <c r="N126" s="209"/>
      <c r="O126" s="82"/>
      <c r="R126" s="136">
        <f>J103</f>
        <v>9594.6788493291951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598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15.00767399112992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510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32950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852.70874949601819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3496.1058729336742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209.76635237602045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11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6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3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2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23" priority="11" stopIfTrue="1" operator="lessThan">
      <formula>$H$31</formula>
    </cfRule>
    <cfRule type="cellIs" dxfId="22" priority="12" stopIfTrue="1" operator="greaterThan">
      <formula>$H$31</formula>
    </cfRule>
  </conditionalFormatting>
  <conditionalFormatting sqref="U69:V69">
    <cfRule type="cellIs" dxfId="21" priority="1" stopIfTrue="1" operator="lessThan">
      <formula>$X$36</formula>
    </cfRule>
    <cfRule type="cellIs" dxfId="20" priority="2" stopIfTrue="1" operator="greaterThan">
      <formula>$X$36</formula>
    </cfRule>
  </conditionalFormatting>
  <conditionalFormatting sqref="U75:V75">
    <cfRule type="cellIs" dxfId="19" priority="5" stopIfTrue="1" operator="lessThan">
      <formula>$X$35</formula>
    </cfRule>
    <cfRule type="cellIs" dxfId="18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17" priority="3" stopIfTrue="1" operator="lessThan">
      <formula>$X$37</formula>
    </cfRule>
    <cfRule type="cellIs" dxfId="16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46C26-1398-4233-A7F6-10D082919F1D}">
  <sheetPr>
    <tabColor rgb="FF92D050"/>
  </sheetPr>
  <dimension ref="A1:AX381"/>
  <sheetViews>
    <sheetView view="pageBreakPreview" topLeftCell="A13" zoomScale="110" zoomScaleNormal="100" zoomScaleSheetLayoutView="110" workbookViewId="0">
      <selection activeCell="U69" sqref="U69:V69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234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140.39777568892785</v>
      </c>
      <c r="AJ6" s="24">
        <f>AI6/6</f>
        <v>23.399629281487975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202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Sheet1!B62</f>
        <v>18339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44.69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7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12.74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11788</v>
      </c>
      <c r="N39" s="7" t="s">
        <v>55</v>
      </c>
      <c r="O39" s="82" t="s">
        <v>56</v>
      </c>
      <c r="T39" s="15"/>
      <c r="U39" s="232">
        <f>Sheet1!C62</f>
        <v>11500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540</v>
      </c>
      <c r="N40" s="7" t="s">
        <v>58</v>
      </c>
      <c r="O40" s="82" t="s">
        <v>59</v>
      </c>
      <c r="T40" s="15"/>
      <c r="U40" s="233">
        <f>Sheet1!M61</f>
        <v>540000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Sheet1!E61</f>
        <v>510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1568.5941488845463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491.94249697317144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191.25406034016834</v>
      </c>
      <c r="L68" s="226"/>
      <c r="M68" s="95" t="s">
        <v>55</v>
      </c>
      <c r="R68" s="7" t="s">
        <v>66</v>
      </c>
      <c r="T68" s="7" t="s">
        <v>3</v>
      </c>
      <c r="U68" s="219">
        <v>192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30.117007658583287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192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11596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95.627030170084169</v>
      </c>
      <c r="L74" s="226"/>
      <c r="M74" s="95" t="s">
        <v>55</v>
      </c>
      <c r="R74" s="7" t="s">
        <v>66</v>
      </c>
      <c r="T74" s="7" t="s">
        <v>3</v>
      </c>
      <c r="U74" s="219">
        <v>96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15.058503829291643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288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11500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510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47.813515085042084</v>
      </c>
      <c r="L91" s="226"/>
      <c r="M91" s="95" t="s">
        <v>55</v>
      </c>
      <c r="R91" s="7" t="s">
        <v>66</v>
      </c>
      <c r="T91" s="7" t="s">
        <v>3</v>
      </c>
      <c r="U91" s="219">
        <v>48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558</v>
      </c>
      <c r="L92" s="220"/>
      <c r="M92" s="106" t="s">
        <v>55</v>
      </c>
      <c r="T92" s="7"/>
      <c r="U92" s="221">
        <f>U91/1000*K65/X34*60</f>
        <v>15.058503829291643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18490.587827051033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18189.4177504652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17163.557177094706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17238.849696241163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799.98301593111864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11596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11500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558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510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11788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30.117007658583287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11596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15.058503829291643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11500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12740</v>
      </c>
      <c r="D126" s="208"/>
      <c r="E126" s="191" t="s">
        <v>55</v>
      </c>
      <c r="J126" s="191"/>
      <c r="K126" s="134">
        <f>J104</f>
        <v>17238.849696241163</v>
      </c>
      <c r="L126" s="135" t="s">
        <v>58</v>
      </c>
      <c r="M126" s="209"/>
      <c r="N126" s="209"/>
      <c r="O126" s="82"/>
      <c r="R126" s="136">
        <f>J103</f>
        <v>17163.557177094706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558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15.058503829291643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510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44690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1568.5941488845463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6431.236010426639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385.87416062559834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20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10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5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3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15" priority="11" stopIfTrue="1" operator="lessThan">
      <formula>$H$31</formula>
    </cfRule>
    <cfRule type="cellIs" dxfId="14" priority="12" stopIfTrue="1" operator="greaterThan">
      <formula>$H$31</formula>
    </cfRule>
  </conditionalFormatting>
  <conditionalFormatting sqref="U69:V69">
    <cfRule type="cellIs" dxfId="13" priority="1" stopIfTrue="1" operator="lessThan">
      <formula>$X$36</formula>
    </cfRule>
    <cfRule type="cellIs" dxfId="12" priority="2" stopIfTrue="1" operator="greaterThan">
      <formula>$X$36</formula>
    </cfRule>
  </conditionalFormatting>
  <conditionalFormatting sqref="U75:V75">
    <cfRule type="cellIs" dxfId="11" priority="5" stopIfTrue="1" operator="lessThan">
      <formula>$X$35</formula>
    </cfRule>
    <cfRule type="cellIs" dxfId="10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9" priority="3" stopIfTrue="1" operator="lessThan">
      <formula>$X$37</formula>
    </cfRule>
    <cfRule type="cellIs" dxfId="8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78FD-F05C-487A-8D25-2B9140DBBE1B}">
  <sheetPr>
    <tabColor rgb="FF92D050"/>
  </sheetPr>
  <dimension ref="A1:AX381"/>
  <sheetViews>
    <sheetView tabSelected="1" view="pageBreakPreview" topLeftCell="H1" zoomScale="110" zoomScaleNormal="100" zoomScaleSheetLayoutView="110" workbookViewId="0">
      <selection activeCell="U68" sqref="U68:V68"/>
    </sheetView>
  </sheetViews>
  <sheetFormatPr defaultColWidth="9.109375" defaultRowHeight="10.199999999999999" x14ac:dyDescent="0.2"/>
  <cols>
    <col min="1" max="1" width="1.33203125" style="7" customWidth="1"/>
    <col min="2" max="2" width="2.6640625" style="49" customWidth="1"/>
    <col min="3" max="3" width="9.5546875" style="7" customWidth="1"/>
    <col min="4" max="4" width="4" style="7" customWidth="1"/>
    <col min="5" max="5" width="3.5546875" style="7" customWidth="1"/>
    <col min="6" max="7" width="2.6640625" style="7" customWidth="1"/>
    <col min="8" max="8" width="4.33203125" style="7" customWidth="1"/>
    <col min="9" max="9" width="3.6640625" style="7" customWidth="1"/>
    <col min="10" max="10" width="1.6640625" style="7" customWidth="1"/>
    <col min="11" max="12" width="4.21875" style="7" customWidth="1"/>
    <col min="13" max="13" width="7.109375" style="7" customWidth="1"/>
    <col min="14" max="14" width="3.44140625" style="7" customWidth="1"/>
    <col min="15" max="15" width="4.109375" style="7" customWidth="1"/>
    <col min="16" max="16" width="4.33203125" style="7" customWidth="1"/>
    <col min="17" max="17" width="2.6640625" style="7" customWidth="1"/>
    <col min="18" max="18" width="4" style="7" customWidth="1"/>
    <col min="19" max="19" width="2.6640625" style="7" customWidth="1"/>
    <col min="20" max="20" width="3.33203125" style="49" customWidth="1"/>
    <col min="21" max="21" width="3.33203125" style="181" customWidth="1"/>
    <col min="22" max="24" width="2.6640625" style="7" customWidth="1"/>
    <col min="25" max="25" width="4" style="7" customWidth="1"/>
    <col min="26" max="26" width="2.6640625" style="7" customWidth="1"/>
    <col min="27" max="27" width="4.109375" style="7" customWidth="1"/>
    <col min="28" max="31" width="2.6640625" style="7" customWidth="1"/>
    <col min="32" max="32" width="6.6640625" style="7" customWidth="1"/>
    <col min="33" max="33" width="5.109375" style="7" customWidth="1"/>
    <col min="34" max="34" width="2.6640625" style="7" customWidth="1"/>
    <col min="35" max="36" width="5.88671875" style="7" customWidth="1"/>
    <col min="37" max="37" width="8.6640625" style="7" bestFit="1" customWidth="1"/>
    <col min="38" max="43" width="2.6640625" style="7" customWidth="1"/>
    <col min="44" max="44" width="11.33203125" style="7" customWidth="1"/>
    <col min="45" max="16384" width="9.109375" style="7"/>
  </cols>
  <sheetData>
    <row r="1" spans="1:41" s="6" customFormat="1" ht="13.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2"/>
      <c r="W1" s="2"/>
      <c r="X1" s="2"/>
      <c r="Y1" s="2"/>
      <c r="Z1" s="2"/>
      <c r="AA1" s="2"/>
      <c r="AB1" s="2"/>
      <c r="AC1" s="2"/>
      <c r="AD1" s="2"/>
      <c r="AE1" s="5"/>
      <c r="AK1" s="7"/>
    </row>
    <row r="2" spans="1:41" s="6" customFormat="1" ht="21" x14ac:dyDescent="0.25">
      <c r="A2" s="239" t="s">
        <v>0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1"/>
      <c r="AF2" s="8"/>
      <c r="AG2" s="8"/>
      <c r="AH2" s="8"/>
      <c r="AI2" s="8"/>
      <c r="AJ2" s="8"/>
      <c r="AK2" s="8"/>
      <c r="AL2" s="8"/>
      <c r="AM2" s="8"/>
      <c r="AN2" s="8"/>
    </row>
    <row r="3" spans="1:41" s="6" customFormat="1" ht="12.75" customHeight="1" x14ac:dyDescent="0.25">
      <c r="A3" s="242" t="s">
        <v>1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4"/>
      <c r="AG3" s="8"/>
      <c r="AH3" s="8"/>
      <c r="AI3" s="8"/>
      <c r="AJ3" s="8"/>
      <c r="AK3" s="8"/>
      <c r="AL3" s="8"/>
      <c r="AM3" s="8"/>
      <c r="AN3" s="8"/>
    </row>
    <row r="4" spans="1:41" s="6" customFormat="1" ht="13.2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  <c r="U4" s="10"/>
      <c r="V4" s="10"/>
      <c r="W4" s="10"/>
      <c r="X4" s="10"/>
      <c r="Y4" s="10"/>
      <c r="Z4" s="10"/>
      <c r="AA4" s="10"/>
      <c r="AB4" s="10"/>
      <c r="AC4" s="10"/>
      <c r="AD4" s="12"/>
      <c r="AE4" s="13"/>
    </row>
    <row r="5" spans="1:41" s="6" customFormat="1" ht="13.2" x14ac:dyDescent="0.25">
      <c r="A5" s="9"/>
      <c r="B5" s="14" t="s">
        <v>2</v>
      </c>
      <c r="C5" s="10"/>
      <c r="D5" s="10"/>
      <c r="E5" s="10"/>
      <c r="F5" s="10"/>
      <c r="G5" s="14" t="s">
        <v>3</v>
      </c>
      <c r="H5" s="245" t="s">
        <v>193</v>
      </c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10"/>
      <c r="Z5" s="15" t="s">
        <v>4</v>
      </c>
      <c r="AA5" s="15"/>
      <c r="AB5" s="7" t="s">
        <v>3</v>
      </c>
      <c r="AC5" s="15"/>
      <c r="AD5" s="180"/>
      <c r="AE5" s="17"/>
      <c r="AF5" s="180"/>
      <c r="AH5" s="18"/>
      <c r="AJ5" s="18"/>
      <c r="AM5" s="18"/>
    </row>
    <row r="6" spans="1:41" s="6" customFormat="1" ht="14.25" customHeight="1" x14ac:dyDescent="0.25">
      <c r="A6" s="19"/>
      <c r="B6" s="14" t="s">
        <v>5</v>
      </c>
      <c r="C6" s="20"/>
      <c r="D6" s="20"/>
      <c r="E6" s="20"/>
      <c r="F6" s="20"/>
      <c r="G6" s="14" t="s">
        <v>3</v>
      </c>
      <c r="H6" s="245" t="s">
        <v>236</v>
      </c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0"/>
      <c r="Z6" s="15" t="s">
        <v>7</v>
      </c>
      <c r="AA6" s="191"/>
      <c r="AB6" s="191" t="s">
        <v>3</v>
      </c>
      <c r="AD6" s="20"/>
      <c r="AE6" s="22"/>
      <c r="AF6" s="20"/>
      <c r="AG6" s="20"/>
      <c r="AH6" s="23"/>
      <c r="AI6" s="20">
        <f>PI()*H34</f>
        <v>103.63171686396652</v>
      </c>
      <c r="AJ6" s="24">
        <f>AI6/6</f>
        <v>17.271952810661087</v>
      </c>
      <c r="AK6" s="20"/>
      <c r="AL6" s="20"/>
      <c r="AM6" s="24"/>
      <c r="AN6" s="20"/>
      <c r="AO6" s="25"/>
    </row>
    <row r="7" spans="1:41" s="6" customFormat="1" ht="14.25" customHeight="1" x14ac:dyDescent="0.25">
      <c r="A7" s="19"/>
      <c r="B7" s="14"/>
      <c r="C7" s="20"/>
      <c r="D7" s="20"/>
      <c r="E7" s="20"/>
      <c r="F7" s="20"/>
      <c r="G7" s="14"/>
      <c r="H7" s="26" t="s">
        <v>221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  <c r="U7" s="27"/>
      <c r="V7" s="27"/>
      <c r="W7" s="27"/>
      <c r="X7" s="27"/>
      <c r="Y7" s="20"/>
      <c r="Z7" s="15" t="s">
        <v>8</v>
      </c>
      <c r="AA7" s="191"/>
      <c r="AB7" s="191" t="s">
        <v>3</v>
      </c>
      <c r="AD7" s="20"/>
      <c r="AE7" s="22"/>
      <c r="AF7" s="20"/>
      <c r="AG7" s="20"/>
      <c r="AH7" s="23"/>
      <c r="AI7" s="20"/>
      <c r="AJ7" s="24"/>
      <c r="AK7" s="20"/>
      <c r="AL7" s="20"/>
      <c r="AM7" s="24"/>
      <c r="AN7" s="20"/>
      <c r="AO7" s="25"/>
    </row>
    <row r="8" spans="1:41" s="6" customFormat="1" ht="14.25" customHeight="1" x14ac:dyDescent="0.25">
      <c r="A8" s="19"/>
      <c r="B8" s="14"/>
      <c r="C8" s="20"/>
      <c r="D8" s="20"/>
      <c r="E8" s="20"/>
      <c r="F8" s="20"/>
      <c r="G8" s="14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7"/>
      <c r="V8" s="27"/>
      <c r="W8" s="27"/>
      <c r="X8" s="27"/>
      <c r="Y8" s="20"/>
      <c r="Z8" s="15"/>
      <c r="AA8" s="191"/>
      <c r="AB8" s="191"/>
      <c r="AD8" s="20"/>
      <c r="AE8" s="22"/>
      <c r="AF8" s="20"/>
      <c r="AG8" s="20"/>
      <c r="AH8" s="23"/>
      <c r="AI8" s="20"/>
      <c r="AJ8" s="24"/>
      <c r="AK8" s="20"/>
      <c r="AL8" s="20"/>
      <c r="AM8" s="24"/>
      <c r="AN8" s="20"/>
      <c r="AO8" s="25"/>
    </row>
    <row r="9" spans="1:41" s="6" customFormat="1" ht="13.8" thickBot="1" x14ac:dyDescent="0.3">
      <c r="A9" s="29"/>
      <c r="B9" s="30"/>
      <c r="C9" s="31"/>
      <c r="D9" s="32"/>
      <c r="E9" s="32"/>
      <c r="F9" s="32"/>
      <c r="G9" s="30"/>
      <c r="H9" s="33"/>
      <c r="I9" s="34"/>
      <c r="J9" s="34"/>
      <c r="K9" s="34"/>
      <c r="L9" s="34"/>
      <c r="M9" s="35"/>
      <c r="N9" s="35"/>
      <c r="O9" s="35"/>
      <c r="P9" s="35"/>
      <c r="Q9" s="35"/>
      <c r="R9" s="35"/>
      <c r="S9" s="35"/>
      <c r="T9" s="36"/>
      <c r="U9" s="35"/>
      <c r="V9" s="35"/>
      <c r="W9" s="35"/>
      <c r="X9" s="35"/>
      <c r="Y9" s="31"/>
      <c r="Z9" s="31"/>
      <c r="AA9" s="37"/>
      <c r="AB9" s="37"/>
      <c r="AC9" s="38"/>
      <c r="AD9" s="246"/>
      <c r="AE9" s="247"/>
      <c r="AF9" s="39"/>
      <c r="AG9" s="39"/>
      <c r="AH9" s="40"/>
      <c r="AI9" s="39"/>
      <c r="AJ9" s="41" t="s">
        <v>9</v>
      </c>
      <c r="AK9" s="39"/>
      <c r="AL9" s="39"/>
      <c r="AM9" s="42"/>
      <c r="AN9" s="39"/>
    </row>
    <row r="10" spans="1:41" ht="11.25" customHeight="1" x14ac:dyDescent="0.2">
      <c r="A10" s="4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4"/>
      <c r="U10" s="46"/>
      <c r="V10" s="45"/>
      <c r="W10" s="45"/>
      <c r="X10" s="45"/>
      <c r="Y10" s="45"/>
      <c r="Z10" s="45"/>
      <c r="AA10" s="15"/>
      <c r="AB10" s="45"/>
      <c r="AC10" s="45"/>
      <c r="AD10" s="45"/>
      <c r="AE10" s="47"/>
    </row>
    <row r="11" spans="1:41" ht="11.25" customHeight="1" x14ac:dyDescent="0.2">
      <c r="A11" s="48" t="s">
        <v>10</v>
      </c>
      <c r="AA11" s="15"/>
      <c r="AE11" s="51"/>
    </row>
    <row r="12" spans="1:41" ht="11.25" customHeight="1" x14ac:dyDescent="0.2">
      <c r="A12" s="52"/>
      <c r="B12" s="49" t="s">
        <v>11</v>
      </c>
      <c r="AA12" s="15"/>
      <c r="AE12" s="51"/>
    </row>
    <row r="13" spans="1:41" ht="11.25" customHeight="1" x14ac:dyDescent="0.2">
      <c r="A13" s="52"/>
      <c r="AA13" s="15"/>
      <c r="AE13" s="51"/>
    </row>
    <row r="14" spans="1:41" ht="11.25" customHeight="1" x14ac:dyDescent="0.2">
      <c r="A14" s="53" t="s">
        <v>12</v>
      </c>
      <c r="AA14" s="15"/>
      <c r="AE14" s="51"/>
    </row>
    <row r="15" spans="1:41" ht="11.25" customHeight="1" x14ac:dyDescent="0.2">
      <c r="A15" s="52"/>
      <c r="B15" s="49" t="s">
        <v>13</v>
      </c>
      <c r="H15" s="7" t="s">
        <v>3</v>
      </c>
      <c r="I15" s="235" t="s">
        <v>14</v>
      </c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6"/>
    </row>
    <row r="16" spans="1:41" ht="11.25" customHeight="1" x14ac:dyDescent="0.2">
      <c r="A16" s="52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  <c r="AD16" s="235"/>
      <c r="AE16" s="236"/>
    </row>
    <row r="17" spans="1:39" ht="11.25" customHeight="1" x14ac:dyDescent="0.2">
      <c r="A17" s="52"/>
      <c r="B17" s="49" t="s">
        <v>15</v>
      </c>
      <c r="H17" s="7" t="s">
        <v>3</v>
      </c>
      <c r="I17" s="7" t="s">
        <v>16</v>
      </c>
      <c r="AA17" s="15"/>
      <c r="AE17" s="51"/>
    </row>
    <row r="18" spans="1:39" ht="11.25" customHeight="1" x14ac:dyDescent="0.2">
      <c r="A18" s="52"/>
      <c r="B18" s="49" t="s">
        <v>17</v>
      </c>
      <c r="H18" s="7" t="s">
        <v>3</v>
      </c>
      <c r="I18" s="235" t="s">
        <v>18</v>
      </c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6"/>
    </row>
    <row r="19" spans="1:39" ht="11.25" customHeight="1" x14ac:dyDescent="0.2">
      <c r="A19" s="52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  <c r="AD19" s="235"/>
      <c r="AE19" s="236"/>
    </row>
    <row r="20" spans="1:39" ht="11.25" customHeight="1" x14ac:dyDescent="0.2">
      <c r="A20" s="52"/>
      <c r="B20" s="49" t="s">
        <v>19</v>
      </c>
      <c r="H20" s="7" t="s">
        <v>3</v>
      </c>
      <c r="I20" s="56" t="s">
        <v>20</v>
      </c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</row>
    <row r="21" spans="1:39" ht="11.25" customHeight="1" x14ac:dyDescent="0.2">
      <c r="A21" s="52"/>
      <c r="B21" s="49" t="s">
        <v>21</v>
      </c>
      <c r="H21" s="7" t="s">
        <v>3</v>
      </c>
      <c r="I21" s="59" t="s">
        <v>22</v>
      </c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3"/>
    </row>
    <row r="22" spans="1:39" ht="11.25" customHeight="1" x14ac:dyDescent="0.2">
      <c r="A22" s="52"/>
      <c r="B22" s="49" t="s">
        <v>23</v>
      </c>
      <c r="H22" s="7" t="s">
        <v>3</v>
      </c>
      <c r="I22" s="59" t="s">
        <v>24</v>
      </c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3"/>
    </row>
    <row r="23" spans="1:39" ht="11.25" customHeight="1" x14ac:dyDescent="0.2">
      <c r="A23" s="52"/>
      <c r="B23" s="49" t="s">
        <v>25</v>
      </c>
      <c r="H23" s="7" t="s">
        <v>3</v>
      </c>
      <c r="I23" s="59" t="s">
        <v>26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</row>
    <row r="24" spans="1:39" ht="11.25" customHeight="1" x14ac:dyDescent="0.2">
      <c r="A24" s="52"/>
      <c r="B24" s="49" t="s">
        <v>27</v>
      </c>
      <c r="H24" s="7" t="s">
        <v>3</v>
      </c>
      <c r="I24" s="59" t="s">
        <v>28</v>
      </c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3"/>
    </row>
    <row r="25" spans="1:39" ht="11.25" customHeight="1" x14ac:dyDescent="0.2">
      <c r="A25" s="52"/>
      <c r="B25" s="49" t="s">
        <v>29</v>
      </c>
      <c r="H25" s="7" t="s">
        <v>3</v>
      </c>
      <c r="I25" s="59" t="s">
        <v>30</v>
      </c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3"/>
    </row>
    <row r="26" spans="1:39" ht="11.25" customHeight="1" x14ac:dyDescent="0.2">
      <c r="A26" s="52"/>
      <c r="AA26" s="15"/>
      <c r="AE26" s="51"/>
    </row>
    <row r="27" spans="1:39" ht="11.25" customHeight="1" x14ac:dyDescent="0.2">
      <c r="A27" s="60" t="s">
        <v>31</v>
      </c>
      <c r="B27" s="15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AE27" s="51"/>
    </row>
    <row r="28" spans="1:39" ht="11.25" customHeight="1" x14ac:dyDescent="0.2">
      <c r="A28" s="61"/>
      <c r="B28" s="15" t="s">
        <v>196</v>
      </c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4"/>
      <c r="T28" s="63"/>
      <c r="U28" s="180"/>
      <c r="V28" s="191"/>
      <c r="W28" s="191"/>
      <c r="AE28" s="51"/>
    </row>
    <row r="29" spans="1:39" ht="11.25" customHeight="1" x14ac:dyDescent="0.2">
      <c r="A29" s="61"/>
      <c r="B29" s="64"/>
      <c r="C29" s="15"/>
      <c r="D29" s="191"/>
      <c r="E29" s="191"/>
      <c r="F29" s="191"/>
      <c r="G29" s="191"/>
      <c r="H29" s="191"/>
      <c r="T29" s="15"/>
      <c r="U29" s="65"/>
      <c r="V29" s="191"/>
      <c r="Y29" s="191"/>
      <c r="Z29" s="184"/>
      <c r="AA29" s="191"/>
      <c r="AB29" s="191"/>
      <c r="AC29" s="191"/>
      <c r="AE29" s="51"/>
      <c r="AJ29" s="67"/>
      <c r="AK29" s="67"/>
      <c r="AL29" s="67"/>
      <c r="AM29" s="67"/>
    </row>
    <row r="30" spans="1:39" ht="11.25" customHeight="1" x14ac:dyDescent="0.2">
      <c r="A30" s="60" t="s">
        <v>33</v>
      </c>
      <c r="B30" s="15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68"/>
      <c r="T30" s="63"/>
      <c r="U30" s="180"/>
      <c r="V30" s="191"/>
      <c r="AE30" s="51"/>
      <c r="AJ30" s="67"/>
      <c r="AK30" s="67"/>
      <c r="AL30" s="67"/>
      <c r="AM30" s="67"/>
    </row>
    <row r="31" spans="1:39" ht="11.25" customHeight="1" x14ac:dyDescent="0.2">
      <c r="A31" s="61"/>
      <c r="B31" s="64" t="s">
        <v>34</v>
      </c>
      <c r="C31" s="191"/>
      <c r="D31" s="191"/>
      <c r="E31" s="191"/>
      <c r="G31" s="7" t="s">
        <v>3</v>
      </c>
      <c r="H31" s="219">
        <f>Sheet1!B63</f>
        <v>6485</v>
      </c>
      <c r="I31" s="219"/>
      <c r="J31" s="219"/>
      <c r="K31" s="191" t="s">
        <v>35</v>
      </c>
      <c r="M31" s="191"/>
      <c r="N31" s="191"/>
      <c r="O31" s="191"/>
      <c r="P31" s="191"/>
      <c r="Q31" s="191"/>
      <c r="R31" s="191" t="s">
        <v>36</v>
      </c>
      <c r="S31" s="70"/>
      <c r="T31" s="15"/>
      <c r="U31" s="71"/>
      <c r="V31" s="191"/>
      <c r="Z31" s="72"/>
      <c r="AA31" s="191"/>
      <c r="AB31" s="191"/>
      <c r="AE31" s="51"/>
      <c r="AI31" s="64"/>
      <c r="AJ31" s="67"/>
      <c r="AK31" s="73"/>
      <c r="AL31" s="67"/>
      <c r="AM31" s="67"/>
    </row>
    <row r="32" spans="1:39" ht="11.25" customHeight="1" x14ac:dyDescent="0.2">
      <c r="A32" s="61"/>
      <c r="B32" s="15" t="s">
        <v>37</v>
      </c>
      <c r="C32" s="191"/>
      <c r="D32" s="191"/>
      <c r="E32" s="191"/>
      <c r="G32" s="7" t="s">
        <v>3</v>
      </c>
      <c r="H32" s="230">
        <v>1.82</v>
      </c>
      <c r="I32" s="230"/>
      <c r="J32" s="230"/>
      <c r="K32" s="191" t="s">
        <v>38</v>
      </c>
      <c r="M32" s="191"/>
      <c r="N32" s="191"/>
      <c r="O32" s="191"/>
      <c r="P32" s="191"/>
      <c r="Q32" s="191"/>
      <c r="R32" s="191" t="s">
        <v>39</v>
      </c>
      <c r="S32" s="68"/>
      <c r="T32" s="63"/>
      <c r="U32" s="71"/>
      <c r="V32" s="191"/>
      <c r="W32" s="191" t="s">
        <v>3</v>
      </c>
      <c r="X32" s="230">
        <v>600</v>
      </c>
      <c r="Y32" s="230"/>
      <c r="Z32" s="230"/>
      <c r="AA32" s="7" t="s">
        <v>40</v>
      </c>
      <c r="AE32" s="51"/>
      <c r="AJ32" s="75"/>
      <c r="AK32" s="76"/>
      <c r="AL32" s="75"/>
      <c r="AM32" s="75"/>
    </row>
    <row r="33" spans="1:39" ht="11.25" customHeight="1" x14ac:dyDescent="0.2">
      <c r="A33" s="61"/>
      <c r="B33" s="7"/>
      <c r="C33" s="49" t="s">
        <v>41</v>
      </c>
      <c r="D33" s="191"/>
      <c r="E33" s="191"/>
      <c r="G33" s="7" t="s">
        <v>3</v>
      </c>
      <c r="H33" s="237">
        <f>L33*6/PI()</f>
        <v>9.5492965855137211</v>
      </c>
      <c r="I33" s="237"/>
      <c r="J33" s="237"/>
      <c r="K33" s="191" t="s">
        <v>38</v>
      </c>
      <c r="L33" s="238">
        <v>5</v>
      </c>
      <c r="M33" s="238"/>
      <c r="N33" s="7" t="s">
        <v>42</v>
      </c>
      <c r="Q33" s="191"/>
      <c r="R33" s="191"/>
      <c r="S33" s="68"/>
      <c r="T33" s="63"/>
      <c r="U33" s="71"/>
      <c r="V33" s="191"/>
      <c r="W33" s="191"/>
      <c r="X33" s="190"/>
      <c r="Y33" s="190"/>
      <c r="Z33" s="190"/>
      <c r="AE33" s="51"/>
      <c r="AJ33" s="75"/>
      <c r="AK33" s="76"/>
      <c r="AL33" s="75"/>
      <c r="AM33" s="75"/>
    </row>
    <row r="34" spans="1:39" ht="11.25" customHeight="1" x14ac:dyDescent="0.2">
      <c r="A34" s="61"/>
      <c r="B34" s="77" t="s">
        <v>43</v>
      </c>
      <c r="C34" s="191"/>
      <c r="D34" s="191"/>
      <c r="E34" s="191"/>
      <c r="G34" s="7" t="s">
        <v>3</v>
      </c>
      <c r="H34" s="230">
        <v>32.987000000000002</v>
      </c>
      <c r="I34" s="230"/>
      <c r="J34" s="230"/>
      <c r="K34" s="191" t="s">
        <v>38</v>
      </c>
      <c r="M34" s="78"/>
      <c r="R34" s="7" t="s">
        <v>44</v>
      </c>
      <c r="T34" s="15"/>
      <c r="U34" s="79"/>
      <c r="V34" s="191"/>
      <c r="W34" s="7" t="s">
        <v>3</v>
      </c>
      <c r="X34" s="230">
        <v>300</v>
      </c>
      <c r="Y34" s="230"/>
      <c r="Z34" s="230"/>
      <c r="AA34" s="191" t="s">
        <v>40</v>
      </c>
      <c r="AB34" s="191"/>
      <c r="AD34" s="80"/>
      <c r="AE34" s="51"/>
      <c r="AI34" s="64"/>
      <c r="AJ34" s="75"/>
      <c r="AK34" s="75"/>
      <c r="AL34" s="75"/>
      <c r="AM34" s="75"/>
    </row>
    <row r="35" spans="1:39" ht="11.25" customHeight="1" x14ac:dyDescent="0.2">
      <c r="A35" s="61"/>
      <c r="B35" s="49" t="s">
        <v>45</v>
      </c>
      <c r="C35" s="191"/>
      <c r="D35" s="191"/>
      <c r="E35" s="191"/>
      <c r="G35" s="7" t="s">
        <v>3</v>
      </c>
      <c r="H35" s="230">
        <v>7</v>
      </c>
      <c r="I35" s="230"/>
      <c r="J35" s="230"/>
      <c r="K35" s="191" t="s">
        <v>46</v>
      </c>
      <c r="R35" s="7" t="s">
        <v>47</v>
      </c>
      <c r="T35" s="15"/>
      <c r="U35" s="79"/>
      <c r="V35" s="191"/>
      <c r="W35" s="7" t="s">
        <v>3</v>
      </c>
      <c r="X35" s="230">
        <v>15</v>
      </c>
      <c r="Y35" s="230"/>
      <c r="Z35" s="230"/>
      <c r="AA35" s="191" t="s">
        <v>48</v>
      </c>
      <c r="AB35" s="191"/>
      <c r="AC35" s="7" t="s">
        <v>49</v>
      </c>
      <c r="AD35" s="80"/>
      <c r="AE35" s="51"/>
      <c r="AI35" s="64"/>
      <c r="AJ35" s="75"/>
      <c r="AK35" s="75"/>
      <c r="AL35" s="75"/>
      <c r="AM35" s="75"/>
    </row>
    <row r="36" spans="1:39" ht="11.25" customHeight="1" x14ac:dyDescent="0.2">
      <c r="A36" s="61"/>
      <c r="B36" s="77" t="s">
        <v>50</v>
      </c>
      <c r="C36" s="191"/>
      <c r="D36" s="191"/>
      <c r="E36" s="191"/>
      <c r="G36" s="7" t="s">
        <v>3</v>
      </c>
      <c r="H36" s="231">
        <f>H32*H35</f>
        <v>12.74</v>
      </c>
      <c r="I36" s="231"/>
      <c r="J36" s="231"/>
      <c r="K36" s="191" t="s">
        <v>38</v>
      </c>
      <c r="R36" s="7" t="s">
        <v>51</v>
      </c>
      <c r="T36" s="15"/>
      <c r="U36" s="71"/>
      <c r="V36" s="191"/>
      <c r="W36" s="7" t="s">
        <v>3</v>
      </c>
      <c r="X36" s="230">
        <v>30</v>
      </c>
      <c r="Y36" s="230"/>
      <c r="Z36" s="230"/>
      <c r="AA36" s="191" t="s">
        <v>48</v>
      </c>
      <c r="AB36" s="191"/>
      <c r="AC36" s="7" t="s">
        <v>52</v>
      </c>
      <c r="AD36" s="80"/>
      <c r="AE36" s="51"/>
      <c r="AI36" s="64"/>
      <c r="AJ36" s="75"/>
      <c r="AK36" s="75"/>
      <c r="AL36" s="75"/>
      <c r="AM36" s="75"/>
    </row>
    <row r="37" spans="1:39" ht="11.25" customHeight="1" x14ac:dyDescent="0.2">
      <c r="A37" s="61"/>
      <c r="B37" s="77"/>
      <c r="C37" s="191"/>
      <c r="D37" s="191"/>
      <c r="E37" s="191"/>
      <c r="H37" s="191"/>
      <c r="I37" s="191"/>
      <c r="J37" s="191"/>
      <c r="K37" s="191"/>
      <c r="R37" s="7" t="s">
        <v>47</v>
      </c>
      <c r="T37" s="15"/>
      <c r="U37" s="71"/>
      <c r="V37" s="191"/>
      <c r="W37" s="7" t="s">
        <v>3</v>
      </c>
      <c r="X37" s="230">
        <v>15</v>
      </c>
      <c r="Y37" s="230"/>
      <c r="Z37" s="230"/>
      <c r="AA37" s="191" t="s">
        <v>48</v>
      </c>
      <c r="AB37" s="191"/>
      <c r="AC37" s="7" t="s">
        <v>53</v>
      </c>
      <c r="AD37" s="80"/>
      <c r="AE37" s="51"/>
      <c r="AI37" s="64"/>
      <c r="AJ37" s="75"/>
      <c r="AK37" s="75"/>
      <c r="AL37" s="75"/>
      <c r="AM37" s="75"/>
    </row>
    <row r="38" spans="1:39" ht="11.25" customHeight="1" x14ac:dyDescent="0.2">
      <c r="A38" s="61"/>
      <c r="B38" s="77"/>
      <c r="C38" s="191"/>
      <c r="D38" s="191"/>
      <c r="E38" s="191"/>
      <c r="H38" s="191"/>
      <c r="I38" s="191"/>
      <c r="J38" s="191"/>
      <c r="K38" s="191"/>
      <c r="T38" s="15"/>
      <c r="U38" s="71"/>
      <c r="V38" s="191"/>
      <c r="X38" s="190"/>
      <c r="Y38" s="190"/>
      <c r="Z38" s="190"/>
      <c r="AA38" s="191"/>
      <c r="AB38" s="191"/>
      <c r="AD38" s="80"/>
      <c r="AE38" s="51"/>
      <c r="AI38" s="64"/>
      <c r="AJ38" s="75"/>
      <c r="AK38" s="75"/>
      <c r="AL38" s="75"/>
      <c r="AM38" s="75"/>
    </row>
    <row r="39" spans="1:39" ht="11.25" customHeight="1" x14ac:dyDescent="0.2">
      <c r="A39" s="61"/>
      <c r="B39" s="77" t="s">
        <v>54</v>
      </c>
      <c r="C39" s="191"/>
      <c r="D39" s="191"/>
      <c r="E39" s="191"/>
      <c r="H39" s="191"/>
      <c r="I39" s="191"/>
      <c r="J39" s="191"/>
      <c r="K39" s="191"/>
      <c r="L39" s="7" t="s">
        <v>3</v>
      </c>
      <c r="M39" s="81">
        <f>U39+U68+U74</f>
        <v>7929</v>
      </c>
      <c r="N39" s="7" t="s">
        <v>55</v>
      </c>
      <c r="O39" s="82" t="s">
        <v>56</v>
      </c>
      <c r="T39" s="15"/>
      <c r="U39" s="232">
        <f>Sheet1!C63</f>
        <v>7400</v>
      </c>
      <c r="V39" s="232"/>
      <c r="W39" s="232"/>
      <c r="X39" s="190" t="s">
        <v>55</v>
      </c>
      <c r="Y39" s="190"/>
      <c r="Z39" s="190"/>
      <c r="AA39" s="191"/>
      <c r="AB39" s="191"/>
      <c r="AD39" s="80"/>
      <c r="AE39" s="51"/>
      <c r="AI39" s="64"/>
      <c r="AJ39" s="75"/>
      <c r="AK39" s="75"/>
      <c r="AL39" s="75"/>
      <c r="AM39" s="75"/>
    </row>
    <row r="40" spans="1:39" ht="11.25" customHeight="1" x14ac:dyDescent="0.2">
      <c r="A40" s="61"/>
      <c r="B40" s="77" t="s">
        <v>57</v>
      </c>
      <c r="C40" s="191"/>
      <c r="D40" s="191"/>
      <c r="E40" s="191"/>
      <c r="H40" s="191"/>
      <c r="I40" s="191"/>
      <c r="J40" s="191"/>
      <c r="K40" s="191"/>
      <c r="L40" s="7" t="s">
        <v>3</v>
      </c>
      <c r="M40" s="83">
        <f>U40/1000</f>
        <v>1184</v>
      </c>
      <c r="N40" s="7" t="s">
        <v>58</v>
      </c>
      <c r="O40" s="82" t="s">
        <v>59</v>
      </c>
      <c r="T40" s="15"/>
      <c r="U40" s="233">
        <f>Sheet1!M63</f>
        <v>1184000</v>
      </c>
      <c r="V40" s="233"/>
      <c r="W40" s="233"/>
      <c r="X40" s="190" t="s">
        <v>60</v>
      </c>
      <c r="Y40" s="190"/>
      <c r="Z40" s="190"/>
      <c r="AA40" s="191"/>
      <c r="AB40" s="191"/>
      <c r="AD40" s="80"/>
      <c r="AE40" s="51"/>
      <c r="AI40" s="64"/>
      <c r="AJ40" s="75"/>
      <c r="AK40" s="75"/>
      <c r="AL40" s="75"/>
      <c r="AM40" s="75"/>
    </row>
    <row r="41" spans="1:39" ht="11.25" customHeight="1" x14ac:dyDescent="0.2">
      <c r="A41" s="61"/>
      <c r="B41" s="77"/>
      <c r="C41" s="191"/>
      <c r="D41" s="191"/>
      <c r="E41" s="191"/>
      <c r="H41" s="191"/>
      <c r="I41" s="191"/>
      <c r="J41" s="191"/>
      <c r="K41" s="191"/>
      <c r="M41" s="190">
        <f>Sheet1!E63</f>
        <v>1200</v>
      </c>
      <c r="N41" s="7" t="s">
        <v>55</v>
      </c>
      <c r="O41" s="82" t="s">
        <v>56</v>
      </c>
      <c r="T41" s="15"/>
      <c r="U41" s="71"/>
      <c r="V41" s="191"/>
      <c r="X41" s="190"/>
      <c r="Y41" s="190"/>
      <c r="Z41" s="190"/>
      <c r="AA41" s="191"/>
      <c r="AB41" s="191"/>
      <c r="AD41" s="80"/>
      <c r="AE41" s="51"/>
      <c r="AI41" s="64"/>
      <c r="AJ41" s="75"/>
      <c r="AK41" s="75"/>
      <c r="AL41" s="75"/>
      <c r="AM41" s="75"/>
    </row>
    <row r="42" spans="1:39" ht="11.25" customHeight="1" x14ac:dyDescent="0.2">
      <c r="A42" s="84"/>
      <c r="B42" s="85"/>
      <c r="C42" s="86"/>
      <c r="D42" s="86"/>
      <c r="E42" s="86"/>
      <c r="F42" s="87"/>
      <c r="G42" s="87"/>
      <c r="H42" s="86"/>
      <c r="I42" s="86"/>
      <c r="J42" s="86"/>
      <c r="K42" s="86"/>
      <c r="L42" s="87"/>
      <c r="M42" s="87"/>
      <c r="N42" s="87"/>
      <c r="O42" s="87"/>
      <c r="P42" s="87"/>
      <c r="Q42" s="87"/>
      <c r="R42" s="87"/>
      <c r="S42" s="87"/>
      <c r="T42" s="88"/>
      <c r="U42" s="89"/>
      <c r="V42" s="86"/>
      <c r="W42" s="87"/>
      <c r="X42" s="90"/>
      <c r="Y42" s="90"/>
      <c r="Z42" s="90"/>
      <c r="AA42" s="86"/>
      <c r="AB42" s="86"/>
      <c r="AC42" s="87"/>
      <c r="AD42" s="91"/>
      <c r="AE42" s="92"/>
      <c r="AI42" s="64"/>
      <c r="AJ42" s="75"/>
      <c r="AK42" s="75"/>
      <c r="AL42" s="75"/>
      <c r="AM42" s="75"/>
    </row>
    <row r="43" spans="1:39" ht="11.25" customHeight="1" x14ac:dyDescent="0.2">
      <c r="A43" s="61"/>
      <c r="B43" s="77"/>
      <c r="C43" s="191"/>
      <c r="D43" s="191"/>
      <c r="E43" s="191"/>
      <c r="H43" s="191"/>
      <c r="I43" s="191"/>
      <c r="J43" s="191"/>
      <c r="K43" s="191"/>
      <c r="T43" s="15"/>
      <c r="U43" s="71"/>
      <c r="V43" s="191"/>
      <c r="X43" s="190"/>
      <c r="Y43" s="190"/>
      <c r="Z43" s="190"/>
      <c r="AA43" s="191"/>
      <c r="AB43" s="191"/>
      <c r="AD43" s="80"/>
      <c r="AE43" s="51"/>
      <c r="AI43" s="64"/>
      <c r="AJ43" s="75"/>
      <c r="AK43" s="75"/>
      <c r="AL43" s="75"/>
      <c r="AM43" s="75"/>
    </row>
    <row r="44" spans="1:39" ht="11.25" hidden="1" customHeight="1" x14ac:dyDescent="0.2">
      <c r="A44" s="61"/>
      <c r="B44" s="77"/>
      <c r="C44" s="191"/>
      <c r="D44" s="191"/>
      <c r="E44" s="191"/>
      <c r="H44" s="191"/>
      <c r="I44" s="191"/>
      <c r="J44" s="191"/>
      <c r="K44" s="191"/>
      <c r="T44" s="15"/>
      <c r="U44" s="71"/>
      <c r="V44" s="191"/>
      <c r="X44" s="190"/>
      <c r="Y44" s="190"/>
      <c r="Z44" s="190"/>
      <c r="AA44" s="191"/>
      <c r="AB44" s="191"/>
      <c r="AD44" s="80"/>
      <c r="AE44" s="51"/>
      <c r="AI44" s="64"/>
      <c r="AJ44" s="75"/>
      <c r="AK44" s="75"/>
      <c r="AL44" s="75"/>
      <c r="AM44" s="75"/>
    </row>
    <row r="45" spans="1:39" ht="11.25" hidden="1" customHeight="1" x14ac:dyDescent="0.2">
      <c r="A45" s="61"/>
      <c r="B45" s="77"/>
      <c r="C45" s="191"/>
      <c r="D45" s="191"/>
      <c r="E45" s="191"/>
      <c r="H45" s="191"/>
      <c r="I45" s="191"/>
      <c r="J45" s="191"/>
      <c r="K45" s="191"/>
      <c r="T45" s="15"/>
      <c r="U45" s="71"/>
      <c r="V45" s="191"/>
      <c r="X45" s="190"/>
      <c r="Y45" s="190"/>
      <c r="Z45" s="190"/>
      <c r="AA45" s="191"/>
      <c r="AB45" s="191"/>
      <c r="AD45" s="80"/>
      <c r="AE45" s="51"/>
      <c r="AI45" s="64"/>
      <c r="AJ45" s="75"/>
      <c r="AK45" s="75"/>
      <c r="AL45" s="75"/>
      <c r="AM45" s="75"/>
    </row>
    <row r="46" spans="1:39" ht="11.25" hidden="1" customHeight="1" x14ac:dyDescent="0.2">
      <c r="A46" s="60"/>
      <c r="C46" s="191"/>
      <c r="D46" s="191"/>
      <c r="E46" s="191"/>
      <c r="H46" s="191"/>
      <c r="I46" s="191"/>
      <c r="J46" s="191"/>
      <c r="K46" s="191"/>
      <c r="T46" s="15"/>
      <c r="U46" s="71"/>
      <c r="V46" s="191"/>
      <c r="X46" s="190"/>
      <c r="Y46" s="190"/>
      <c r="Z46" s="190"/>
      <c r="AA46" s="191"/>
      <c r="AB46" s="191"/>
      <c r="AD46" s="80"/>
      <c r="AE46" s="51"/>
      <c r="AI46" s="64"/>
      <c r="AJ46" s="75"/>
      <c r="AK46" s="75"/>
      <c r="AL46" s="75"/>
      <c r="AM46" s="75"/>
    </row>
    <row r="47" spans="1:39" ht="11.25" hidden="1" customHeight="1" x14ac:dyDescent="0.2">
      <c r="A47" s="61"/>
      <c r="B47" s="77"/>
      <c r="C47" s="191"/>
      <c r="D47" s="191"/>
      <c r="E47" s="191"/>
      <c r="H47" s="191"/>
      <c r="I47" s="191"/>
      <c r="J47" s="191"/>
      <c r="K47" s="191"/>
      <c r="T47" s="15"/>
      <c r="U47" s="71"/>
      <c r="V47" s="191"/>
      <c r="X47" s="190"/>
      <c r="Y47" s="190"/>
      <c r="Z47" s="190"/>
      <c r="AA47" s="191"/>
      <c r="AB47" s="191"/>
      <c r="AD47" s="80"/>
      <c r="AE47" s="51"/>
      <c r="AI47" s="64"/>
      <c r="AJ47" s="75"/>
      <c r="AK47" s="75"/>
      <c r="AL47" s="75"/>
      <c r="AM47" s="75"/>
    </row>
    <row r="48" spans="1:39" ht="11.25" hidden="1" customHeight="1" x14ac:dyDescent="0.2">
      <c r="A48" s="61"/>
      <c r="B48" s="77"/>
      <c r="C48" s="191"/>
      <c r="D48" s="191"/>
      <c r="E48" s="191"/>
      <c r="H48" s="191"/>
      <c r="I48" s="191"/>
      <c r="J48" s="191"/>
      <c r="K48" s="93"/>
      <c r="R48" s="94"/>
      <c r="T48" s="7"/>
      <c r="U48" s="7"/>
      <c r="W48" s="15"/>
      <c r="X48" s="71"/>
      <c r="Y48" s="191"/>
      <c r="AA48" s="190"/>
      <c r="AB48" s="191"/>
      <c r="AD48" s="80"/>
      <c r="AE48" s="51"/>
      <c r="AI48" s="64"/>
      <c r="AJ48" s="75"/>
      <c r="AK48" s="75"/>
      <c r="AL48" s="75"/>
      <c r="AM48" s="75"/>
    </row>
    <row r="49" spans="1:50" ht="11.25" hidden="1" customHeight="1" x14ac:dyDescent="0.2">
      <c r="A49" s="61"/>
      <c r="B49" s="77"/>
      <c r="C49" s="191"/>
      <c r="D49" s="191"/>
      <c r="E49" s="191"/>
      <c r="H49" s="191"/>
      <c r="I49" s="191"/>
      <c r="J49" s="191"/>
      <c r="K49" s="93"/>
      <c r="L49" s="95"/>
      <c r="M49" s="95"/>
      <c r="N49" s="95"/>
      <c r="O49" s="95"/>
      <c r="P49" s="95"/>
      <c r="Q49" s="95"/>
      <c r="R49" s="94"/>
      <c r="S49" s="95"/>
      <c r="T49" s="182"/>
      <c r="U49" s="71"/>
      <c r="V49" s="79"/>
      <c r="W49" s="95"/>
      <c r="X49" s="97"/>
      <c r="Y49" s="190"/>
      <c r="Z49" s="190"/>
      <c r="AA49" s="191"/>
      <c r="AB49" s="191"/>
      <c r="AD49" s="80"/>
      <c r="AE49" s="51"/>
      <c r="AI49" s="64"/>
      <c r="AJ49" s="75"/>
      <c r="AK49" s="75"/>
      <c r="AL49" s="75"/>
      <c r="AM49" s="75"/>
    </row>
    <row r="50" spans="1:50" ht="11.25" hidden="1" customHeight="1" x14ac:dyDescent="0.2">
      <c r="A50" s="61"/>
      <c r="B50" s="77"/>
      <c r="C50" s="191"/>
      <c r="D50" s="191"/>
      <c r="E50" s="191"/>
      <c r="H50" s="191"/>
      <c r="I50" s="191"/>
      <c r="J50" s="191"/>
      <c r="K50" s="98"/>
      <c r="R50" s="94"/>
      <c r="T50" s="15"/>
      <c r="U50" s="99"/>
      <c r="V50" s="191"/>
      <c r="X50" s="190"/>
      <c r="Y50" s="190"/>
      <c r="Z50" s="190"/>
      <c r="AA50" s="191"/>
      <c r="AB50" s="191"/>
      <c r="AD50" s="80"/>
      <c r="AE50" s="51"/>
      <c r="AI50" s="64"/>
      <c r="AJ50" s="75"/>
      <c r="AK50" s="75"/>
      <c r="AL50" s="75"/>
      <c r="AM50" s="75"/>
    </row>
    <row r="51" spans="1:50" ht="11.25" hidden="1" customHeight="1" x14ac:dyDescent="0.2">
      <c r="A51" s="61"/>
      <c r="B51" s="77"/>
      <c r="C51" s="191"/>
      <c r="D51" s="191"/>
      <c r="E51" s="191"/>
      <c r="H51" s="191"/>
      <c r="I51" s="191"/>
      <c r="J51" s="191"/>
      <c r="K51" s="93"/>
      <c r="R51" s="94"/>
      <c r="T51" s="15"/>
      <c r="U51" s="71"/>
      <c r="V51" s="191"/>
      <c r="X51" s="190"/>
      <c r="Y51" s="190"/>
      <c r="Z51" s="190"/>
      <c r="AA51" s="191"/>
      <c r="AB51" s="191"/>
      <c r="AD51" s="80"/>
      <c r="AE51" s="51"/>
      <c r="AI51" s="64"/>
      <c r="AJ51" s="75"/>
      <c r="AK51" s="75"/>
      <c r="AL51" s="75"/>
      <c r="AM51" s="75"/>
    </row>
    <row r="52" spans="1:50" ht="11.25" hidden="1" customHeight="1" x14ac:dyDescent="0.2">
      <c r="A52" s="61"/>
      <c r="B52" s="77"/>
      <c r="C52" s="191"/>
      <c r="D52" s="191"/>
      <c r="E52" s="191"/>
      <c r="H52" s="191"/>
      <c r="I52" s="191"/>
      <c r="J52" s="191"/>
      <c r="K52" s="93"/>
      <c r="L52" s="95"/>
      <c r="R52" s="94"/>
      <c r="T52" s="15"/>
      <c r="U52" s="71"/>
      <c r="V52" s="191"/>
      <c r="X52" s="190"/>
      <c r="Y52" s="190"/>
      <c r="Z52" s="190"/>
      <c r="AA52" s="191"/>
      <c r="AB52" s="191"/>
      <c r="AD52" s="80"/>
      <c r="AE52" s="51"/>
      <c r="AI52" s="64"/>
      <c r="AJ52" s="75"/>
      <c r="AK52" s="75"/>
      <c r="AL52" s="75"/>
      <c r="AM52" s="75"/>
    </row>
    <row r="53" spans="1:50" ht="11.25" hidden="1" customHeight="1" x14ac:dyDescent="0.2">
      <c r="A53" s="61"/>
      <c r="B53" s="77"/>
      <c r="C53" s="191"/>
      <c r="D53" s="191"/>
      <c r="E53" s="191"/>
      <c r="H53" s="191"/>
      <c r="I53" s="191"/>
      <c r="J53" s="191"/>
      <c r="K53" s="191"/>
      <c r="T53" s="15"/>
      <c r="U53" s="71"/>
      <c r="V53" s="191"/>
      <c r="X53" s="190"/>
      <c r="Y53" s="190"/>
      <c r="Z53" s="190"/>
      <c r="AA53" s="191"/>
      <c r="AB53" s="191"/>
      <c r="AD53" s="80"/>
      <c r="AE53" s="51"/>
      <c r="AI53" s="64"/>
      <c r="AJ53" s="75"/>
      <c r="AK53" s="75"/>
      <c r="AL53" s="75"/>
      <c r="AM53" s="75"/>
    </row>
    <row r="54" spans="1:50" ht="11.25" hidden="1" customHeight="1" x14ac:dyDescent="0.2">
      <c r="A54" s="61"/>
      <c r="B54" s="77"/>
      <c r="C54" s="191"/>
      <c r="D54" s="191"/>
      <c r="E54" s="191"/>
      <c r="H54" s="191"/>
      <c r="I54" s="191"/>
      <c r="J54" s="191"/>
      <c r="K54" s="191"/>
      <c r="T54" s="15"/>
      <c r="U54" s="71"/>
      <c r="V54" s="191"/>
      <c r="X54" s="190"/>
      <c r="Y54" s="190"/>
      <c r="Z54" s="190"/>
      <c r="AA54" s="191"/>
      <c r="AB54" s="191"/>
      <c r="AD54" s="80"/>
      <c r="AE54" s="51"/>
      <c r="AI54" s="64"/>
      <c r="AJ54" s="75"/>
      <c r="AK54" s="75"/>
      <c r="AL54" s="75"/>
      <c r="AM54" s="75"/>
    </row>
    <row r="55" spans="1:50" ht="11.25" hidden="1" customHeight="1" x14ac:dyDescent="0.2">
      <c r="A55" s="61"/>
      <c r="B55" s="77"/>
      <c r="C55" s="191"/>
      <c r="D55" s="191"/>
      <c r="E55" s="191"/>
      <c r="H55" s="191"/>
      <c r="I55" s="191"/>
      <c r="J55" s="191"/>
      <c r="K55" s="191"/>
      <c r="R55" s="188"/>
      <c r="T55" s="15"/>
      <c r="U55" s="71"/>
      <c r="V55" s="191"/>
      <c r="X55" s="190"/>
      <c r="Y55" s="190"/>
      <c r="Z55" s="190"/>
      <c r="AA55" s="191"/>
      <c r="AB55" s="191"/>
      <c r="AD55" s="80"/>
      <c r="AE55" s="51"/>
      <c r="AI55" s="64"/>
      <c r="AJ55" s="75"/>
      <c r="AK55" s="75"/>
      <c r="AL55" s="75"/>
      <c r="AM55" s="75"/>
    </row>
    <row r="56" spans="1:50" ht="11.25" hidden="1" customHeight="1" x14ac:dyDescent="0.2">
      <c r="A56" s="61"/>
      <c r="B56" s="77"/>
      <c r="C56" s="191"/>
      <c r="D56" s="191"/>
      <c r="E56" s="191"/>
      <c r="H56" s="191"/>
      <c r="I56" s="191"/>
      <c r="J56" s="191"/>
      <c r="K56" s="191"/>
      <c r="T56" s="15"/>
      <c r="U56" s="71"/>
      <c r="V56" s="191"/>
      <c r="X56" s="190"/>
      <c r="Y56" s="190"/>
      <c r="Z56" s="190"/>
      <c r="AA56" s="191"/>
      <c r="AB56" s="191"/>
      <c r="AD56" s="80"/>
      <c r="AE56" s="51"/>
      <c r="AI56" s="64"/>
      <c r="AJ56" s="75"/>
      <c r="AK56" s="75"/>
      <c r="AL56" s="75"/>
      <c r="AM56" s="75"/>
    </row>
    <row r="57" spans="1:50" ht="11.25" hidden="1" customHeight="1" x14ac:dyDescent="0.2">
      <c r="A57" s="61"/>
      <c r="B57" s="77"/>
      <c r="C57" s="191"/>
      <c r="D57" s="191"/>
      <c r="E57" s="191"/>
      <c r="H57" s="191"/>
      <c r="I57" s="191"/>
      <c r="J57" s="191"/>
      <c r="K57" s="191"/>
      <c r="T57" s="15"/>
      <c r="U57" s="71"/>
      <c r="V57" s="191"/>
      <c r="X57" s="190"/>
      <c r="Y57" s="190"/>
      <c r="Z57" s="190"/>
      <c r="AA57" s="191"/>
      <c r="AB57" s="191"/>
      <c r="AD57" s="80"/>
      <c r="AE57" s="51"/>
      <c r="AI57" s="64"/>
      <c r="AJ57" s="75"/>
      <c r="AK57" s="75"/>
      <c r="AL57" s="75"/>
      <c r="AM57" s="75"/>
    </row>
    <row r="58" spans="1:50" ht="11.25" hidden="1" customHeight="1" x14ac:dyDescent="0.2">
      <c r="A58" s="61"/>
      <c r="B58" s="77"/>
      <c r="C58" s="191"/>
      <c r="D58" s="191"/>
      <c r="E58" s="191"/>
      <c r="H58" s="191"/>
      <c r="I58" s="191"/>
      <c r="J58" s="191"/>
      <c r="K58" s="191"/>
      <c r="T58" s="15"/>
      <c r="U58" s="71"/>
      <c r="V58" s="191"/>
      <c r="X58" s="190"/>
      <c r="Y58" s="190"/>
      <c r="Z58" s="190"/>
      <c r="AA58" s="191"/>
      <c r="AB58" s="191"/>
      <c r="AD58" s="80"/>
      <c r="AE58" s="51"/>
      <c r="AI58" s="64"/>
      <c r="AJ58" s="75"/>
      <c r="AK58" s="75"/>
      <c r="AL58" s="75"/>
      <c r="AM58" s="75"/>
    </row>
    <row r="59" spans="1:50" ht="11.25" hidden="1" customHeight="1" x14ac:dyDescent="0.2">
      <c r="A59" s="61"/>
      <c r="B59" s="77"/>
      <c r="C59" s="191"/>
      <c r="D59" s="191"/>
      <c r="E59" s="191"/>
      <c r="H59" s="191"/>
      <c r="I59" s="191"/>
      <c r="J59" s="191"/>
      <c r="K59" s="191"/>
      <c r="T59" s="15"/>
      <c r="U59" s="71"/>
      <c r="V59" s="191"/>
      <c r="X59" s="190"/>
      <c r="Y59" s="190"/>
      <c r="Z59" s="190"/>
      <c r="AA59" s="191"/>
      <c r="AB59" s="191"/>
      <c r="AD59" s="80"/>
      <c r="AE59" s="51"/>
      <c r="AI59" s="64"/>
      <c r="AJ59" s="75"/>
      <c r="AK59" s="75"/>
      <c r="AL59" s="75"/>
      <c r="AM59" s="75"/>
    </row>
    <row r="60" spans="1:50" ht="11.25" hidden="1" customHeight="1" x14ac:dyDescent="0.2">
      <c r="A60" s="61"/>
      <c r="B60" s="77"/>
      <c r="C60" s="191"/>
      <c r="D60" s="191"/>
      <c r="E60" s="191"/>
      <c r="H60" s="191"/>
      <c r="I60" s="191"/>
      <c r="J60" s="191"/>
      <c r="K60" s="191"/>
      <c r="T60" s="15"/>
      <c r="U60" s="71"/>
      <c r="V60" s="191"/>
      <c r="X60" s="190"/>
      <c r="Y60" s="190"/>
      <c r="Z60" s="190"/>
      <c r="AA60" s="191"/>
      <c r="AB60" s="191"/>
      <c r="AD60" s="80"/>
      <c r="AE60" s="51"/>
      <c r="AI60" s="64"/>
      <c r="AJ60" s="75"/>
      <c r="AK60" s="75"/>
      <c r="AL60" s="75"/>
      <c r="AM60" s="75"/>
    </row>
    <row r="61" spans="1:50" ht="11.25" hidden="1" customHeight="1" x14ac:dyDescent="0.2">
      <c r="A61" s="61"/>
      <c r="B61" s="77"/>
      <c r="C61" s="191"/>
      <c r="D61" s="191"/>
      <c r="E61" s="191"/>
      <c r="H61" s="191"/>
      <c r="I61" s="191"/>
      <c r="J61" s="191"/>
      <c r="K61" s="191"/>
      <c r="T61" s="15"/>
      <c r="U61" s="71"/>
      <c r="V61" s="191"/>
      <c r="X61" s="190"/>
      <c r="Y61" s="190"/>
      <c r="Z61" s="190"/>
      <c r="AA61" s="191"/>
      <c r="AB61" s="191"/>
      <c r="AD61" s="80"/>
      <c r="AE61" s="51"/>
      <c r="AI61" s="64"/>
      <c r="AJ61" s="75"/>
      <c r="AK61" s="75"/>
      <c r="AL61" s="75"/>
      <c r="AM61" s="75"/>
    </row>
    <row r="62" spans="1:50" ht="11.25" hidden="1" customHeight="1" x14ac:dyDescent="0.2">
      <c r="A62" s="61"/>
      <c r="B62" s="77"/>
      <c r="C62" s="191"/>
      <c r="D62" s="191"/>
      <c r="E62" s="191"/>
      <c r="H62" s="191"/>
      <c r="I62" s="191"/>
      <c r="J62" s="191"/>
      <c r="K62" s="191"/>
      <c r="T62" s="15"/>
      <c r="U62" s="71"/>
      <c r="V62" s="191"/>
      <c r="X62" s="190"/>
      <c r="Y62" s="190"/>
      <c r="Z62" s="190"/>
      <c r="AA62" s="191"/>
      <c r="AB62" s="191"/>
      <c r="AD62" s="80"/>
      <c r="AE62" s="51"/>
      <c r="AI62" s="64"/>
      <c r="AJ62" s="75"/>
      <c r="AK62" s="75"/>
      <c r="AL62" s="75"/>
      <c r="AM62" s="75"/>
    </row>
    <row r="63" spans="1:50" ht="11.25" hidden="1" customHeight="1" x14ac:dyDescent="0.2">
      <c r="A63" s="61"/>
      <c r="B63" s="77"/>
      <c r="C63" s="191"/>
      <c r="D63" s="191"/>
      <c r="E63" s="191"/>
      <c r="H63" s="191"/>
      <c r="I63" s="191"/>
      <c r="J63" s="191"/>
      <c r="K63" s="191"/>
      <c r="T63" s="15"/>
      <c r="U63" s="71"/>
      <c r="V63" s="191"/>
      <c r="X63" s="190"/>
      <c r="Y63" s="190"/>
      <c r="Z63" s="190"/>
      <c r="AA63" s="191"/>
      <c r="AB63" s="191"/>
      <c r="AD63" s="80"/>
      <c r="AE63" s="51"/>
      <c r="AI63" s="64"/>
      <c r="AJ63" s="75"/>
      <c r="AK63" s="75"/>
      <c r="AL63" s="75"/>
      <c r="AM63" s="75"/>
    </row>
    <row r="64" spans="1:50" ht="11.25" hidden="1" customHeight="1" x14ac:dyDescent="0.2">
      <c r="A64" s="61"/>
      <c r="B64" s="77"/>
      <c r="C64" s="191"/>
      <c r="D64" s="191"/>
      <c r="E64" s="191"/>
      <c r="H64" s="191"/>
      <c r="I64" s="191"/>
      <c r="J64" s="191"/>
      <c r="K64" s="191"/>
      <c r="T64" s="15"/>
      <c r="U64" s="71"/>
      <c r="V64" s="191"/>
      <c r="X64" s="190"/>
      <c r="Y64" s="190"/>
      <c r="Z64" s="190"/>
      <c r="AA64" s="191"/>
      <c r="AB64" s="191"/>
      <c r="AD64" s="80"/>
      <c r="AE64" s="51"/>
      <c r="AI64" s="64"/>
      <c r="AJ64" s="75"/>
      <c r="AK64" s="75"/>
      <c r="AL64" s="75"/>
      <c r="AM64" s="75"/>
      <c r="AX64" s="7">
        <f>306+(3*2.54)</f>
        <v>313.62</v>
      </c>
    </row>
    <row r="65" spans="1:50" ht="11.25" customHeight="1" x14ac:dyDescent="0.2">
      <c r="A65" s="61"/>
      <c r="B65" s="7" t="s">
        <v>61</v>
      </c>
      <c r="C65" s="191"/>
      <c r="D65" s="191"/>
      <c r="E65" s="191"/>
      <c r="H65" s="191"/>
      <c r="I65" s="191"/>
      <c r="J65" s="7" t="s">
        <v>3</v>
      </c>
      <c r="K65" s="234">
        <f>PI()*H34^2/4</f>
        <v>854.62486104791594</v>
      </c>
      <c r="L65" s="234"/>
      <c r="M65" s="7" t="s">
        <v>62</v>
      </c>
      <c r="T65" s="15"/>
      <c r="U65" s="71"/>
      <c r="V65" s="191"/>
      <c r="X65" s="190"/>
      <c r="Y65" s="190"/>
      <c r="Z65" s="190"/>
      <c r="AA65" s="191"/>
      <c r="AB65" s="191"/>
      <c r="AD65" s="80"/>
      <c r="AE65" s="51"/>
      <c r="AI65" s="64"/>
      <c r="AJ65" s="75"/>
      <c r="AK65" s="75"/>
      <c r="AL65" s="75"/>
      <c r="AM65" s="75"/>
      <c r="AX65" s="7">
        <f>PI()*H34^2*0.25*AX64/1000</f>
        <v>268.02744892184739</v>
      </c>
    </row>
    <row r="66" spans="1:50" ht="11.25" customHeight="1" x14ac:dyDescent="0.2">
      <c r="A66" s="84"/>
      <c r="B66" s="87"/>
      <c r="C66" s="86"/>
      <c r="D66" s="86"/>
      <c r="E66" s="86"/>
      <c r="F66" s="87"/>
      <c r="G66" s="87"/>
      <c r="H66" s="86"/>
      <c r="I66" s="86"/>
      <c r="J66" s="87"/>
      <c r="K66" s="101"/>
      <c r="L66" s="101"/>
      <c r="M66" s="87"/>
      <c r="N66" s="87"/>
      <c r="O66" s="87"/>
      <c r="P66" s="87"/>
      <c r="Q66" s="87"/>
      <c r="R66" s="87"/>
      <c r="S66" s="87"/>
      <c r="T66" s="88"/>
      <c r="U66" s="89"/>
      <c r="V66" s="86"/>
      <c r="W66" s="87"/>
      <c r="X66" s="90"/>
      <c r="Y66" s="90"/>
      <c r="Z66" s="90"/>
      <c r="AA66" s="86"/>
      <c r="AB66" s="86"/>
      <c r="AC66" s="87"/>
      <c r="AD66" s="91"/>
      <c r="AE66" s="92"/>
      <c r="AI66" s="64"/>
      <c r="AJ66" s="75"/>
      <c r="AK66" s="75"/>
      <c r="AL66" s="75"/>
      <c r="AM66" s="75"/>
    </row>
    <row r="67" spans="1:50" ht="11.25" customHeight="1" x14ac:dyDescent="0.2">
      <c r="A67" s="61"/>
      <c r="B67" s="95" t="s">
        <v>63</v>
      </c>
      <c r="C67" s="79"/>
      <c r="D67" s="79"/>
      <c r="E67" s="79"/>
      <c r="F67" s="95"/>
      <c r="G67" s="95"/>
      <c r="H67" s="79"/>
      <c r="I67" s="79"/>
      <c r="J67" s="79" t="s">
        <v>3</v>
      </c>
      <c r="K67" s="226">
        <f>X36*X32/60</f>
        <v>300</v>
      </c>
      <c r="L67" s="226"/>
      <c r="M67" s="95" t="s">
        <v>64</v>
      </c>
      <c r="T67" s="15"/>
      <c r="U67" s="71"/>
      <c r="V67" s="191"/>
      <c r="X67" s="190"/>
      <c r="Y67" s="190"/>
      <c r="Z67" s="190"/>
      <c r="AA67" s="191"/>
      <c r="AB67" s="191"/>
      <c r="AD67" s="80"/>
      <c r="AE67" s="51"/>
      <c r="AI67" s="64"/>
      <c r="AJ67" s="75"/>
      <c r="AK67" s="75"/>
      <c r="AL67" s="75"/>
      <c r="AM67" s="75"/>
    </row>
    <row r="68" spans="1:50" ht="11.25" customHeight="1" x14ac:dyDescent="0.2">
      <c r="A68" s="61"/>
      <c r="B68" s="95" t="s">
        <v>65</v>
      </c>
      <c r="C68" s="79"/>
      <c r="D68" s="79"/>
      <c r="E68" s="79"/>
      <c r="F68" s="95"/>
      <c r="G68" s="95"/>
      <c r="H68" s="79"/>
      <c r="I68" s="79"/>
      <c r="J68" s="79" t="s">
        <v>3</v>
      </c>
      <c r="K68" s="226">
        <f>K67/K65*1000</f>
        <v>351.03121108851059</v>
      </c>
      <c r="L68" s="226"/>
      <c r="M68" s="95" t="s">
        <v>55</v>
      </c>
      <c r="R68" s="7" t="s">
        <v>66</v>
      </c>
      <c r="T68" s="7" t="s">
        <v>3</v>
      </c>
      <c r="U68" s="219">
        <v>353</v>
      </c>
      <c r="V68" s="219"/>
      <c r="W68" s="7" t="s">
        <v>55</v>
      </c>
      <c r="X68" s="15"/>
      <c r="Y68" s="190"/>
      <c r="Z68" s="190" t="s">
        <v>67</v>
      </c>
      <c r="AA68" s="191"/>
      <c r="AB68" s="191"/>
      <c r="AD68" s="80"/>
      <c r="AE68" s="51"/>
      <c r="AI68" s="64"/>
      <c r="AJ68" s="75"/>
      <c r="AK68" s="75"/>
      <c r="AL68" s="75"/>
      <c r="AM68" s="75"/>
    </row>
    <row r="69" spans="1:50" ht="11.25" customHeight="1" x14ac:dyDescent="0.2">
      <c r="A69" s="61"/>
      <c r="B69" s="95"/>
      <c r="C69" s="79"/>
      <c r="D69" s="79"/>
      <c r="E69" s="79"/>
      <c r="F69" s="95"/>
      <c r="G69" s="95"/>
      <c r="H69" s="79"/>
      <c r="I69" s="79"/>
      <c r="J69" s="79"/>
      <c r="K69" s="186"/>
      <c r="L69" s="186"/>
      <c r="M69" s="95"/>
      <c r="T69" s="7" t="s">
        <v>3</v>
      </c>
      <c r="U69" s="221">
        <f>U68/1000*K65/X32*60</f>
        <v>30.168257594991431</v>
      </c>
      <c r="V69" s="221"/>
      <c r="W69" s="7" t="s">
        <v>48</v>
      </c>
      <c r="X69" s="15"/>
      <c r="Y69" s="190"/>
      <c r="Z69" s="191" t="s">
        <v>67</v>
      </c>
      <c r="AA69" s="191"/>
      <c r="AB69" s="191"/>
      <c r="AD69" s="80"/>
      <c r="AE69" s="51"/>
      <c r="AI69" s="64"/>
      <c r="AJ69" s="75"/>
      <c r="AK69" s="75"/>
      <c r="AL69" s="75"/>
      <c r="AM69" s="75"/>
    </row>
    <row r="70" spans="1:50" ht="11.25" customHeight="1" x14ac:dyDescent="0.2">
      <c r="A70" s="61"/>
      <c r="B70" s="103" t="s">
        <v>68</v>
      </c>
      <c r="C70" s="79"/>
      <c r="D70" s="79"/>
      <c r="E70" s="79"/>
      <c r="F70" s="95"/>
      <c r="G70" s="95"/>
      <c r="H70" s="79"/>
      <c r="I70" s="79"/>
      <c r="J70" s="79" t="s">
        <v>3</v>
      </c>
      <c r="K70" s="226">
        <f>U68</f>
        <v>353</v>
      </c>
      <c r="L70" s="226"/>
      <c r="M70" s="95" t="s">
        <v>55</v>
      </c>
      <c r="T70" s="15"/>
      <c r="U70" s="71"/>
      <c r="V70" s="191"/>
      <c r="X70" s="190"/>
      <c r="Y70" s="190"/>
      <c r="Z70" s="190"/>
      <c r="AA70" s="191"/>
      <c r="AB70" s="191"/>
      <c r="AD70" s="80"/>
      <c r="AE70" s="51"/>
      <c r="AI70" s="64"/>
      <c r="AJ70" s="75"/>
      <c r="AK70" s="75"/>
      <c r="AL70" s="75"/>
      <c r="AM70" s="75"/>
    </row>
    <row r="71" spans="1:50" ht="11.25" customHeight="1" x14ac:dyDescent="0.2">
      <c r="A71" s="61"/>
      <c r="B71" s="104" t="s">
        <v>69</v>
      </c>
      <c r="C71" s="105"/>
      <c r="D71" s="105"/>
      <c r="E71" s="105"/>
      <c r="F71" s="106"/>
      <c r="G71" s="106"/>
      <c r="H71" s="105"/>
      <c r="I71" s="105"/>
      <c r="J71" s="105" t="s">
        <v>3</v>
      </c>
      <c r="K71" s="220">
        <f>M39-K70</f>
        <v>7576</v>
      </c>
      <c r="L71" s="220"/>
      <c r="M71" s="106" t="s">
        <v>55</v>
      </c>
      <c r="T71" s="15"/>
      <c r="U71" s="71"/>
      <c r="V71" s="191"/>
      <c r="X71" s="190"/>
      <c r="Y71" s="190"/>
      <c r="Z71" s="190"/>
      <c r="AA71" s="191"/>
      <c r="AB71" s="191"/>
      <c r="AD71" s="80"/>
      <c r="AE71" s="51"/>
      <c r="AI71" s="64"/>
      <c r="AJ71" s="75"/>
      <c r="AK71" s="75"/>
      <c r="AL71" s="75"/>
      <c r="AM71" s="75"/>
    </row>
    <row r="72" spans="1:50" ht="11.25" customHeight="1" x14ac:dyDescent="0.2">
      <c r="A72" s="61"/>
      <c r="B72" s="77"/>
      <c r="C72" s="191"/>
      <c r="D72" s="191"/>
      <c r="E72" s="191"/>
      <c r="H72" s="191"/>
      <c r="I72" s="191"/>
      <c r="J72" s="191"/>
      <c r="K72" s="191"/>
      <c r="T72" s="15"/>
      <c r="U72" s="71"/>
      <c r="V72" s="191"/>
      <c r="X72" s="190"/>
      <c r="Y72" s="190"/>
      <c r="Z72" s="190"/>
      <c r="AA72" s="191"/>
      <c r="AB72" s="191"/>
      <c r="AD72" s="80"/>
      <c r="AE72" s="51"/>
      <c r="AI72" s="64"/>
      <c r="AJ72" s="75"/>
      <c r="AK72" s="75"/>
      <c r="AL72" s="75"/>
      <c r="AM72" s="75"/>
    </row>
    <row r="73" spans="1:50" ht="11.25" customHeight="1" x14ac:dyDescent="0.2">
      <c r="A73" s="61"/>
      <c r="B73" s="103" t="s">
        <v>70</v>
      </c>
      <c r="C73" s="79"/>
      <c r="D73" s="79"/>
      <c r="E73" s="79"/>
      <c r="F73" s="95"/>
      <c r="G73" s="95"/>
      <c r="H73" s="79"/>
      <c r="I73" s="79"/>
      <c r="J73" s="79" t="s">
        <v>3</v>
      </c>
      <c r="K73" s="226">
        <f>X32*X35/60</f>
        <v>150</v>
      </c>
      <c r="L73" s="226"/>
      <c r="M73" s="95" t="s">
        <v>64</v>
      </c>
      <c r="T73" s="15"/>
      <c r="U73" s="71"/>
      <c r="V73" s="191"/>
      <c r="X73" s="190"/>
      <c r="Y73" s="190"/>
      <c r="Z73" s="190"/>
      <c r="AA73" s="191"/>
      <c r="AB73" s="191"/>
      <c r="AD73" s="80"/>
      <c r="AE73" s="51"/>
      <c r="AI73" s="64"/>
      <c r="AJ73" s="75"/>
      <c r="AK73" s="75"/>
      <c r="AL73" s="75"/>
      <c r="AM73" s="75"/>
    </row>
    <row r="74" spans="1:50" ht="11.25" customHeight="1" x14ac:dyDescent="0.2">
      <c r="A74" s="61"/>
      <c r="B74" s="103" t="s">
        <v>71</v>
      </c>
      <c r="C74" s="79"/>
      <c r="D74" s="79"/>
      <c r="E74" s="79"/>
      <c r="F74" s="95"/>
      <c r="G74" s="95"/>
      <c r="H74" s="79"/>
      <c r="I74" s="79"/>
      <c r="J74" s="79" t="s">
        <v>3</v>
      </c>
      <c r="K74" s="226">
        <f>K73/K65*1000</f>
        <v>175.51560554425529</v>
      </c>
      <c r="L74" s="226"/>
      <c r="M74" s="95" t="s">
        <v>55</v>
      </c>
      <c r="R74" s="7" t="s">
        <v>66</v>
      </c>
      <c r="T74" s="7" t="s">
        <v>3</v>
      </c>
      <c r="U74" s="219">
        <v>176</v>
      </c>
      <c r="V74" s="219"/>
      <c r="W74" s="7" t="s">
        <v>55</v>
      </c>
      <c r="X74" s="15"/>
      <c r="Y74" s="190"/>
      <c r="Z74" s="190" t="s">
        <v>72</v>
      </c>
      <c r="AA74" s="191"/>
      <c r="AB74" s="191"/>
      <c r="AD74" s="80"/>
      <c r="AE74" s="51"/>
      <c r="AI74" s="64"/>
      <c r="AJ74" s="75"/>
      <c r="AK74" s="75"/>
      <c r="AL74" s="75"/>
      <c r="AM74" s="75"/>
    </row>
    <row r="75" spans="1:50" ht="11.25" customHeight="1" x14ac:dyDescent="0.2">
      <c r="A75" s="61"/>
      <c r="B75" s="103"/>
      <c r="C75" s="79"/>
      <c r="D75" s="79"/>
      <c r="E75" s="79"/>
      <c r="F75" s="95"/>
      <c r="G75" s="95"/>
      <c r="H75" s="79"/>
      <c r="I75" s="79"/>
      <c r="J75" s="79"/>
      <c r="K75" s="186"/>
      <c r="L75" s="186"/>
      <c r="M75" s="95"/>
      <c r="T75" s="7"/>
      <c r="U75" s="221">
        <f>U74/1000*K65/X32*60</f>
        <v>15.041397554443318</v>
      </c>
      <c r="V75" s="221"/>
      <c r="W75" s="7" t="s">
        <v>48</v>
      </c>
      <c r="X75" s="15"/>
      <c r="Y75" s="190"/>
      <c r="Z75" s="191" t="s">
        <v>72</v>
      </c>
      <c r="AA75" s="191"/>
      <c r="AB75" s="191"/>
      <c r="AD75" s="80"/>
      <c r="AE75" s="51"/>
      <c r="AI75" s="64"/>
      <c r="AJ75" s="75"/>
      <c r="AK75" s="75"/>
      <c r="AL75" s="75"/>
      <c r="AM75" s="75"/>
    </row>
    <row r="76" spans="1:50" ht="11.25" customHeight="1" x14ac:dyDescent="0.2">
      <c r="A76" s="61"/>
      <c r="B76" s="103" t="s">
        <v>73</v>
      </c>
      <c r="C76" s="79"/>
      <c r="D76" s="79"/>
      <c r="E76" s="79"/>
      <c r="F76" s="95"/>
      <c r="G76" s="95"/>
      <c r="H76" s="79"/>
      <c r="I76" s="79"/>
      <c r="J76" s="79" t="s">
        <v>3</v>
      </c>
      <c r="K76" s="226">
        <f>U68+U74</f>
        <v>529</v>
      </c>
      <c r="L76" s="226"/>
      <c r="M76" s="95" t="s">
        <v>55</v>
      </c>
      <c r="T76" s="7"/>
      <c r="U76" s="185"/>
      <c r="V76" s="185"/>
      <c r="X76" s="15"/>
      <c r="Y76" s="190"/>
      <c r="Z76" s="190"/>
      <c r="AA76" s="191"/>
      <c r="AB76" s="191"/>
      <c r="AD76" s="80"/>
      <c r="AE76" s="51"/>
      <c r="AI76" s="64"/>
      <c r="AJ76" s="75"/>
      <c r="AK76" s="75"/>
      <c r="AL76" s="75"/>
      <c r="AM76" s="75"/>
    </row>
    <row r="77" spans="1:50" ht="11.25" customHeight="1" x14ac:dyDescent="0.2">
      <c r="A77" s="61"/>
      <c r="B77" s="104" t="s">
        <v>74</v>
      </c>
      <c r="C77" s="105"/>
      <c r="D77" s="105"/>
      <c r="E77" s="105"/>
      <c r="F77" s="106"/>
      <c r="G77" s="106"/>
      <c r="H77" s="105"/>
      <c r="I77" s="105"/>
      <c r="J77" s="105" t="s">
        <v>3</v>
      </c>
      <c r="K77" s="220">
        <f>M39-K76</f>
        <v>7400</v>
      </c>
      <c r="L77" s="220"/>
      <c r="M77" s="106" t="s">
        <v>55</v>
      </c>
      <c r="T77" s="7"/>
      <c r="U77" s="229"/>
      <c r="V77" s="229"/>
      <c r="X77" s="15"/>
      <c r="Y77" s="190"/>
      <c r="Z77" s="191"/>
      <c r="AA77" s="191"/>
      <c r="AB77" s="191"/>
      <c r="AD77" s="80"/>
      <c r="AE77" s="51"/>
      <c r="AI77" s="64"/>
      <c r="AJ77" s="75"/>
      <c r="AK77" s="75"/>
      <c r="AL77" s="75"/>
      <c r="AM77" s="75"/>
    </row>
    <row r="78" spans="1:50" ht="11.25" customHeight="1" x14ac:dyDescent="0.2">
      <c r="A78" s="84"/>
      <c r="B78" s="85"/>
      <c r="C78" s="86"/>
      <c r="D78" s="86"/>
      <c r="E78" s="86"/>
      <c r="F78" s="87"/>
      <c r="G78" s="87"/>
      <c r="H78" s="86"/>
      <c r="I78" s="86"/>
      <c r="J78" s="86"/>
      <c r="K78" s="86"/>
      <c r="L78" s="87"/>
      <c r="M78" s="87"/>
      <c r="N78" s="87"/>
      <c r="O78" s="87"/>
      <c r="P78" s="87"/>
      <c r="Q78" s="87"/>
      <c r="R78" s="87"/>
      <c r="S78" s="87"/>
      <c r="T78" s="88"/>
      <c r="U78" s="89"/>
      <c r="V78" s="86"/>
      <c r="W78" s="87"/>
      <c r="X78" s="90"/>
      <c r="Y78" s="90"/>
      <c r="Z78" s="90"/>
      <c r="AA78" s="86"/>
      <c r="AB78" s="86"/>
      <c r="AC78" s="87"/>
      <c r="AD78" s="91"/>
      <c r="AE78" s="92"/>
      <c r="AI78" s="64"/>
      <c r="AJ78" s="75"/>
      <c r="AK78" s="75"/>
      <c r="AL78" s="75"/>
      <c r="AM78" s="75"/>
    </row>
    <row r="79" spans="1:50" ht="11.25" hidden="1" customHeight="1" x14ac:dyDescent="0.2">
      <c r="A79" s="61"/>
      <c r="B79" s="49" t="s">
        <v>75</v>
      </c>
      <c r="C79" s="15"/>
      <c r="D79" s="191"/>
      <c r="E79" s="191"/>
      <c r="F79" s="191"/>
      <c r="G79" s="191"/>
      <c r="H79" s="191"/>
      <c r="I79" s="191"/>
      <c r="J79" s="7" t="s">
        <v>3</v>
      </c>
      <c r="K79" s="219">
        <v>16</v>
      </c>
      <c r="L79" s="219"/>
      <c r="M79" s="7" t="s">
        <v>76</v>
      </c>
      <c r="N79" s="180"/>
      <c r="O79" s="15"/>
      <c r="P79" s="108"/>
      <c r="Q79" s="180"/>
      <c r="R79" s="191"/>
      <c r="T79" s="7" t="s">
        <v>3</v>
      </c>
      <c r="U79" s="228">
        <f>K79*25.4</f>
        <v>406.4</v>
      </c>
      <c r="V79" s="228"/>
      <c r="W79" s="7" t="s">
        <v>55</v>
      </c>
      <c r="Y79" s="190"/>
      <c r="Z79" s="190"/>
      <c r="AA79" s="191"/>
      <c r="AB79" s="191"/>
      <c r="AD79" s="80"/>
      <c r="AE79" s="51"/>
      <c r="AI79" s="64"/>
      <c r="AJ79" s="75"/>
      <c r="AK79" s="75"/>
      <c r="AL79" s="75"/>
      <c r="AM79" s="75"/>
    </row>
    <row r="80" spans="1:50" ht="10.8" hidden="1" customHeight="1" x14ac:dyDescent="0.2">
      <c r="A80" s="61"/>
      <c r="B80" s="49" t="s">
        <v>77</v>
      </c>
      <c r="J80" s="7" t="s">
        <v>3</v>
      </c>
      <c r="K80" s="219">
        <v>16</v>
      </c>
      <c r="L80" s="219"/>
      <c r="M80" s="7" t="s">
        <v>76</v>
      </c>
      <c r="P80" s="7" t="s">
        <v>78</v>
      </c>
      <c r="T80" s="7" t="s">
        <v>3</v>
      </c>
      <c r="U80" s="227">
        <f>X32/3600/(PI()*(K80/39.36996)^2/4)</f>
        <v>1.2848394121768754</v>
      </c>
      <c r="V80" s="227"/>
      <c r="W80" s="7" t="s">
        <v>79</v>
      </c>
      <c r="Y80" s="190"/>
      <c r="Z80" s="190"/>
      <c r="AA80" s="191"/>
      <c r="AB80" s="191"/>
      <c r="AD80" s="80"/>
      <c r="AE80" s="51"/>
      <c r="AI80" s="64"/>
      <c r="AJ80" s="75"/>
      <c r="AK80" s="75"/>
      <c r="AL80" s="75"/>
      <c r="AM80" s="75"/>
    </row>
    <row r="81" spans="1:39" ht="11.25" hidden="1" customHeight="1" x14ac:dyDescent="0.2">
      <c r="A81" s="61"/>
      <c r="B81" s="77"/>
      <c r="C81" s="191"/>
      <c r="D81" s="191"/>
      <c r="E81" s="191"/>
      <c r="H81" s="191"/>
      <c r="I81" s="191"/>
      <c r="J81" s="191"/>
      <c r="K81" s="191"/>
      <c r="T81" s="15"/>
      <c r="U81" s="71"/>
      <c r="V81" s="191"/>
      <c r="X81" s="190"/>
      <c r="Y81" s="190"/>
      <c r="Z81" s="190"/>
      <c r="AA81" s="191"/>
      <c r="AB81" s="191"/>
      <c r="AD81" s="80"/>
      <c r="AE81" s="51"/>
      <c r="AI81" s="64"/>
      <c r="AJ81" s="75"/>
      <c r="AK81" s="75"/>
      <c r="AL81" s="75"/>
      <c r="AM81" s="75"/>
    </row>
    <row r="82" spans="1:39" ht="11.25" hidden="1" customHeight="1" x14ac:dyDescent="0.2">
      <c r="A82" s="61"/>
      <c r="B82" s="49" t="s">
        <v>80</v>
      </c>
      <c r="C82" s="15"/>
      <c r="D82" s="191"/>
      <c r="E82" s="191"/>
      <c r="F82" s="191"/>
      <c r="G82" s="191"/>
      <c r="H82" s="191"/>
      <c r="I82" s="191"/>
      <c r="J82" s="7" t="s">
        <v>3</v>
      </c>
      <c r="K82" s="219">
        <v>12</v>
      </c>
      <c r="L82" s="219"/>
      <c r="M82" s="7" t="s">
        <v>76</v>
      </c>
      <c r="T82" s="7" t="s">
        <v>3</v>
      </c>
      <c r="U82" s="228">
        <f>K82*25.4</f>
        <v>304.79999999999995</v>
      </c>
      <c r="V82" s="228"/>
      <c r="W82" s="7" t="s">
        <v>55</v>
      </c>
      <c r="X82" s="191"/>
      <c r="Y82" s="190"/>
      <c r="Z82" s="190"/>
      <c r="AA82" s="191"/>
      <c r="AB82" s="191"/>
      <c r="AD82" s="80"/>
      <c r="AE82" s="51"/>
      <c r="AI82" s="64"/>
      <c r="AJ82" s="75"/>
      <c r="AK82" s="75"/>
      <c r="AL82" s="75"/>
      <c r="AM82" s="75"/>
    </row>
    <row r="83" spans="1:39" ht="11.25" hidden="1" customHeight="1" x14ac:dyDescent="0.2">
      <c r="A83" s="61"/>
      <c r="B83" s="49" t="s">
        <v>77</v>
      </c>
      <c r="J83" s="7" t="s">
        <v>3</v>
      </c>
      <c r="K83" s="219">
        <v>12</v>
      </c>
      <c r="L83" s="219"/>
      <c r="M83" s="7" t="s">
        <v>76</v>
      </c>
      <c r="P83" s="7" t="s">
        <v>81</v>
      </c>
      <c r="T83" s="7" t="s">
        <v>3</v>
      </c>
      <c r="U83" s="227">
        <f>X34/3600/(PI()*(K83/39.36996)^2/4)</f>
        <v>1.142079477490556</v>
      </c>
      <c r="V83" s="227"/>
      <c r="W83" s="7" t="s">
        <v>79</v>
      </c>
      <c r="X83" s="191"/>
      <c r="Y83" s="190"/>
      <c r="Z83" s="190"/>
      <c r="AA83" s="191"/>
      <c r="AB83" s="191"/>
      <c r="AD83" s="80"/>
      <c r="AE83" s="51"/>
      <c r="AI83" s="64"/>
      <c r="AJ83" s="75"/>
      <c r="AK83" s="75"/>
      <c r="AL83" s="75"/>
      <c r="AM83" s="75"/>
    </row>
    <row r="84" spans="1:39" ht="11.25" hidden="1" customHeight="1" x14ac:dyDescent="0.2">
      <c r="A84" s="61"/>
      <c r="B84" s="77"/>
      <c r="C84" s="191"/>
      <c r="D84" s="191"/>
      <c r="E84" s="191"/>
      <c r="H84" s="191"/>
      <c r="I84" s="191"/>
      <c r="J84" s="191"/>
      <c r="K84" s="191"/>
      <c r="T84" s="15"/>
      <c r="U84" s="71"/>
      <c r="V84" s="191"/>
      <c r="X84" s="190"/>
      <c r="Y84" s="190"/>
      <c r="Z84" s="190"/>
      <c r="AA84" s="191"/>
      <c r="AB84" s="191"/>
      <c r="AD84" s="80"/>
      <c r="AE84" s="51"/>
      <c r="AI84" s="64"/>
      <c r="AJ84" s="75"/>
      <c r="AK84" s="75"/>
      <c r="AL84" s="75"/>
      <c r="AM84" s="75"/>
    </row>
    <row r="85" spans="1:39" ht="11.25" hidden="1" customHeight="1" x14ac:dyDescent="0.2">
      <c r="A85" s="61"/>
      <c r="B85" s="7" t="s">
        <v>82</v>
      </c>
      <c r="I85" s="7" t="s">
        <v>83</v>
      </c>
      <c r="J85" s="7" t="s">
        <v>3</v>
      </c>
      <c r="K85" s="219">
        <v>306</v>
      </c>
      <c r="L85" s="219"/>
      <c r="M85" s="7" t="s">
        <v>55</v>
      </c>
      <c r="O85" s="7" t="s">
        <v>84</v>
      </c>
      <c r="T85" s="15"/>
      <c r="U85" s="71"/>
      <c r="V85" s="191"/>
      <c r="X85" s="190"/>
      <c r="Y85" s="190"/>
      <c r="Z85" s="190"/>
      <c r="AA85" s="191"/>
      <c r="AB85" s="191"/>
      <c r="AD85" s="80"/>
      <c r="AE85" s="51"/>
      <c r="AI85" s="64"/>
      <c r="AJ85" s="75"/>
      <c r="AK85" s="75"/>
      <c r="AL85" s="75"/>
      <c r="AM85" s="75"/>
    </row>
    <row r="86" spans="1:39" ht="11.25" hidden="1" customHeight="1" x14ac:dyDescent="0.2">
      <c r="A86" s="61"/>
      <c r="B86" s="7"/>
      <c r="I86" s="7" t="s">
        <v>85</v>
      </c>
      <c r="J86" s="7" t="s">
        <v>3</v>
      </c>
      <c r="K86" s="219">
        <v>200</v>
      </c>
      <c r="L86" s="219"/>
      <c r="M86" s="7" t="s">
        <v>55</v>
      </c>
      <c r="O86" s="7" t="s">
        <v>86</v>
      </c>
      <c r="T86" s="15"/>
      <c r="U86" s="71"/>
      <c r="V86" s="191"/>
      <c r="X86" s="190"/>
      <c r="Y86" s="190"/>
      <c r="Z86" s="190"/>
      <c r="AA86" s="191"/>
      <c r="AB86" s="191"/>
      <c r="AD86" s="80"/>
      <c r="AE86" s="51"/>
      <c r="AI86" s="64"/>
      <c r="AJ86" s="75"/>
      <c r="AK86" s="75"/>
      <c r="AL86" s="75"/>
      <c r="AM86" s="75"/>
    </row>
    <row r="87" spans="1:39" ht="11.25" hidden="1" customHeight="1" x14ac:dyDescent="0.2">
      <c r="A87" s="61"/>
      <c r="B87" s="7" t="s">
        <v>87</v>
      </c>
      <c r="J87" s="7" t="s">
        <v>3</v>
      </c>
      <c r="K87" s="224">
        <v>0</v>
      </c>
      <c r="L87" s="224"/>
      <c r="M87" s="95" t="s">
        <v>55</v>
      </c>
      <c r="T87" s="15"/>
      <c r="U87" s="71"/>
      <c r="V87" s="191"/>
      <c r="X87" s="190"/>
      <c r="Y87" s="190"/>
      <c r="Z87" s="190"/>
      <c r="AA87" s="191"/>
      <c r="AB87" s="191"/>
      <c r="AD87" s="80"/>
      <c r="AE87" s="51"/>
      <c r="AI87" s="64"/>
      <c r="AJ87" s="75"/>
      <c r="AK87" s="75"/>
      <c r="AL87" s="75"/>
      <c r="AM87" s="75"/>
    </row>
    <row r="88" spans="1:39" ht="11.25" customHeight="1" x14ac:dyDescent="0.2">
      <c r="A88" s="61"/>
      <c r="B88" s="106" t="s">
        <v>88</v>
      </c>
      <c r="C88" s="106"/>
      <c r="D88" s="106"/>
      <c r="E88" s="106"/>
      <c r="F88" s="106"/>
      <c r="G88" s="106"/>
      <c r="H88" s="106"/>
      <c r="I88" s="106"/>
      <c r="J88" s="106" t="s">
        <v>3</v>
      </c>
      <c r="K88" s="225">
        <f>M41</f>
        <v>1200</v>
      </c>
      <c r="L88" s="225"/>
      <c r="M88" s="106" t="s">
        <v>55</v>
      </c>
      <c r="T88" s="15"/>
      <c r="U88" s="71"/>
      <c r="V88" s="191"/>
      <c r="X88" s="190"/>
      <c r="Y88" s="190"/>
      <c r="Z88" s="190"/>
      <c r="AA88" s="191"/>
      <c r="AB88" s="191"/>
      <c r="AD88" s="80"/>
      <c r="AE88" s="51"/>
      <c r="AI88" s="64"/>
      <c r="AJ88" s="75"/>
      <c r="AK88" s="75"/>
      <c r="AL88" s="75"/>
      <c r="AM88" s="75"/>
    </row>
    <row r="89" spans="1:39" ht="11.25" customHeight="1" x14ac:dyDescent="0.2">
      <c r="A89" s="61"/>
      <c r="B89" s="77"/>
      <c r="C89" s="191"/>
      <c r="D89" s="191"/>
      <c r="E89" s="191"/>
      <c r="H89" s="191"/>
      <c r="I89" s="191"/>
      <c r="J89" s="191"/>
      <c r="K89" s="191"/>
      <c r="T89" s="15"/>
      <c r="U89" s="71"/>
      <c r="V89" s="191"/>
      <c r="X89" s="190"/>
      <c r="Y89" s="190"/>
      <c r="Z89" s="190"/>
      <c r="AA89" s="191"/>
      <c r="AB89" s="191"/>
      <c r="AD89" s="80"/>
      <c r="AE89" s="51"/>
      <c r="AI89" s="64"/>
      <c r="AJ89" s="75"/>
      <c r="AK89" s="75"/>
      <c r="AL89" s="75"/>
      <c r="AM89" s="75"/>
    </row>
    <row r="90" spans="1:39" ht="11.25" customHeight="1" x14ac:dyDescent="0.2">
      <c r="A90" s="61"/>
      <c r="B90" s="103" t="s">
        <v>89</v>
      </c>
      <c r="C90" s="79"/>
      <c r="D90" s="79"/>
      <c r="E90" s="79"/>
      <c r="F90" s="95"/>
      <c r="G90" s="95"/>
      <c r="H90" s="79"/>
      <c r="I90" s="79"/>
      <c r="J90" s="79" t="s">
        <v>3</v>
      </c>
      <c r="K90" s="226">
        <f>X34*X37/60</f>
        <v>75</v>
      </c>
      <c r="L90" s="226"/>
      <c r="M90" s="95" t="s">
        <v>64</v>
      </c>
      <c r="T90" s="15"/>
      <c r="U90" s="71"/>
      <c r="V90" s="191"/>
      <c r="X90" s="190"/>
      <c r="Y90" s="190"/>
      <c r="Z90" s="190"/>
      <c r="AA90" s="191"/>
      <c r="AB90" s="191"/>
      <c r="AD90" s="80"/>
      <c r="AE90" s="51"/>
      <c r="AI90" s="64"/>
      <c r="AJ90" s="75"/>
      <c r="AK90" s="75"/>
      <c r="AL90" s="75"/>
      <c r="AM90" s="75"/>
    </row>
    <row r="91" spans="1:39" ht="11.25" customHeight="1" x14ac:dyDescent="0.2">
      <c r="A91" s="61"/>
      <c r="B91" s="103" t="s">
        <v>90</v>
      </c>
      <c r="C91" s="79"/>
      <c r="D91" s="79"/>
      <c r="E91" s="79"/>
      <c r="F91" s="95"/>
      <c r="G91" s="95"/>
      <c r="H91" s="79"/>
      <c r="I91" s="79"/>
      <c r="J91" s="79" t="s">
        <v>3</v>
      </c>
      <c r="K91" s="226">
        <f>K90/K65*1000</f>
        <v>87.757802772127647</v>
      </c>
      <c r="L91" s="226"/>
      <c r="M91" s="95" t="s">
        <v>55</v>
      </c>
      <c r="R91" s="7" t="s">
        <v>66</v>
      </c>
      <c r="T91" s="7" t="s">
        <v>3</v>
      </c>
      <c r="U91" s="219">
        <v>88</v>
      </c>
      <c r="V91" s="219"/>
      <c r="W91" s="7" t="s">
        <v>55</v>
      </c>
      <c r="X91" s="15"/>
      <c r="Y91" s="190"/>
      <c r="Z91" s="190" t="s">
        <v>91</v>
      </c>
      <c r="AA91" s="191"/>
      <c r="AB91" s="191"/>
      <c r="AD91" s="80"/>
      <c r="AE91" s="51"/>
      <c r="AI91" s="64"/>
      <c r="AJ91" s="75"/>
      <c r="AK91" s="75"/>
      <c r="AL91" s="75"/>
      <c r="AM91" s="75"/>
    </row>
    <row r="92" spans="1:39" ht="11.25" customHeight="1" x14ac:dyDescent="0.2">
      <c r="A92" s="61"/>
      <c r="B92" s="104" t="s">
        <v>74</v>
      </c>
      <c r="C92" s="105"/>
      <c r="D92" s="105"/>
      <c r="E92" s="105"/>
      <c r="F92" s="106"/>
      <c r="G92" s="106"/>
      <c r="H92" s="105"/>
      <c r="I92" s="105"/>
      <c r="J92" s="105" t="s">
        <v>3</v>
      </c>
      <c r="K92" s="220">
        <f>K88+U91</f>
        <v>1288</v>
      </c>
      <c r="L92" s="220"/>
      <c r="M92" s="106" t="s">
        <v>55</v>
      </c>
      <c r="T92" s="7"/>
      <c r="U92" s="221">
        <f>U91/1000*K65/X34*60</f>
        <v>15.041397554443318</v>
      </c>
      <c r="V92" s="221"/>
      <c r="W92" s="7" t="s">
        <v>48</v>
      </c>
      <c r="X92" s="15"/>
      <c r="Y92" s="190"/>
      <c r="Z92" s="191" t="s">
        <v>91</v>
      </c>
      <c r="AA92" s="191"/>
      <c r="AB92" s="191"/>
      <c r="AD92" s="80"/>
      <c r="AE92" s="51"/>
      <c r="AI92" s="64"/>
      <c r="AJ92" s="75"/>
      <c r="AK92" s="75"/>
      <c r="AL92" s="75"/>
      <c r="AM92" s="75"/>
    </row>
    <row r="93" spans="1:39" ht="11.25" customHeight="1" x14ac:dyDescent="0.2">
      <c r="A93" s="61"/>
      <c r="B93" s="103"/>
      <c r="C93" s="79"/>
      <c r="D93" s="79"/>
      <c r="E93" s="79"/>
      <c r="F93" s="95"/>
      <c r="G93" s="95"/>
      <c r="H93" s="79"/>
      <c r="I93" s="79"/>
      <c r="J93" s="79"/>
      <c r="K93" s="186"/>
      <c r="L93" s="186"/>
      <c r="M93" s="95"/>
      <c r="T93" s="7"/>
      <c r="U93" s="189"/>
      <c r="V93" s="189"/>
      <c r="X93" s="15"/>
      <c r="Y93" s="190"/>
      <c r="Z93" s="191"/>
      <c r="AA93" s="191"/>
      <c r="AB93" s="191"/>
      <c r="AD93" s="80"/>
      <c r="AE93" s="51"/>
      <c r="AI93" s="64"/>
      <c r="AJ93" s="75"/>
      <c r="AK93" s="75"/>
      <c r="AL93" s="75"/>
      <c r="AM93" s="75"/>
    </row>
    <row r="94" spans="1:39" ht="11.25" customHeight="1" x14ac:dyDescent="0.2">
      <c r="A94" s="61"/>
      <c r="B94" s="103"/>
      <c r="C94" s="79"/>
      <c r="D94" s="79"/>
      <c r="E94" s="79"/>
      <c r="F94" s="95"/>
      <c r="G94" s="95"/>
      <c r="H94" s="79"/>
      <c r="I94" s="79"/>
      <c r="J94" s="79"/>
      <c r="K94" s="186"/>
      <c r="L94" s="186"/>
      <c r="M94" s="95"/>
      <c r="T94" s="7"/>
      <c r="U94" s="189"/>
      <c r="V94" s="189"/>
      <c r="X94" s="15"/>
      <c r="Y94" s="190"/>
      <c r="Z94" s="191"/>
      <c r="AA94" s="191"/>
      <c r="AB94" s="191"/>
      <c r="AD94" s="80"/>
      <c r="AE94" s="51"/>
      <c r="AI94" s="64"/>
      <c r="AJ94" s="75"/>
      <c r="AK94" s="75"/>
      <c r="AL94" s="75"/>
      <c r="AM94" s="75"/>
    </row>
    <row r="95" spans="1:39" ht="11.25" customHeight="1" x14ac:dyDescent="0.2">
      <c r="A95" s="61"/>
      <c r="B95" s="103"/>
      <c r="C95" s="79"/>
      <c r="D95" s="79"/>
      <c r="E95" s="79"/>
      <c r="F95" s="95"/>
      <c r="G95" s="95"/>
      <c r="H95" s="79"/>
      <c r="I95" s="79"/>
      <c r="J95" s="79"/>
      <c r="K95" s="186"/>
      <c r="L95" s="186"/>
      <c r="M95" s="95"/>
      <c r="T95" s="7"/>
      <c r="U95" s="189"/>
      <c r="V95" s="189"/>
      <c r="X95" s="15"/>
      <c r="Y95" s="190"/>
      <c r="Z95" s="191"/>
      <c r="AA95" s="191"/>
      <c r="AB95" s="191"/>
      <c r="AD95" s="80"/>
      <c r="AE95" s="51"/>
      <c r="AI95" s="64"/>
      <c r="AJ95" s="75"/>
      <c r="AK95" s="75"/>
      <c r="AL95" s="75"/>
      <c r="AM95" s="75"/>
    </row>
    <row r="96" spans="1:39" ht="11.25" customHeight="1" x14ac:dyDescent="0.2">
      <c r="A96" s="61"/>
      <c r="B96" s="103"/>
      <c r="C96" s="79"/>
      <c r="D96" s="79"/>
      <c r="E96" s="79"/>
      <c r="F96" s="95"/>
      <c r="G96" s="95"/>
      <c r="H96" s="79"/>
      <c r="I96" s="79"/>
      <c r="J96" s="79"/>
      <c r="K96" s="186"/>
      <c r="L96" s="186"/>
      <c r="M96" s="95"/>
      <c r="T96" s="7"/>
      <c r="U96" s="189"/>
      <c r="V96" s="189"/>
      <c r="X96" s="15"/>
      <c r="Y96" s="190"/>
      <c r="Z96" s="191"/>
      <c r="AA96" s="191"/>
      <c r="AB96" s="191"/>
      <c r="AD96" s="80"/>
      <c r="AE96" s="51"/>
      <c r="AI96" s="64"/>
      <c r="AJ96" s="75"/>
      <c r="AK96" s="75"/>
      <c r="AL96" s="75"/>
      <c r="AM96" s="75"/>
    </row>
    <row r="97" spans="1:44" ht="11.25" customHeight="1" x14ac:dyDescent="0.2">
      <c r="A97" s="61"/>
      <c r="B97" s="103"/>
      <c r="C97" s="79"/>
      <c r="D97" s="79"/>
      <c r="E97" s="79"/>
      <c r="F97" s="95"/>
      <c r="G97" s="95"/>
      <c r="H97" s="79"/>
      <c r="I97" s="79"/>
      <c r="J97" s="79"/>
      <c r="K97" s="186"/>
      <c r="L97" s="186"/>
      <c r="M97" s="95"/>
      <c r="T97" s="7"/>
      <c r="U97" s="189"/>
      <c r="V97" s="189"/>
      <c r="X97" s="15"/>
      <c r="Y97" s="190"/>
      <c r="Z97" s="191"/>
      <c r="AA97" s="191"/>
      <c r="AB97" s="191"/>
      <c r="AD97" s="80"/>
      <c r="AE97" s="51"/>
      <c r="AI97" s="64"/>
      <c r="AJ97" s="75"/>
      <c r="AK97" s="75"/>
      <c r="AL97" s="75"/>
      <c r="AM97" s="75"/>
    </row>
    <row r="98" spans="1:44" ht="11.25" customHeight="1" x14ac:dyDescent="0.2">
      <c r="A98" s="61"/>
      <c r="B98" s="103"/>
      <c r="C98" s="79"/>
      <c r="D98" s="79"/>
      <c r="E98" s="79"/>
      <c r="F98" s="95"/>
      <c r="G98" s="95"/>
      <c r="H98" s="79"/>
      <c r="I98" s="79"/>
      <c r="J98" s="79"/>
      <c r="K98" s="186"/>
      <c r="L98" s="186"/>
      <c r="M98" s="95"/>
      <c r="T98" s="7"/>
      <c r="U98" s="189"/>
      <c r="V98" s="189"/>
      <c r="X98" s="15"/>
      <c r="Y98" s="190"/>
      <c r="Z98" s="191"/>
      <c r="AA98" s="191"/>
      <c r="AB98" s="191"/>
      <c r="AD98" s="80"/>
      <c r="AE98" s="51"/>
      <c r="AI98" s="64"/>
      <c r="AJ98" s="75"/>
      <c r="AK98" s="75"/>
      <c r="AL98" s="75"/>
      <c r="AM98" s="75"/>
    </row>
    <row r="99" spans="1:44" ht="11.25" customHeight="1" x14ac:dyDescent="0.2">
      <c r="A99" s="60" t="s">
        <v>92</v>
      </c>
      <c r="C99" s="15"/>
      <c r="D99" s="191"/>
      <c r="E99" s="191"/>
      <c r="F99" s="191"/>
      <c r="G99" s="191"/>
      <c r="H99" s="191"/>
      <c r="I99" s="191"/>
      <c r="J99" s="15"/>
      <c r="K99" s="180"/>
      <c r="L99" s="191"/>
      <c r="M99" s="110"/>
      <c r="N99" s="180"/>
      <c r="T99" s="15"/>
      <c r="U99" s="222"/>
      <c r="V99" s="222"/>
      <c r="X99" s="111"/>
      <c r="Y99" s="111"/>
      <c r="Z99" s="191"/>
      <c r="AA99" s="191"/>
      <c r="AB99" s="191"/>
      <c r="AC99" s="191"/>
      <c r="AD99" s="191"/>
      <c r="AE99" s="22"/>
      <c r="AR99" s="112"/>
    </row>
    <row r="100" spans="1:44" ht="11.25" customHeight="1" thickBot="1" x14ac:dyDescent="0.25">
      <c r="A100" s="61"/>
      <c r="C100" s="15"/>
      <c r="D100" s="191"/>
      <c r="E100" s="191"/>
      <c r="F100" s="191"/>
      <c r="G100" s="191"/>
      <c r="H100" s="191"/>
      <c r="N100" s="49"/>
      <c r="O100" s="191"/>
      <c r="P100" s="191"/>
      <c r="Q100" s="191"/>
      <c r="R100" s="191"/>
      <c r="S100" s="191"/>
      <c r="T100" s="15"/>
      <c r="U100" s="179"/>
      <c r="V100" s="15"/>
      <c r="W100" s="191"/>
      <c r="X100" s="191"/>
      <c r="Y100" s="111"/>
      <c r="Z100" s="191"/>
      <c r="AA100" s="191"/>
      <c r="AB100" s="191"/>
      <c r="AC100" s="191"/>
      <c r="AD100" s="191"/>
      <c r="AE100" s="22"/>
    </row>
    <row r="101" spans="1:44" ht="11.25" customHeight="1" x14ac:dyDescent="0.2">
      <c r="A101" s="61"/>
      <c r="B101" s="114" t="s">
        <v>93</v>
      </c>
      <c r="C101" s="115"/>
      <c r="D101" s="115"/>
      <c r="E101" s="115"/>
      <c r="F101" s="45"/>
      <c r="G101" s="45"/>
      <c r="H101" s="115" t="s">
        <v>3</v>
      </c>
      <c r="I101" s="115"/>
      <c r="J101" s="223">
        <f>PI()*$H$34^2/4*M39/1000</f>
        <v>6776.3205232489254</v>
      </c>
      <c r="K101" s="223"/>
      <c r="L101" s="45" t="s">
        <v>35</v>
      </c>
      <c r="M101" s="45"/>
      <c r="N101" s="45" t="s">
        <v>94</v>
      </c>
      <c r="O101" s="115"/>
      <c r="P101" s="115"/>
      <c r="Q101" s="115"/>
      <c r="R101" s="115"/>
      <c r="S101" s="115"/>
      <c r="T101" s="116"/>
      <c r="U101" s="117"/>
      <c r="V101" s="116"/>
      <c r="W101" s="115"/>
      <c r="X101" s="115"/>
      <c r="Y101" s="115"/>
      <c r="Z101" s="115"/>
      <c r="AA101" s="115"/>
      <c r="AB101" s="115"/>
      <c r="AC101" s="115"/>
      <c r="AD101" s="118"/>
      <c r="AE101" s="22"/>
      <c r="AR101" s="112"/>
    </row>
    <row r="102" spans="1:44" ht="11.25" customHeight="1" x14ac:dyDescent="0.2">
      <c r="A102" s="61"/>
      <c r="B102" s="119" t="s">
        <v>95</v>
      </c>
      <c r="C102" s="191"/>
      <c r="D102" s="191"/>
      <c r="E102" s="191"/>
      <c r="H102" s="191" t="s">
        <v>3</v>
      </c>
      <c r="I102" s="191"/>
      <c r="J102" s="215">
        <f>PI()*$H$34^2/4*L106/1000</f>
        <v>6474.6379472990111</v>
      </c>
      <c r="K102" s="215"/>
      <c r="L102" s="7" t="s">
        <v>35</v>
      </c>
      <c r="N102" s="7" t="s">
        <v>96</v>
      </c>
      <c r="O102" s="191"/>
      <c r="P102" s="191"/>
      <c r="Q102" s="191"/>
      <c r="R102" s="191"/>
      <c r="S102" s="191"/>
      <c r="T102" s="15"/>
      <c r="U102" s="180"/>
      <c r="V102" s="15"/>
      <c r="W102" s="191"/>
      <c r="X102" s="191"/>
      <c r="Y102" s="191"/>
      <c r="Z102" s="191"/>
      <c r="AA102" s="191"/>
      <c r="AB102" s="191"/>
      <c r="AC102" s="191"/>
      <c r="AD102" s="22"/>
      <c r="AE102" s="22"/>
    </row>
    <row r="103" spans="1:44" ht="11.25" customHeight="1" x14ac:dyDescent="0.2">
      <c r="A103" s="61"/>
      <c r="B103" s="119" t="s">
        <v>97</v>
      </c>
      <c r="C103" s="191"/>
      <c r="D103" s="191"/>
      <c r="E103" s="191"/>
      <c r="H103" s="191" t="s">
        <v>3</v>
      </c>
      <c r="I103" s="191"/>
      <c r="J103" s="215">
        <f>PI()*$H$34^2/4*(L107-L108)/1000</f>
        <v>5223.4671507248631</v>
      </c>
      <c r="K103" s="215"/>
      <c r="L103" s="7" t="s">
        <v>35</v>
      </c>
      <c r="N103" s="7" t="s">
        <v>98</v>
      </c>
      <c r="O103" s="191"/>
      <c r="P103" s="191"/>
      <c r="Q103" s="191"/>
      <c r="R103" s="191"/>
      <c r="S103" s="191"/>
      <c r="T103" s="15"/>
      <c r="U103" s="180"/>
      <c r="V103" s="191"/>
      <c r="W103" s="191"/>
      <c r="X103" s="191"/>
      <c r="Y103" s="191"/>
      <c r="Z103" s="191"/>
      <c r="AA103" s="191"/>
      <c r="AB103" s="191"/>
      <c r="AC103" s="191"/>
      <c r="AD103" s="22"/>
      <c r="AE103" s="22"/>
      <c r="AR103" s="187"/>
    </row>
    <row r="104" spans="1:44" ht="11.25" customHeight="1" x14ac:dyDescent="0.2">
      <c r="A104" s="61"/>
      <c r="B104" s="119" t="s">
        <v>99</v>
      </c>
      <c r="C104" s="191"/>
      <c r="D104" s="191"/>
      <c r="E104" s="191"/>
      <c r="H104" s="191" t="s">
        <v>3</v>
      </c>
      <c r="I104" s="191"/>
      <c r="J104" s="216">
        <f>PI()*$H$34^2/4*(L107-L109)/1000</f>
        <v>5298.6741384970792</v>
      </c>
      <c r="K104" s="216"/>
      <c r="L104" s="7" t="s">
        <v>35</v>
      </c>
      <c r="N104" s="7" t="s">
        <v>98</v>
      </c>
      <c r="O104" s="191"/>
      <c r="P104" s="191"/>
      <c r="Q104" s="191"/>
      <c r="R104" s="191"/>
      <c r="S104" s="191"/>
      <c r="T104" s="15"/>
      <c r="U104" s="180"/>
      <c r="V104" s="191"/>
      <c r="W104" s="191"/>
      <c r="X104" s="191"/>
      <c r="Y104" s="191"/>
      <c r="Z104" s="191"/>
      <c r="AA104" s="191"/>
      <c r="AB104" s="191"/>
      <c r="AC104" s="191"/>
      <c r="AD104" s="22"/>
      <c r="AE104" s="22"/>
      <c r="AR104" s="187"/>
    </row>
    <row r="105" spans="1:44" ht="11.25" customHeight="1" x14ac:dyDescent="0.2">
      <c r="A105" s="61"/>
      <c r="B105" s="119" t="s">
        <v>100</v>
      </c>
      <c r="C105" s="191"/>
      <c r="D105" s="191"/>
      <c r="E105" s="191"/>
      <c r="H105" s="191" t="s">
        <v>3</v>
      </c>
      <c r="I105" s="191"/>
      <c r="J105" s="215">
        <f>PI()*$H$34^2/4*L109/1000</f>
        <v>1025.5498332574991</v>
      </c>
      <c r="K105" s="215"/>
      <c r="L105" s="7" t="s">
        <v>35</v>
      </c>
      <c r="N105" s="7" t="s">
        <v>101</v>
      </c>
      <c r="O105" s="191"/>
      <c r="P105" s="191"/>
      <c r="Q105" s="191"/>
      <c r="R105" s="191"/>
      <c r="S105" s="191"/>
      <c r="T105" s="15"/>
      <c r="U105" s="180"/>
      <c r="V105" s="191"/>
      <c r="W105" s="191"/>
      <c r="X105" s="191"/>
      <c r="Y105" s="191"/>
      <c r="Z105" s="191"/>
      <c r="AA105" s="191"/>
      <c r="AB105" s="191"/>
      <c r="AC105" s="191"/>
      <c r="AD105" s="22"/>
      <c r="AE105" s="22"/>
    </row>
    <row r="106" spans="1:44" ht="11.25" customHeight="1" x14ac:dyDescent="0.2">
      <c r="A106" s="61"/>
      <c r="B106" s="119"/>
      <c r="E106" s="191" t="s">
        <v>102</v>
      </c>
      <c r="F106" s="191"/>
      <c r="G106" s="191"/>
      <c r="J106" s="191" t="s">
        <v>3</v>
      </c>
      <c r="K106" s="191"/>
      <c r="L106" s="217">
        <f>K71</f>
        <v>7576</v>
      </c>
      <c r="M106" s="202"/>
      <c r="N106" s="7" t="s">
        <v>55</v>
      </c>
      <c r="O106" s="191"/>
      <c r="P106" s="191"/>
      <c r="Q106" s="191"/>
      <c r="R106" s="191"/>
      <c r="S106" s="191"/>
      <c r="T106" s="15"/>
      <c r="U106" s="180"/>
      <c r="V106" s="191"/>
      <c r="W106" s="191"/>
      <c r="X106" s="191"/>
      <c r="Y106" s="191"/>
      <c r="Z106" s="191"/>
      <c r="AA106" s="191"/>
      <c r="AB106" s="191"/>
      <c r="AC106" s="191"/>
      <c r="AD106" s="22"/>
      <c r="AE106" s="22"/>
    </row>
    <row r="107" spans="1:44" ht="11.25" customHeight="1" x14ac:dyDescent="0.2">
      <c r="A107" s="61"/>
      <c r="B107" s="121"/>
      <c r="E107" s="7" t="s">
        <v>103</v>
      </c>
      <c r="J107" s="191" t="s">
        <v>3</v>
      </c>
      <c r="L107" s="217">
        <f>K77</f>
        <v>7400</v>
      </c>
      <c r="M107" s="202"/>
      <c r="N107" s="7" t="s">
        <v>55</v>
      </c>
      <c r="O107" s="191"/>
      <c r="P107" s="191"/>
      <c r="Q107" s="191"/>
      <c r="R107" s="191"/>
      <c r="S107" s="202" t="s">
        <v>104</v>
      </c>
      <c r="T107" s="202"/>
      <c r="U107" s="180"/>
      <c r="AD107" s="51"/>
      <c r="AE107" s="51"/>
      <c r="AH107" s="122"/>
    </row>
    <row r="108" spans="1:44" ht="11.25" customHeight="1" x14ac:dyDescent="0.2">
      <c r="A108" s="61"/>
      <c r="B108" s="119"/>
      <c r="E108" s="191" t="s">
        <v>105</v>
      </c>
      <c r="F108" s="191"/>
      <c r="G108" s="191"/>
      <c r="J108" s="191" t="s">
        <v>3</v>
      </c>
      <c r="K108" s="191"/>
      <c r="L108" s="217">
        <f>K92</f>
        <v>1288</v>
      </c>
      <c r="M108" s="202"/>
      <c r="N108" s="7" t="s">
        <v>55</v>
      </c>
      <c r="T108" s="15"/>
      <c r="U108" s="71"/>
      <c r="V108" s="191"/>
      <c r="Y108" s="191"/>
      <c r="Z108" s="191"/>
      <c r="AA108" s="191"/>
      <c r="AB108" s="191"/>
      <c r="AD108" s="123"/>
      <c r="AE108" s="51"/>
      <c r="AI108" s="64"/>
      <c r="AJ108" s="75"/>
      <c r="AK108" s="75"/>
      <c r="AL108" s="75"/>
      <c r="AM108" s="75"/>
    </row>
    <row r="109" spans="1:44" ht="11.25" customHeight="1" thickBot="1" x14ac:dyDescent="0.25">
      <c r="A109" s="61"/>
      <c r="B109" s="124"/>
      <c r="C109" s="125"/>
      <c r="D109" s="125"/>
      <c r="E109" s="125" t="s">
        <v>106</v>
      </c>
      <c r="F109" s="125"/>
      <c r="G109" s="125"/>
      <c r="H109" s="125"/>
      <c r="I109" s="125"/>
      <c r="J109" s="37" t="s">
        <v>3</v>
      </c>
      <c r="K109" s="125"/>
      <c r="L109" s="218">
        <f>K88</f>
        <v>1200</v>
      </c>
      <c r="M109" s="203"/>
      <c r="N109" s="125" t="s">
        <v>55</v>
      </c>
      <c r="O109" s="37"/>
      <c r="P109" s="37"/>
      <c r="Q109" s="37"/>
      <c r="R109" s="37"/>
      <c r="S109" s="37"/>
      <c r="T109" s="126"/>
      <c r="U109" s="127"/>
      <c r="V109" s="37"/>
      <c r="W109" s="37"/>
      <c r="X109" s="37"/>
      <c r="Y109" s="37"/>
      <c r="Z109" s="37"/>
      <c r="AA109" s="37"/>
      <c r="AB109" s="37"/>
      <c r="AC109" s="37"/>
      <c r="AD109" s="128"/>
      <c r="AE109" s="22"/>
    </row>
    <row r="110" spans="1:44" x14ac:dyDescent="0.2">
      <c r="A110" s="60"/>
      <c r="B110" s="15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AE110" s="51"/>
    </row>
    <row r="111" spans="1:44" x14ac:dyDescent="0.2">
      <c r="A111" s="61"/>
      <c r="B111" s="15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4"/>
      <c r="T111" s="63"/>
      <c r="U111" s="180"/>
      <c r="V111" s="191"/>
      <c r="W111" s="191"/>
      <c r="AE111" s="51"/>
    </row>
    <row r="112" spans="1:44" x14ac:dyDescent="0.2">
      <c r="A112" s="61"/>
      <c r="B112" s="15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4"/>
      <c r="T112" s="63"/>
      <c r="U112" s="180"/>
      <c r="AE112" s="51"/>
    </row>
    <row r="113" spans="1:32" x14ac:dyDescent="0.2">
      <c r="A113" s="60"/>
      <c r="B113" s="15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AE113" s="51"/>
    </row>
    <row r="114" spans="1:32" x14ac:dyDescent="0.2">
      <c r="A114" s="61"/>
      <c r="B114" s="64"/>
      <c r="C114" s="15"/>
      <c r="D114" s="191"/>
      <c r="E114" s="191"/>
      <c r="F114" s="191"/>
      <c r="G114" s="191"/>
      <c r="H114" s="191"/>
      <c r="T114" s="15"/>
      <c r="U114" s="180"/>
      <c r="V114" s="191"/>
      <c r="Y114" s="129"/>
      <c r="Z114" s="191"/>
      <c r="AA114" s="194"/>
      <c r="AB114" s="194"/>
      <c r="AC114" s="194"/>
      <c r="AD114" s="191"/>
      <c r="AE114" s="51"/>
    </row>
    <row r="115" spans="1:32" x14ac:dyDescent="0.2">
      <c r="A115" s="61"/>
      <c r="B115" s="64"/>
      <c r="C115" s="15"/>
      <c r="D115" s="191"/>
      <c r="E115" s="191"/>
      <c r="F115" s="191"/>
      <c r="G115" s="191"/>
      <c r="H115" s="191"/>
      <c r="T115" s="15"/>
      <c r="U115" s="180"/>
      <c r="V115" s="191"/>
      <c r="Y115" s="180"/>
      <c r="Z115" s="191"/>
      <c r="AA115" s="194"/>
      <c r="AB115" s="194"/>
      <c r="AC115" s="194"/>
      <c r="AD115" s="191"/>
      <c r="AE115" s="51"/>
    </row>
    <row r="116" spans="1:32" x14ac:dyDescent="0.2">
      <c r="A116" s="61"/>
      <c r="B116" s="64"/>
      <c r="C116" s="191"/>
      <c r="D116" s="191"/>
      <c r="E116" s="191"/>
      <c r="F116" s="7" t="s">
        <v>107</v>
      </c>
      <c r="H116" s="191"/>
      <c r="T116" s="15"/>
      <c r="U116" s="180"/>
      <c r="V116" s="191"/>
      <c r="Y116" s="191"/>
      <c r="Z116" s="207">
        <f>M39</f>
        <v>7929</v>
      </c>
      <c r="AA116" s="207"/>
      <c r="AB116" s="191" t="s">
        <v>55</v>
      </c>
      <c r="AC116" s="191"/>
      <c r="AE116" s="51"/>
      <c r="AF116" s="130"/>
    </row>
    <row r="117" spans="1:32" x14ac:dyDescent="0.2">
      <c r="A117" s="61"/>
      <c r="B117" s="7"/>
      <c r="C117" s="191"/>
      <c r="D117" s="131">
        <f>U69</f>
        <v>30.168257594991431</v>
      </c>
      <c r="E117" s="191" t="s">
        <v>108</v>
      </c>
      <c r="H117" s="191"/>
      <c r="T117" s="15"/>
      <c r="U117" s="191"/>
      <c r="V117" s="191"/>
      <c r="Y117" s="191"/>
      <c r="AC117" s="191"/>
      <c r="AE117" s="51"/>
    </row>
    <row r="118" spans="1:32" x14ac:dyDescent="0.2">
      <c r="A118" s="61"/>
      <c r="B118" s="7"/>
      <c r="C118" s="191"/>
      <c r="D118" s="191"/>
      <c r="F118" s="214" t="s">
        <v>102</v>
      </c>
      <c r="G118" s="214"/>
      <c r="H118" s="191"/>
      <c r="T118" s="15"/>
      <c r="U118" s="191"/>
      <c r="V118" s="191"/>
      <c r="Y118" s="129"/>
      <c r="Z118" s="207">
        <f>L106</f>
        <v>7576</v>
      </c>
      <c r="AA118" s="207"/>
      <c r="AB118" s="191" t="s">
        <v>55</v>
      </c>
      <c r="AC118" s="191"/>
      <c r="AE118" s="51"/>
      <c r="AF118" s="130"/>
    </row>
    <row r="119" spans="1:32" x14ac:dyDescent="0.2">
      <c r="A119" s="61"/>
      <c r="B119" s="7"/>
      <c r="C119" s="191"/>
      <c r="D119" s="131">
        <f>U75</f>
        <v>15.041397554443318</v>
      </c>
      <c r="E119" s="191" t="s">
        <v>108</v>
      </c>
      <c r="G119" s="191"/>
      <c r="H119" s="191"/>
      <c r="T119" s="15"/>
      <c r="U119" s="191"/>
      <c r="V119" s="191"/>
      <c r="Y119" s="191"/>
      <c r="Z119" s="184"/>
      <c r="AA119" s="191"/>
      <c r="AB119" s="191"/>
      <c r="AC119" s="191"/>
      <c r="AE119" s="51"/>
    </row>
    <row r="120" spans="1:32" x14ac:dyDescent="0.2">
      <c r="A120" s="61"/>
      <c r="B120" s="64"/>
      <c r="C120" s="15"/>
      <c r="D120" s="191"/>
      <c r="E120" s="191"/>
      <c r="F120" s="214" t="s">
        <v>103</v>
      </c>
      <c r="G120" s="214"/>
      <c r="H120" s="191"/>
      <c r="T120" s="15"/>
      <c r="U120" s="191"/>
      <c r="V120" s="191"/>
      <c r="Y120" s="129"/>
      <c r="Z120" s="207">
        <f>L107</f>
        <v>7400</v>
      </c>
      <c r="AA120" s="207"/>
      <c r="AB120" s="191" t="s">
        <v>55</v>
      </c>
      <c r="AC120" s="191"/>
      <c r="AE120" s="51"/>
      <c r="AF120" s="130"/>
    </row>
    <row r="121" spans="1:32" ht="10.95" customHeight="1" x14ac:dyDescent="0.2">
      <c r="A121" s="61"/>
      <c r="B121" s="64"/>
      <c r="C121" s="15"/>
      <c r="D121" s="191"/>
      <c r="E121" s="191"/>
      <c r="F121" s="191"/>
      <c r="G121" s="191"/>
      <c r="H121" s="191"/>
      <c r="T121" s="15"/>
      <c r="U121" s="65"/>
      <c r="V121" s="191"/>
      <c r="Y121" s="191"/>
      <c r="AC121" s="191"/>
      <c r="AE121" s="51"/>
    </row>
    <row r="122" spans="1:32" ht="10.199999999999999" customHeight="1" x14ac:dyDescent="0.2">
      <c r="A122" s="60"/>
      <c r="B122" s="15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68"/>
      <c r="T122" s="63"/>
      <c r="U122" s="180"/>
      <c r="V122" s="191"/>
      <c r="AE122" s="51"/>
    </row>
    <row r="123" spans="1:32" ht="10.95" customHeight="1" x14ac:dyDescent="0.2">
      <c r="A123" s="60"/>
      <c r="B123" s="15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68"/>
      <c r="T123" s="63"/>
      <c r="U123" s="180"/>
      <c r="V123" s="191"/>
      <c r="W123" s="132"/>
      <c r="AA123" s="130"/>
      <c r="AE123" s="51"/>
    </row>
    <row r="124" spans="1:32" x14ac:dyDescent="0.2">
      <c r="A124" s="61"/>
      <c r="B124" s="64"/>
      <c r="C124" s="191"/>
      <c r="D124" s="191"/>
      <c r="E124" s="191"/>
      <c r="F124" s="206"/>
      <c r="G124" s="206"/>
      <c r="H124" s="191"/>
      <c r="I124" s="191"/>
      <c r="J124" s="191"/>
      <c r="K124" s="191"/>
      <c r="M124" s="191"/>
      <c r="N124" s="191"/>
      <c r="O124" s="191"/>
      <c r="P124" s="191"/>
      <c r="Q124" s="191"/>
      <c r="R124" s="191"/>
      <c r="S124" s="70"/>
      <c r="T124" s="15"/>
      <c r="U124" s="111"/>
      <c r="V124" s="191"/>
      <c r="Z124" s="72"/>
      <c r="AA124" s="191"/>
      <c r="AB124" s="191"/>
      <c r="AE124" s="51"/>
    </row>
    <row r="125" spans="1:32" x14ac:dyDescent="0.2">
      <c r="A125" s="61"/>
      <c r="B125" s="15"/>
      <c r="C125" s="191"/>
      <c r="D125" s="191" t="s">
        <v>109</v>
      </c>
      <c r="E125" s="191"/>
      <c r="H125" s="191"/>
      <c r="I125" s="191"/>
      <c r="J125" s="191"/>
      <c r="K125" s="133" t="s">
        <v>99</v>
      </c>
      <c r="L125" s="82"/>
      <c r="M125" s="133"/>
      <c r="N125" s="133"/>
      <c r="O125" s="133"/>
      <c r="P125" s="191"/>
      <c r="Q125" s="191"/>
      <c r="R125" s="133" t="s">
        <v>97</v>
      </c>
      <c r="S125" s="68"/>
      <c r="T125" s="63"/>
      <c r="U125" s="194"/>
      <c r="V125" s="191"/>
      <c r="W125" s="191"/>
      <c r="X125" s="191"/>
      <c r="Y125" s="191"/>
      <c r="Z125" s="207"/>
      <c r="AA125" s="207"/>
      <c r="AB125" s="191"/>
      <c r="AE125" s="51"/>
    </row>
    <row r="126" spans="1:32" x14ac:dyDescent="0.2">
      <c r="A126" s="61"/>
      <c r="C126" s="208">
        <f>H36*1000</f>
        <v>12740</v>
      </c>
      <c r="D126" s="208"/>
      <c r="E126" s="191" t="s">
        <v>55</v>
      </c>
      <c r="J126" s="191"/>
      <c r="K126" s="134">
        <f>J104</f>
        <v>5298.6741384970792</v>
      </c>
      <c r="L126" s="135" t="s">
        <v>58</v>
      </c>
      <c r="M126" s="209"/>
      <c r="N126" s="209"/>
      <c r="O126" s="82"/>
      <c r="R126" s="136">
        <f>J103</f>
        <v>5223.4671507248631</v>
      </c>
      <c r="S126" s="82" t="s">
        <v>58</v>
      </c>
      <c r="T126" s="15"/>
      <c r="U126" s="191"/>
      <c r="V126" s="191"/>
      <c r="Y126" s="191"/>
      <c r="Z126" s="191"/>
      <c r="AA126" s="191"/>
      <c r="AB126" s="191"/>
      <c r="AD126" s="80"/>
      <c r="AE126" s="51"/>
    </row>
    <row r="127" spans="1:32" x14ac:dyDescent="0.2">
      <c r="A127" s="61"/>
      <c r="C127" s="191"/>
      <c r="D127" s="191"/>
      <c r="E127" s="191"/>
      <c r="I127" s="191"/>
      <c r="J127" s="180"/>
      <c r="K127" s="191"/>
      <c r="T127" s="15"/>
      <c r="U127" s="191"/>
      <c r="V127" s="191"/>
      <c r="Y127" s="191"/>
      <c r="Z127" s="191"/>
      <c r="AA127" s="191"/>
      <c r="AB127" s="191"/>
      <c r="AD127" s="80"/>
      <c r="AE127" s="51"/>
    </row>
    <row r="128" spans="1:32" x14ac:dyDescent="0.2">
      <c r="A128" s="61"/>
      <c r="C128" s="191"/>
      <c r="D128" s="191"/>
      <c r="E128" s="191"/>
      <c r="I128" s="191"/>
      <c r="J128" s="180"/>
      <c r="K128" s="191"/>
      <c r="T128" s="15"/>
      <c r="U128" s="111"/>
      <c r="V128" s="191"/>
      <c r="Y128" s="191"/>
      <c r="Z128" s="191"/>
      <c r="AA128" s="191"/>
      <c r="AB128" s="191"/>
      <c r="AD128" s="80"/>
      <c r="AE128" s="51"/>
    </row>
    <row r="129" spans="1:31" x14ac:dyDescent="0.2">
      <c r="A129" s="61"/>
      <c r="D129" s="191"/>
      <c r="E129" s="191"/>
      <c r="I129" s="191"/>
      <c r="J129" s="180"/>
      <c r="K129" s="191"/>
      <c r="T129" s="15"/>
      <c r="U129" s="111"/>
      <c r="V129" s="191"/>
      <c r="Y129" s="191"/>
      <c r="Z129" s="191"/>
      <c r="AA129" s="191"/>
      <c r="AB129" s="191"/>
      <c r="AD129" s="80"/>
      <c r="AE129" s="51"/>
    </row>
    <row r="130" spans="1:31" x14ac:dyDescent="0.2">
      <c r="A130" s="61"/>
      <c r="C130" s="191"/>
      <c r="D130" s="191"/>
      <c r="E130" s="191"/>
      <c r="H130" s="191"/>
      <c r="I130" s="191"/>
      <c r="J130" s="180"/>
      <c r="K130" s="191"/>
      <c r="T130" s="15"/>
      <c r="U130" s="191"/>
      <c r="V130" s="191"/>
      <c r="AC130" s="191"/>
      <c r="AD130" s="191"/>
      <c r="AE130" s="51"/>
    </row>
    <row r="131" spans="1:31" x14ac:dyDescent="0.2">
      <c r="A131" s="61"/>
      <c r="C131" s="191"/>
      <c r="D131" s="191"/>
      <c r="E131" s="191"/>
      <c r="H131" s="191"/>
      <c r="I131" s="191"/>
      <c r="J131" s="180"/>
      <c r="K131" s="191"/>
      <c r="T131" s="15"/>
      <c r="U131" s="191"/>
      <c r="V131" s="191"/>
      <c r="AC131" s="191"/>
      <c r="AD131" s="191"/>
      <c r="AE131" s="51"/>
    </row>
    <row r="132" spans="1:31" x14ac:dyDescent="0.2">
      <c r="A132" s="61"/>
      <c r="C132" s="191"/>
      <c r="D132" s="191"/>
      <c r="E132" s="191"/>
      <c r="H132" s="191"/>
      <c r="I132" s="191"/>
      <c r="J132" s="180"/>
      <c r="K132" s="191"/>
      <c r="T132" s="15"/>
      <c r="U132" s="191"/>
      <c r="V132" s="191"/>
      <c r="AC132" s="191"/>
      <c r="AD132" s="191"/>
      <c r="AE132" s="51"/>
    </row>
    <row r="133" spans="1:31" x14ac:dyDescent="0.2">
      <c r="A133" s="61"/>
      <c r="C133" s="191"/>
      <c r="D133" s="191"/>
      <c r="E133" s="191"/>
      <c r="H133" s="191"/>
      <c r="I133" s="191"/>
      <c r="J133" s="180"/>
      <c r="K133" s="191"/>
      <c r="T133" s="15"/>
      <c r="U133" s="111"/>
      <c r="V133" s="191"/>
      <c r="AC133" s="191"/>
      <c r="AD133" s="191"/>
      <c r="AE133" s="51"/>
    </row>
    <row r="134" spans="1:31" x14ac:dyDescent="0.2">
      <c r="A134" s="61"/>
      <c r="C134" s="191"/>
      <c r="D134" s="191"/>
      <c r="E134" s="191"/>
      <c r="H134" s="191"/>
      <c r="I134" s="191"/>
      <c r="J134" s="180"/>
      <c r="K134" s="191"/>
      <c r="T134" s="15"/>
      <c r="U134" s="191"/>
      <c r="V134" s="191"/>
      <c r="AC134" s="191"/>
      <c r="AD134" s="191"/>
      <c r="AE134" s="51"/>
    </row>
    <row r="135" spans="1:31" x14ac:dyDescent="0.2">
      <c r="A135" s="61"/>
      <c r="B135" s="15"/>
      <c r="C135" s="191"/>
      <c r="D135" s="191"/>
      <c r="E135" s="191"/>
      <c r="H135" s="191"/>
      <c r="I135" s="191"/>
      <c r="J135" s="180"/>
      <c r="K135" s="191"/>
      <c r="T135" s="15"/>
      <c r="U135" s="111"/>
      <c r="V135" s="191"/>
      <c r="Y135" s="137"/>
      <c r="AC135" s="191"/>
      <c r="AD135" s="191"/>
      <c r="AE135" s="51"/>
    </row>
    <row r="136" spans="1:31" x14ac:dyDescent="0.2">
      <c r="A136" s="61"/>
      <c r="B136" s="15"/>
      <c r="C136" s="191"/>
      <c r="D136" s="191"/>
      <c r="E136" s="191"/>
      <c r="F136" s="206" t="s">
        <v>105</v>
      </c>
      <c r="G136" s="206"/>
      <c r="H136" s="191"/>
      <c r="I136" s="191"/>
      <c r="J136" s="180"/>
      <c r="K136" s="191"/>
      <c r="T136" s="15"/>
      <c r="U136" s="138"/>
      <c r="V136" s="191"/>
      <c r="Y136" s="139"/>
      <c r="Z136" s="210">
        <f>L108</f>
        <v>1288</v>
      </c>
      <c r="AA136" s="206"/>
      <c r="AB136" s="7" t="s">
        <v>55</v>
      </c>
      <c r="AC136" s="191"/>
      <c r="AD136" s="191"/>
      <c r="AE136" s="51"/>
    </row>
    <row r="137" spans="1:31" x14ac:dyDescent="0.2">
      <c r="A137" s="61"/>
      <c r="B137" s="15"/>
      <c r="C137" s="191"/>
      <c r="D137" s="131">
        <f>U92</f>
        <v>15.041397554443318</v>
      </c>
      <c r="E137" s="191" t="s">
        <v>108</v>
      </c>
      <c r="H137" s="191"/>
      <c r="I137" s="191"/>
      <c r="J137" s="180"/>
      <c r="K137" s="191"/>
      <c r="T137" s="15"/>
      <c r="U137" s="194"/>
      <c r="V137" s="191"/>
      <c r="AC137" s="191"/>
      <c r="AD137" s="191"/>
      <c r="AE137" s="51"/>
    </row>
    <row r="138" spans="1:31" x14ac:dyDescent="0.2">
      <c r="A138" s="61"/>
      <c r="B138" s="15"/>
      <c r="C138" s="191"/>
      <c r="D138" s="191"/>
      <c r="E138" s="191"/>
      <c r="F138" s="206" t="s">
        <v>106</v>
      </c>
      <c r="G138" s="206"/>
      <c r="H138" s="191"/>
      <c r="I138" s="191"/>
      <c r="J138" s="180"/>
      <c r="K138" s="191"/>
      <c r="T138" s="15"/>
      <c r="U138" s="137"/>
      <c r="V138" s="191"/>
      <c r="Z138" s="211">
        <f>L109</f>
        <v>1200</v>
      </c>
      <c r="AA138" s="206"/>
      <c r="AB138" s="7" t="s">
        <v>55</v>
      </c>
      <c r="AC138" s="191"/>
      <c r="AD138" s="191"/>
      <c r="AE138" s="140"/>
    </row>
    <row r="139" spans="1:31" x14ac:dyDescent="0.2">
      <c r="A139" s="61"/>
      <c r="C139" s="191"/>
      <c r="D139" s="191"/>
      <c r="E139" s="191"/>
      <c r="I139" s="191"/>
      <c r="J139" s="180"/>
      <c r="K139" s="191"/>
      <c r="T139" s="15"/>
      <c r="U139" s="194"/>
      <c r="V139" s="191"/>
      <c r="Y139" s="137"/>
      <c r="Z139" s="191"/>
      <c r="AC139" s="191"/>
      <c r="AD139" s="191"/>
      <c r="AE139" s="51"/>
    </row>
    <row r="140" spans="1:31" x14ac:dyDescent="0.2">
      <c r="A140" s="61"/>
      <c r="C140" s="191"/>
      <c r="D140" s="191"/>
      <c r="E140" s="191"/>
      <c r="I140" s="191"/>
      <c r="J140" s="180"/>
      <c r="K140" s="191"/>
      <c r="T140" s="15"/>
      <c r="U140" s="194"/>
      <c r="V140" s="191"/>
      <c r="Y140" s="137"/>
      <c r="Z140" s="191"/>
      <c r="AC140" s="191"/>
      <c r="AD140" s="191"/>
      <c r="AE140" s="141"/>
    </row>
    <row r="141" spans="1:31" x14ac:dyDescent="0.2">
      <c r="A141" s="61"/>
      <c r="C141" s="191"/>
      <c r="D141" s="191"/>
      <c r="E141" s="191"/>
      <c r="I141" s="191"/>
      <c r="J141" s="180"/>
      <c r="K141" s="191"/>
      <c r="T141" s="15"/>
      <c r="U141" s="194"/>
      <c r="V141" s="191"/>
      <c r="Y141" s="137"/>
      <c r="Z141" s="191"/>
      <c r="AC141" s="191"/>
      <c r="AD141" s="191"/>
      <c r="AE141" s="142"/>
    </row>
    <row r="142" spans="1:31" x14ac:dyDescent="0.2">
      <c r="A142" s="61"/>
      <c r="C142" s="191"/>
      <c r="D142" s="191"/>
      <c r="E142" s="191"/>
      <c r="I142" s="191"/>
      <c r="J142" s="180"/>
      <c r="K142" s="191"/>
      <c r="T142" s="15"/>
      <c r="U142" s="137"/>
      <c r="V142" s="191"/>
      <c r="Y142" s="137"/>
      <c r="Z142" s="191"/>
      <c r="AC142" s="191"/>
      <c r="AD142" s="191"/>
      <c r="AE142" s="51"/>
    </row>
    <row r="143" spans="1:31" x14ac:dyDescent="0.2">
      <c r="A143" s="61"/>
      <c r="C143" s="191"/>
      <c r="D143" s="191"/>
      <c r="E143" s="191"/>
      <c r="I143" s="191"/>
      <c r="J143" s="180"/>
      <c r="K143" s="191"/>
      <c r="T143" s="15"/>
      <c r="U143" s="191"/>
      <c r="V143" s="191"/>
      <c r="Y143" s="137"/>
      <c r="Z143" s="191"/>
      <c r="AC143" s="191"/>
      <c r="AD143" s="191"/>
      <c r="AE143" s="51"/>
    </row>
    <row r="144" spans="1:31" x14ac:dyDescent="0.2">
      <c r="A144" s="61"/>
      <c r="C144" s="191"/>
      <c r="D144" s="191"/>
      <c r="E144" s="191"/>
      <c r="H144" s="191"/>
      <c r="I144" s="191"/>
      <c r="J144" s="179"/>
      <c r="K144" s="191"/>
      <c r="M144" s="137"/>
      <c r="O144" s="179" t="s">
        <v>110</v>
      </c>
      <c r="P144" s="212">
        <f>H34*1000</f>
        <v>32987</v>
      </c>
      <c r="Q144" s="213"/>
      <c r="R144" s="191" t="s">
        <v>55</v>
      </c>
      <c r="T144" s="143"/>
      <c r="U144" s="194"/>
      <c r="V144" s="191"/>
      <c r="AE144" s="51"/>
    </row>
    <row r="145" spans="1:31" x14ac:dyDescent="0.2">
      <c r="A145" s="61"/>
      <c r="C145" s="191"/>
      <c r="D145" s="191"/>
      <c r="E145" s="191"/>
      <c r="H145" s="191"/>
      <c r="I145" s="191"/>
      <c r="J145" s="179"/>
      <c r="K145" s="191"/>
      <c r="M145" s="137"/>
      <c r="O145" s="191"/>
      <c r="P145" s="191"/>
      <c r="Q145" s="191"/>
      <c r="R145" s="191"/>
      <c r="T145" s="143"/>
      <c r="U145" s="137"/>
      <c r="V145" s="191"/>
      <c r="AE145" s="142"/>
    </row>
    <row r="146" spans="1:31" ht="10.8" thickBot="1" x14ac:dyDescent="0.25">
      <c r="A146" s="144"/>
      <c r="B146" s="145"/>
      <c r="C146" s="126"/>
      <c r="D146" s="37"/>
      <c r="E146" s="37"/>
      <c r="F146" s="37"/>
      <c r="G146" s="37"/>
      <c r="H146" s="37"/>
      <c r="I146" s="37"/>
      <c r="J146" s="125"/>
      <c r="K146" s="125"/>
      <c r="L146" s="125"/>
      <c r="M146" s="125"/>
      <c r="N146" s="127"/>
      <c r="O146" s="126"/>
      <c r="P146" s="146"/>
      <c r="Q146" s="127"/>
      <c r="R146" s="37"/>
      <c r="S146" s="125"/>
      <c r="T146" s="145"/>
      <c r="U146" s="127"/>
      <c r="V146" s="126"/>
      <c r="W146" s="147"/>
      <c r="X146" s="125"/>
      <c r="Y146" s="148"/>
      <c r="Z146" s="149"/>
      <c r="AA146" s="125"/>
      <c r="AB146" s="125"/>
      <c r="AC146" s="125"/>
      <c r="AD146" s="150"/>
      <c r="AE146" s="128"/>
    </row>
    <row r="147" spans="1:31" x14ac:dyDescent="0.2">
      <c r="A147" s="60"/>
      <c r="C147" s="15"/>
      <c r="D147" s="191"/>
      <c r="E147" s="191"/>
      <c r="F147" s="191"/>
      <c r="G147" s="191"/>
      <c r="H147" s="191"/>
      <c r="I147" s="191"/>
      <c r="J147" s="15"/>
      <c r="K147" s="180"/>
      <c r="L147" s="191"/>
      <c r="M147" s="110"/>
      <c r="N147" s="180"/>
      <c r="O147" s="180"/>
      <c r="P147" s="180"/>
      <c r="Q147" s="180"/>
      <c r="R147" s="191"/>
      <c r="U147" s="151"/>
      <c r="V147" s="152"/>
      <c r="Z147" s="191"/>
      <c r="AA147" s="82"/>
      <c r="AB147" s="82"/>
      <c r="AD147" s="191"/>
      <c r="AE147" s="22"/>
    </row>
    <row r="148" spans="1:31" ht="10.8" thickBot="1" x14ac:dyDescent="0.25">
      <c r="A148" s="61"/>
      <c r="C148" s="15"/>
      <c r="D148" s="191"/>
      <c r="E148" s="191"/>
      <c r="F148" s="191"/>
      <c r="G148" s="191"/>
      <c r="H148" s="191"/>
      <c r="N148" s="49"/>
      <c r="T148" s="15"/>
      <c r="U148" s="153"/>
      <c r="V148" s="191"/>
      <c r="W148" s="191"/>
      <c r="X148" s="191"/>
      <c r="Y148" s="137"/>
      <c r="Z148" s="154"/>
      <c r="AA148" s="137"/>
      <c r="AB148" s="137"/>
      <c r="AC148" s="137"/>
      <c r="AD148" s="137"/>
      <c r="AE148" s="22"/>
    </row>
    <row r="149" spans="1:31" ht="10.8" thickBot="1" x14ac:dyDescent="0.25">
      <c r="A149" s="61"/>
      <c r="B149" s="155"/>
      <c r="C149" s="115"/>
      <c r="D149" s="115"/>
      <c r="E149" s="115"/>
      <c r="F149" s="115"/>
      <c r="G149" s="115"/>
      <c r="H149" s="115"/>
      <c r="I149" s="45"/>
      <c r="J149" s="45"/>
      <c r="K149" s="45"/>
      <c r="L149" s="45"/>
      <c r="M149" s="45"/>
      <c r="N149" s="45"/>
      <c r="O149" s="45"/>
      <c r="P149" s="45"/>
      <c r="Q149" s="47"/>
      <c r="S149" s="43"/>
      <c r="T149" s="116"/>
      <c r="U149" s="156"/>
      <c r="V149" s="115"/>
      <c r="W149" s="115"/>
      <c r="X149" s="115"/>
      <c r="Y149" s="115"/>
      <c r="Z149" s="157"/>
      <c r="AA149" s="188"/>
      <c r="AB149" s="188"/>
      <c r="AC149" s="188"/>
      <c r="AD149" s="188"/>
      <c r="AE149" s="22"/>
    </row>
    <row r="150" spans="1:31" x14ac:dyDescent="0.2">
      <c r="A150" s="61"/>
      <c r="B150" s="119"/>
      <c r="C150" s="191"/>
      <c r="D150" s="191"/>
      <c r="E150" s="191"/>
      <c r="F150" s="191"/>
      <c r="G150" s="191"/>
      <c r="H150" s="191"/>
      <c r="I150" s="43"/>
      <c r="J150" s="45"/>
      <c r="K150" s="45"/>
      <c r="L150" s="45"/>
      <c r="M150" s="45"/>
      <c r="N150" s="47"/>
      <c r="Q150" s="51"/>
      <c r="S150" s="52"/>
      <c r="T150" s="158" t="s">
        <v>111</v>
      </c>
      <c r="U150" s="183"/>
      <c r="V150" s="15"/>
      <c r="W150" s="179"/>
      <c r="X150" s="191"/>
      <c r="Y150" s="137"/>
      <c r="Z150" s="159"/>
      <c r="AE150" s="22"/>
    </row>
    <row r="151" spans="1:31" ht="10.8" thickBot="1" x14ac:dyDescent="0.25">
      <c r="A151" s="61"/>
      <c r="B151" s="119"/>
      <c r="C151" s="191"/>
      <c r="D151" s="191"/>
      <c r="E151" s="191"/>
      <c r="F151" s="191"/>
      <c r="G151" s="191"/>
      <c r="H151" s="191"/>
      <c r="I151" s="160"/>
      <c r="J151" s="125"/>
      <c r="K151" s="125"/>
      <c r="L151" s="161"/>
      <c r="M151" s="125"/>
      <c r="N151" s="162"/>
      <c r="Q151" s="51"/>
      <c r="S151" s="52"/>
      <c r="T151" s="158" t="s">
        <v>112</v>
      </c>
      <c r="U151" s="163" t="s">
        <v>113</v>
      </c>
      <c r="V151" s="202">
        <f>PI()/4*H34^2</f>
        <v>854.62486104791594</v>
      </c>
      <c r="W151" s="202"/>
      <c r="X151" s="202"/>
      <c r="Y151" s="137" t="s">
        <v>114</v>
      </c>
      <c r="Z151" s="159"/>
      <c r="AE151" s="22"/>
    </row>
    <row r="152" spans="1:31" x14ac:dyDescent="0.2">
      <c r="A152" s="61"/>
      <c r="B152" s="121"/>
      <c r="D152" s="191"/>
      <c r="H152" s="191"/>
      <c r="I152" s="191"/>
      <c r="Q152" s="51"/>
      <c r="S152" s="52"/>
      <c r="T152" s="158" t="s">
        <v>115</v>
      </c>
      <c r="U152" s="164" t="s">
        <v>113</v>
      </c>
      <c r="V152" s="202">
        <v>4.0999999999999996</v>
      </c>
      <c r="W152" s="202"/>
      <c r="X152" s="202"/>
      <c r="Y152" s="191" t="s">
        <v>116</v>
      </c>
      <c r="Z152" s="165"/>
      <c r="AE152" s="22"/>
    </row>
    <row r="153" spans="1:31" x14ac:dyDescent="0.2">
      <c r="A153" s="61"/>
      <c r="B153" s="52"/>
      <c r="C153" s="166"/>
      <c r="D153" s="191"/>
      <c r="E153" s="191"/>
      <c r="F153" s="191"/>
      <c r="G153" s="191"/>
      <c r="H153" s="167"/>
      <c r="O153" s="168"/>
      <c r="Q153" s="51"/>
      <c r="S153" s="52"/>
      <c r="T153" s="15" t="s">
        <v>117</v>
      </c>
      <c r="U153" s="163" t="s">
        <v>113</v>
      </c>
      <c r="V153" s="202">
        <f>V151*V152</f>
        <v>3503.9619302964552</v>
      </c>
      <c r="W153" s="202"/>
      <c r="X153" s="202"/>
      <c r="Y153" s="191" t="s">
        <v>118</v>
      </c>
      <c r="Z153" s="51"/>
      <c r="AA153" s="188"/>
      <c r="AB153" s="188"/>
      <c r="AC153" s="188"/>
      <c r="AD153" s="188"/>
      <c r="AE153" s="22"/>
    </row>
    <row r="154" spans="1:31" x14ac:dyDescent="0.2">
      <c r="A154" s="61"/>
      <c r="B154" s="169"/>
      <c r="C154" s="191"/>
      <c r="D154" s="191"/>
      <c r="E154" s="191"/>
      <c r="F154" s="191"/>
      <c r="G154" s="191"/>
      <c r="H154" s="170"/>
      <c r="I154" s="191"/>
      <c r="J154" s="191"/>
      <c r="K154" s="191"/>
      <c r="L154" s="191"/>
      <c r="M154" s="191"/>
      <c r="N154" s="191"/>
      <c r="O154" s="191"/>
      <c r="P154" s="191"/>
      <c r="Q154" s="22"/>
      <c r="R154" s="191"/>
      <c r="S154" s="61"/>
      <c r="T154" s="15"/>
      <c r="U154" s="179"/>
      <c r="V154" s="202">
        <f>V153*60/1000</f>
        <v>210.23771581778732</v>
      </c>
      <c r="W154" s="202"/>
      <c r="X154" s="202"/>
      <c r="Y154" s="191" t="s">
        <v>119</v>
      </c>
      <c r="Z154" s="22"/>
      <c r="AA154" s="191"/>
      <c r="AB154" s="191"/>
      <c r="AC154" s="191"/>
      <c r="AD154" s="191"/>
      <c r="AE154" s="22"/>
    </row>
    <row r="155" spans="1:31" x14ac:dyDescent="0.2">
      <c r="A155" s="61"/>
      <c r="B155" s="119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22"/>
      <c r="R155" s="191"/>
      <c r="S155" s="61"/>
      <c r="U155" s="180"/>
      <c r="V155" s="202"/>
      <c r="W155" s="202"/>
      <c r="X155" s="202"/>
      <c r="Y155" s="191"/>
      <c r="Z155" s="22"/>
      <c r="AA155" s="191"/>
      <c r="AB155" s="191"/>
      <c r="AC155" s="191"/>
      <c r="AD155" s="191"/>
      <c r="AE155" s="22"/>
    </row>
    <row r="156" spans="1:31" x14ac:dyDescent="0.2">
      <c r="A156" s="61" t="s">
        <v>104</v>
      </c>
      <c r="B156" s="119"/>
      <c r="C156" s="191"/>
      <c r="D156" s="191"/>
      <c r="E156" s="190"/>
      <c r="F156" s="191"/>
      <c r="G156" s="202"/>
      <c r="H156" s="202"/>
      <c r="I156" s="191"/>
      <c r="J156" s="191"/>
      <c r="K156" s="191"/>
      <c r="L156" s="191"/>
      <c r="M156" s="191"/>
      <c r="N156" s="179"/>
      <c r="O156" s="191"/>
      <c r="P156" s="191"/>
      <c r="Q156" s="22"/>
      <c r="R156" s="191"/>
      <c r="S156" s="61"/>
      <c r="U156" s="180" t="s">
        <v>120</v>
      </c>
      <c r="V156" s="191"/>
      <c r="W156" s="191"/>
      <c r="X156" s="191" t="s">
        <v>117</v>
      </c>
      <c r="Y156" s="191" t="s">
        <v>121</v>
      </c>
      <c r="Z156" s="22"/>
      <c r="AA156" s="191"/>
      <c r="AB156" s="191"/>
      <c r="AC156" s="191"/>
      <c r="AD156" s="191"/>
      <c r="AE156" s="22"/>
    </row>
    <row r="157" spans="1:31" x14ac:dyDescent="0.2">
      <c r="A157" s="61"/>
      <c r="B157" s="119"/>
      <c r="C157" s="191"/>
      <c r="D157" s="191"/>
      <c r="E157" s="190"/>
      <c r="F157" s="191"/>
      <c r="G157" s="202"/>
      <c r="H157" s="202"/>
      <c r="I157" s="191"/>
      <c r="J157" s="191"/>
      <c r="K157" s="191"/>
      <c r="L157" s="191"/>
      <c r="M157" s="191"/>
      <c r="N157" s="179"/>
      <c r="O157" s="191"/>
      <c r="P157" s="191"/>
      <c r="Q157" s="22"/>
      <c r="R157" s="191"/>
      <c r="S157" s="61"/>
      <c r="T157" s="15">
        <v>4</v>
      </c>
      <c r="U157" s="204">
        <v>175</v>
      </c>
      <c r="V157" s="204"/>
      <c r="W157" s="205">
        <f>U157*(3.5)^(0.5)</f>
        <v>327.39502134271987</v>
      </c>
      <c r="X157" s="205"/>
      <c r="Y157" s="111">
        <f>ROUNDUP($V$153/W157,0)</f>
        <v>11</v>
      </c>
      <c r="Z157" s="22"/>
      <c r="AA157" s="191"/>
      <c r="AB157" s="191"/>
      <c r="AC157" s="191"/>
      <c r="AD157" s="191"/>
      <c r="AE157" s="22"/>
    </row>
    <row r="158" spans="1:31" x14ac:dyDescent="0.2">
      <c r="A158" s="61"/>
      <c r="B158" s="119"/>
      <c r="C158" s="191"/>
      <c r="D158" s="191"/>
      <c r="E158" s="190"/>
      <c r="F158" s="191"/>
      <c r="G158" s="202"/>
      <c r="H158" s="202"/>
      <c r="I158" s="191"/>
      <c r="J158" s="191"/>
      <c r="K158" s="191"/>
      <c r="L158" s="191"/>
      <c r="M158" s="191"/>
      <c r="N158" s="179"/>
      <c r="O158" s="191"/>
      <c r="P158" s="191"/>
      <c r="Q158" s="22"/>
      <c r="R158" s="191"/>
      <c r="S158" s="61"/>
      <c r="T158" s="15">
        <v>6</v>
      </c>
      <c r="U158" s="204">
        <v>350</v>
      </c>
      <c r="V158" s="204"/>
      <c r="W158" s="205">
        <f>U158*(3.5)^(0.5)</f>
        <v>654.79004268543974</v>
      </c>
      <c r="X158" s="205"/>
      <c r="Y158" s="111">
        <f>ROUNDUP($V$153/W158,0)</f>
        <v>6</v>
      </c>
      <c r="Z158" s="22"/>
      <c r="AA158" s="191"/>
      <c r="AB158" s="191"/>
      <c r="AC158" s="191"/>
      <c r="AD158" s="191"/>
      <c r="AE158" s="22"/>
    </row>
    <row r="159" spans="1:31" x14ac:dyDescent="0.2">
      <c r="A159" s="61"/>
      <c r="B159" s="119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22"/>
      <c r="R159" s="191"/>
      <c r="S159" s="61"/>
      <c r="T159" s="15">
        <v>8</v>
      </c>
      <c r="U159" s="204">
        <v>700</v>
      </c>
      <c r="V159" s="204"/>
      <c r="W159" s="205">
        <f>U159*(3.5)^(0.5)</f>
        <v>1309.5800853708795</v>
      </c>
      <c r="X159" s="205"/>
      <c r="Y159" s="111">
        <f>ROUNDUP($V$153/W159,0)</f>
        <v>3</v>
      </c>
      <c r="Z159" s="22"/>
      <c r="AA159" s="191"/>
      <c r="AB159" s="191"/>
      <c r="AC159" s="191"/>
      <c r="AD159" s="191"/>
      <c r="AE159" s="22"/>
    </row>
    <row r="160" spans="1:31" x14ac:dyDescent="0.2">
      <c r="A160" s="61"/>
      <c r="B160" s="119"/>
      <c r="C160" s="191"/>
      <c r="D160" s="191"/>
      <c r="E160" s="191"/>
      <c r="F160" s="191"/>
      <c r="G160" s="191"/>
      <c r="H160" s="190"/>
      <c r="I160" s="191"/>
      <c r="J160" s="191"/>
      <c r="K160" s="191"/>
      <c r="L160" s="191"/>
      <c r="M160" s="191"/>
      <c r="N160" s="202"/>
      <c r="O160" s="202"/>
      <c r="P160" s="191"/>
      <c r="Q160" s="22"/>
      <c r="R160" s="191"/>
      <c r="S160" s="61"/>
      <c r="T160" s="15">
        <v>10</v>
      </c>
      <c r="U160" s="204">
        <v>1400</v>
      </c>
      <c r="V160" s="204"/>
      <c r="W160" s="205">
        <f>U160*(3.5)^(0.5)</f>
        <v>2619.160170741759</v>
      </c>
      <c r="X160" s="205"/>
      <c r="Y160" s="111">
        <f>ROUNDUP($V$153/W160,0)</f>
        <v>2</v>
      </c>
      <c r="Z160" s="22"/>
      <c r="AA160" s="191"/>
      <c r="AB160" s="191"/>
      <c r="AC160" s="191"/>
      <c r="AD160" s="191"/>
      <c r="AE160" s="22"/>
    </row>
    <row r="161" spans="1:31" ht="10.8" thickBot="1" x14ac:dyDescent="0.25">
      <c r="A161" s="61"/>
      <c r="B161" s="119"/>
      <c r="C161" s="191"/>
      <c r="D161" s="191"/>
      <c r="E161" s="191"/>
      <c r="F161" s="191"/>
      <c r="G161" s="191"/>
      <c r="H161" s="190"/>
      <c r="I161" s="191"/>
      <c r="J161" s="191"/>
      <c r="K161" s="191"/>
      <c r="L161" s="191"/>
      <c r="M161" s="191"/>
      <c r="N161" s="202"/>
      <c r="O161" s="202"/>
      <c r="P161" s="191"/>
      <c r="Q161" s="22"/>
      <c r="R161" s="191"/>
      <c r="S161" s="144"/>
      <c r="T161" s="126"/>
      <c r="U161" s="127"/>
      <c r="V161" s="37"/>
      <c r="W161" s="37"/>
      <c r="X161" s="37"/>
      <c r="Y161" s="37"/>
      <c r="Z161" s="128"/>
      <c r="AA161" s="191"/>
      <c r="AB161" s="191"/>
      <c r="AC161" s="191"/>
      <c r="AD161" s="191"/>
      <c r="AE161" s="22"/>
    </row>
    <row r="162" spans="1:31" x14ac:dyDescent="0.2">
      <c r="A162" s="61"/>
      <c r="B162" s="119"/>
      <c r="C162" s="191"/>
      <c r="D162" s="191"/>
      <c r="E162" s="191"/>
      <c r="F162" s="191"/>
      <c r="G162" s="191"/>
      <c r="H162" s="190"/>
      <c r="I162" s="191"/>
      <c r="J162" s="191"/>
      <c r="K162" s="191"/>
      <c r="L162" s="191"/>
      <c r="M162" s="191"/>
      <c r="N162" s="202"/>
      <c r="O162" s="202"/>
      <c r="P162" s="191"/>
      <c r="Q162" s="22"/>
      <c r="R162" s="191"/>
      <c r="S162" s="191"/>
      <c r="T162" s="15"/>
      <c r="U162" s="180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22"/>
    </row>
    <row r="163" spans="1:31" x14ac:dyDescent="0.2">
      <c r="A163" s="61"/>
      <c r="B163" s="119"/>
      <c r="C163" s="191"/>
      <c r="D163" s="191"/>
      <c r="E163" s="191"/>
      <c r="F163" s="191"/>
      <c r="G163" s="191"/>
      <c r="H163" s="190"/>
      <c r="I163" s="191"/>
      <c r="J163" s="191"/>
      <c r="K163" s="191"/>
      <c r="L163" s="191"/>
      <c r="M163" s="191"/>
      <c r="N163" s="202"/>
      <c r="O163" s="202"/>
      <c r="P163" s="191"/>
      <c r="Q163" s="22"/>
      <c r="R163" s="191"/>
      <c r="S163" s="191"/>
      <c r="T163" s="15"/>
      <c r="U163" s="180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22"/>
    </row>
    <row r="164" spans="1:31" ht="10.8" thickBot="1" x14ac:dyDescent="0.25">
      <c r="A164" s="61"/>
      <c r="B164" s="17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203"/>
      <c r="O164" s="203"/>
      <c r="P164" s="37"/>
      <c r="Q164" s="128"/>
      <c r="R164" s="191"/>
      <c r="S164" s="191"/>
      <c r="T164" s="15"/>
      <c r="U164" s="180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51"/>
    </row>
    <row r="165" spans="1:31" x14ac:dyDescent="0.2">
      <c r="A165" s="61"/>
      <c r="B165" s="15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5"/>
      <c r="U165" s="180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51"/>
    </row>
    <row r="166" spans="1:31" x14ac:dyDescent="0.2">
      <c r="A166" s="61"/>
      <c r="B166" s="15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5"/>
      <c r="U166" s="180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51"/>
    </row>
    <row r="167" spans="1:31" ht="10.8" thickBot="1" x14ac:dyDescent="0.25">
      <c r="A167" s="144"/>
      <c r="B167" s="126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126"/>
      <c r="U167" s="127"/>
      <c r="V167" s="37"/>
      <c r="W167" s="37"/>
      <c r="X167" s="37"/>
      <c r="Y167" s="37"/>
      <c r="Z167" s="37"/>
      <c r="AA167" s="37"/>
      <c r="AB167" s="37"/>
      <c r="AC167" s="37"/>
      <c r="AD167" s="37"/>
      <c r="AE167" s="162"/>
    </row>
    <row r="168" spans="1:31" x14ac:dyDescent="0.2">
      <c r="A168" s="191"/>
      <c r="B168" s="15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5"/>
      <c r="U168" s="180"/>
      <c r="V168" s="191"/>
      <c r="W168" s="191"/>
      <c r="X168" s="191"/>
      <c r="Y168" s="191"/>
      <c r="Z168" s="191"/>
      <c r="AA168" s="191"/>
      <c r="AB168" s="191"/>
      <c r="AC168" s="191"/>
      <c r="AD168" s="191"/>
    </row>
    <row r="169" spans="1:31" x14ac:dyDescent="0.2">
      <c r="A169" s="191"/>
      <c r="B169" s="15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5"/>
      <c r="U169" s="180"/>
      <c r="V169" s="191"/>
      <c r="W169" s="191"/>
      <c r="X169" s="191"/>
      <c r="Y169" s="191"/>
      <c r="Z169" s="191"/>
      <c r="AA169" s="191"/>
      <c r="AB169" s="191"/>
      <c r="AC169" s="191"/>
      <c r="AD169" s="191"/>
    </row>
    <row r="170" spans="1:31" x14ac:dyDescent="0.2">
      <c r="A170" s="191"/>
      <c r="B170" s="15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5"/>
      <c r="U170" s="180"/>
      <c r="V170" s="191"/>
      <c r="W170" s="191"/>
      <c r="X170" s="191"/>
      <c r="Y170" s="191"/>
      <c r="Z170" s="191"/>
      <c r="AA170" s="191"/>
      <c r="AB170" s="191"/>
      <c r="AC170" s="191"/>
      <c r="AD170" s="191"/>
    </row>
    <row r="171" spans="1:31" x14ac:dyDescent="0.2">
      <c r="A171" s="191"/>
      <c r="B171" s="15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5"/>
      <c r="U171" s="180"/>
      <c r="V171" s="191"/>
      <c r="W171" s="191"/>
      <c r="X171" s="191"/>
      <c r="Y171" s="191"/>
      <c r="Z171" s="191"/>
      <c r="AA171" s="191"/>
      <c r="AB171" s="191"/>
      <c r="AC171" s="191"/>
      <c r="AD171" s="191"/>
    </row>
    <row r="172" spans="1:31" x14ac:dyDescent="0.2">
      <c r="A172" s="191"/>
      <c r="B172" s="15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5"/>
      <c r="U172" s="180"/>
      <c r="V172" s="191"/>
      <c r="W172" s="191"/>
      <c r="X172" s="191"/>
      <c r="Y172" s="191"/>
      <c r="Z172" s="191"/>
      <c r="AA172" s="191"/>
      <c r="AB172" s="191"/>
      <c r="AC172" s="191"/>
      <c r="AD172" s="191"/>
    </row>
    <row r="173" spans="1:31" x14ac:dyDescent="0.2">
      <c r="A173" s="191"/>
      <c r="B173" s="15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5"/>
      <c r="U173" s="180"/>
      <c r="V173" s="191"/>
      <c r="W173" s="191"/>
      <c r="X173" s="191"/>
      <c r="Y173" s="191"/>
      <c r="Z173" s="191"/>
      <c r="AA173" s="191"/>
      <c r="AB173" s="191"/>
      <c r="AC173" s="191"/>
      <c r="AD173" s="191"/>
    </row>
    <row r="174" spans="1:31" x14ac:dyDescent="0.2">
      <c r="A174" s="191"/>
      <c r="B174" s="15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5"/>
      <c r="U174" s="180"/>
      <c r="V174" s="191"/>
      <c r="W174" s="191"/>
      <c r="X174" s="191"/>
      <c r="Y174" s="191"/>
      <c r="Z174" s="191"/>
      <c r="AA174" s="191"/>
      <c r="AB174" s="191"/>
      <c r="AC174" s="191"/>
      <c r="AD174" s="191"/>
    </row>
    <row r="175" spans="1:31" x14ac:dyDescent="0.2">
      <c r="A175" s="191"/>
      <c r="B175" s="15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5"/>
      <c r="U175" s="180"/>
      <c r="V175" s="191"/>
      <c r="W175" s="191"/>
      <c r="X175" s="191"/>
      <c r="Y175" s="191"/>
      <c r="Z175" s="191"/>
      <c r="AA175" s="191"/>
      <c r="AB175" s="191"/>
      <c r="AC175" s="191"/>
      <c r="AD175" s="191"/>
    </row>
    <row r="176" spans="1:31" x14ac:dyDescent="0.2">
      <c r="A176" s="191"/>
      <c r="B176" s="15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5"/>
      <c r="U176" s="180"/>
      <c r="V176" s="191"/>
      <c r="W176" s="191"/>
      <c r="X176" s="191"/>
      <c r="Y176" s="191"/>
      <c r="Z176" s="191"/>
      <c r="AA176" s="191"/>
      <c r="AB176" s="191"/>
      <c r="AC176" s="191"/>
      <c r="AD176" s="191"/>
    </row>
    <row r="177" spans="1:30" x14ac:dyDescent="0.2">
      <c r="A177" s="191"/>
      <c r="B177" s="15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5"/>
      <c r="U177" s="180"/>
      <c r="V177" s="191"/>
      <c r="W177" s="191"/>
      <c r="X177" s="191"/>
      <c r="Y177" s="191"/>
      <c r="Z177" s="191"/>
      <c r="AA177" s="191"/>
      <c r="AB177" s="191"/>
      <c r="AC177" s="191"/>
      <c r="AD177" s="191"/>
    </row>
    <row r="178" spans="1:30" x14ac:dyDescent="0.2">
      <c r="A178" s="191"/>
      <c r="B178" s="15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5"/>
      <c r="U178" s="180"/>
      <c r="V178" s="191"/>
      <c r="W178" s="191"/>
      <c r="X178" s="191"/>
      <c r="Y178" s="191"/>
      <c r="Z178" s="191"/>
      <c r="AA178" s="191"/>
      <c r="AB178" s="191"/>
      <c r="AC178" s="191"/>
      <c r="AD178" s="191"/>
    </row>
    <row r="179" spans="1:30" x14ac:dyDescent="0.2">
      <c r="A179" s="191"/>
      <c r="B179" s="15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5"/>
      <c r="U179" s="180"/>
      <c r="V179" s="191"/>
      <c r="W179" s="191"/>
      <c r="X179" s="191"/>
      <c r="Y179" s="191"/>
      <c r="Z179" s="191"/>
      <c r="AA179" s="191"/>
      <c r="AB179" s="191"/>
      <c r="AC179" s="191"/>
      <c r="AD179" s="191"/>
    </row>
    <row r="180" spans="1:30" x14ac:dyDescent="0.2">
      <c r="A180" s="191"/>
      <c r="B180" s="15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5"/>
      <c r="U180" s="180"/>
      <c r="V180" s="191"/>
      <c r="W180" s="191"/>
      <c r="X180" s="191"/>
      <c r="Y180" s="191"/>
      <c r="Z180" s="191"/>
      <c r="AA180" s="191"/>
      <c r="AB180" s="191"/>
      <c r="AC180" s="191"/>
      <c r="AD180" s="191"/>
    </row>
    <row r="181" spans="1:30" x14ac:dyDescent="0.2">
      <c r="A181" s="191"/>
      <c r="B181" s="15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5"/>
      <c r="U181" s="180"/>
      <c r="V181" s="191"/>
      <c r="W181" s="191"/>
      <c r="X181" s="191"/>
      <c r="Y181" s="191"/>
      <c r="Z181" s="191"/>
      <c r="AA181" s="191"/>
      <c r="AB181" s="191"/>
      <c r="AC181" s="191"/>
      <c r="AD181" s="191"/>
    </row>
    <row r="182" spans="1:30" x14ac:dyDescent="0.2">
      <c r="A182" s="191"/>
      <c r="B182" s="15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5"/>
      <c r="U182" s="180"/>
      <c r="V182" s="191"/>
      <c r="W182" s="191"/>
      <c r="X182" s="191"/>
      <c r="Y182" s="191"/>
      <c r="Z182" s="191"/>
      <c r="AA182" s="191"/>
      <c r="AB182" s="191"/>
      <c r="AC182" s="191"/>
      <c r="AD182" s="191"/>
    </row>
    <row r="183" spans="1:30" x14ac:dyDescent="0.2">
      <c r="A183" s="191"/>
      <c r="B183" s="15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5"/>
      <c r="U183" s="180"/>
      <c r="V183" s="191"/>
      <c r="W183" s="191"/>
      <c r="X183" s="191"/>
      <c r="Y183" s="191"/>
      <c r="Z183" s="191"/>
      <c r="AA183" s="191"/>
      <c r="AB183" s="191"/>
      <c r="AC183" s="191"/>
      <c r="AD183" s="191"/>
    </row>
    <row r="184" spans="1:30" x14ac:dyDescent="0.2">
      <c r="A184" s="191"/>
      <c r="B184" s="15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5"/>
      <c r="U184" s="180"/>
      <c r="V184" s="191"/>
      <c r="W184" s="191"/>
      <c r="X184" s="191"/>
      <c r="Y184" s="191"/>
      <c r="Z184" s="191"/>
      <c r="AA184" s="191"/>
      <c r="AB184" s="191"/>
      <c r="AC184" s="191"/>
      <c r="AD184" s="191"/>
    </row>
    <row r="185" spans="1:30" x14ac:dyDescent="0.2">
      <c r="A185" s="191"/>
      <c r="B185" s="15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5"/>
      <c r="U185" s="180"/>
      <c r="V185" s="191"/>
      <c r="W185" s="191"/>
      <c r="X185" s="191"/>
      <c r="Y185" s="191"/>
      <c r="Z185" s="191"/>
      <c r="AA185" s="191"/>
      <c r="AB185" s="191"/>
      <c r="AC185" s="191"/>
      <c r="AD185" s="191"/>
    </row>
    <row r="186" spans="1:30" x14ac:dyDescent="0.2">
      <c r="A186" s="191"/>
      <c r="B186" s="15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5"/>
      <c r="U186" s="180"/>
      <c r="V186" s="191"/>
      <c r="W186" s="191"/>
      <c r="X186" s="191"/>
      <c r="Y186" s="191"/>
      <c r="Z186" s="191"/>
      <c r="AA186" s="191"/>
      <c r="AB186" s="191"/>
      <c r="AC186" s="191"/>
      <c r="AD186" s="191"/>
    </row>
    <row r="187" spans="1:30" x14ac:dyDescent="0.2">
      <c r="A187" s="191"/>
      <c r="B187" s="15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5"/>
      <c r="U187" s="180"/>
      <c r="V187" s="191"/>
      <c r="W187" s="191"/>
      <c r="X187" s="191"/>
      <c r="Y187" s="191"/>
      <c r="Z187" s="191"/>
      <c r="AA187" s="191"/>
      <c r="AB187" s="191"/>
      <c r="AC187" s="191"/>
      <c r="AD187" s="191"/>
    </row>
    <row r="188" spans="1:30" x14ac:dyDescent="0.2">
      <c r="A188" s="191"/>
      <c r="B188" s="15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5"/>
      <c r="U188" s="180"/>
      <c r="V188" s="191"/>
      <c r="W188" s="191"/>
      <c r="X188" s="191"/>
      <c r="Y188" s="191"/>
      <c r="Z188" s="191"/>
      <c r="AA188" s="191"/>
      <c r="AB188" s="191"/>
      <c r="AC188" s="191"/>
      <c r="AD188" s="191"/>
    </row>
    <row r="189" spans="1:30" x14ac:dyDescent="0.2">
      <c r="A189" s="191"/>
      <c r="B189" s="15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5"/>
      <c r="U189" s="180"/>
      <c r="V189" s="191"/>
      <c r="W189" s="191"/>
      <c r="X189" s="191"/>
      <c r="Y189" s="191"/>
      <c r="Z189" s="191"/>
      <c r="AA189" s="191"/>
      <c r="AB189" s="191"/>
      <c r="AC189" s="191"/>
      <c r="AD189" s="191"/>
    </row>
    <row r="190" spans="1:30" x14ac:dyDescent="0.2">
      <c r="A190" s="191"/>
      <c r="B190" s="15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5"/>
      <c r="U190" s="180"/>
      <c r="V190" s="191"/>
      <c r="W190" s="191"/>
      <c r="X190" s="191"/>
      <c r="Y190" s="191"/>
      <c r="Z190" s="191"/>
      <c r="AA190" s="191"/>
      <c r="AB190" s="191"/>
      <c r="AC190" s="191"/>
      <c r="AD190" s="191"/>
    </row>
    <row r="191" spans="1:30" x14ac:dyDescent="0.2">
      <c r="A191" s="191"/>
      <c r="B191" s="15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5"/>
      <c r="U191" s="180"/>
      <c r="V191" s="191"/>
      <c r="W191" s="191"/>
      <c r="X191" s="191"/>
      <c r="Y191" s="191"/>
      <c r="Z191" s="191"/>
      <c r="AA191" s="191"/>
      <c r="AB191" s="191"/>
      <c r="AC191" s="191"/>
      <c r="AD191" s="191"/>
    </row>
    <row r="192" spans="1:30" x14ac:dyDescent="0.2">
      <c r="A192" s="191"/>
      <c r="B192" s="15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5"/>
      <c r="U192" s="180"/>
      <c r="V192" s="191"/>
      <c r="W192" s="191"/>
      <c r="X192" s="191"/>
      <c r="Y192" s="191"/>
      <c r="Z192" s="191"/>
      <c r="AA192" s="191"/>
      <c r="AB192" s="191"/>
      <c r="AC192" s="191"/>
      <c r="AD192" s="191"/>
    </row>
    <row r="193" spans="1:30" x14ac:dyDescent="0.2">
      <c r="A193" s="191"/>
      <c r="B193" s="15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5"/>
      <c r="U193" s="180"/>
      <c r="V193" s="191"/>
      <c r="W193" s="191"/>
      <c r="X193" s="191"/>
      <c r="Y193" s="191"/>
      <c r="Z193" s="191"/>
      <c r="AA193" s="191"/>
      <c r="AB193" s="191"/>
      <c r="AC193" s="191"/>
      <c r="AD193" s="191"/>
    </row>
    <row r="194" spans="1:30" x14ac:dyDescent="0.2">
      <c r="A194" s="191"/>
      <c r="B194" s="15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5"/>
      <c r="U194" s="180"/>
      <c r="V194" s="191"/>
      <c r="W194" s="191"/>
      <c r="X194" s="191"/>
      <c r="Y194" s="191"/>
      <c r="Z194" s="191"/>
      <c r="AA194" s="191"/>
      <c r="AB194" s="191"/>
      <c r="AC194" s="191"/>
      <c r="AD194" s="191"/>
    </row>
    <row r="195" spans="1:30" x14ac:dyDescent="0.2">
      <c r="A195" s="191"/>
      <c r="B195" s="15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5"/>
      <c r="U195" s="180"/>
      <c r="V195" s="191"/>
      <c r="W195" s="191"/>
      <c r="X195" s="191"/>
      <c r="Y195" s="191"/>
      <c r="Z195" s="191"/>
      <c r="AA195" s="191"/>
      <c r="AB195" s="191"/>
      <c r="AC195" s="191"/>
      <c r="AD195" s="191"/>
    </row>
    <row r="196" spans="1:30" x14ac:dyDescent="0.2">
      <c r="A196" s="191"/>
      <c r="B196" s="15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5"/>
      <c r="U196" s="180"/>
      <c r="V196" s="191"/>
      <c r="W196" s="191"/>
      <c r="X196" s="191"/>
      <c r="Y196" s="191"/>
      <c r="Z196" s="191"/>
      <c r="AA196" s="191"/>
      <c r="AB196" s="191"/>
      <c r="AC196" s="191"/>
      <c r="AD196" s="191"/>
    </row>
    <row r="197" spans="1:30" x14ac:dyDescent="0.2">
      <c r="A197" s="191"/>
      <c r="B197" s="15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5"/>
      <c r="U197" s="180"/>
      <c r="V197" s="191"/>
      <c r="W197" s="191"/>
      <c r="X197" s="191"/>
      <c r="Y197" s="191"/>
      <c r="Z197" s="191"/>
      <c r="AA197" s="191"/>
      <c r="AB197" s="191"/>
      <c r="AC197" s="191"/>
      <c r="AD197" s="191"/>
    </row>
    <row r="198" spans="1:30" x14ac:dyDescent="0.2">
      <c r="A198" s="191"/>
      <c r="B198" s="15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5"/>
      <c r="U198" s="180"/>
      <c r="V198" s="191"/>
      <c r="W198" s="191"/>
      <c r="X198" s="191"/>
      <c r="Y198" s="191"/>
      <c r="Z198" s="191"/>
      <c r="AA198" s="191"/>
      <c r="AB198" s="191"/>
      <c r="AC198" s="191"/>
      <c r="AD198" s="191"/>
    </row>
    <row r="199" spans="1:30" x14ac:dyDescent="0.2">
      <c r="A199" s="191"/>
      <c r="B199" s="15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5"/>
      <c r="U199" s="180"/>
      <c r="V199" s="191"/>
      <c r="W199" s="191"/>
      <c r="X199" s="191"/>
      <c r="Y199" s="191"/>
      <c r="Z199" s="191"/>
      <c r="AA199" s="191"/>
      <c r="AB199" s="191"/>
      <c r="AC199" s="191"/>
      <c r="AD199" s="191"/>
    </row>
    <row r="200" spans="1:30" x14ac:dyDescent="0.2">
      <c r="A200" s="191"/>
      <c r="B200" s="15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5"/>
      <c r="U200" s="180"/>
      <c r="V200" s="191"/>
      <c r="W200" s="191"/>
      <c r="X200" s="191"/>
      <c r="Y200" s="191"/>
      <c r="Z200" s="191"/>
      <c r="AA200" s="191"/>
      <c r="AB200" s="191"/>
      <c r="AC200" s="191"/>
      <c r="AD200" s="191"/>
    </row>
    <row r="201" spans="1:30" x14ac:dyDescent="0.2">
      <c r="A201" s="191"/>
      <c r="B201" s="15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5"/>
      <c r="U201" s="180"/>
      <c r="V201" s="191"/>
      <c r="W201" s="191"/>
      <c r="X201" s="191"/>
      <c r="Y201" s="191"/>
      <c r="Z201" s="191"/>
      <c r="AA201" s="191"/>
      <c r="AB201" s="191"/>
      <c r="AC201" s="191"/>
      <c r="AD201" s="191"/>
    </row>
    <row r="202" spans="1:30" x14ac:dyDescent="0.2">
      <c r="A202" s="191"/>
      <c r="B202" s="15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5"/>
      <c r="U202" s="180"/>
      <c r="V202" s="191"/>
      <c r="W202" s="191"/>
      <c r="X202" s="191"/>
      <c r="Y202" s="191"/>
      <c r="Z202" s="191"/>
      <c r="AA202" s="191"/>
      <c r="AB202" s="191"/>
      <c r="AC202" s="191"/>
      <c r="AD202" s="191"/>
    </row>
    <row r="203" spans="1:30" x14ac:dyDescent="0.2">
      <c r="A203" s="191"/>
      <c r="B203" s="15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5"/>
      <c r="U203" s="180"/>
      <c r="V203" s="191"/>
      <c r="W203" s="191"/>
      <c r="X203" s="191"/>
      <c r="Y203" s="191"/>
      <c r="Z203" s="191"/>
      <c r="AA203" s="191"/>
      <c r="AB203" s="191"/>
      <c r="AC203" s="191"/>
      <c r="AD203" s="191"/>
    </row>
    <row r="204" spans="1:30" x14ac:dyDescent="0.2">
      <c r="A204" s="191"/>
      <c r="B204" s="15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5"/>
      <c r="U204" s="180"/>
      <c r="V204" s="191"/>
      <c r="W204" s="191"/>
      <c r="X204" s="191"/>
      <c r="Y204" s="191"/>
      <c r="Z204" s="191"/>
      <c r="AA204" s="191"/>
      <c r="AB204" s="191"/>
      <c r="AC204" s="191"/>
      <c r="AD204" s="191"/>
    </row>
    <row r="205" spans="1:30" x14ac:dyDescent="0.2">
      <c r="A205" s="191"/>
      <c r="B205" s="15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5"/>
      <c r="U205" s="180"/>
      <c r="V205" s="191"/>
      <c r="W205" s="191"/>
      <c r="X205" s="191"/>
      <c r="Y205" s="191"/>
      <c r="Z205" s="191"/>
      <c r="AA205" s="191"/>
      <c r="AB205" s="191"/>
      <c r="AC205" s="191"/>
      <c r="AD205" s="191"/>
    </row>
    <row r="206" spans="1:30" x14ac:dyDescent="0.2">
      <c r="A206" s="191"/>
      <c r="B206" s="15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5"/>
      <c r="U206" s="180"/>
      <c r="V206" s="191"/>
      <c r="W206" s="191"/>
      <c r="X206" s="191"/>
      <c r="Y206" s="191"/>
      <c r="Z206" s="191"/>
      <c r="AA206" s="191"/>
      <c r="AB206" s="191"/>
      <c r="AC206" s="191"/>
      <c r="AD206" s="191"/>
    </row>
    <row r="207" spans="1:30" x14ac:dyDescent="0.2">
      <c r="A207" s="191"/>
      <c r="B207" s="15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5"/>
      <c r="U207" s="180"/>
      <c r="V207" s="191"/>
      <c r="W207" s="191"/>
      <c r="X207" s="191"/>
      <c r="Y207" s="191"/>
      <c r="Z207" s="191"/>
      <c r="AA207" s="191"/>
      <c r="AB207" s="191"/>
      <c r="AC207" s="191"/>
      <c r="AD207" s="191"/>
    </row>
    <row r="208" spans="1:30" x14ac:dyDescent="0.2">
      <c r="A208" s="191"/>
      <c r="B208" s="15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5"/>
      <c r="U208" s="180"/>
      <c r="V208" s="191"/>
      <c r="W208" s="191"/>
      <c r="X208" s="191"/>
      <c r="Y208" s="191"/>
      <c r="Z208" s="191"/>
      <c r="AA208" s="191"/>
      <c r="AB208" s="191"/>
      <c r="AC208" s="191"/>
      <c r="AD208" s="191"/>
    </row>
    <row r="209" spans="1:30" x14ac:dyDescent="0.2">
      <c r="A209" s="191"/>
      <c r="B209" s="15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5"/>
      <c r="U209" s="180"/>
      <c r="V209" s="191"/>
      <c r="W209" s="191"/>
      <c r="X209" s="191"/>
      <c r="Y209" s="191"/>
      <c r="Z209" s="191"/>
      <c r="AA209" s="191"/>
      <c r="AB209" s="191"/>
      <c r="AC209" s="191"/>
      <c r="AD209" s="191"/>
    </row>
    <row r="210" spans="1:30" x14ac:dyDescent="0.2">
      <c r="A210" s="191"/>
      <c r="B210" s="15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5"/>
      <c r="U210" s="180"/>
      <c r="V210" s="191"/>
      <c r="W210" s="191"/>
      <c r="X210" s="191"/>
      <c r="Y210" s="191"/>
      <c r="Z210" s="191"/>
      <c r="AA210" s="191"/>
      <c r="AB210" s="191"/>
      <c r="AC210" s="191"/>
      <c r="AD210" s="191"/>
    </row>
    <row r="211" spans="1:30" x14ac:dyDescent="0.2">
      <c r="A211" s="191"/>
      <c r="B211" s="15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5"/>
      <c r="U211" s="180"/>
      <c r="V211" s="191"/>
      <c r="W211" s="191"/>
      <c r="X211" s="191"/>
      <c r="Y211" s="191"/>
      <c r="Z211" s="191"/>
      <c r="AA211" s="191"/>
      <c r="AB211" s="191"/>
      <c r="AC211" s="191"/>
      <c r="AD211" s="191"/>
    </row>
    <row r="212" spans="1:30" x14ac:dyDescent="0.2">
      <c r="A212" s="191"/>
      <c r="B212" s="15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5"/>
      <c r="U212" s="180"/>
      <c r="V212" s="191"/>
      <c r="W212" s="191"/>
      <c r="X212" s="191"/>
      <c r="Y212" s="191"/>
      <c r="Z212" s="191"/>
      <c r="AA212" s="191"/>
      <c r="AB212" s="191"/>
      <c r="AC212" s="191"/>
      <c r="AD212" s="191"/>
    </row>
    <row r="213" spans="1:30" x14ac:dyDescent="0.2">
      <c r="A213" s="191"/>
      <c r="B213" s="15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5"/>
      <c r="U213" s="180"/>
      <c r="V213" s="191"/>
      <c r="W213" s="191"/>
      <c r="X213" s="191"/>
      <c r="Y213" s="191"/>
      <c r="Z213" s="191"/>
      <c r="AA213" s="191"/>
      <c r="AB213" s="191"/>
      <c r="AC213" s="191"/>
      <c r="AD213" s="191"/>
    </row>
    <row r="214" spans="1:30" x14ac:dyDescent="0.2">
      <c r="A214" s="191"/>
      <c r="B214" s="15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5"/>
      <c r="U214" s="180"/>
      <c r="V214" s="191"/>
      <c r="W214" s="191"/>
      <c r="X214" s="191"/>
      <c r="Y214" s="191"/>
      <c r="Z214" s="191"/>
      <c r="AA214" s="191"/>
      <c r="AB214" s="191"/>
      <c r="AC214" s="191"/>
      <c r="AD214" s="191"/>
    </row>
    <row r="215" spans="1:30" x14ac:dyDescent="0.2">
      <c r="A215" s="191"/>
      <c r="B215" s="15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5"/>
      <c r="U215" s="180"/>
      <c r="V215" s="191"/>
      <c r="W215" s="191"/>
      <c r="X215" s="191"/>
      <c r="Y215" s="191"/>
      <c r="Z215" s="191"/>
      <c r="AA215" s="191"/>
      <c r="AB215" s="191"/>
      <c r="AC215" s="191"/>
      <c r="AD215" s="191"/>
    </row>
    <row r="216" spans="1:30" x14ac:dyDescent="0.2">
      <c r="A216" s="191"/>
      <c r="B216" s="15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5"/>
      <c r="U216" s="180"/>
      <c r="V216" s="191"/>
      <c r="W216" s="191"/>
      <c r="X216" s="191"/>
      <c r="Y216" s="191"/>
      <c r="Z216" s="191"/>
      <c r="AA216" s="191"/>
      <c r="AB216" s="191"/>
      <c r="AC216" s="191"/>
      <c r="AD216" s="191"/>
    </row>
    <row r="217" spans="1:30" x14ac:dyDescent="0.2">
      <c r="A217" s="191"/>
      <c r="B217" s="15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5"/>
      <c r="U217" s="180"/>
      <c r="V217" s="191"/>
      <c r="W217" s="191"/>
      <c r="X217" s="191"/>
      <c r="Y217" s="191"/>
      <c r="Z217" s="191"/>
      <c r="AA217" s="191"/>
      <c r="AB217" s="191"/>
      <c r="AC217" s="191"/>
      <c r="AD217" s="191"/>
    </row>
    <row r="218" spans="1:30" x14ac:dyDescent="0.2">
      <c r="A218" s="191"/>
      <c r="B218" s="15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5"/>
      <c r="U218" s="180"/>
      <c r="V218" s="191"/>
      <c r="W218" s="191"/>
      <c r="X218" s="191"/>
      <c r="Y218" s="191"/>
      <c r="Z218" s="191"/>
      <c r="AA218" s="191"/>
      <c r="AB218" s="191"/>
      <c r="AC218" s="191"/>
      <c r="AD218" s="191"/>
    </row>
    <row r="219" spans="1:30" x14ac:dyDescent="0.2">
      <c r="A219" s="191"/>
      <c r="B219" s="15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5"/>
      <c r="U219" s="180"/>
      <c r="V219" s="191"/>
      <c r="W219" s="191"/>
      <c r="X219" s="191"/>
      <c r="Y219" s="191"/>
      <c r="Z219" s="191"/>
      <c r="AA219" s="191"/>
      <c r="AB219" s="191"/>
      <c r="AC219" s="191"/>
      <c r="AD219" s="191"/>
    </row>
    <row r="220" spans="1:30" x14ac:dyDescent="0.2">
      <c r="A220" s="191"/>
      <c r="B220" s="15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5"/>
      <c r="U220" s="180"/>
      <c r="V220" s="191"/>
      <c r="W220" s="191"/>
      <c r="X220" s="191"/>
      <c r="Y220" s="191"/>
      <c r="Z220" s="191"/>
      <c r="AA220" s="191"/>
      <c r="AB220" s="191"/>
      <c r="AC220" s="191"/>
      <c r="AD220" s="191"/>
    </row>
    <row r="221" spans="1:30" x14ac:dyDescent="0.2">
      <c r="A221" s="191"/>
      <c r="B221" s="15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5"/>
      <c r="U221" s="180"/>
      <c r="V221" s="191"/>
      <c r="W221" s="191"/>
      <c r="X221" s="191"/>
      <c r="Y221" s="191"/>
      <c r="Z221" s="191"/>
      <c r="AA221" s="191"/>
      <c r="AB221" s="191"/>
      <c r="AC221" s="191"/>
      <c r="AD221" s="191"/>
    </row>
    <row r="222" spans="1:30" x14ac:dyDescent="0.2">
      <c r="A222" s="191"/>
      <c r="B222" s="15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5"/>
      <c r="U222" s="180"/>
      <c r="V222" s="191"/>
      <c r="W222" s="191"/>
      <c r="X222" s="191"/>
      <c r="Y222" s="191"/>
      <c r="Z222" s="191"/>
      <c r="AA222" s="191"/>
      <c r="AB222" s="191"/>
      <c r="AC222" s="191"/>
      <c r="AD222" s="191"/>
    </row>
    <row r="223" spans="1:30" x14ac:dyDescent="0.2">
      <c r="A223" s="191"/>
      <c r="B223" s="15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5"/>
      <c r="U223" s="180"/>
      <c r="V223" s="191"/>
      <c r="W223" s="191"/>
      <c r="X223" s="191"/>
      <c r="Y223" s="191"/>
      <c r="Z223" s="191"/>
      <c r="AA223" s="191"/>
      <c r="AB223" s="191"/>
      <c r="AC223" s="191"/>
      <c r="AD223" s="191"/>
    </row>
    <row r="224" spans="1:30" x14ac:dyDescent="0.2">
      <c r="A224" s="191"/>
      <c r="B224" s="15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5"/>
      <c r="U224" s="180"/>
      <c r="V224" s="191"/>
      <c r="W224" s="191"/>
      <c r="X224" s="191"/>
      <c r="Y224" s="191"/>
      <c r="Z224" s="191"/>
      <c r="AA224" s="191"/>
      <c r="AB224" s="191"/>
      <c r="AC224" s="191"/>
      <c r="AD224" s="191"/>
    </row>
    <row r="225" spans="1:30" x14ac:dyDescent="0.2">
      <c r="A225" s="191"/>
      <c r="B225" s="15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5"/>
      <c r="U225" s="180"/>
      <c r="V225" s="191"/>
      <c r="W225" s="191"/>
      <c r="X225" s="191"/>
      <c r="Y225" s="191"/>
      <c r="Z225" s="191"/>
      <c r="AA225" s="191"/>
      <c r="AB225" s="191"/>
      <c r="AC225" s="191"/>
      <c r="AD225" s="191"/>
    </row>
    <row r="226" spans="1:30" x14ac:dyDescent="0.2">
      <c r="A226" s="191"/>
      <c r="B226" s="15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5"/>
      <c r="U226" s="180"/>
      <c r="V226" s="191"/>
      <c r="W226" s="191"/>
      <c r="X226" s="191"/>
      <c r="Y226" s="191"/>
      <c r="Z226" s="191"/>
      <c r="AA226" s="191"/>
      <c r="AB226" s="191"/>
      <c r="AC226" s="191"/>
      <c r="AD226" s="191"/>
    </row>
    <row r="227" spans="1:30" x14ac:dyDescent="0.2">
      <c r="A227" s="191"/>
      <c r="B227" s="15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5"/>
      <c r="U227" s="180"/>
      <c r="V227" s="191"/>
      <c r="W227" s="191"/>
      <c r="X227" s="191"/>
      <c r="Y227" s="191"/>
      <c r="Z227" s="191"/>
      <c r="AA227" s="191"/>
      <c r="AB227" s="191"/>
      <c r="AC227" s="191"/>
      <c r="AD227" s="191"/>
    </row>
    <row r="228" spans="1:30" x14ac:dyDescent="0.2">
      <c r="A228" s="191"/>
      <c r="B228" s="15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5"/>
      <c r="U228" s="180"/>
      <c r="V228" s="191"/>
      <c r="W228" s="191"/>
      <c r="X228" s="191"/>
      <c r="Y228" s="191"/>
      <c r="Z228" s="191"/>
      <c r="AA228" s="191"/>
      <c r="AB228" s="191"/>
      <c r="AC228" s="191"/>
      <c r="AD228" s="191"/>
    </row>
    <row r="229" spans="1:30" x14ac:dyDescent="0.2">
      <c r="A229" s="191"/>
      <c r="B229" s="15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5"/>
      <c r="U229" s="180"/>
      <c r="V229" s="191"/>
      <c r="W229" s="191"/>
      <c r="X229" s="191"/>
      <c r="Y229" s="191"/>
      <c r="Z229" s="191"/>
      <c r="AA229" s="191"/>
      <c r="AB229" s="191"/>
      <c r="AC229" s="191"/>
      <c r="AD229" s="191"/>
    </row>
    <row r="230" spans="1:30" x14ac:dyDescent="0.2">
      <c r="A230" s="191"/>
      <c r="B230" s="15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5"/>
      <c r="U230" s="180"/>
      <c r="V230" s="191"/>
      <c r="W230" s="191"/>
      <c r="X230" s="191"/>
      <c r="Y230" s="191"/>
      <c r="Z230" s="191"/>
      <c r="AA230" s="191"/>
      <c r="AB230" s="191"/>
      <c r="AC230" s="191"/>
      <c r="AD230" s="191"/>
    </row>
    <row r="231" spans="1:30" x14ac:dyDescent="0.2">
      <c r="A231" s="191"/>
      <c r="B231" s="15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5"/>
      <c r="U231" s="180"/>
      <c r="V231" s="191"/>
      <c r="W231" s="191"/>
      <c r="X231" s="191"/>
      <c r="Y231" s="191"/>
      <c r="Z231" s="191"/>
      <c r="AA231" s="191"/>
      <c r="AB231" s="191"/>
      <c r="AC231" s="191"/>
      <c r="AD231" s="191"/>
    </row>
    <row r="232" spans="1:30" x14ac:dyDescent="0.2">
      <c r="A232" s="191"/>
      <c r="B232" s="15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5"/>
      <c r="U232" s="180"/>
      <c r="V232" s="191"/>
      <c r="W232" s="191"/>
      <c r="X232" s="191"/>
      <c r="Y232" s="191"/>
      <c r="Z232" s="191"/>
      <c r="AA232" s="191"/>
      <c r="AB232" s="191"/>
      <c r="AC232" s="191"/>
      <c r="AD232" s="191"/>
    </row>
    <row r="233" spans="1:30" x14ac:dyDescent="0.2">
      <c r="A233" s="191"/>
      <c r="B233" s="15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5"/>
      <c r="U233" s="180"/>
      <c r="V233" s="191"/>
      <c r="W233" s="191"/>
      <c r="X233" s="191"/>
      <c r="Y233" s="191"/>
      <c r="Z233" s="191"/>
      <c r="AA233" s="191"/>
      <c r="AB233" s="191"/>
      <c r="AC233" s="191"/>
      <c r="AD233" s="191"/>
    </row>
    <row r="234" spans="1:30" x14ac:dyDescent="0.2">
      <c r="A234" s="191"/>
      <c r="B234" s="15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5"/>
      <c r="U234" s="180"/>
      <c r="V234" s="191"/>
      <c r="W234" s="191"/>
      <c r="X234" s="191"/>
      <c r="Y234" s="191"/>
      <c r="Z234" s="191"/>
      <c r="AA234" s="191"/>
      <c r="AB234" s="191"/>
      <c r="AC234" s="191"/>
      <c r="AD234" s="191"/>
    </row>
    <row r="235" spans="1:30" x14ac:dyDescent="0.2">
      <c r="A235" s="191"/>
      <c r="B235" s="15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5"/>
      <c r="U235" s="180"/>
      <c r="V235" s="191"/>
      <c r="W235" s="191"/>
      <c r="X235" s="191"/>
      <c r="Y235" s="191"/>
      <c r="Z235" s="191"/>
      <c r="AA235" s="191"/>
      <c r="AB235" s="191"/>
      <c r="AC235" s="191"/>
      <c r="AD235" s="191"/>
    </row>
    <row r="236" spans="1:30" x14ac:dyDescent="0.2">
      <c r="A236" s="191"/>
      <c r="B236" s="15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5"/>
      <c r="U236" s="180"/>
      <c r="V236" s="191"/>
      <c r="W236" s="191"/>
      <c r="X236" s="191"/>
      <c r="Y236" s="191"/>
      <c r="Z236" s="191"/>
      <c r="AA236" s="191"/>
      <c r="AB236" s="191"/>
      <c r="AC236" s="191"/>
      <c r="AD236" s="191"/>
    </row>
    <row r="237" spans="1:30" x14ac:dyDescent="0.2">
      <c r="A237" s="191"/>
      <c r="B237" s="15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5"/>
      <c r="U237" s="180"/>
      <c r="V237" s="191"/>
      <c r="W237" s="191"/>
      <c r="X237" s="191"/>
      <c r="Y237" s="191"/>
      <c r="Z237" s="191"/>
      <c r="AA237" s="191"/>
      <c r="AB237" s="191"/>
      <c r="AC237" s="191"/>
      <c r="AD237" s="191"/>
    </row>
    <row r="238" spans="1:30" x14ac:dyDescent="0.2">
      <c r="A238" s="191"/>
      <c r="B238" s="15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5"/>
      <c r="U238" s="180"/>
      <c r="V238" s="191"/>
      <c r="W238" s="191"/>
      <c r="X238" s="191"/>
      <c r="Y238" s="191"/>
      <c r="Z238" s="191"/>
      <c r="AA238" s="191"/>
      <c r="AB238" s="191"/>
      <c r="AC238" s="191"/>
      <c r="AD238" s="191"/>
    </row>
    <row r="239" spans="1:30" x14ac:dyDescent="0.2">
      <c r="A239" s="191"/>
      <c r="B239" s="15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5"/>
      <c r="U239" s="180"/>
      <c r="V239" s="191"/>
      <c r="W239" s="191"/>
      <c r="X239" s="191"/>
      <c r="Y239" s="191"/>
      <c r="Z239" s="191"/>
      <c r="AA239" s="191"/>
      <c r="AB239" s="191"/>
      <c r="AC239" s="191"/>
      <c r="AD239" s="191"/>
    </row>
    <row r="240" spans="1:30" x14ac:dyDescent="0.2">
      <c r="A240" s="191"/>
      <c r="B240" s="15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5"/>
      <c r="U240" s="180"/>
      <c r="V240" s="191"/>
      <c r="W240" s="191"/>
      <c r="X240" s="191"/>
      <c r="Y240" s="191"/>
      <c r="Z240" s="191"/>
      <c r="AA240" s="191"/>
      <c r="AB240" s="191"/>
      <c r="AC240" s="191"/>
      <c r="AD240" s="191"/>
    </row>
    <row r="241" spans="1:30" x14ac:dyDescent="0.2">
      <c r="A241" s="191"/>
      <c r="B241" s="15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5"/>
      <c r="U241" s="180"/>
      <c r="V241" s="191"/>
      <c r="W241" s="191"/>
      <c r="X241" s="191"/>
      <c r="Y241" s="191"/>
      <c r="Z241" s="191"/>
      <c r="AA241" s="191"/>
      <c r="AB241" s="191"/>
      <c r="AC241" s="191"/>
      <c r="AD241" s="191"/>
    </row>
    <row r="242" spans="1:30" x14ac:dyDescent="0.2">
      <c r="A242" s="191"/>
      <c r="B242" s="15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5"/>
      <c r="U242" s="180"/>
      <c r="V242" s="191"/>
      <c r="W242" s="191"/>
      <c r="X242" s="191"/>
      <c r="Y242" s="191"/>
      <c r="Z242" s="191"/>
      <c r="AA242" s="191"/>
      <c r="AB242" s="191"/>
      <c r="AC242" s="191"/>
      <c r="AD242" s="191"/>
    </row>
    <row r="243" spans="1:30" x14ac:dyDescent="0.2">
      <c r="A243" s="191"/>
      <c r="B243" s="15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5"/>
      <c r="U243" s="180"/>
      <c r="V243" s="191"/>
      <c r="W243" s="191"/>
      <c r="X243" s="191"/>
      <c r="Y243" s="191"/>
      <c r="Z243" s="191"/>
      <c r="AA243" s="191"/>
      <c r="AB243" s="191"/>
      <c r="AC243" s="191"/>
      <c r="AD243" s="191"/>
    </row>
    <row r="244" spans="1:30" x14ac:dyDescent="0.2">
      <c r="A244" s="191"/>
      <c r="B244" s="15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5"/>
      <c r="U244" s="180"/>
      <c r="V244" s="191"/>
      <c r="W244" s="191"/>
      <c r="X244" s="191"/>
      <c r="Y244" s="191"/>
      <c r="Z244" s="191"/>
      <c r="AA244" s="191"/>
      <c r="AB244" s="191"/>
      <c r="AC244" s="191"/>
      <c r="AD244" s="191"/>
    </row>
    <row r="245" spans="1:30" x14ac:dyDescent="0.2">
      <c r="A245" s="191"/>
      <c r="B245" s="15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5"/>
      <c r="U245" s="180"/>
      <c r="V245" s="191"/>
      <c r="W245" s="191"/>
      <c r="X245" s="191"/>
      <c r="Y245" s="191"/>
      <c r="Z245" s="191"/>
      <c r="AA245" s="191"/>
      <c r="AB245" s="191"/>
      <c r="AC245" s="191"/>
      <c r="AD245" s="191"/>
    </row>
    <row r="246" spans="1:30" x14ac:dyDescent="0.2">
      <c r="A246" s="191"/>
      <c r="B246" s="15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5"/>
      <c r="U246" s="180"/>
      <c r="V246" s="191"/>
      <c r="W246" s="191"/>
      <c r="X246" s="191"/>
      <c r="Y246" s="191"/>
      <c r="Z246" s="191"/>
      <c r="AA246" s="191"/>
      <c r="AB246" s="191"/>
      <c r="AC246" s="191"/>
      <c r="AD246" s="191"/>
    </row>
    <row r="247" spans="1:30" x14ac:dyDescent="0.2">
      <c r="A247" s="191"/>
      <c r="B247" s="15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5"/>
      <c r="U247" s="180"/>
      <c r="V247" s="191"/>
      <c r="W247" s="191"/>
      <c r="X247" s="191"/>
      <c r="Y247" s="191"/>
      <c r="Z247" s="191"/>
      <c r="AA247" s="191"/>
      <c r="AB247" s="191"/>
      <c r="AC247" s="191"/>
      <c r="AD247" s="191"/>
    </row>
    <row r="248" spans="1:30" x14ac:dyDescent="0.2">
      <c r="A248" s="191"/>
      <c r="B248" s="15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5"/>
      <c r="U248" s="180"/>
      <c r="V248" s="191"/>
      <c r="W248" s="191"/>
      <c r="X248" s="191"/>
      <c r="Y248" s="191"/>
      <c r="Z248" s="191"/>
      <c r="AA248" s="191"/>
      <c r="AB248" s="191"/>
      <c r="AC248" s="191"/>
      <c r="AD248" s="191"/>
    </row>
    <row r="249" spans="1:30" x14ac:dyDescent="0.2">
      <c r="A249" s="191"/>
      <c r="B249" s="15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5"/>
      <c r="U249" s="180"/>
      <c r="V249" s="191"/>
      <c r="W249" s="191"/>
      <c r="X249" s="191"/>
      <c r="Y249" s="191"/>
      <c r="Z249" s="191"/>
      <c r="AA249" s="191"/>
      <c r="AB249" s="191"/>
      <c r="AC249" s="191"/>
      <c r="AD249" s="191"/>
    </row>
    <row r="250" spans="1:30" x14ac:dyDescent="0.2">
      <c r="A250" s="191"/>
      <c r="B250" s="15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5"/>
      <c r="U250" s="180"/>
      <c r="V250" s="191"/>
      <c r="W250" s="191"/>
      <c r="X250" s="191"/>
      <c r="Y250" s="191"/>
      <c r="Z250" s="191"/>
      <c r="AA250" s="191"/>
      <c r="AB250" s="191"/>
      <c r="AC250" s="191"/>
      <c r="AD250" s="191"/>
    </row>
    <row r="251" spans="1:30" x14ac:dyDescent="0.2">
      <c r="A251" s="191"/>
      <c r="B251" s="15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5"/>
      <c r="U251" s="180"/>
      <c r="V251" s="191"/>
      <c r="W251" s="191"/>
      <c r="X251" s="191"/>
      <c r="Y251" s="191"/>
      <c r="Z251" s="191"/>
      <c r="AA251" s="191"/>
      <c r="AB251" s="191"/>
      <c r="AC251" s="191"/>
      <c r="AD251" s="191"/>
    </row>
    <row r="252" spans="1:30" x14ac:dyDescent="0.2">
      <c r="A252" s="191"/>
      <c r="B252" s="15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5"/>
      <c r="U252" s="180"/>
      <c r="V252" s="191"/>
      <c r="W252" s="191"/>
      <c r="X252" s="191"/>
      <c r="Y252" s="191"/>
      <c r="Z252" s="191"/>
      <c r="AA252" s="191"/>
      <c r="AB252" s="191"/>
      <c r="AC252" s="191"/>
      <c r="AD252" s="191"/>
    </row>
    <row r="253" spans="1:30" x14ac:dyDescent="0.2">
      <c r="A253" s="191"/>
      <c r="B253" s="15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5"/>
      <c r="U253" s="180"/>
      <c r="V253" s="191"/>
      <c r="W253" s="191"/>
      <c r="X253" s="191"/>
      <c r="Y253" s="191"/>
      <c r="Z253" s="191"/>
      <c r="AA253" s="191"/>
      <c r="AB253" s="191"/>
      <c r="AC253" s="191"/>
      <c r="AD253" s="191"/>
    </row>
    <row r="254" spans="1:30" x14ac:dyDescent="0.2">
      <c r="A254" s="191"/>
      <c r="B254" s="15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5"/>
      <c r="U254" s="180"/>
      <c r="V254" s="191"/>
      <c r="W254" s="191"/>
      <c r="X254" s="191"/>
      <c r="Y254" s="191"/>
      <c r="Z254" s="191"/>
      <c r="AA254" s="191"/>
      <c r="AB254" s="191"/>
      <c r="AC254" s="191"/>
      <c r="AD254" s="191"/>
    </row>
    <row r="255" spans="1:30" x14ac:dyDescent="0.2">
      <c r="A255" s="191"/>
      <c r="B255" s="15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5"/>
      <c r="U255" s="180"/>
      <c r="V255" s="191"/>
      <c r="W255" s="191"/>
      <c r="X255" s="191"/>
      <c r="Y255" s="191"/>
      <c r="Z255" s="191"/>
      <c r="AA255" s="191"/>
      <c r="AB255" s="191"/>
      <c r="AC255" s="191"/>
      <c r="AD255" s="191"/>
    </row>
    <row r="256" spans="1:30" x14ac:dyDescent="0.2">
      <c r="A256" s="191"/>
      <c r="B256" s="15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5"/>
      <c r="U256" s="180"/>
      <c r="V256" s="191"/>
      <c r="W256" s="191"/>
      <c r="X256" s="191"/>
      <c r="Y256" s="191"/>
      <c r="Z256" s="191"/>
      <c r="AA256" s="191"/>
      <c r="AB256" s="191"/>
      <c r="AC256" s="191"/>
      <c r="AD256" s="191"/>
    </row>
    <row r="257" spans="1:30" x14ac:dyDescent="0.2">
      <c r="A257" s="191"/>
      <c r="B257" s="15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5"/>
      <c r="U257" s="180"/>
      <c r="V257" s="191"/>
      <c r="W257" s="191"/>
      <c r="X257" s="191"/>
      <c r="Y257" s="191"/>
      <c r="Z257" s="191"/>
      <c r="AA257" s="191"/>
      <c r="AB257" s="191"/>
      <c r="AC257" s="191"/>
      <c r="AD257" s="191"/>
    </row>
    <row r="258" spans="1:30" x14ac:dyDescent="0.2">
      <c r="A258" s="191"/>
      <c r="B258" s="15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5"/>
      <c r="U258" s="180"/>
      <c r="V258" s="191"/>
      <c r="W258" s="191"/>
      <c r="X258" s="191"/>
      <c r="Y258" s="191"/>
      <c r="Z258" s="191"/>
      <c r="AA258" s="191"/>
      <c r="AB258" s="191"/>
      <c r="AC258" s="191"/>
      <c r="AD258" s="191"/>
    </row>
    <row r="259" spans="1:30" x14ac:dyDescent="0.2">
      <c r="A259" s="191"/>
      <c r="B259" s="15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5"/>
      <c r="U259" s="180"/>
      <c r="V259" s="191"/>
      <c r="W259" s="191"/>
      <c r="X259" s="191"/>
      <c r="Y259" s="191"/>
      <c r="Z259" s="191"/>
      <c r="AA259" s="191"/>
      <c r="AB259" s="191"/>
      <c r="AC259" s="191"/>
      <c r="AD259" s="191"/>
    </row>
    <row r="260" spans="1:30" x14ac:dyDescent="0.2">
      <c r="A260" s="191"/>
      <c r="B260" s="15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5"/>
      <c r="U260" s="180"/>
      <c r="V260" s="191"/>
      <c r="W260" s="191"/>
      <c r="X260" s="191"/>
      <c r="Y260" s="191"/>
      <c r="Z260" s="191"/>
      <c r="AA260" s="191"/>
      <c r="AB260" s="191"/>
      <c r="AC260" s="191"/>
      <c r="AD260" s="191"/>
    </row>
    <row r="261" spans="1:30" x14ac:dyDescent="0.2">
      <c r="A261" s="191"/>
      <c r="B261" s="15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5"/>
      <c r="U261" s="180"/>
      <c r="V261" s="191"/>
      <c r="W261" s="191"/>
      <c r="X261" s="191"/>
      <c r="Y261" s="191"/>
      <c r="Z261" s="191"/>
      <c r="AA261" s="191"/>
      <c r="AB261" s="191"/>
      <c r="AC261" s="191"/>
      <c r="AD261" s="191"/>
    </row>
    <row r="262" spans="1:30" x14ac:dyDescent="0.2">
      <c r="A262" s="191"/>
      <c r="B262" s="15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5"/>
      <c r="U262" s="180"/>
      <c r="V262" s="191"/>
      <c r="W262" s="191"/>
      <c r="X262" s="191"/>
      <c r="Y262" s="191"/>
      <c r="Z262" s="191"/>
      <c r="AA262" s="191"/>
      <c r="AB262" s="191"/>
      <c r="AC262" s="191"/>
      <c r="AD262" s="191"/>
    </row>
    <row r="263" spans="1:30" x14ac:dyDescent="0.2">
      <c r="A263" s="191"/>
      <c r="B263" s="15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5"/>
      <c r="U263" s="180"/>
      <c r="V263" s="191"/>
      <c r="W263" s="191"/>
      <c r="X263" s="191"/>
      <c r="Y263" s="191"/>
      <c r="Z263" s="191"/>
      <c r="AA263" s="191"/>
      <c r="AB263" s="191"/>
      <c r="AC263" s="191"/>
      <c r="AD263" s="191"/>
    </row>
    <row r="264" spans="1:30" x14ac:dyDescent="0.2">
      <c r="A264" s="191"/>
      <c r="B264" s="15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5"/>
      <c r="U264" s="180"/>
      <c r="V264" s="191"/>
      <c r="W264" s="191"/>
      <c r="X264" s="191"/>
      <c r="Y264" s="191"/>
      <c r="Z264" s="191"/>
      <c r="AA264" s="191"/>
      <c r="AB264" s="191"/>
      <c r="AC264" s="191"/>
      <c r="AD264" s="191"/>
    </row>
    <row r="265" spans="1:30" x14ac:dyDescent="0.2">
      <c r="A265" s="191"/>
      <c r="B265" s="15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5"/>
      <c r="U265" s="180"/>
      <c r="V265" s="191"/>
      <c r="W265" s="191"/>
      <c r="X265" s="191"/>
      <c r="Y265" s="191"/>
      <c r="Z265" s="191"/>
      <c r="AA265" s="191"/>
      <c r="AB265" s="191"/>
      <c r="AC265" s="191"/>
      <c r="AD265" s="191"/>
    </row>
    <row r="266" spans="1:30" x14ac:dyDescent="0.2">
      <c r="A266" s="191"/>
      <c r="B266" s="15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5"/>
      <c r="U266" s="180"/>
      <c r="V266" s="191"/>
      <c r="W266" s="191"/>
      <c r="X266" s="191"/>
      <c r="Y266" s="191"/>
      <c r="Z266" s="191"/>
      <c r="AA266" s="191"/>
      <c r="AB266" s="191"/>
      <c r="AC266" s="191"/>
      <c r="AD266" s="191"/>
    </row>
    <row r="267" spans="1:30" x14ac:dyDescent="0.2">
      <c r="A267" s="191"/>
      <c r="B267" s="15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5"/>
      <c r="U267" s="180"/>
      <c r="V267" s="191"/>
      <c r="W267" s="191"/>
      <c r="X267" s="191"/>
      <c r="Y267" s="191"/>
      <c r="Z267" s="191"/>
      <c r="AA267" s="191"/>
      <c r="AB267" s="191"/>
      <c r="AC267" s="191"/>
      <c r="AD267" s="191"/>
    </row>
    <row r="268" spans="1:30" x14ac:dyDescent="0.2">
      <c r="A268" s="191"/>
      <c r="B268" s="15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5"/>
      <c r="U268" s="180"/>
      <c r="V268" s="191"/>
      <c r="W268" s="191"/>
      <c r="X268" s="191"/>
      <c r="Y268" s="191"/>
      <c r="Z268" s="191"/>
      <c r="AA268" s="191"/>
      <c r="AB268" s="191"/>
      <c r="AC268" s="191"/>
      <c r="AD268" s="191"/>
    </row>
    <row r="269" spans="1:30" x14ac:dyDescent="0.2">
      <c r="A269" s="191"/>
      <c r="B269" s="15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5"/>
      <c r="U269" s="180"/>
      <c r="V269" s="191"/>
      <c r="W269" s="191"/>
      <c r="X269" s="191"/>
      <c r="Y269" s="191"/>
      <c r="Z269" s="191"/>
      <c r="AA269" s="191"/>
      <c r="AB269" s="191"/>
      <c r="AC269" s="191"/>
      <c r="AD269" s="191"/>
    </row>
    <row r="270" spans="1:30" x14ac:dyDescent="0.2">
      <c r="A270" s="191"/>
      <c r="B270" s="15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5"/>
      <c r="U270" s="180"/>
      <c r="V270" s="191"/>
      <c r="W270" s="191"/>
      <c r="X270" s="191"/>
      <c r="Y270" s="191"/>
      <c r="Z270" s="191"/>
      <c r="AA270" s="191"/>
      <c r="AB270" s="191"/>
      <c r="AC270" s="191"/>
      <c r="AD270" s="191"/>
    </row>
    <row r="271" spans="1:30" x14ac:dyDescent="0.2">
      <c r="A271" s="191"/>
      <c r="B271" s="15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5"/>
      <c r="U271" s="180"/>
      <c r="V271" s="191"/>
      <c r="W271" s="191"/>
      <c r="X271" s="191"/>
      <c r="Y271" s="191"/>
      <c r="Z271" s="191"/>
      <c r="AA271" s="191"/>
      <c r="AB271" s="191"/>
      <c r="AC271" s="191"/>
      <c r="AD271" s="191"/>
    </row>
    <row r="272" spans="1:30" x14ac:dyDescent="0.2">
      <c r="A272" s="191"/>
      <c r="B272" s="15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5"/>
      <c r="U272" s="180"/>
      <c r="V272" s="191"/>
      <c r="W272" s="191"/>
      <c r="X272" s="191"/>
      <c r="Y272" s="191"/>
      <c r="Z272" s="191"/>
      <c r="AA272" s="191"/>
      <c r="AB272" s="191"/>
      <c r="AC272" s="191"/>
      <c r="AD272" s="191"/>
    </row>
    <row r="273" spans="1:30" x14ac:dyDescent="0.2">
      <c r="A273" s="191"/>
      <c r="B273" s="15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5"/>
      <c r="U273" s="180"/>
      <c r="V273" s="191"/>
      <c r="W273" s="191"/>
      <c r="X273" s="191"/>
      <c r="Y273" s="191"/>
      <c r="Z273" s="191"/>
      <c r="AA273" s="191"/>
      <c r="AB273" s="191"/>
      <c r="AC273" s="191"/>
      <c r="AD273" s="191"/>
    </row>
    <row r="274" spans="1:30" x14ac:dyDescent="0.2">
      <c r="A274" s="191"/>
      <c r="B274" s="15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5"/>
      <c r="U274" s="180"/>
      <c r="V274" s="191"/>
      <c r="W274" s="191"/>
      <c r="X274" s="191"/>
      <c r="Y274" s="191"/>
      <c r="Z274" s="191"/>
      <c r="AA274" s="191"/>
      <c r="AB274" s="191"/>
      <c r="AC274" s="191"/>
      <c r="AD274" s="191"/>
    </row>
    <row r="275" spans="1:30" x14ac:dyDescent="0.2">
      <c r="A275" s="191"/>
      <c r="B275" s="15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5"/>
      <c r="U275" s="180"/>
      <c r="V275" s="191"/>
      <c r="W275" s="191"/>
      <c r="X275" s="191"/>
      <c r="Y275" s="191"/>
      <c r="Z275" s="191"/>
      <c r="AA275" s="191"/>
      <c r="AB275" s="191"/>
      <c r="AC275" s="191"/>
      <c r="AD275" s="191"/>
    </row>
    <row r="276" spans="1:30" x14ac:dyDescent="0.2">
      <c r="A276" s="191"/>
      <c r="B276" s="15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5"/>
      <c r="U276" s="180"/>
      <c r="V276" s="191"/>
      <c r="W276" s="191"/>
      <c r="X276" s="191"/>
      <c r="Y276" s="191"/>
      <c r="Z276" s="191"/>
      <c r="AA276" s="191"/>
      <c r="AB276" s="191"/>
      <c r="AC276" s="191"/>
      <c r="AD276" s="191"/>
    </row>
    <row r="277" spans="1:30" x14ac:dyDescent="0.2">
      <c r="A277" s="191"/>
      <c r="B277" s="15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5"/>
      <c r="U277" s="180"/>
      <c r="V277" s="191"/>
      <c r="W277" s="191"/>
      <c r="X277" s="191"/>
      <c r="Y277" s="191"/>
      <c r="Z277" s="191"/>
      <c r="AA277" s="191"/>
      <c r="AB277" s="191"/>
      <c r="AC277" s="191"/>
      <c r="AD277" s="191"/>
    </row>
    <row r="278" spans="1:30" x14ac:dyDescent="0.2">
      <c r="A278" s="191"/>
      <c r="B278" s="15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5"/>
      <c r="U278" s="180"/>
      <c r="V278" s="191"/>
      <c r="W278" s="191"/>
      <c r="X278" s="191"/>
      <c r="Y278" s="191"/>
      <c r="Z278" s="191"/>
      <c r="AA278" s="191"/>
      <c r="AB278" s="191"/>
      <c r="AC278" s="191"/>
      <c r="AD278" s="191"/>
    </row>
    <row r="279" spans="1:30" x14ac:dyDescent="0.2">
      <c r="A279" s="191"/>
      <c r="B279" s="15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5"/>
      <c r="U279" s="180"/>
      <c r="V279" s="191"/>
      <c r="W279" s="191"/>
      <c r="X279" s="191"/>
      <c r="Y279" s="191"/>
      <c r="Z279" s="191"/>
      <c r="AA279" s="191"/>
      <c r="AB279" s="191"/>
      <c r="AC279" s="191"/>
      <c r="AD279" s="191"/>
    </row>
    <row r="280" spans="1:30" x14ac:dyDescent="0.2">
      <c r="A280" s="191"/>
      <c r="B280" s="15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5"/>
      <c r="U280" s="180"/>
      <c r="V280" s="191"/>
      <c r="W280" s="191"/>
      <c r="X280" s="191"/>
      <c r="Y280" s="191"/>
      <c r="Z280" s="191"/>
      <c r="AA280" s="191"/>
      <c r="AB280" s="191"/>
      <c r="AC280" s="191"/>
      <c r="AD280" s="191"/>
    </row>
    <row r="281" spans="1:30" x14ac:dyDescent="0.2">
      <c r="A281" s="191"/>
      <c r="B281" s="15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5"/>
      <c r="U281" s="180"/>
      <c r="V281" s="191"/>
      <c r="W281" s="191"/>
      <c r="X281" s="191"/>
      <c r="Y281" s="191"/>
      <c r="Z281" s="191"/>
      <c r="AA281" s="191"/>
      <c r="AB281" s="191"/>
      <c r="AC281" s="191"/>
      <c r="AD281" s="191"/>
    </row>
    <row r="282" spans="1:30" x14ac:dyDescent="0.2">
      <c r="A282" s="191"/>
      <c r="B282" s="15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5"/>
      <c r="U282" s="180"/>
      <c r="V282" s="191"/>
      <c r="W282" s="191"/>
      <c r="X282" s="191"/>
      <c r="Y282" s="191"/>
      <c r="Z282" s="191"/>
      <c r="AA282" s="191"/>
      <c r="AB282" s="191"/>
      <c r="AC282" s="191"/>
      <c r="AD282" s="191"/>
    </row>
    <row r="283" spans="1:30" x14ac:dyDescent="0.2">
      <c r="A283" s="191"/>
      <c r="B283" s="15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5"/>
      <c r="U283" s="180"/>
      <c r="V283" s="191"/>
      <c r="W283" s="191"/>
      <c r="X283" s="191"/>
      <c r="Y283" s="191"/>
      <c r="Z283" s="191"/>
      <c r="AA283" s="191"/>
      <c r="AB283" s="191"/>
      <c r="AC283" s="191"/>
      <c r="AD283" s="191"/>
    </row>
    <row r="284" spans="1:30" x14ac:dyDescent="0.2">
      <c r="A284" s="191"/>
      <c r="B284" s="15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5"/>
      <c r="U284" s="180"/>
      <c r="V284" s="191"/>
      <c r="W284" s="191"/>
      <c r="X284" s="191"/>
      <c r="Y284" s="191"/>
      <c r="Z284" s="191"/>
      <c r="AA284" s="191"/>
      <c r="AB284" s="191"/>
      <c r="AC284" s="191"/>
      <c r="AD284" s="191"/>
    </row>
    <row r="285" spans="1:30" x14ac:dyDescent="0.2">
      <c r="A285" s="191"/>
      <c r="B285" s="15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5"/>
      <c r="U285" s="180"/>
      <c r="V285" s="191"/>
      <c r="W285" s="191"/>
      <c r="X285" s="191"/>
      <c r="Y285" s="191"/>
      <c r="Z285" s="191"/>
      <c r="AA285" s="191"/>
      <c r="AB285" s="191"/>
      <c r="AC285" s="191"/>
      <c r="AD285" s="191"/>
    </row>
    <row r="286" spans="1:30" x14ac:dyDescent="0.2">
      <c r="A286" s="191"/>
      <c r="B286" s="15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5"/>
      <c r="U286" s="180"/>
      <c r="V286" s="191"/>
      <c r="W286" s="191"/>
      <c r="X286" s="191"/>
      <c r="Y286" s="191"/>
      <c r="Z286" s="191"/>
      <c r="AA286" s="191"/>
      <c r="AB286" s="191"/>
      <c r="AC286" s="191"/>
      <c r="AD286" s="191"/>
    </row>
    <row r="287" spans="1:30" x14ac:dyDescent="0.2">
      <c r="A287" s="191"/>
      <c r="B287" s="15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5"/>
      <c r="U287" s="180"/>
      <c r="V287" s="191"/>
      <c r="W287" s="191"/>
      <c r="X287" s="191"/>
      <c r="Y287" s="191"/>
      <c r="Z287" s="191"/>
      <c r="AA287" s="191"/>
      <c r="AB287" s="191"/>
      <c r="AC287" s="191"/>
      <c r="AD287" s="191"/>
    </row>
    <row r="288" spans="1:30" x14ac:dyDescent="0.2">
      <c r="A288" s="191"/>
      <c r="B288" s="15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5"/>
      <c r="U288" s="180"/>
      <c r="V288" s="191"/>
      <c r="W288" s="191"/>
      <c r="X288" s="191"/>
      <c r="Y288" s="191"/>
      <c r="Z288" s="191"/>
      <c r="AA288" s="191"/>
      <c r="AB288" s="191"/>
      <c r="AC288" s="191"/>
      <c r="AD288" s="191"/>
    </row>
    <row r="289" spans="1:30" x14ac:dyDescent="0.2">
      <c r="A289" s="191"/>
      <c r="B289" s="15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5"/>
      <c r="U289" s="180"/>
      <c r="V289" s="191"/>
      <c r="W289" s="191"/>
      <c r="X289" s="191"/>
      <c r="Y289" s="191"/>
      <c r="Z289" s="191"/>
      <c r="AA289" s="191"/>
      <c r="AB289" s="191"/>
      <c r="AC289" s="191"/>
      <c r="AD289" s="191"/>
    </row>
    <row r="290" spans="1:30" x14ac:dyDescent="0.2">
      <c r="A290" s="191"/>
      <c r="B290" s="15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5"/>
      <c r="U290" s="180"/>
      <c r="V290" s="191"/>
      <c r="W290" s="191"/>
      <c r="X290" s="191"/>
      <c r="Y290" s="191"/>
      <c r="Z290" s="191"/>
      <c r="AA290" s="191"/>
      <c r="AB290" s="191"/>
      <c r="AC290" s="191"/>
      <c r="AD290" s="191"/>
    </row>
    <row r="291" spans="1:30" x14ac:dyDescent="0.2">
      <c r="A291" s="191"/>
      <c r="B291" s="15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5"/>
      <c r="U291" s="180"/>
      <c r="V291" s="191"/>
      <c r="W291" s="191"/>
      <c r="X291" s="191"/>
      <c r="Y291" s="191"/>
      <c r="Z291" s="191"/>
      <c r="AA291" s="191"/>
      <c r="AB291" s="191"/>
      <c r="AC291" s="191"/>
      <c r="AD291" s="191"/>
    </row>
    <row r="292" spans="1:30" x14ac:dyDescent="0.2">
      <c r="A292" s="191"/>
      <c r="B292" s="15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5"/>
      <c r="U292" s="180"/>
      <c r="V292" s="191"/>
      <c r="W292" s="191"/>
      <c r="X292" s="191"/>
      <c r="Y292" s="191"/>
      <c r="Z292" s="191"/>
      <c r="AA292" s="191"/>
      <c r="AB292" s="191"/>
      <c r="AC292" s="191"/>
      <c r="AD292" s="191"/>
    </row>
    <row r="293" spans="1:30" x14ac:dyDescent="0.2">
      <c r="A293" s="191"/>
      <c r="B293" s="15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5"/>
      <c r="U293" s="180"/>
      <c r="V293" s="191"/>
      <c r="W293" s="191"/>
      <c r="X293" s="191"/>
      <c r="Y293" s="191"/>
      <c r="Z293" s="191"/>
      <c r="AA293" s="191"/>
      <c r="AB293" s="191"/>
      <c r="AC293" s="191"/>
      <c r="AD293" s="191"/>
    </row>
    <row r="294" spans="1:30" x14ac:dyDescent="0.2">
      <c r="A294" s="191"/>
      <c r="B294" s="15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5"/>
      <c r="U294" s="180"/>
      <c r="V294" s="191"/>
      <c r="W294" s="191"/>
      <c r="X294" s="191"/>
      <c r="Y294" s="191"/>
      <c r="Z294" s="191"/>
      <c r="AA294" s="191"/>
      <c r="AB294" s="191"/>
      <c r="AC294" s="191"/>
      <c r="AD294" s="191"/>
    </row>
    <row r="295" spans="1:30" x14ac:dyDescent="0.2">
      <c r="A295" s="191"/>
      <c r="B295" s="15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5"/>
      <c r="U295" s="180"/>
      <c r="V295" s="191"/>
      <c r="W295" s="191"/>
      <c r="X295" s="191"/>
      <c r="Y295" s="191"/>
      <c r="Z295" s="191"/>
      <c r="AA295" s="191"/>
      <c r="AB295" s="191"/>
      <c r="AC295" s="191"/>
      <c r="AD295" s="191"/>
    </row>
    <row r="296" spans="1:30" x14ac:dyDescent="0.2">
      <c r="A296" s="191"/>
      <c r="B296" s="15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5"/>
      <c r="U296" s="180"/>
      <c r="V296" s="191"/>
      <c r="W296" s="191"/>
      <c r="X296" s="191"/>
      <c r="Y296" s="191"/>
      <c r="Z296" s="191"/>
      <c r="AA296" s="191"/>
      <c r="AB296" s="191"/>
      <c r="AC296" s="191"/>
      <c r="AD296" s="191"/>
    </row>
    <row r="297" spans="1:30" x14ac:dyDescent="0.2">
      <c r="A297" s="191"/>
      <c r="B297" s="15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5"/>
      <c r="U297" s="180"/>
      <c r="V297" s="191"/>
      <c r="W297" s="191"/>
      <c r="X297" s="191"/>
      <c r="Y297" s="191"/>
      <c r="Z297" s="191"/>
      <c r="AA297" s="191"/>
      <c r="AB297" s="191"/>
      <c r="AC297" s="191"/>
      <c r="AD297" s="191"/>
    </row>
    <row r="298" spans="1:30" x14ac:dyDescent="0.2">
      <c r="A298" s="191"/>
      <c r="B298" s="15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5"/>
      <c r="U298" s="180"/>
      <c r="V298" s="191"/>
      <c r="W298" s="191"/>
      <c r="X298" s="191"/>
      <c r="Y298" s="191"/>
      <c r="Z298" s="191"/>
      <c r="AA298" s="191"/>
      <c r="AB298" s="191"/>
      <c r="AC298" s="191"/>
      <c r="AD298" s="191"/>
    </row>
    <row r="299" spans="1:30" x14ac:dyDescent="0.2">
      <c r="A299" s="191"/>
      <c r="B299" s="15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5"/>
      <c r="U299" s="180"/>
      <c r="V299" s="191"/>
      <c r="W299" s="191"/>
      <c r="X299" s="191"/>
      <c r="Y299" s="191"/>
      <c r="Z299" s="191"/>
      <c r="AA299" s="191"/>
      <c r="AB299" s="191"/>
      <c r="AC299" s="191"/>
      <c r="AD299" s="191"/>
    </row>
    <row r="300" spans="1:30" x14ac:dyDescent="0.2">
      <c r="A300" s="191"/>
      <c r="B300" s="15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5"/>
      <c r="U300" s="180"/>
      <c r="V300" s="191"/>
      <c r="W300" s="191"/>
      <c r="X300" s="191"/>
      <c r="Y300" s="191"/>
      <c r="Z300" s="191"/>
      <c r="AA300" s="191"/>
      <c r="AB300" s="191"/>
      <c r="AC300" s="191"/>
      <c r="AD300" s="191"/>
    </row>
    <row r="301" spans="1:30" x14ac:dyDescent="0.2">
      <c r="A301" s="191"/>
      <c r="B301" s="15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5"/>
      <c r="U301" s="180"/>
      <c r="V301" s="191"/>
      <c r="W301" s="191"/>
      <c r="X301" s="191"/>
      <c r="Y301" s="191"/>
      <c r="Z301" s="191"/>
      <c r="AA301" s="191"/>
      <c r="AB301" s="191"/>
      <c r="AC301" s="191"/>
      <c r="AD301" s="191"/>
    </row>
    <row r="302" spans="1:30" x14ac:dyDescent="0.2">
      <c r="A302" s="191"/>
      <c r="B302" s="15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5"/>
      <c r="U302" s="180"/>
      <c r="V302" s="191"/>
      <c r="W302" s="191"/>
      <c r="X302" s="191"/>
      <c r="Y302" s="191"/>
      <c r="Z302" s="191"/>
      <c r="AA302" s="191"/>
      <c r="AB302" s="191"/>
      <c r="AC302" s="191"/>
      <c r="AD302" s="191"/>
    </row>
    <row r="303" spans="1:30" x14ac:dyDescent="0.2">
      <c r="A303" s="191"/>
      <c r="B303" s="15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5"/>
      <c r="U303" s="180"/>
      <c r="V303" s="191"/>
      <c r="W303" s="191"/>
      <c r="X303" s="191"/>
      <c r="Y303" s="191"/>
      <c r="Z303" s="191"/>
      <c r="AA303" s="191"/>
      <c r="AB303" s="191"/>
      <c r="AC303" s="191"/>
      <c r="AD303" s="191"/>
    </row>
    <row r="304" spans="1:30" x14ac:dyDescent="0.2">
      <c r="A304" s="191"/>
      <c r="B304" s="15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5"/>
      <c r="U304" s="180"/>
      <c r="V304" s="191"/>
      <c r="W304" s="191"/>
      <c r="X304" s="191"/>
      <c r="Y304" s="191"/>
      <c r="Z304" s="191"/>
      <c r="AA304" s="191"/>
      <c r="AB304" s="191"/>
      <c r="AC304" s="191"/>
      <c r="AD304" s="191"/>
    </row>
    <row r="305" spans="1:30" x14ac:dyDescent="0.2">
      <c r="A305" s="191"/>
      <c r="B305" s="15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5"/>
      <c r="U305" s="180"/>
      <c r="V305" s="191"/>
      <c r="W305" s="191"/>
      <c r="X305" s="191"/>
      <c r="Y305" s="191"/>
      <c r="Z305" s="191"/>
      <c r="AA305" s="191"/>
      <c r="AB305" s="191"/>
      <c r="AC305" s="191"/>
      <c r="AD305" s="191"/>
    </row>
    <row r="306" spans="1:30" x14ac:dyDescent="0.2">
      <c r="A306" s="191"/>
      <c r="B306" s="15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5"/>
      <c r="U306" s="180"/>
      <c r="V306" s="191"/>
      <c r="W306" s="191"/>
      <c r="X306" s="191"/>
      <c r="Y306" s="191"/>
      <c r="Z306" s="191"/>
      <c r="AA306" s="191"/>
      <c r="AB306" s="191"/>
      <c r="AC306" s="191"/>
      <c r="AD306" s="191"/>
    </row>
    <row r="307" spans="1:30" x14ac:dyDescent="0.2">
      <c r="A307" s="191"/>
      <c r="B307" s="15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5"/>
      <c r="U307" s="180"/>
      <c r="V307" s="191"/>
      <c r="W307" s="191"/>
      <c r="X307" s="191"/>
      <c r="Y307" s="191"/>
      <c r="Z307" s="191"/>
      <c r="AA307" s="191"/>
      <c r="AB307" s="191"/>
      <c r="AC307" s="191"/>
      <c r="AD307" s="191"/>
    </row>
    <row r="308" spans="1:30" x14ac:dyDescent="0.2">
      <c r="A308" s="191"/>
      <c r="B308" s="15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5"/>
      <c r="U308" s="180"/>
      <c r="V308" s="191"/>
      <c r="W308" s="191"/>
      <c r="X308" s="191"/>
      <c r="Y308" s="191"/>
      <c r="Z308" s="191"/>
      <c r="AA308" s="191"/>
      <c r="AB308" s="191"/>
      <c r="AC308" s="191"/>
      <c r="AD308" s="191"/>
    </row>
    <row r="309" spans="1:30" x14ac:dyDescent="0.2">
      <c r="A309" s="191"/>
      <c r="B309" s="15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5"/>
      <c r="U309" s="180"/>
      <c r="V309" s="191"/>
      <c r="W309" s="191"/>
      <c r="X309" s="191"/>
      <c r="Y309" s="191"/>
      <c r="Z309" s="191"/>
      <c r="AA309" s="191"/>
      <c r="AB309" s="191"/>
      <c r="AC309" s="191"/>
      <c r="AD309" s="191"/>
    </row>
    <row r="310" spans="1:30" x14ac:dyDescent="0.2">
      <c r="A310" s="191"/>
      <c r="B310" s="15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5"/>
      <c r="U310" s="180"/>
      <c r="V310" s="191"/>
      <c r="W310" s="191"/>
      <c r="X310" s="191"/>
      <c r="Y310" s="191"/>
      <c r="Z310" s="191"/>
      <c r="AA310" s="191"/>
      <c r="AB310" s="191"/>
      <c r="AC310" s="191"/>
      <c r="AD310" s="191"/>
    </row>
    <row r="311" spans="1:30" x14ac:dyDescent="0.2">
      <c r="A311" s="191"/>
      <c r="B311" s="15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5"/>
      <c r="U311" s="180"/>
      <c r="V311" s="191"/>
      <c r="W311" s="191"/>
      <c r="X311" s="191"/>
      <c r="Y311" s="191"/>
      <c r="Z311" s="191"/>
      <c r="AA311" s="191"/>
      <c r="AB311" s="191"/>
      <c r="AC311" s="191"/>
      <c r="AD311" s="191"/>
    </row>
    <row r="312" spans="1:30" x14ac:dyDescent="0.2">
      <c r="A312" s="191"/>
      <c r="B312" s="15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5"/>
      <c r="U312" s="180"/>
      <c r="V312" s="191"/>
      <c r="W312" s="191"/>
      <c r="X312" s="191"/>
      <c r="Y312" s="191"/>
      <c r="Z312" s="191"/>
      <c r="AA312" s="191"/>
      <c r="AB312" s="191"/>
      <c r="AC312" s="191"/>
      <c r="AD312" s="191"/>
    </row>
    <row r="313" spans="1:30" x14ac:dyDescent="0.2">
      <c r="A313" s="191"/>
      <c r="B313" s="15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5"/>
      <c r="U313" s="180"/>
      <c r="V313" s="191"/>
      <c r="W313" s="191"/>
      <c r="X313" s="191"/>
      <c r="Y313" s="191"/>
      <c r="Z313" s="191"/>
      <c r="AA313" s="191"/>
      <c r="AB313" s="191"/>
      <c r="AC313" s="191"/>
      <c r="AD313" s="191"/>
    </row>
    <row r="314" spans="1:30" x14ac:dyDescent="0.2">
      <c r="A314" s="191"/>
      <c r="B314" s="15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5"/>
      <c r="U314" s="180"/>
      <c r="V314" s="191"/>
      <c r="W314" s="191"/>
      <c r="X314" s="191"/>
      <c r="Y314" s="191"/>
      <c r="Z314" s="191"/>
      <c r="AA314" s="191"/>
      <c r="AB314" s="191"/>
      <c r="AC314" s="191"/>
      <c r="AD314" s="191"/>
    </row>
    <row r="315" spans="1:30" x14ac:dyDescent="0.2">
      <c r="A315" s="191"/>
      <c r="B315" s="15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5"/>
      <c r="U315" s="180"/>
      <c r="V315" s="191"/>
      <c r="W315" s="191"/>
      <c r="X315" s="191"/>
      <c r="Y315" s="191"/>
      <c r="Z315" s="191"/>
      <c r="AA315" s="191"/>
      <c r="AB315" s="191"/>
      <c r="AC315" s="191"/>
      <c r="AD315" s="191"/>
    </row>
    <row r="316" spans="1:30" x14ac:dyDescent="0.2">
      <c r="A316" s="191"/>
      <c r="B316" s="15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5"/>
      <c r="U316" s="180"/>
      <c r="V316" s="191"/>
      <c r="W316" s="191"/>
      <c r="X316" s="191"/>
      <c r="Y316" s="191"/>
      <c r="Z316" s="191"/>
      <c r="AA316" s="191"/>
      <c r="AB316" s="191"/>
      <c r="AC316" s="191"/>
      <c r="AD316" s="191"/>
    </row>
    <row r="317" spans="1:30" x14ac:dyDescent="0.2">
      <c r="A317" s="191"/>
      <c r="B317" s="15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5"/>
      <c r="U317" s="180"/>
      <c r="V317" s="191"/>
      <c r="W317" s="191"/>
      <c r="X317" s="191"/>
      <c r="Y317" s="191"/>
      <c r="Z317" s="191"/>
      <c r="AA317" s="191"/>
      <c r="AB317" s="191"/>
      <c r="AC317" s="191"/>
      <c r="AD317" s="191"/>
    </row>
    <row r="318" spans="1:30" x14ac:dyDescent="0.2">
      <c r="A318" s="191"/>
      <c r="B318" s="15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5"/>
      <c r="U318" s="180"/>
      <c r="V318" s="191"/>
      <c r="W318" s="191"/>
      <c r="X318" s="191"/>
      <c r="Y318" s="191"/>
      <c r="Z318" s="191"/>
      <c r="AA318" s="191"/>
      <c r="AB318" s="191"/>
      <c r="AC318" s="191"/>
      <c r="AD318" s="191"/>
    </row>
    <row r="319" spans="1:30" x14ac:dyDescent="0.2">
      <c r="A319" s="191"/>
      <c r="B319" s="15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5"/>
      <c r="U319" s="180"/>
      <c r="V319" s="191"/>
      <c r="W319" s="191"/>
      <c r="X319" s="191"/>
      <c r="Y319" s="191"/>
      <c r="Z319" s="191"/>
      <c r="AA319" s="191"/>
      <c r="AB319" s="191"/>
      <c r="AC319" s="191"/>
      <c r="AD319" s="191"/>
    </row>
    <row r="320" spans="1:30" x14ac:dyDescent="0.2">
      <c r="A320" s="191"/>
      <c r="B320" s="15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5"/>
      <c r="U320" s="180"/>
      <c r="V320" s="191"/>
      <c r="W320" s="191"/>
      <c r="X320" s="191"/>
      <c r="Y320" s="191"/>
      <c r="Z320" s="191"/>
      <c r="AA320" s="191"/>
      <c r="AB320" s="191"/>
      <c r="AC320" s="191"/>
      <c r="AD320" s="191"/>
    </row>
    <row r="321" spans="1:30" x14ac:dyDescent="0.2">
      <c r="A321" s="191"/>
      <c r="B321" s="15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5"/>
      <c r="U321" s="180"/>
      <c r="V321" s="191"/>
      <c r="W321" s="191"/>
      <c r="X321" s="191"/>
      <c r="Y321" s="191"/>
      <c r="Z321" s="191"/>
      <c r="AA321" s="191"/>
      <c r="AB321" s="191"/>
      <c r="AC321" s="191"/>
      <c r="AD321" s="191"/>
    </row>
    <row r="322" spans="1:30" x14ac:dyDescent="0.2">
      <c r="A322" s="191"/>
      <c r="B322" s="15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5"/>
      <c r="U322" s="180"/>
      <c r="V322" s="191"/>
      <c r="W322" s="191"/>
      <c r="X322" s="191"/>
      <c r="Y322" s="191"/>
      <c r="Z322" s="191"/>
      <c r="AA322" s="191"/>
      <c r="AB322" s="191"/>
      <c r="AC322" s="191"/>
      <c r="AD322" s="191"/>
    </row>
    <row r="323" spans="1:30" x14ac:dyDescent="0.2">
      <c r="A323" s="191"/>
      <c r="B323" s="15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5"/>
      <c r="U323" s="180"/>
      <c r="V323" s="191"/>
      <c r="W323" s="191"/>
      <c r="X323" s="191"/>
      <c r="Y323" s="191"/>
      <c r="Z323" s="191"/>
      <c r="AA323" s="191"/>
      <c r="AB323" s="191"/>
      <c r="AC323" s="191"/>
      <c r="AD323" s="191"/>
    </row>
    <row r="324" spans="1:30" x14ac:dyDescent="0.2">
      <c r="A324" s="191"/>
      <c r="B324" s="15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5"/>
      <c r="U324" s="180"/>
      <c r="V324" s="191"/>
      <c r="W324" s="191"/>
      <c r="X324" s="191"/>
      <c r="Y324" s="191"/>
      <c r="Z324" s="191"/>
      <c r="AA324" s="191"/>
      <c r="AB324" s="191"/>
      <c r="AC324" s="191"/>
      <c r="AD324" s="191"/>
    </row>
    <row r="325" spans="1:30" x14ac:dyDescent="0.2">
      <c r="A325" s="191"/>
      <c r="B325" s="15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5"/>
      <c r="U325" s="180"/>
      <c r="V325" s="191"/>
      <c r="W325" s="191"/>
      <c r="X325" s="191"/>
      <c r="Y325" s="191"/>
      <c r="Z325" s="191"/>
      <c r="AA325" s="191"/>
      <c r="AB325" s="191"/>
      <c r="AC325" s="191"/>
      <c r="AD325" s="191"/>
    </row>
    <row r="326" spans="1:30" x14ac:dyDescent="0.2">
      <c r="A326" s="191"/>
      <c r="B326" s="15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5"/>
      <c r="U326" s="180"/>
      <c r="V326" s="191"/>
      <c r="W326" s="191"/>
      <c r="X326" s="191"/>
      <c r="Y326" s="191"/>
      <c r="Z326" s="191"/>
      <c r="AA326" s="191"/>
      <c r="AB326" s="191"/>
      <c r="AC326" s="191"/>
      <c r="AD326" s="191"/>
    </row>
    <row r="327" spans="1:30" x14ac:dyDescent="0.2">
      <c r="A327" s="191"/>
      <c r="B327" s="15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5"/>
      <c r="U327" s="180"/>
      <c r="V327" s="191"/>
      <c r="W327" s="191"/>
      <c r="X327" s="191"/>
      <c r="Y327" s="191"/>
      <c r="Z327" s="191"/>
      <c r="AA327" s="191"/>
      <c r="AB327" s="191"/>
      <c r="AC327" s="191"/>
      <c r="AD327" s="191"/>
    </row>
    <row r="328" spans="1:30" x14ac:dyDescent="0.2">
      <c r="A328" s="191"/>
      <c r="B328" s="15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5"/>
      <c r="U328" s="180"/>
      <c r="V328" s="191"/>
      <c r="W328" s="191"/>
      <c r="X328" s="191"/>
      <c r="Y328" s="191"/>
      <c r="Z328" s="191"/>
      <c r="AA328" s="191"/>
      <c r="AB328" s="191"/>
      <c r="AC328" s="191"/>
      <c r="AD328" s="191"/>
    </row>
    <row r="329" spans="1:30" x14ac:dyDescent="0.2">
      <c r="A329" s="191"/>
      <c r="B329" s="15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5"/>
      <c r="U329" s="180"/>
      <c r="V329" s="191"/>
      <c r="W329" s="191"/>
      <c r="X329" s="191"/>
      <c r="Y329" s="191"/>
      <c r="Z329" s="191"/>
      <c r="AA329" s="191"/>
      <c r="AB329" s="191"/>
      <c r="AC329" s="191"/>
      <c r="AD329" s="191"/>
    </row>
    <row r="330" spans="1:30" x14ac:dyDescent="0.2">
      <c r="A330" s="191"/>
      <c r="B330" s="15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5"/>
      <c r="U330" s="180"/>
      <c r="V330" s="191"/>
      <c r="W330" s="191"/>
      <c r="X330" s="191"/>
      <c r="Y330" s="191"/>
      <c r="Z330" s="191"/>
      <c r="AA330" s="191"/>
      <c r="AB330" s="191"/>
      <c r="AC330" s="191"/>
      <c r="AD330" s="191"/>
    </row>
    <row r="331" spans="1:30" x14ac:dyDescent="0.2">
      <c r="A331" s="191"/>
      <c r="B331" s="15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5"/>
      <c r="U331" s="180"/>
      <c r="V331" s="191"/>
      <c r="W331" s="191"/>
      <c r="X331" s="191"/>
      <c r="Y331" s="191"/>
      <c r="Z331" s="191"/>
      <c r="AA331" s="191"/>
      <c r="AB331" s="191"/>
      <c r="AC331" s="191"/>
      <c r="AD331" s="191"/>
    </row>
    <row r="332" spans="1:30" x14ac:dyDescent="0.2">
      <c r="A332" s="191"/>
      <c r="B332" s="15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5"/>
      <c r="U332" s="180"/>
      <c r="V332" s="191"/>
      <c r="W332" s="191"/>
      <c r="X332" s="191"/>
      <c r="Y332" s="191"/>
      <c r="Z332" s="191"/>
      <c r="AA332" s="191"/>
      <c r="AB332" s="191"/>
      <c r="AC332" s="191"/>
      <c r="AD332" s="191"/>
    </row>
    <row r="333" spans="1:30" x14ac:dyDescent="0.2">
      <c r="A333" s="191"/>
      <c r="B333" s="15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5"/>
      <c r="U333" s="180"/>
      <c r="V333" s="191"/>
      <c r="W333" s="191"/>
      <c r="X333" s="191"/>
      <c r="Y333" s="191"/>
      <c r="Z333" s="191"/>
      <c r="AA333" s="191"/>
      <c r="AB333" s="191"/>
      <c r="AC333" s="191"/>
      <c r="AD333" s="191"/>
    </row>
    <row r="334" spans="1:30" x14ac:dyDescent="0.2">
      <c r="A334" s="191"/>
      <c r="B334" s="15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5"/>
      <c r="U334" s="180"/>
      <c r="V334" s="191"/>
      <c r="W334" s="191"/>
      <c r="X334" s="191"/>
      <c r="Y334" s="191"/>
      <c r="Z334" s="191"/>
      <c r="AA334" s="191"/>
      <c r="AB334" s="191"/>
      <c r="AC334" s="191"/>
      <c r="AD334" s="191"/>
    </row>
    <row r="335" spans="1:30" x14ac:dyDescent="0.2">
      <c r="A335" s="191"/>
      <c r="B335" s="15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5"/>
      <c r="U335" s="180"/>
      <c r="V335" s="191"/>
      <c r="W335" s="191"/>
      <c r="X335" s="191"/>
      <c r="Y335" s="191"/>
      <c r="Z335" s="191"/>
      <c r="AA335" s="191"/>
      <c r="AB335" s="191"/>
      <c r="AC335" s="191"/>
      <c r="AD335" s="191"/>
    </row>
    <row r="336" spans="1:30" x14ac:dyDescent="0.2">
      <c r="A336" s="191"/>
      <c r="B336" s="15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5"/>
      <c r="U336" s="180"/>
      <c r="V336" s="191"/>
      <c r="W336" s="191"/>
      <c r="X336" s="191"/>
      <c r="Y336" s="191"/>
      <c r="Z336" s="191"/>
      <c r="AA336" s="191"/>
      <c r="AB336" s="191"/>
      <c r="AC336" s="191"/>
      <c r="AD336" s="191"/>
    </row>
    <row r="337" spans="1:30" x14ac:dyDescent="0.2">
      <c r="A337" s="191"/>
      <c r="B337" s="15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5"/>
      <c r="U337" s="180"/>
      <c r="V337" s="191"/>
      <c r="W337" s="191"/>
      <c r="X337" s="191"/>
      <c r="Y337" s="191"/>
      <c r="Z337" s="191"/>
      <c r="AA337" s="191"/>
      <c r="AB337" s="191"/>
      <c r="AC337" s="191"/>
      <c r="AD337" s="191"/>
    </row>
    <row r="338" spans="1:30" x14ac:dyDescent="0.2">
      <c r="A338" s="191"/>
      <c r="B338" s="15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5"/>
      <c r="U338" s="180"/>
      <c r="V338" s="191"/>
      <c r="W338" s="191"/>
      <c r="X338" s="191"/>
      <c r="Y338" s="191"/>
      <c r="Z338" s="191"/>
      <c r="AA338" s="191"/>
      <c r="AB338" s="191"/>
      <c r="AC338" s="191"/>
      <c r="AD338" s="191"/>
    </row>
    <row r="339" spans="1:30" x14ac:dyDescent="0.2">
      <c r="A339" s="191"/>
      <c r="B339" s="15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5"/>
      <c r="U339" s="180"/>
      <c r="V339" s="191"/>
      <c r="W339" s="191"/>
      <c r="X339" s="191"/>
      <c r="Y339" s="191"/>
      <c r="Z339" s="191"/>
      <c r="AA339" s="191"/>
      <c r="AB339" s="191"/>
      <c r="AC339" s="191"/>
      <c r="AD339" s="191"/>
    </row>
    <row r="340" spans="1:30" x14ac:dyDescent="0.2">
      <c r="A340" s="191"/>
      <c r="B340" s="15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5"/>
      <c r="U340" s="180"/>
      <c r="V340" s="191"/>
      <c r="W340" s="191"/>
      <c r="X340" s="191"/>
      <c r="Y340" s="191"/>
      <c r="Z340" s="191"/>
      <c r="AA340" s="191"/>
      <c r="AB340" s="191"/>
      <c r="AC340" s="191"/>
      <c r="AD340" s="191"/>
    </row>
    <row r="341" spans="1:30" x14ac:dyDescent="0.2">
      <c r="A341" s="191"/>
      <c r="B341" s="15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5"/>
      <c r="U341" s="180"/>
      <c r="V341" s="191"/>
      <c r="W341" s="191"/>
      <c r="X341" s="191"/>
      <c r="Y341" s="191"/>
      <c r="Z341" s="191"/>
      <c r="AA341" s="191"/>
      <c r="AB341" s="191"/>
      <c r="AC341" s="191"/>
      <c r="AD341" s="191"/>
    </row>
    <row r="342" spans="1:30" x14ac:dyDescent="0.2">
      <c r="A342" s="191"/>
      <c r="B342" s="15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5"/>
      <c r="U342" s="180"/>
      <c r="V342" s="191"/>
      <c r="W342" s="191"/>
      <c r="X342" s="191"/>
      <c r="Y342" s="191"/>
      <c r="Z342" s="191"/>
      <c r="AA342" s="191"/>
      <c r="AB342" s="191"/>
      <c r="AC342" s="191"/>
      <c r="AD342" s="191"/>
    </row>
    <row r="343" spans="1:30" x14ac:dyDescent="0.2">
      <c r="A343" s="191"/>
      <c r="B343" s="15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5"/>
      <c r="U343" s="180"/>
      <c r="V343" s="191"/>
      <c r="W343" s="191"/>
      <c r="X343" s="191"/>
      <c r="Y343" s="191"/>
      <c r="Z343" s="191"/>
      <c r="AA343" s="191"/>
      <c r="AB343" s="191"/>
      <c r="AC343" s="191"/>
      <c r="AD343" s="191"/>
    </row>
    <row r="344" spans="1:30" x14ac:dyDescent="0.2">
      <c r="A344" s="191"/>
      <c r="B344" s="15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5"/>
      <c r="U344" s="180"/>
      <c r="V344" s="191"/>
      <c r="W344" s="191"/>
      <c r="X344" s="191"/>
      <c r="Y344" s="191"/>
      <c r="Z344" s="191"/>
      <c r="AA344" s="191"/>
      <c r="AB344" s="191"/>
      <c r="AC344" s="191"/>
      <c r="AD344" s="191"/>
    </row>
    <row r="345" spans="1:30" x14ac:dyDescent="0.2">
      <c r="A345" s="191"/>
      <c r="B345" s="15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5"/>
      <c r="U345" s="180"/>
      <c r="V345" s="191"/>
      <c r="W345" s="191"/>
      <c r="X345" s="191"/>
      <c r="Y345" s="191"/>
      <c r="Z345" s="191"/>
      <c r="AA345" s="191"/>
      <c r="AB345" s="191"/>
      <c r="AC345" s="191"/>
      <c r="AD345" s="191"/>
    </row>
    <row r="346" spans="1:30" x14ac:dyDescent="0.2">
      <c r="A346" s="191"/>
      <c r="B346" s="15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5"/>
      <c r="U346" s="180"/>
      <c r="V346" s="191"/>
      <c r="W346" s="191"/>
      <c r="X346" s="191"/>
      <c r="Y346" s="191"/>
      <c r="Z346" s="191"/>
      <c r="AA346" s="191"/>
      <c r="AB346" s="191"/>
      <c r="AC346" s="191"/>
      <c r="AD346" s="191"/>
    </row>
    <row r="347" spans="1:30" x14ac:dyDescent="0.2">
      <c r="A347" s="191"/>
      <c r="B347" s="15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5"/>
      <c r="U347" s="180"/>
      <c r="V347" s="191"/>
      <c r="W347" s="191"/>
      <c r="X347" s="191"/>
      <c r="Y347" s="191"/>
      <c r="Z347" s="191"/>
      <c r="AA347" s="191"/>
      <c r="AB347" s="191"/>
      <c r="AC347" s="191"/>
      <c r="AD347" s="191"/>
    </row>
    <row r="348" spans="1:30" x14ac:dyDescent="0.2">
      <c r="A348" s="191"/>
      <c r="B348" s="15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5"/>
      <c r="U348" s="180"/>
      <c r="V348" s="191"/>
      <c r="W348" s="191"/>
      <c r="X348" s="191"/>
      <c r="Y348" s="191"/>
      <c r="Z348" s="191"/>
      <c r="AA348" s="191"/>
      <c r="AB348" s="191"/>
      <c r="AC348" s="191"/>
      <c r="AD348" s="191"/>
    </row>
    <row r="349" spans="1:30" x14ac:dyDescent="0.2">
      <c r="A349" s="191"/>
      <c r="B349" s="15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5"/>
      <c r="U349" s="180"/>
      <c r="V349" s="191"/>
      <c r="W349" s="191"/>
      <c r="X349" s="191"/>
      <c r="Y349" s="191"/>
      <c r="Z349" s="191"/>
      <c r="AA349" s="191"/>
      <c r="AB349" s="191"/>
      <c r="AC349" s="191"/>
      <c r="AD349" s="191"/>
    </row>
    <row r="350" spans="1:30" x14ac:dyDescent="0.2">
      <c r="A350" s="191"/>
      <c r="B350" s="15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5"/>
      <c r="U350" s="180"/>
      <c r="V350" s="191"/>
      <c r="W350" s="191"/>
      <c r="X350" s="191"/>
      <c r="Y350" s="191"/>
      <c r="Z350" s="191"/>
      <c r="AA350" s="191"/>
      <c r="AB350" s="191"/>
      <c r="AC350" s="191"/>
      <c r="AD350" s="191"/>
    </row>
    <row r="351" spans="1:30" x14ac:dyDescent="0.2">
      <c r="A351" s="191"/>
      <c r="B351" s="15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5"/>
      <c r="U351" s="180"/>
      <c r="V351" s="191"/>
      <c r="W351" s="191"/>
      <c r="X351" s="191"/>
      <c r="Y351" s="191"/>
      <c r="Z351" s="191"/>
      <c r="AA351" s="191"/>
      <c r="AB351" s="191"/>
      <c r="AC351" s="191"/>
      <c r="AD351" s="191"/>
    </row>
    <row r="352" spans="1:30" x14ac:dyDescent="0.2">
      <c r="A352" s="191"/>
      <c r="B352" s="15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5"/>
      <c r="U352" s="180"/>
      <c r="V352" s="191"/>
      <c r="W352" s="191"/>
      <c r="X352" s="191"/>
      <c r="Y352" s="191"/>
      <c r="Z352" s="191"/>
      <c r="AA352" s="191"/>
      <c r="AB352" s="191"/>
      <c r="AC352" s="191"/>
      <c r="AD352" s="191"/>
    </row>
    <row r="353" spans="1:30" x14ac:dyDescent="0.2">
      <c r="A353" s="191"/>
      <c r="B353" s="15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5"/>
      <c r="U353" s="180"/>
      <c r="V353" s="191"/>
      <c r="W353" s="191"/>
      <c r="X353" s="191"/>
      <c r="Y353" s="191"/>
      <c r="Z353" s="191"/>
      <c r="AA353" s="191"/>
      <c r="AB353" s="191"/>
      <c r="AC353" s="191"/>
      <c r="AD353" s="191"/>
    </row>
    <row r="354" spans="1:30" x14ac:dyDescent="0.2">
      <c r="A354" s="191"/>
      <c r="B354" s="15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5"/>
      <c r="U354" s="180"/>
      <c r="V354" s="191"/>
      <c r="W354" s="191"/>
      <c r="X354" s="191"/>
      <c r="Y354" s="191"/>
      <c r="Z354" s="191"/>
      <c r="AA354" s="191"/>
      <c r="AB354" s="191"/>
      <c r="AC354" s="191"/>
      <c r="AD354" s="191"/>
    </row>
    <row r="355" spans="1:30" x14ac:dyDescent="0.2">
      <c r="A355" s="191"/>
      <c r="B355" s="15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5"/>
      <c r="U355" s="180"/>
      <c r="V355" s="191"/>
      <c r="W355" s="191"/>
      <c r="X355" s="191"/>
      <c r="Y355" s="191"/>
      <c r="Z355" s="191"/>
      <c r="AA355" s="191"/>
      <c r="AB355" s="191"/>
      <c r="AC355" s="191"/>
      <c r="AD355" s="191"/>
    </row>
    <row r="356" spans="1:30" x14ac:dyDescent="0.2">
      <c r="A356" s="191"/>
      <c r="B356" s="15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5"/>
      <c r="U356" s="180"/>
      <c r="V356" s="191"/>
      <c r="W356" s="191"/>
      <c r="X356" s="191"/>
      <c r="Y356" s="191"/>
      <c r="Z356" s="191"/>
      <c r="AA356" s="191"/>
      <c r="AB356" s="191"/>
      <c r="AC356" s="191"/>
      <c r="AD356" s="191"/>
    </row>
    <row r="357" spans="1:30" x14ac:dyDescent="0.2">
      <c r="A357" s="191"/>
      <c r="B357" s="15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5"/>
      <c r="U357" s="180"/>
      <c r="V357" s="191"/>
      <c r="W357" s="191"/>
      <c r="X357" s="191"/>
      <c r="Y357" s="191"/>
      <c r="Z357" s="191"/>
      <c r="AA357" s="191"/>
      <c r="AB357" s="191"/>
      <c r="AC357" s="191"/>
      <c r="AD357" s="191"/>
    </row>
    <row r="358" spans="1:30" x14ac:dyDescent="0.2">
      <c r="A358" s="191"/>
      <c r="B358" s="15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5"/>
      <c r="U358" s="180"/>
      <c r="V358" s="191"/>
      <c r="W358" s="191"/>
      <c r="X358" s="191"/>
      <c r="Y358" s="191"/>
      <c r="Z358" s="191"/>
      <c r="AA358" s="191"/>
      <c r="AB358" s="191"/>
      <c r="AC358" s="191"/>
      <c r="AD358" s="191"/>
    </row>
    <row r="359" spans="1:30" x14ac:dyDescent="0.2">
      <c r="A359" s="191"/>
      <c r="B359" s="15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5"/>
      <c r="U359" s="180"/>
      <c r="V359" s="191"/>
      <c r="W359" s="191"/>
      <c r="X359" s="191"/>
      <c r="Y359" s="191"/>
      <c r="Z359" s="191"/>
      <c r="AA359" s="191"/>
      <c r="AB359" s="191"/>
      <c r="AC359" s="191"/>
      <c r="AD359" s="191"/>
    </row>
    <row r="360" spans="1:30" x14ac:dyDescent="0.2">
      <c r="A360" s="191"/>
      <c r="B360" s="15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5"/>
      <c r="U360" s="180"/>
      <c r="V360" s="191"/>
      <c r="W360" s="191"/>
      <c r="X360" s="191"/>
      <c r="Y360" s="191"/>
      <c r="Z360" s="191"/>
      <c r="AA360" s="191"/>
      <c r="AB360" s="191"/>
      <c r="AC360" s="191"/>
      <c r="AD360" s="191"/>
    </row>
    <row r="361" spans="1:30" x14ac:dyDescent="0.2">
      <c r="A361" s="191"/>
      <c r="B361" s="15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5"/>
      <c r="U361" s="180"/>
      <c r="V361" s="191"/>
      <c r="W361" s="191"/>
      <c r="X361" s="191"/>
      <c r="Y361" s="191"/>
      <c r="Z361" s="191"/>
      <c r="AA361" s="191"/>
      <c r="AB361" s="191"/>
      <c r="AC361" s="191"/>
      <c r="AD361" s="191"/>
    </row>
    <row r="362" spans="1:30" x14ac:dyDescent="0.2">
      <c r="A362" s="191"/>
      <c r="B362" s="15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5"/>
      <c r="U362" s="180"/>
      <c r="V362" s="191"/>
      <c r="W362" s="191"/>
      <c r="X362" s="191"/>
      <c r="Y362" s="191"/>
      <c r="Z362" s="191"/>
      <c r="AA362" s="191"/>
      <c r="AB362" s="191"/>
      <c r="AC362" s="191"/>
      <c r="AD362" s="191"/>
    </row>
    <row r="363" spans="1:30" x14ac:dyDescent="0.2">
      <c r="A363" s="191"/>
      <c r="B363" s="15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5"/>
      <c r="U363" s="180"/>
      <c r="V363" s="191"/>
      <c r="W363" s="191"/>
      <c r="X363" s="191"/>
      <c r="Y363" s="191"/>
      <c r="Z363" s="191"/>
      <c r="AA363" s="191"/>
      <c r="AB363" s="191"/>
      <c r="AC363" s="191"/>
      <c r="AD363" s="191"/>
    </row>
    <row r="364" spans="1:30" x14ac:dyDescent="0.2">
      <c r="A364" s="191"/>
      <c r="B364" s="15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5"/>
      <c r="U364" s="180"/>
      <c r="V364" s="191"/>
      <c r="W364" s="191"/>
      <c r="X364" s="191"/>
      <c r="Y364" s="191"/>
      <c r="Z364" s="191"/>
      <c r="AA364" s="191"/>
      <c r="AB364" s="191"/>
      <c r="AC364" s="191"/>
      <c r="AD364" s="191"/>
    </row>
    <row r="365" spans="1:30" x14ac:dyDescent="0.2">
      <c r="A365" s="191"/>
      <c r="B365" s="15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5"/>
      <c r="U365" s="180"/>
      <c r="V365" s="191"/>
      <c r="W365" s="191"/>
      <c r="X365" s="191"/>
      <c r="Y365" s="191"/>
      <c r="Z365" s="191"/>
      <c r="AA365" s="191"/>
      <c r="AB365" s="191"/>
      <c r="AC365" s="191"/>
      <c r="AD365" s="191"/>
    </row>
    <row r="366" spans="1:30" x14ac:dyDescent="0.2">
      <c r="A366" s="191"/>
      <c r="B366" s="15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5"/>
      <c r="U366" s="180"/>
      <c r="V366" s="191"/>
      <c r="W366" s="191"/>
      <c r="X366" s="191"/>
      <c r="Y366" s="191"/>
      <c r="Z366" s="191"/>
      <c r="AA366" s="191"/>
      <c r="AB366" s="191"/>
      <c r="AC366" s="191"/>
      <c r="AD366" s="191"/>
    </row>
    <row r="367" spans="1:30" x14ac:dyDescent="0.2">
      <c r="A367" s="191"/>
      <c r="B367" s="15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5"/>
      <c r="U367" s="180"/>
      <c r="V367" s="191"/>
      <c r="W367" s="191"/>
      <c r="X367" s="191"/>
      <c r="Y367" s="191"/>
      <c r="Z367" s="191"/>
      <c r="AA367" s="191"/>
      <c r="AB367" s="191"/>
      <c r="AC367" s="191"/>
      <c r="AD367" s="191"/>
    </row>
    <row r="368" spans="1:30" x14ac:dyDescent="0.2">
      <c r="A368" s="191"/>
      <c r="B368" s="15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5"/>
      <c r="U368" s="180"/>
      <c r="V368" s="191"/>
      <c r="W368" s="191"/>
      <c r="X368" s="191"/>
      <c r="Y368" s="191"/>
      <c r="Z368" s="191"/>
      <c r="AA368" s="191"/>
      <c r="AB368" s="191"/>
      <c r="AC368" s="191"/>
      <c r="AD368" s="191"/>
    </row>
    <row r="369" spans="1:30" x14ac:dyDescent="0.2">
      <c r="A369" s="191"/>
      <c r="B369" s="15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5"/>
      <c r="U369" s="180"/>
      <c r="V369" s="191"/>
      <c r="W369" s="191"/>
      <c r="X369" s="191"/>
      <c r="Y369" s="191"/>
      <c r="Z369" s="191"/>
      <c r="AA369" s="191"/>
      <c r="AB369" s="191"/>
      <c r="AC369" s="191"/>
      <c r="AD369" s="191"/>
    </row>
    <row r="370" spans="1:30" x14ac:dyDescent="0.2">
      <c r="A370" s="191"/>
      <c r="B370" s="15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5"/>
      <c r="U370" s="180"/>
      <c r="V370" s="191"/>
      <c r="W370" s="191"/>
      <c r="X370" s="191"/>
      <c r="Y370" s="191"/>
      <c r="Z370" s="191"/>
      <c r="AA370" s="191"/>
      <c r="AB370" s="191"/>
      <c r="AC370" s="191"/>
      <c r="AD370" s="191"/>
    </row>
    <row r="371" spans="1:30" x14ac:dyDescent="0.2">
      <c r="A371" s="191"/>
      <c r="B371" s="15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5"/>
      <c r="U371" s="180"/>
      <c r="V371" s="191"/>
      <c r="W371" s="191"/>
      <c r="X371" s="191"/>
      <c r="Y371" s="191"/>
      <c r="Z371" s="191"/>
      <c r="AA371" s="191"/>
      <c r="AB371" s="191"/>
      <c r="AC371" s="191"/>
      <c r="AD371" s="191"/>
    </row>
    <row r="372" spans="1:30" x14ac:dyDescent="0.2">
      <c r="A372" s="191"/>
      <c r="B372" s="15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5"/>
      <c r="U372" s="180"/>
      <c r="V372" s="191"/>
      <c r="W372" s="191"/>
      <c r="X372" s="191"/>
      <c r="Y372" s="191"/>
      <c r="Z372" s="191"/>
      <c r="AA372" s="191"/>
      <c r="AB372" s="191"/>
      <c r="AC372" s="191"/>
      <c r="AD372" s="191"/>
    </row>
    <row r="373" spans="1:30" x14ac:dyDescent="0.2">
      <c r="A373" s="191"/>
      <c r="B373" s="15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5"/>
      <c r="U373" s="180"/>
      <c r="V373" s="191"/>
      <c r="W373" s="191"/>
      <c r="X373" s="191"/>
      <c r="Y373" s="191"/>
      <c r="Z373" s="191"/>
      <c r="AA373" s="191"/>
      <c r="AB373" s="191"/>
      <c r="AC373" s="191"/>
      <c r="AD373" s="191"/>
    </row>
    <row r="374" spans="1:30" x14ac:dyDescent="0.2">
      <c r="A374" s="191"/>
      <c r="B374" s="15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5"/>
      <c r="U374" s="180"/>
      <c r="V374" s="191"/>
      <c r="W374" s="191"/>
      <c r="X374" s="191"/>
      <c r="Y374" s="191"/>
      <c r="Z374" s="191"/>
      <c r="AA374" s="191"/>
      <c r="AB374" s="191"/>
      <c r="AC374" s="191"/>
      <c r="AD374" s="191"/>
    </row>
    <row r="375" spans="1:30" x14ac:dyDescent="0.2">
      <c r="A375" s="191"/>
      <c r="B375" s="15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5"/>
      <c r="U375" s="180"/>
      <c r="V375" s="191"/>
      <c r="W375" s="191"/>
      <c r="X375" s="191"/>
      <c r="Y375" s="191"/>
      <c r="Z375" s="191"/>
      <c r="AA375" s="191"/>
      <c r="AB375" s="191"/>
      <c r="AC375" s="191"/>
      <c r="AD375" s="191"/>
    </row>
    <row r="376" spans="1:30" x14ac:dyDescent="0.2">
      <c r="A376" s="191"/>
      <c r="B376" s="15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5"/>
      <c r="U376" s="180"/>
      <c r="V376" s="191"/>
      <c r="W376" s="191"/>
      <c r="X376" s="191"/>
      <c r="Y376" s="191"/>
      <c r="Z376" s="191"/>
      <c r="AA376" s="191"/>
      <c r="AB376" s="191"/>
      <c r="AC376" s="191"/>
      <c r="AD376" s="191"/>
    </row>
    <row r="377" spans="1:30" x14ac:dyDescent="0.2">
      <c r="A377" s="191"/>
      <c r="B377" s="15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5"/>
      <c r="U377" s="180"/>
      <c r="V377" s="191"/>
      <c r="W377" s="191"/>
      <c r="X377" s="191"/>
      <c r="Y377" s="191"/>
      <c r="Z377" s="191"/>
      <c r="AA377" s="191"/>
      <c r="AB377" s="191"/>
      <c r="AC377" s="191"/>
      <c r="AD377" s="191"/>
    </row>
    <row r="378" spans="1:30" x14ac:dyDescent="0.2">
      <c r="A378" s="191"/>
      <c r="B378" s="15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5"/>
      <c r="U378" s="180"/>
      <c r="V378" s="191"/>
      <c r="W378" s="191"/>
      <c r="X378" s="191"/>
      <c r="Y378" s="191"/>
      <c r="Z378" s="191"/>
      <c r="AA378" s="191"/>
      <c r="AB378" s="191"/>
      <c r="AC378" s="191"/>
      <c r="AD378" s="191"/>
    </row>
    <row r="379" spans="1:30" x14ac:dyDescent="0.2">
      <c r="A379" s="191"/>
      <c r="B379" s="15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5"/>
      <c r="U379" s="180"/>
      <c r="V379" s="191"/>
      <c r="W379" s="191"/>
      <c r="X379" s="191"/>
      <c r="Y379" s="191"/>
      <c r="Z379" s="191"/>
      <c r="AA379" s="191"/>
      <c r="AB379" s="191"/>
      <c r="AC379" s="191"/>
      <c r="AD379" s="191"/>
    </row>
    <row r="380" spans="1:30" x14ac:dyDescent="0.2">
      <c r="B380" s="15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5"/>
      <c r="U380" s="180"/>
      <c r="V380" s="191"/>
      <c r="W380" s="191"/>
      <c r="X380" s="191"/>
      <c r="Y380" s="191"/>
      <c r="Z380" s="191"/>
      <c r="AA380" s="191"/>
      <c r="AB380" s="191"/>
      <c r="AC380" s="191"/>
      <c r="AD380" s="191"/>
    </row>
    <row r="381" spans="1:30" x14ac:dyDescent="0.2">
      <c r="V381" s="191"/>
    </row>
  </sheetData>
  <mergeCells count="98">
    <mergeCell ref="I15:AE16"/>
    <mergeCell ref="A2:AE2"/>
    <mergeCell ref="A3:AE3"/>
    <mergeCell ref="H5:X5"/>
    <mergeCell ref="H6:X6"/>
    <mergeCell ref="AD9:AE9"/>
    <mergeCell ref="I18:AE19"/>
    <mergeCell ref="H31:J31"/>
    <mergeCell ref="H32:J32"/>
    <mergeCell ref="X32:Z32"/>
    <mergeCell ref="H33:J33"/>
    <mergeCell ref="L33:M33"/>
    <mergeCell ref="K68:L68"/>
    <mergeCell ref="U68:V68"/>
    <mergeCell ref="H34:J34"/>
    <mergeCell ref="X34:Z34"/>
    <mergeCell ref="H35:J35"/>
    <mergeCell ref="X35:Z35"/>
    <mergeCell ref="H36:J36"/>
    <mergeCell ref="X36:Z36"/>
    <mergeCell ref="X37:Z37"/>
    <mergeCell ref="U39:W39"/>
    <mergeCell ref="U40:W40"/>
    <mergeCell ref="K65:L65"/>
    <mergeCell ref="K67:L67"/>
    <mergeCell ref="U69:V69"/>
    <mergeCell ref="K70:L70"/>
    <mergeCell ref="K71:L71"/>
    <mergeCell ref="K73:L73"/>
    <mergeCell ref="K74:L74"/>
    <mergeCell ref="U74:V74"/>
    <mergeCell ref="U75:V75"/>
    <mergeCell ref="K76:L76"/>
    <mergeCell ref="K77:L77"/>
    <mergeCell ref="U77:V77"/>
    <mergeCell ref="K79:L79"/>
    <mergeCell ref="U79:V79"/>
    <mergeCell ref="K80:L80"/>
    <mergeCell ref="U80:V80"/>
    <mergeCell ref="K82:L82"/>
    <mergeCell ref="U82:V82"/>
    <mergeCell ref="K83:L83"/>
    <mergeCell ref="U83:V83"/>
    <mergeCell ref="J102:K102"/>
    <mergeCell ref="K85:L85"/>
    <mergeCell ref="K86:L86"/>
    <mergeCell ref="K87:L87"/>
    <mergeCell ref="K88:L88"/>
    <mergeCell ref="K90:L90"/>
    <mergeCell ref="K91:L91"/>
    <mergeCell ref="U91:V91"/>
    <mergeCell ref="K92:L92"/>
    <mergeCell ref="U92:V92"/>
    <mergeCell ref="U99:V99"/>
    <mergeCell ref="J101:K101"/>
    <mergeCell ref="F120:G120"/>
    <mergeCell ref="Z120:AA120"/>
    <mergeCell ref="J103:K103"/>
    <mergeCell ref="J104:K104"/>
    <mergeCell ref="J105:K105"/>
    <mergeCell ref="L106:M106"/>
    <mergeCell ref="L107:M107"/>
    <mergeCell ref="S107:T107"/>
    <mergeCell ref="L108:M108"/>
    <mergeCell ref="L109:M109"/>
    <mergeCell ref="Z116:AA116"/>
    <mergeCell ref="F118:G118"/>
    <mergeCell ref="Z118:AA118"/>
    <mergeCell ref="V153:X153"/>
    <mergeCell ref="F124:G124"/>
    <mergeCell ref="Z125:AA125"/>
    <mergeCell ref="C126:D126"/>
    <mergeCell ref="M126:N126"/>
    <mergeCell ref="F136:G136"/>
    <mergeCell ref="Z136:AA136"/>
    <mergeCell ref="F138:G138"/>
    <mergeCell ref="Z138:AA138"/>
    <mergeCell ref="P144:Q144"/>
    <mergeCell ref="V151:X151"/>
    <mergeCell ref="V152:X152"/>
    <mergeCell ref="V154:X154"/>
    <mergeCell ref="V155:X155"/>
    <mergeCell ref="G156:H156"/>
    <mergeCell ref="G157:H157"/>
    <mergeCell ref="U157:V157"/>
    <mergeCell ref="W157:X157"/>
    <mergeCell ref="U158:V158"/>
    <mergeCell ref="W158:X158"/>
    <mergeCell ref="U159:V159"/>
    <mergeCell ref="W159:X159"/>
    <mergeCell ref="N160:O160"/>
    <mergeCell ref="U160:V160"/>
    <mergeCell ref="W160:X160"/>
    <mergeCell ref="N161:O161"/>
    <mergeCell ref="N162:O162"/>
    <mergeCell ref="N163:O163"/>
    <mergeCell ref="N164:O164"/>
    <mergeCell ref="G158:H158"/>
  </mergeCells>
  <conditionalFormatting sqref="J104:K104">
    <cfRule type="cellIs" dxfId="7" priority="11" stopIfTrue="1" operator="lessThan">
      <formula>$H$31</formula>
    </cfRule>
    <cfRule type="cellIs" dxfId="6" priority="12" stopIfTrue="1" operator="greaterThan">
      <formula>$H$31</formula>
    </cfRule>
  </conditionalFormatting>
  <conditionalFormatting sqref="U69:V69">
    <cfRule type="cellIs" dxfId="5" priority="1" stopIfTrue="1" operator="lessThan">
      <formula>$X$36</formula>
    </cfRule>
    <cfRule type="cellIs" dxfId="4" priority="2" stopIfTrue="1" operator="greaterThan">
      <formula>$X$36</formula>
    </cfRule>
  </conditionalFormatting>
  <conditionalFormatting sqref="U75:V75">
    <cfRule type="cellIs" dxfId="3" priority="5" stopIfTrue="1" operator="lessThan">
      <formula>$X$35</formula>
    </cfRule>
    <cfRule type="cellIs" dxfId="2" priority="6" stopIfTrue="1" operator="greaterThan">
      <formula>$X$35</formula>
    </cfRule>
  </conditionalFormatting>
  <conditionalFormatting sqref="U77:V77">
    <cfRule type="colorScale" priority="10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U80:V80">
    <cfRule type="colorScale" priority="9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83:V83">
    <cfRule type="colorScale" priority="8">
      <colorScale>
        <cfvo type="num" val="0"/>
        <cfvo type="num" val="2.5"/>
        <cfvo type="num" val="5"/>
        <color rgb="FF00B050"/>
        <color rgb="FFFFEB84"/>
        <color rgb="FFFF0000"/>
      </colorScale>
    </cfRule>
  </conditionalFormatting>
  <conditionalFormatting sqref="U92:V92">
    <cfRule type="cellIs" dxfId="1" priority="3" stopIfTrue="1" operator="lessThan">
      <formula>$X$37</formula>
    </cfRule>
    <cfRule type="cellIs" dxfId="0" priority="4" stopIfTrue="1" operator="greaterThan">
      <formula>$X$37</formula>
    </cfRule>
  </conditionalFormatting>
  <conditionalFormatting sqref="U93:V98"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rintOptions horizontalCentered="1" verticalCentered="1"/>
  <pageMargins left="0.23622047244094491" right="0.23622047244094491" top="0.23622047244094491" bottom="0.23622047244094491" header="0.23622047244094491" footer="0.23622047244094491"/>
  <pageSetup paperSize="9" scale="91" orientation="portrait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9737-4344-4797-B872-861AA3C87AEF}">
  <dimension ref="A1:M64"/>
  <sheetViews>
    <sheetView topLeftCell="A41" workbookViewId="0">
      <selection activeCell="B64" sqref="B64"/>
    </sheetView>
  </sheetViews>
  <sheetFormatPr defaultRowHeight="14.4" x14ac:dyDescent="0.3"/>
  <cols>
    <col min="2" max="2" width="11.5546875" bestFit="1" customWidth="1"/>
    <col min="3" max="3" width="12.33203125" bestFit="1" customWidth="1"/>
    <col min="4" max="4" width="13.21875" bestFit="1" customWidth="1"/>
    <col min="5" max="5" width="12.33203125" bestFit="1" customWidth="1"/>
    <col min="6" max="6" width="17.21875" bestFit="1" customWidth="1"/>
    <col min="7" max="7" width="15.109375" bestFit="1" customWidth="1"/>
    <col min="8" max="8" width="13.77734375" bestFit="1" customWidth="1"/>
    <col min="9" max="9" width="13.44140625" bestFit="1" customWidth="1"/>
    <col min="10" max="10" width="14.33203125" bestFit="1" customWidth="1"/>
    <col min="12" max="12" width="13.109375" customWidth="1"/>
    <col min="13" max="13" width="12.77734375" customWidth="1"/>
  </cols>
  <sheetData>
    <row r="1" spans="1:13" hidden="1" x14ac:dyDescent="0.3">
      <c r="A1" s="178" t="s">
        <v>133</v>
      </c>
      <c r="B1" s="178" t="s">
        <v>134</v>
      </c>
      <c r="C1" s="178" t="s">
        <v>135</v>
      </c>
      <c r="D1" s="178" t="s">
        <v>136</v>
      </c>
      <c r="E1" s="178" t="s">
        <v>137</v>
      </c>
      <c r="F1" s="178" t="s">
        <v>138</v>
      </c>
      <c r="G1" s="178" t="s">
        <v>139</v>
      </c>
      <c r="H1" s="178" t="s">
        <v>140</v>
      </c>
      <c r="I1" s="178" t="s">
        <v>141</v>
      </c>
      <c r="J1" s="178" t="s">
        <v>142</v>
      </c>
    </row>
    <row r="2" spans="1:13" hidden="1" x14ac:dyDescent="0.3">
      <c r="A2" s="176" t="s">
        <v>143</v>
      </c>
      <c r="B2" s="177">
        <v>10523.2168</v>
      </c>
      <c r="C2" s="177">
        <v>10090</v>
      </c>
      <c r="D2" s="177">
        <v>1575</v>
      </c>
      <c r="E2" s="177">
        <v>1567</v>
      </c>
      <c r="F2" s="177">
        <v>10628</v>
      </c>
      <c r="G2" s="177">
        <v>10270</v>
      </c>
      <c r="H2" s="177">
        <f>C2</f>
        <v>10090</v>
      </c>
      <c r="I2" s="177">
        <v>1579</v>
      </c>
      <c r="J2" s="177">
        <f>E2</f>
        <v>1567</v>
      </c>
      <c r="L2" s="173">
        <v>10523216.800000001</v>
      </c>
      <c r="M2" s="175">
        <v>1575000</v>
      </c>
    </row>
    <row r="3" spans="1:13" hidden="1" x14ac:dyDescent="0.3">
      <c r="A3" s="176" t="s">
        <v>144</v>
      </c>
      <c r="B3" s="177">
        <v>10506.129300000001</v>
      </c>
      <c r="C3" s="177">
        <v>10089</v>
      </c>
      <c r="D3" s="177">
        <v>1575</v>
      </c>
      <c r="E3" s="177">
        <v>1567</v>
      </c>
      <c r="F3" s="177">
        <v>10627</v>
      </c>
      <c r="G3" s="177">
        <v>10269</v>
      </c>
      <c r="H3" s="177">
        <f t="shared" ref="H3:H16" si="0">C3</f>
        <v>10089</v>
      </c>
      <c r="I3" s="177">
        <v>1579</v>
      </c>
      <c r="J3" s="177">
        <f>E3</f>
        <v>1567</v>
      </c>
      <c r="L3" s="173">
        <v>10506129.300000001</v>
      </c>
      <c r="M3" s="175">
        <v>1575000</v>
      </c>
    </row>
    <row r="4" spans="1:13" hidden="1" x14ac:dyDescent="0.3">
      <c r="A4" s="176" t="s">
        <v>145</v>
      </c>
      <c r="B4" s="177">
        <f>L4/1000</f>
        <v>10576.8184</v>
      </c>
      <c r="C4" s="177">
        <v>10090</v>
      </c>
      <c r="D4" s="177">
        <f>M4/1000</f>
        <v>1575</v>
      </c>
      <c r="E4" s="177">
        <v>1519</v>
      </c>
      <c r="F4" s="177">
        <v>10628</v>
      </c>
      <c r="G4" s="177">
        <v>10270</v>
      </c>
      <c r="H4" s="177">
        <f t="shared" si="0"/>
        <v>10090</v>
      </c>
      <c r="I4" s="177">
        <v>1531</v>
      </c>
      <c r="J4" s="177">
        <f t="shared" ref="J4:J16" si="1">E4</f>
        <v>1519</v>
      </c>
      <c r="L4" s="173">
        <v>10576818.4</v>
      </c>
      <c r="M4" s="175">
        <v>1575000</v>
      </c>
    </row>
    <row r="5" spans="1:13" hidden="1" x14ac:dyDescent="0.3">
      <c r="A5" s="176" t="s">
        <v>146</v>
      </c>
      <c r="B5" s="177">
        <f t="shared" ref="B5:B16" si="2">L5/1000</f>
        <v>10705.289000000001</v>
      </c>
      <c r="C5" s="177">
        <v>10200</v>
      </c>
      <c r="D5" s="177">
        <f t="shared" ref="D5:D15" si="3">M5/1000</f>
        <v>1575</v>
      </c>
      <c r="E5" s="177">
        <v>1509</v>
      </c>
      <c r="F5" s="177">
        <v>10738</v>
      </c>
      <c r="G5" s="177">
        <v>10380</v>
      </c>
      <c r="H5" s="177">
        <f t="shared" si="0"/>
        <v>10200</v>
      </c>
      <c r="I5" s="177">
        <v>1521</v>
      </c>
      <c r="J5" s="177">
        <f t="shared" si="1"/>
        <v>1509</v>
      </c>
      <c r="L5" s="173">
        <v>10705289</v>
      </c>
      <c r="M5" s="175">
        <v>1575000</v>
      </c>
    </row>
    <row r="6" spans="1:13" hidden="1" x14ac:dyDescent="0.3">
      <c r="A6" s="176" t="s">
        <v>147</v>
      </c>
      <c r="B6" s="177">
        <f t="shared" si="2"/>
        <v>9181.0488999999998</v>
      </c>
      <c r="C6" s="177">
        <v>9899</v>
      </c>
      <c r="D6" s="177">
        <f t="shared" si="3"/>
        <v>1374</v>
      </c>
      <c r="E6" s="177">
        <v>1369</v>
      </c>
      <c r="F6" s="177">
        <v>10514</v>
      </c>
      <c r="G6" s="177">
        <v>10104</v>
      </c>
      <c r="H6" s="177">
        <f t="shared" si="0"/>
        <v>9899</v>
      </c>
      <c r="I6" s="177">
        <v>1383</v>
      </c>
      <c r="J6" s="177">
        <f t="shared" si="1"/>
        <v>1369</v>
      </c>
      <c r="L6" s="173">
        <v>9181048.9000000004</v>
      </c>
      <c r="M6" s="175">
        <v>1374000</v>
      </c>
    </row>
    <row r="7" spans="1:13" hidden="1" x14ac:dyDescent="0.3">
      <c r="A7" s="176" t="s">
        <v>148</v>
      </c>
      <c r="B7" s="177">
        <f t="shared" si="2"/>
        <v>8628.6880000000001</v>
      </c>
      <c r="C7" s="177">
        <v>9301</v>
      </c>
      <c r="D7" s="177">
        <f t="shared" si="3"/>
        <v>1374</v>
      </c>
      <c r="E7" s="177">
        <v>1378</v>
      </c>
      <c r="F7" s="177">
        <v>9916</v>
      </c>
      <c r="G7" s="177">
        <v>9506</v>
      </c>
      <c r="H7" s="177">
        <f t="shared" si="0"/>
        <v>9301</v>
      </c>
      <c r="I7" s="177">
        <v>1392</v>
      </c>
      <c r="J7" s="177">
        <f t="shared" si="1"/>
        <v>1378</v>
      </c>
      <c r="L7" s="173">
        <v>8628688</v>
      </c>
      <c r="M7" s="175">
        <v>1374000</v>
      </c>
    </row>
    <row r="8" spans="1:13" hidden="1" x14ac:dyDescent="0.3">
      <c r="A8" s="176" t="s">
        <v>149</v>
      </c>
      <c r="B8" s="177">
        <f t="shared" si="2"/>
        <v>9424.427099999999</v>
      </c>
      <c r="C8" s="177">
        <v>10201</v>
      </c>
      <c r="D8" s="177">
        <f t="shared" si="3"/>
        <v>1374</v>
      </c>
      <c r="E8" s="177">
        <v>1434</v>
      </c>
      <c r="F8" s="177">
        <v>10324</v>
      </c>
      <c r="G8" s="177">
        <v>10242</v>
      </c>
      <c r="H8" s="177">
        <f t="shared" si="0"/>
        <v>10201</v>
      </c>
      <c r="I8" s="177">
        <v>1448</v>
      </c>
      <c r="J8" s="177">
        <f t="shared" si="1"/>
        <v>1434</v>
      </c>
      <c r="L8" s="173">
        <v>9424427.0999999996</v>
      </c>
      <c r="M8" s="175">
        <v>1374000</v>
      </c>
    </row>
    <row r="9" spans="1:13" hidden="1" x14ac:dyDescent="0.3">
      <c r="A9" s="176" t="s">
        <v>150</v>
      </c>
      <c r="B9" s="177">
        <f t="shared" si="2"/>
        <v>10614.281000000001</v>
      </c>
      <c r="C9" s="177">
        <v>10002</v>
      </c>
      <c r="D9" s="177">
        <f t="shared" si="3"/>
        <v>1575</v>
      </c>
      <c r="E9" s="177">
        <v>1404</v>
      </c>
      <c r="F9" s="177">
        <v>10538</v>
      </c>
      <c r="G9" s="177">
        <v>10181</v>
      </c>
      <c r="H9" s="177">
        <f t="shared" si="0"/>
        <v>10002</v>
      </c>
      <c r="I9" s="177">
        <v>1416</v>
      </c>
      <c r="J9" s="177">
        <f t="shared" si="1"/>
        <v>1404</v>
      </c>
      <c r="L9" s="173">
        <v>10614281</v>
      </c>
      <c r="M9" s="175">
        <v>1575000</v>
      </c>
    </row>
    <row r="10" spans="1:13" hidden="1" x14ac:dyDescent="0.3">
      <c r="A10" s="176" t="s">
        <v>151</v>
      </c>
      <c r="B10" s="177">
        <f t="shared" si="2"/>
        <v>10550.259</v>
      </c>
      <c r="C10" s="177">
        <v>9902</v>
      </c>
      <c r="D10" s="177">
        <f t="shared" si="3"/>
        <v>1579.5</v>
      </c>
      <c r="E10" s="177">
        <v>1392</v>
      </c>
      <c r="F10" s="177">
        <v>10438</v>
      </c>
      <c r="G10" s="177">
        <v>10081</v>
      </c>
      <c r="H10" s="177">
        <f t="shared" si="0"/>
        <v>9902</v>
      </c>
      <c r="I10" s="177">
        <v>1404</v>
      </c>
      <c r="J10" s="177">
        <f t="shared" si="1"/>
        <v>1392</v>
      </c>
      <c r="L10" s="173">
        <v>10550259</v>
      </c>
      <c r="M10" s="175">
        <v>1579500</v>
      </c>
    </row>
    <row r="11" spans="1:13" hidden="1" x14ac:dyDescent="0.3">
      <c r="A11" s="176" t="s">
        <v>152</v>
      </c>
      <c r="B11" s="177">
        <f t="shared" si="2"/>
        <v>10461.9956</v>
      </c>
      <c r="C11" s="177">
        <v>9901</v>
      </c>
      <c r="D11" s="177">
        <f t="shared" si="3"/>
        <v>1581</v>
      </c>
      <c r="E11" s="177">
        <v>1475</v>
      </c>
      <c r="F11" s="177">
        <v>10436</v>
      </c>
      <c r="G11" s="177">
        <v>10080</v>
      </c>
      <c r="H11" s="177">
        <f t="shared" si="0"/>
        <v>9901</v>
      </c>
      <c r="I11" s="177">
        <v>1487</v>
      </c>
      <c r="J11" s="177">
        <f t="shared" si="1"/>
        <v>1475</v>
      </c>
      <c r="L11" s="173">
        <v>10461995.6</v>
      </c>
      <c r="M11" s="175">
        <v>1581000</v>
      </c>
    </row>
    <row r="12" spans="1:13" hidden="1" x14ac:dyDescent="0.3">
      <c r="A12" s="176" t="s">
        <v>153</v>
      </c>
      <c r="B12" s="177">
        <f t="shared" si="2"/>
        <v>1911.7246</v>
      </c>
      <c r="C12" s="177">
        <v>8410</v>
      </c>
      <c r="D12" s="177">
        <f t="shared" si="3"/>
        <v>339</v>
      </c>
      <c r="E12" s="177">
        <v>1510</v>
      </c>
      <c r="F12" s="177">
        <v>8902</v>
      </c>
      <c r="G12" s="177">
        <v>8574</v>
      </c>
      <c r="H12" s="177">
        <f t="shared" si="0"/>
        <v>8410</v>
      </c>
      <c r="I12" s="177">
        <v>1563</v>
      </c>
      <c r="J12" s="177">
        <f t="shared" si="1"/>
        <v>1510</v>
      </c>
      <c r="L12" s="173">
        <v>1911724.6</v>
      </c>
      <c r="M12" s="175">
        <v>339000</v>
      </c>
    </row>
    <row r="13" spans="1:13" hidden="1" x14ac:dyDescent="0.3">
      <c r="A13" s="176" t="s">
        <v>154</v>
      </c>
      <c r="B13" s="177">
        <f t="shared" si="2"/>
        <v>1842.2141000000001</v>
      </c>
      <c r="C13" s="177">
        <v>8080</v>
      </c>
      <c r="D13" s="177">
        <f t="shared" si="3"/>
        <v>339</v>
      </c>
      <c r="E13" s="177">
        <v>1510</v>
      </c>
      <c r="F13" s="177">
        <v>10540</v>
      </c>
      <c r="G13" s="177">
        <v>8900</v>
      </c>
      <c r="H13" s="177">
        <f t="shared" si="0"/>
        <v>8080</v>
      </c>
      <c r="I13" s="177">
        <v>1563</v>
      </c>
      <c r="J13" s="177">
        <f t="shared" si="1"/>
        <v>1510</v>
      </c>
      <c r="L13" s="173">
        <v>1842214.1</v>
      </c>
      <c r="M13" s="175">
        <v>339000</v>
      </c>
    </row>
    <row r="14" spans="1:13" hidden="1" x14ac:dyDescent="0.3">
      <c r="A14" s="176" t="s">
        <v>155</v>
      </c>
      <c r="B14" s="177">
        <f>L14/1000</f>
        <v>1910.2678000000001</v>
      </c>
      <c r="C14" s="177">
        <v>8375</v>
      </c>
      <c r="D14" s="177">
        <f t="shared" si="3"/>
        <v>339</v>
      </c>
      <c r="E14" s="177">
        <v>1495</v>
      </c>
      <c r="F14" s="177">
        <v>9031</v>
      </c>
      <c r="G14" s="176">
        <v>8594</v>
      </c>
      <c r="H14" s="177">
        <f t="shared" si="0"/>
        <v>8375</v>
      </c>
      <c r="I14" s="176">
        <v>1548</v>
      </c>
      <c r="J14" s="177">
        <f t="shared" si="1"/>
        <v>1495</v>
      </c>
      <c r="L14" s="174">
        <v>1910267.8</v>
      </c>
      <c r="M14" s="175">
        <v>339000</v>
      </c>
    </row>
    <row r="15" spans="1:13" hidden="1" x14ac:dyDescent="0.3">
      <c r="A15" s="176" t="s">
        <v>156</v>
      </c>
      <c r="B15" s="177">
        <f t="shared" si="2"/>
        <v>1842.3224</v>
      </c>
      <c r="C15" s="177">
        <v>8080</v>
      </c>
      <c r="D15" s="177">
        <f t="shared" si="3"/>
        <v>339</v>
      </c>
      <c r="E15" s="177">
        <v>1505</v>
      </c>
      <c r="F15" s="177">
        <v>10540</v>
      </c>
      <c r="G15" s="177">
        <v>8900</v>
      </c>
      <c r="H15" s="177">
        <f t="shared" si="0"/>
        <v>8080</v>
      </c>
      <c r="I15" s="176">
        <v>1558</v>
      </c>
      <c r="J15" s="177">
        <f t="shared" si="1"/>
        <v>1505</v>
      </c>
      <c r="L15" s="174">
        <v>1842322.4</v>
      </c>
      <c r="M15" s="175">
        <v>339000</v>
      </c>
    </row>
    <row r="16" spans="1:13" hidden="1" x14ac:dyDescent="0.3">
      <c r="A16" s="176" t="s">
        <v>157</v>
      </c>
      <c r="B16" s="177">
        <f t="shared" si="2"/>
        <v>514.2989</v>
      </c>
      <c r="C16" s="177">
        <v>6870</v>
      </c>
      <c r="D16" s="177">
        <f>M16/1000</f>
        <v>111</v>
      </c>
      <c r="E16" s="177">
        <v>1410</v>
      </c>
      <c r="F16" s="177">
        <v>8895</v>
      </c>
      <c r="G16" s="177">
        <v>7545</v>
      </c>
      <c r="H16" s="177">
        <f t="shared" si="0"/>
        <v>6870</v>
      </c>
      <c r="I16" s="176">
        <v>1572</v>
      </c>
      <c r="J16" s="177">
        <f t="shared" si="1"/>
        <v>1410</v>
      </c>
      <c r="L16" s="174">
        <v>514298.9</v>
      </c>
      <c r="M16" s="175">
        <v>111000</v>
      </c>
    </row>
    <row r="17" spans="1:13" x14ac:dyDescent="0.3">
      <c r="B17" s="172"/>
      <c r="C17" s="172"/>
      <c r="D17" s="172"/>
      <c r="E17" s="172"/>
      <c r="F17" s="172"/>
      <c r="G17" s="172"/>
      <c r="H17" s="172"/>
      <c r="I17" s="172"/>
      <c r="J17" s="172"/>
    </row>
    <row r="18" spans="1:13" x14ac:dyDescent="0.3">
      <c r="B18" s="172"/>
      <c r="C18" s="172"/>
      <c r="D18" s="172"/>
      <c r="E18" s="172"/>
      <c r="F18" s="172"/>
      <c r="G18" s="172"/>
      <c r="H18" s="172"/>
      <c r="I18" s="172"/>
      <c r="J18" s="172"/>
    </row>
    <row r="19" spans="1:13" x14ac:dyDescent="0.3">
      <c r="A19" s="178" t="s">
        <v>133</v>
      </c>
      <c r="B19" s="178" t="s">
        <v>134</v>
      </c>
      <c r="C19" s="178" t="s">
        <v>135</v>
      </c>
      <c r="D19" s="178" t="s">
        <v>136</v>
      </c>
      <c r="E19" s="178" t="s">
        <v>137</v>
      </c>
      <c r="F19" s="178" t="s">
        <v>138</v>
      </c>
      <c r="G19" s="178" t="s">
        <v>139</v>
      </c>
      <c r="H19" s="178" t="s">
        <v>140</v>
      </c>
      <c r="I19" s="178" t="s">
        <v>141</v>
      </c>
      <c r="J19" s="178" t="s">
        <v>142</v>
      </c>
      <c r="M19" s="178" t="s">
        <v>195</v>
      </c>
    </row>
    <row r="20" spans="1:13" x14ac:dyDescent="0.3">
      <c r="A20" s="176" t="s">
        <v>181</v>
      </c>
      <c r="B20" s="176">
        <v>4899</v>
      </c>
      <c r="C20" s="176">
        <v>10400</v>
      </c>
      <c r="D20" s="176">
        <v>258</v>
      </c>
      <c r="E20" s="176">
        <v>460</v>
      </c>
      <c r="F20" s="176"/>
      <c r="G20" s="176"/>
      <c r="H20" s="176">
        <f>C20</f>
        <v>10400</v>
      </c>
      <c r="I20" s="176"/>
      <c r="J20" s="176">
        <f>E20</f>
        <v>460</v>
      </c>
      <c r="M20">
        <f>D20*1000</f>
        <v>258000</v>
      </c>
    </row>
    <row r="21" spans="1:13" x14ac:dyDescent="0.3">
      <c r="A21" s="176" t="s">
        <v>143</v>
      </c>
      <c r="B21" s="176">
        <v>1053</v>
      </c>
      <c r="C21" s="176">
        <v>9000</v>
      </c>
      <c r="D21" s="176">
        <v>31</v>
      </c>
      <c r="E21" s="176">
        <v>200</v>
      </c>
      <c r="F21" s="176"/>
      <c r="G21" s="176"/>
      <c r="H21" s="176">
        <f t="shared" ref="H21:H64" si="4">C21</f>
        <v>9000</v>
      </c>
      <c r="I21" s="176"/>
      <c r="J21" s="176">
        <f t="shared" ref="J21:J64" si="5">E21</f>
        <v>200</v>
      </c>
      <c r="M21">
        <f t="shared" ref="M21:M64" si="6">D21*1000</f>
        <v>31000</v>
      </c>
    </row>
    <row r="22" spans="1:13" x14ac:dyDescent="0.3">
      <c r="A22" s="176" t="s">
        <v>144</v>
      </c>
      <c r="B22" s="176">
        <v>1756</v>
      </c>
      <c r="C22" s="176">
        <v>9936</v>
      </c>
      <c r="D22" s="176">
        <v>112</v>
      </c>
      <c r="E22" s="176">
        <v>620</v>
      </c>
      <c r="F22" s="176"/>
      <c r="G22" s="176"/>
      <c r="H22" s="176">
        <f t="shared" si="4"/>
        <v>9936</v>
      </c>
      <c r="I22" s="176"/>
      <c r="J22" s="176">
        <f t="shared" si="5"/>
        <v>620</v>
      </c>
      <c r="M22">
        <f t="shared" si="6"/>
        <v>112000</v>
      </c>
    </row>
    <row r="23" spans="1:13" x14ac:dyDescent="0.3">
      <c r="A23" s="176" t="s">
        <v>145</v>
      </c>
      <c r="B23" s="176">
        <v>1048</v>
      </c>
      <c r="C23" s="176">
        <v>8930</v>
      </c>
      <c r="D23" s="176">
        <v>77</v>
      </c>
      <c r="E23" s="176">
        <v>600</v>
      </c>
      <c r="F23" s="176"/>
      <c r="G23" s="176"/>
      <c r="H23" s="176">
        <f t="shared" si="4"/>
        <v>8930</v>
      </c>
      <c r="I23" s="176"/>
      <c r="J23" s="176">
        <f t="shared" si="5"/>
        <v>600</v>
      </c>
      <c r="M23">
        <f t="shared" si="6"/>
        <v>77000</v>
      </c>
    </row>
    <row r="24" spans="1:13" x14ac:dyDescent="0.3">
      <c r="A24" s="176" t="s">
        <v>147</v>
      </c>
      <c r="B24" s="176">
        <v>3476</v>
      </c>
      <c r="C24" s="176">
        <v>7500</v>
      </c>
      <c r="D24" s="176">
        <v>381</v>
      </c>
      <c r="E24" s="176">
        <v>652</v>
      </c>
      <c r="F24" s="176"/>
      <c r="G24" s="176"/>
      <c r="H24" s="176">
        <f t="shared" si="4"/>
        <v>7500</v>
      </c>
      <c r="I24" s="176"/>
      <c r="J24" s="176">
        <f t="shared" si="5"/>
        <v>652</v>
      </c>
      <c r="M24">
        <f t="shared" si="6"/>
        <v>381000</v>
      </c>
    </row>
    <row r="25" spans="1:13" s="196" customFormat="1" x14ac:dyDescent="0.3">
      <c r="A25" s="195" t="s">
        <v>192</v>
      </c>
      <c r="B25" s="195">
        <v>9809</v>
      </c>
      <c r="C25" s="195">
        <v>10100</v>
      </c>
      <c r="D25" s="195">
        <v>830</v>
      </c>
      <c r="E25" s="195">
        <v>720</v>
      </c>
      <c r="F25" s="195"/>
      <c r="G25" s="195"/>
      <c r="H25" s="195">
        <f t="shared" si="4"/>
        <v>10100</v>
      </c>
      <c r="I25" s="195"/>
      <c r="J25" s="195">
        <f t="shared" si="5"/>
        <v>720</v>
      </c>
      <c r="M25" s="196">
        <f t="shared" si="6"/>
        <v>830000</v>
      </c>
    </row>
    <row r="26" spans="1:13" s="196" customFormat="1" x14ac:dyDescent="0.3">
      <c r="A26" s="195" t="s">
        <v>161</v>
      </c>
      <c r="B26" s="195">
        <v>5216</v>
      </c>
      <c r="C26" s="195">
        <v>10400</v>
      </c>
      <c r="D26" s="195">
        <v>276</v>
      </c>
      <c r="E26" s="195">
        <v>500</v>
      </c>
      <c r="F26" s="195"/>
      <c r="G26" s="195"/>
      <c r="H26" s="195">
        <f t="shared" si="4"/>
        <v>10400</v>
      </c>
      <c r="I26" s="195"/>
      <c r="J26" s="195">
        <f t="shared" si="5"/>
        <v>500</v>
      </c>
      <c r="M26" s="196">
        <f t="shared" si="6"/>
        <v>276000</v>
      </c>
    </row>
    <row r="27" spans="1:13" s="196" customFormat="1" x14ac:dyDescent="0.3">
      <c r="A27" s="195" t="s">
        <v>148</v>
      </c>
      <c r="B27" s="195">
        <v>2460</v>
      </c>
      <c r="C27" s="195">
        <v>9500</v>
      </c>
      <c r="D27" s="201">
        <v>169</v>
      </c>
      <c r="E27" s="195">
        <v>500</v>
      </c>
      <c r="F27" s="195"/>
      <c r="G27" s="195"/>
      <c r="H27" s="195">
        <f t="shared" si="4"/>
        <v>9500</v>
      </c>
      <c r="I27" s="195"/>
      <c r="J27" s="195">
        <f t="shared" si="5"/>
        <v>500</v>
      </c>
      <c r="M27" s="196">
        <f t="shared" si="6"/>
        <v>169000</v>
      </c>
    </row>
    <row r="28" spans="1:13" s="196" customFormat="1" x14ac:dyDescent="0.3">
      <c r="A28" s="195" t="s">
        <v>149</v>
      </c>
      <c r="B28" s="195">
        <v>9342</v>
      </c>
      <c r="C28" s="195">
        <v>8800</v>
      </c>
      <c r="D28" s="195">
        <v>631</v>
      </c>
      <c r="E28" s="195">
        <v>500</v>
      </c>
      <c r="F28" s="195"/>
      <c r="G28" s="195"/>
      <c r="H28" s="195">
        <f t="shared" si="4"/>
        <v>8800</v>
      </c>
      <c r="I28" s="195"/>
      <c r="J28" s="195">
        <f t="shared" si="5"/>
        <v>500</v>
      </c>
      <c r="M28" s="196">
        <f t="shared" si="6"/>
        <v>631000</v>
      </c>
    </row>
    <row r="29" spans="1:13" x14ac:dyDescent="0.3">
      <c r="A29" s="176" t="s">
        <v>151</v>
      </c>
      <c r="B29" s="176">
        <v>5292</v>
      </c>
      <c r="C29" s="176">
        <v>8490</v>
      </c>
      <c r="D29" s="176">
        <v>212</v>
      </c>
      <c r="E29" s="176">
        <v>2446</v>
      </c>
      <c r="F29" s="176"/>
      <c r="G29" s="176"/>
      <c r="H29" s="176">
        <f t="shared" si="4"/>
        <v>8490</v>
      </c>
      <c r="I29" s="176"/>
      <c r="J29" s="176">
        <f t="shared" si="5"/>
        <v>2446</v>
      </c>
      <c r="M29">
        <f t="shared" si="6"/>
        <v>212000</v>
      </c>
    </row>
    <row r="30" spans="1:13" s="196" customFormat="1" x14ac:dyDescent="0.3">
      <c r="A30" s="195" t="s">
        <v>152</v>
      </c>
      <c r="B30" s="195">
        <v>2467</v>
      </c>
      <c r="C30" s="195">
        <v>9600</v>
      </c>
      <c r="D30" s="196">
        <v>63</v>
      </c>
      <c r="E30" s="195">
        <v>149</v>
      </c>
      <c r="F30" s="195"/>
      <c r="G30" s="195"/>
      <c r="H30" s="195">
        <f t="shared" si="4"/>
        <v>9600</v>
      </c>
      <c r="I30" s="195"/>
      <c r="J30" s="195">
        <f t="shared" si="5"/>
        <v>149</v>
      </c>
      <c r="M30" s="196">
        <f t="shared" si="6"/>
        <v>63000</v>
      </c>
    </row>
    <row r="31" spans="1:13" s="196" customFormat="1" x14ac:dyDescent="0.3">
      <c r="A31" s="195" t="s">
        <v>153</v>
      </c>
      <c r="B31" s="195">
        <v>9437</v>
      </c>
      <c r="C31" s="195">
        <v>10156</v>
      </c>
      <c r="D31" s="195">
        <v>401</v>
      </c>
      <c r="E31" s="195">
        <v>285</v>
      </c>
      <c r="F31" s="195"/>
      <c r="G31" s="195"/>
      <c r="H31" s="195">
        <f t="shared" si="4"/>
        <v>10156</v>
      </c>
      <c r="I31" s="195"/>
      <c r="J31" s="195">
        <f t="shared" si="5"/>
        <v>285</v>
      </c>
      <c r="M31" s="196">
        <f t="shared" si="6"/>
        <v>401000</v>
      </c>
    </row>
    <row r="32" spans="1:13" s="196" customFormat="1" x14ac:dyDescent="0.3">
      <c r="A32" s="195" t="s">
        <v>154</v>
      </c>
      <c r="B32" s="195">
        <v>10148</v>
      </c>
      <c r="C32" s="195">
        <v>12500</v>
      </c>
      <c r="D32" s="195">
        <v>582</v>
      </c>
      <c r="E32" s="195">
        <v>600</v>
      </c>
      <c r="F32" s="195"/>
      <c r="G32" s="195"/>
      <c r="H32" s="195">
        <f t="shared" si="4"/>
        <v>12500</v>
      </c>
      <c r="I32" s="195"/>
      <c r="J32" s="195">
        <f t="shared" si="5"/>
        <v>600</v>
      </c>
      <c r="M32" s="196">
        <f t="shared" si="6"/>
        <v>582000</v>
      </c>
    </row>
    <row r="33" spans="1:13" s="196" customFormat="1" x14ac:dyDescent="0.3">
      <c r="A33" s="195" t="s">
        <v>163</v>
      </c>
      <c r="B33" s="195">
        <v>7025</v>
      </c>
      <c r="C33" s="195">
        <v>7650</v>
      </c>
      <c r="D33" s="195">
        <v>994</v>
      </c>
      <c r="E33" s="195">
        <v>1000</v>
      </c>
      <c r="F33" s="195"/>
      <c r="G33" s="195"/>
      <c r="H33" s="195">
        <f t="shared" si="4"/>
        <v>7650</v>
      </c>
      <c r="I33" s="195"/>
      <c r="J33" s="195">
        <f t="shared" si="5"/>
        <v>1000</v>
      </c>
      <c r="M33" s="196">
        <f t="shared" si="6"/>
        <v>994000</v>
      </c>
    </row>
    <row r="34" spans="1:13" s="196" customFormat="1" x14ac:dyDescent="0.3">
      <c r="A34" s="195" t="s">
        <v>170</v>
      </c>
      <c r="B34" s="195">
        <v>9905</v>
      </c>
      <c r="C34" s="195">
        <v>10200</v>
      </c>
      <c r="D34" s="195">
        <v>1270</v>
      </c>
      <c r="E34" s="195">
        <v>1200</v>
      </c>
      <c r="F34" s="195"/>
      <c r="G34" s="195"/>
      <c r="H34" s="195">
        <f t="shared" si="4"/>
        <v>10200</v>
      </c>
      <c r="I34" s="195"/>
      <c r="J34" s="195">
        <f t="shared" si="5"/>
        <v>1200</v>
      </c>
      <c r="M34" s="196">
        <f t="shared" si="6"/>
        <v>1270000</v>
      </c>
    </row>
    <row r="35" spans="1:13" s="196" customFormat="1" x14ac:dyDescent="0.3">
      <c r="A35" s="195" t="s">
        <v>164</v>
      </c>
      <c r="B35" s="195">
        <v>8234</v>
      </c>
      <c r="C35" s="195">
        <v>7700</v>
      </c>
      <c r="D35" s="196">
        <v>1408</v>
      </c>
      <c r="E35" s="195">
        <v>1200</v>
      </c>
      <c r="F35" s="195"/>
      <c r="G35" s="195"/>
      <c r="H35" s="195">
        <f t="shared" si="4"/>
        <v>7700</v>
      </c>
      <c r="I35" s="195"/>
      <c r="J35" s="195">
        <f t="shared" si="5"/>
        <v>1200</v>
      </c>
      <c r="M35" s="196">
        <f t="shared" si="6"/>
        <v>1408000</v>
      </c>
    </row>
    <row r="36" spans="1:13" s="196" customFormat="1" x14ac:dyDescent="0.3">
      <c r="A36" s="195" t="s">
        <v>182</v>
      </c>
      <c r="B36" s="195">
        <v>4693</v>
      </c>
      <c r="C36" s="195">
        <v>10000</v>
      </c>
      <c r="D36" s="195">
        <v>311</v>
      </c>
      <c r="E36" s="195">
        <v>600</v>
      </c>
      <c r="F36" s="195"/>
      <c r="G36" s="195"/>
      <c r="H36" s="195">
        <f t="shared" si="4"/>
        <v>10000</v>
      </c>
      <c r="I36" s="195"/>
      <c r="J36" s="195">
        <f t="shared" si="5"/>
        <v>600</v>
      </c>
      <c r="M36" s="196">
        <f t="shared" si="6"/>
        <v>311000</v>
      </c>
    </row>
    <row r="37" spans="1:13" s="196" customFormat="1" x14ac:dyDescent="0.3">
      <c r="A37" s="195" t="s">
        <v>183</v>
      </c>
      <c r="B37" s="195">
        <v>4834</v>
      </c>
      <c r="C37" s="195">
        <v>10300</v>
      </c>
      <c r="D37" s="195">
        <v>364</v>
      </c>
      <c r="E37" s="195">
        <v>710</v>
      </c>
      <c r="F37" s="195"/>
      <c r="G37" s="195"/>
      <c r="H37" s="195">
        <f t="shared" si="4"/>
        <v>10300</v>
      </c>
      <c r="I37" s="195"/>
      <c r="J37" s="195">
        <f t="shared" si="5"/>
        <v>710</v>
      </c>
      <c r="M37" s="196">
        <f t="shared" si="6"/>
        <v>364000</v>
      </c>
    </row>
    <row r="38" spans="1:13" x14ac:dyDescent="0.3">
      <c r="A38" s="176" t="s">
        <v>168</v>
      </c>
      <c r="B38" s="176">
        <v>2473</v>
      </c>
      <c r="C38" s="176">
        <v>5110</v>
      </c>
      <c r="D38" s="176">
        <v>431</v>
      </c>
      <c r="E38" s="176">
        <v>730</v>
      </c>
      <c r="F38" s="176"/>
      <c r="G38" s="176"/>
      <c r="H38" s="176">
        <f t="shared" si="4"/>
        <v>5110</v>
      </c>
      <c r="I38" s="176"/>
      <c r="J38" s="176">
        <f t="shared" si="5"/>
        <v>730</v>
      </c>
      <c r="M38">
        <f t="shared" si="6"/>
        <v>431000</v>
      </c>
    </row>
    <row r="39" spans="1:13" s="198" customFormat="1" x14ac:dyDescent="0.3">
      <c r="A39" s="197" t="s">
        <v>171</v>
      </c>
      <c r="B39" s="197">
        <v>8600</v>
      </c>
      <c r="C39" s="197">
        <v>8600</v>
      </c>
      <c r="D39" s="197"/>
      <c r="E39" s="197">
        <v>800</v>
      </c>
      <c r="F39" s="197"/>
      <c r="G39" s="197"/>
      <c r="H39" s="197">
        <f t="shared" si="4"/>
        <v>8600</v>
      </c>
      <c r="I39" s="197"/>
      <c r="J39" s="197">
        <f t="shared" si="5"/>
        <v>800</v>
      </c>
      <c r="M39">
        <f>D39*1000</f>
        <v>0</v>
      </c>
    </row>
    <row r="40" spans="1:13" s="196" customFormat="1" x14ac:dyDescent="0.3">
      <c r="A40" s="195" t="s">
        <v>169</v>
      </c>
      <c r="B40" s="195">
        <v>4810</v>
      </c>
      <c r="C40" s="195">
        <v>9500</v>
      </c>
      <c r="D40" s="195">
        <v>368</v>
      </c>
      <c r="E40" s="195">
        <v>600</v>
      </c>
      <c r="F40" s="195"/>
      <c r="G40" s="195"/>
      <c r="H40" s="195">
        <f t="shared" si="4"/>
        <v>9500</v>
      </c>
      <c r="I40" s="195"/>
      <c r="J40" s="195">
        <f t="shared" si="5"/>
        <v>600</v>
      </c>
      <c r="M40" s="196">
        <f t="shared" si="6"/>
        <v>368000</v>
      </c>
    </row>
    <row r="41" spans="1:13" s="196" customFormat="1" x14ac:dyDescent="0.3">
      <c r="A41" s="195" t="s">
        <v>165</v>
      </c>
      <c r="B41" s="195">
        <v>9386</v>
      </c>
      <c r="C41" s="195">
        <v>10100</v>
      </c>
      <c r="D41" s="196">
        <v>1339</v>
      </c>
      <c r="E41" s="195">
        <v>1300</v>
      </c>
      <c r="F41" s="195"/>
      <c r="G41" s="195"/>
      <c r="H41" s="195">
        <f t="shared" si="4"/>
        <v>10100</v>
      </c>
      <c r="I41" s="195"/>
      <c r="J41" s="195">
        <f t="shared" si="5"/>
        <v>1300</v>
      </c>
      <c r="M41" s="196">
        <f t="shared" si="6"/>
        <v>1339000</v>
      </c>
    </row>
    <row r="42" spans="1:13" s="196" customFormat="1" x14ac:dyDescent="0.3">
      <c r="A42" s="195" t="s">
        <v>159</v>
      </c>
      <c r="B42" s="195">
        <v>10752</v>
      </c>
      <c r="C42" s="195">
        <v>10200</v>
      </c>
      <c r="D42" s="195">
        <v>1097</v>
      </c>
      <c r="E42" s="195">
        <v>1000</v>
      </c>
      <c r="F42" s="195"/>
      <c r="G42" s="195"/>
      <c r="H42" s="195">
        <f t="shared" si="4"/>
        <v>10200</v>
      </c>
      <c r="I42" s="195"/>
      <c r="J42" s="195">
        <f t="shared" si="5"/>
        <v>1000</v>
      </c>
      <c r="M42" s="196">
        <f t="shared" si="6"/>
        <v>1097000</v>
      </c>
    </row>
    <row r="43" spans="1:13" x14ac:dyDescent="0.3">
      <c r="A43" s="176" t="s">
        <v>184</v>
      </c>
      <c r="B43" s="176">
        <v>8511</v>
      </c>
      <c r="C43" s="176">
        <v>8000</v>
      </c>
      <c r="D43" s="176">
        <v>764</v>
      </c>
      <c r="E43" s="176">
        <v>600</v>
      </c>
      <c r="F43" s="176"/>
      <c r="G43" s="176"/>
      <c r="H43" s="176">
        <f t="shared" si="4"/>
        <v>8000</v>
      </c>
      <c r="I43" s="176"/>
      <c r="J43" s="176">
        <f t="shared" si="5"/>
        <v>600</v>
      </c>
      <c r="M43">
        <f t="shared" si="6"/>
        <v>764000</v>
      </c>
    </row>
    <row r="44" spans="1:13" s="196" customFormat="1" x14ac:dyDescent="0.3">
      <c r="A44" s="195" t="s">
        <v>160</v>
      </c>
      <c r="B44" s="195">
        <v>7600</v>
      </c>
      <c r="C44" s="195">
        <v>7300</v>
      </c>
      <c r="D44" s="195">
        <v>1309</v>
      </c>
      <c r="E44" s="195">
        <v>1300</v>
      </c>
      <c r="F44" s="195"/>
      <c r="G44" s="195"/>
      <c r="H44" s="195">
        <f t="shared" si="4"/>
        <v>7300</v>
      </c>
      <c r="I44" s="195"/>
      <c r="J44" s="195">
        <f t="shared" si="5"/>
        <v>1300</v>
      </c>
      <c r="M44" s="196">
        <f t="shared" si="6"/>
        <v>1309000</v>
      </c>
    </row>
    <row r="45" spans="1:13" s="196" customFormat="1" x14ac:dyDescent="0.3">
      <c r="A45" s="195" t="s">
        <v>180</v>
      </c>
      <c r="B45" s="195">
        <v>2564</v>
      </c>
      <c r="C45" s="195">
        <v>8500</v>
      </c>
      <c r="D45" s="195">
        <v>233</v>
      </c>
      <c r="E45" s="195">
        <v>600</v>
      </c>
      <c r="F45" s="195"/>
      <c r="G45" s="195"/>
      <c r="H45" s="195">
        <f t="shared" si="4"/>
        <v>8500</v>
      </c>
      <c r="I45" s="195"/>
      <c r="J45" s="195">
        <f t="shared" si="5"/>
        <v>600</v>
      </c>
      <c r="M45" s="196">
        <f t="shared" si="6"/>
        <v>233000</v>
      </c>
    </row>
    <row r="46" spans="1:13" s="196" customFormat="1" x14ac:dyDescent="0.3">
      <c r="A46" s="195" t="s">
        <v>177</v>
      </c>
      <c r="B46" s="195">
        <v>2343</v>
      </c>
      <c r="C46" s="195">
        <v>7900</v>
      </c>
      <c r="D46" s="195">
        <v>184</v>
      </c>
      <c r="E46" s="195">
        <v>600</v>
      </c>
      <c r="F46" s="195"/>
      <c r="G46" s="195"/>
      <c r="H46" s="195">
        <f t="shared" si="4"/>
        <v>7900</v>
      </c>
      <c r="I46" s="195"/>
      <c r="J46" s="195">
        <f t="shared" si="5"/>
        <v>600</v>
      </c>
      <c r="M46" s="196">
        <f t="shared" si="6"/>
        <v>184000</v>
      </c>
    </row>
    <row r="47" spans="1:13" s="196" customFormat="1" x14ac:dyDescent="0.3">
      <c r="A47" s="195" t="s">
        <v>175</v>
      </c>
      <c r="B47" s="195">
        <v>2485</v>
      </c>
      <c r="C47" s="195">
        <v>8400</v>
      </c>
      <c r="D47" s="195">
        <v>95</v>
      </c>
      <c r="E47" s="195">
        <v>306</v>
      </c>
      <c r="F47" s="195"/>
      <c r="G47" s="195"/>
      <c r="H47" s="195">
        <f t="shared" si="4"/>
        <v>8400</v>
      </c>
      <c r="I47" s="195"/>
      <c r="J47" s="195">
        <f t="shared" si="5"/>
        <v>306</v>
      </c>
      <c r="M47" s="196">
        <f t="shared" si="6"/>
        <v>95000</v>
      </c>
    </row>
    <row r="48" spans="1:13" s="196" customFormat="1" x14ac:dyDescent="0.3">
      <c r="A48" s="195" t="s">
        <v>176</v>
      </c>
      <c r="B48" s="195">
        <v>2466</v>
      </c>
      <c r="C48" s="195">
        <v>8200</v>
      </c>
      <c r="D48" s="195">
        <v>225</v>
      </c>
      <c r="E48" s="195">
        <v>600</v>
      </c>
      <c r="F48" s="195"/>
      <c r="G48" s="195"/>
      <c r="H48" s="195">
        <f t="shared" si="4"/>
        <v>8200</v>
      </c>
      <c r="I48" s="195"/>
      <c r="J48" s="195">
        <f t="shared" si="5"/>
        <v>600</v>
      </c>
      <c r="M48" s="196">
        <f t="shared" si="6"/>
        <v>225000</v>
      </c>
    </row>
    <row r="49" spans="1:13" s="196" customFormat="1" x14ac:dyDescent="0.3">
      <c r="A49" s="195" t="s">
        <v>188</v>
      </c>
      <c r="B49" s="195">
        <v>1635</v>
      </c>
      <c r="C49" s="195">
        <v>7050</v>
      </c>
      <c r="D49" s="195">
        <v>137</v>
      </c>
      <c r="E49" s="195">
        <v>500</v>
      </c>
      <c r="F49" s="195"/>
      <c r="G49" s="195"/>
      <c r="H49" s="195">
        <f t="shared" si="4"/>
        <v>7050</v>
      </c>
      <c r="I49" s="195"/>
      <c r="J49" s="195">
        <f t="shared" si="5"/>
        <v>500</v>
      </c>
      <c r="M49" s="196">
        <f t="shared" si="6"/>
        <v>137000</v>
      </c>
    </row>
    <row r="50" spans="1:13" x14ac:dyDescent="0.3">
      <c r="A50" s="176" t="s">
        <v>189</v>
      </c>
      <c r="B50" s="176">
        <v>1655</v>
      </c>
      <c r="C50" s="176">
        <v>7200</v>
      </c>
      <c r="D50" s="176">
        <v>130</v>
      </c>
      <c r="E50" s="176">
        <v>510</v>
      </c>
      <c r="F50" s="176"/>
      <c r="G50" s="176"/>
      <c r="H50" s="176">
        <f t="shared" si="4"/>
        <v>7200</v>
      </c>
      <c r="I50" s="176"/>
      <c r="J50" s="176">
        <f t="shared" si="5"/>
        <v>510</v>
      </c>
      <c r="M50">
        <f t="shared" si="6"/>
        <v>130000</v>
      </c>
    </row>
    <row r="51" spans="1:13" s="196" customFormat="1" x14ac:dyDescent="0.3">
      <c r="A51" s="195" t="s">
        <v>185</v>
      </c>
      <c r="B51" s="195">
        <v>9102</v>
      </c>
      <c r="C51" s="195">
        <v>9800</v>
      </c>
      <c r="D51" s="195">
        <v>692</v>
      </c>
      <c r="E51" s="195">
        <v>600</v>
      </c>
      <c r="F51" s="195"/>
      <c r="G51" s="195"/>
      <c r="H51" s="195">
        <f t="shared" si="4"/>
        <v>9800</v>
      </c>
      <c r="I51" s="195"/>
      <c r="J51" s="195">
        <f t="shared" si="5"/>
        <v>600</v>
      </c>
      <c r="M51" s="196">
        <f t="shared" si="6"/>
        <v>692000</v>
      </c>
    </row>
    <row r="52" spans="1:13" s="196" customFormat="1" x14ac:dyDescent="0.3">
      <c r="A52" s="195" t="s">
        <v>158</v>
      </c>
      <c r="B52" s="195">
        <v>9291</v>
      </c>
      <c r="C52" s="195">
        <v>10200</v>
      </c>
      <c r="D52" s="195">
        <v>1214</v>
      </c>
      <c r="E52" s="195">
        <v>1300</v>
      </c>
      <c r="F52" s="195"/>
      <c r="G52" s="195"/>
      <c r="H52" s="195">
        <f t="shared" si="4"/>
        <v>10200</v>
      </c>
      <c r="I52" s="195"/>
      <c r="J52" s="195">
        <f t="shared" si="5"/>
        <v>1300</v>
      </c>
      <c r="M52" s="196">
        <f t="shared" si="6"/>
        <v>1214000</v>
      </c>
    </row>
    <row r="53" spans="1:13" s="198" customFormat="1" x14ac:dyDescent="0.3">
      <c r="A53" s="197" t="s">
        <v>186</v>
      </c>
      <c r="B53" s="197">
        <v>9959</v>
      </c>
      <c r="C53" s="197">
        <v>10800</v>
      </c>
      <c r="D53" s="197">
        <v>503</v>
      </c>
      <c r="E53" s="197">
        <v>450</v>
      </c>
      <c r="F53" s="197"/>
      <c r="G53" s="197"/>
      <c r="H53" s="197">
        <f t="shared" si="4"/>
        <v>10800</v>
      </c>
      <c r="I53" s="197"/>
      <c r="J53" s="197">
        <f t="shared" si="5"/>
        <v>450</v>
      </c>
      <c r="M53" s="196">
        <v>0</v>
      </c>
    </row>
    <row r="54" spans="1:13" x14ac:dyDescent="0.3">
      <c r="A54" s="176" t="s">
        <v>178</v>
      </c>
      <c r="B54" s="176">
        <v>9668</v>
      </c>
      <c r="C54" s="176">
        <v>10400</v>
      </c>
      <c r="D54" s="176">
        <v>1078</v>
      </c>
      <c r="E54" s="176">
        <v>1000</v>
      </c>
      <c r="F54" s="176"/>
      <c r="G54" s="176"/>
      <c r="H54" s="176">
        <f t="shared" si="4"/>
        <v>10400</v>
      </c>
      <c r="I54" s="176"/>
      <c r="J54" s="176">
        <f t="shared" si="5"/>
        <v>1000</v>
      </c>
      <c r="M54">
        <f t="shared" si="6"/>
        <v>1078000</v>
      </c>
    </row>
    <row r="55" spans="1:13" s="196" customFormat="1" x14ac:dyDescent="0.3">
      <c r="A55" s="195" t="s">
        <v>166</v>
      </c>
      <c r="B55" s="195">
        <v>4858</v>
      </c>
      <c r="C55" s="195">
        <v>10400</v>
      </c>
      <c r="D55" s="195">
        <v>126</v>
      </c>
      <c r="E55" s="195">
        <v>261</v>
      </c>
      <c r="F55" s="195"/>
      <c r="G55" s="195"/>
      <c r="H55" s="195">
        <f t="shared" si="4"/>
        <v>10400</v>
      </c>
      <c r="I55" s="195"/>
      <c r="J55" s="195">
        <f t="shared" si="5"/>
        <v>261</v>
      </c>
      <c r="M55" s="196">
        <f t="shared" si="6"/>
        <v>126000</v>
      </c>
    </row>
    <row r="56" spans="1:13" s="198" customFormat="1" x14ac:dyDescent="0.3">
      <c r="A56" s="197" t="s">
        <v>191</v>
      </c>
      <c r="B56" s="197">
        <v>5080</v>
      </c>
      <c r="C56" s="197">
        <v>10790</v>
      </c>
      <c r="D56" s="197">
        <v>280</v>
      </c>
      <c r="E56" s="197">
        <v>510</v>
      </c>
      <c r="F56" s="197"/>
      <c r="G56" s="197"/>
      <c r="H56" s="197">
        <f t="shared" si="4"/>
        <v>10790</v>
      </c>
      <c r="I56" s="197"/>
      <c r="J56" s="197">
        <f t="shared" si="5"/>
        <v>510</v>
      </c>
      <c r="M56">
        <f t="shared" si="6"/>
        <v>280000</v>
      </c>
    </row>
    <row r="57" spans="1:13" s="196" customFormat="1" x14ac:dyDescent="0.3">
      <c r="A57" s="195" t="s">
        <v>187</v>
      </c>
      <c r="B57" s="195">
        <v>4977</v>
      </c>
      <c r="C57" s="195">
        <v>10500</v>
      </c>
      <c r="D57" s="195">
        <v>195</v>
      </c>
      <c r="E57" s="195">
        <v>258</v>
      </c>
      <c r="F57" s="195"/>
      <c r="G57" s="195"/>
      <c r="H57" s="176">
        <f t="shared" si="4"/>
        <v>10500</v>
      </c>
      <c r="I57" s="195"/>
      <c r="J57" s="176">
        <f t="shared" si="5"/>
        <v>258</v>
      </c>
      <c r="M57">
        <f t="shared" si="6"/>
        <v>195000</v>
      </c>
    </row>
    <row r="58" spans="1:13" s="196" customFormat="1" x14ac:dyDescent="0.3">
      <c r="A58" s="195" t="s">
        <v>174</v>
      </c>
      <c r="B58" s="195">
        <v>4868</v>
      </c>
      <c r="C58" s="195">
        <v>10400</v>
      </c>
      <c r="D58" s="195">
        <v>235</v>
      </c>
      <c r="E58" s="195">
        <v>450</v>
      </c>
      <c r="F58" s="195"/>
      <c r="G58" s="195"/>
      <c r="H58" s="195">
        <f t="shared" si="4"/>
        <v>10400</v>
      </c>
      <c r="I58" s="195"/>
      <c r="J58" s="195">
        <f t="shared" si="5"/>
        <v>450</v>
      </c>
      <c r="M58" s="196">
        <f t="shared" si="6"/>
        <v>235000</v>
      </c>
    </row>
    <row r="59" spans="1:13" s="196" customFormat="1" x14ac:dyDescent="0.3">
      <c r="A59" s="195" t="s">
        <v>190</v>
      </c>
      <c r="B59" s="195">
        <v>5042</v>
      </c>
      <c r="C59" s="195">
        <v>10790</v>
      </c>
      <c r="D59" s="195">
        <v>235</v>
      </c>
      <c r="E59" s="195">
        <v>500</v>
      </c>
      <c r="F59" s="195"/>
      <c r="G59" s="195"/>
      <c r="H59" s="195">
        <f t="shared" si="4"/>
        <v>10790</v>
      </c>
      <c r="I59" s="195"/>
      <c r="J59" s="195">
        <f t="shared" si="5"/>
        <v>500</v>
      </c>
      <c r="M59" s="196">
        <f t="shared" si="6"/>
        <v>235000</v>
      </c>
    </row>
    <row r="60" spans="1:13" s="198" customFormat="1" x14ac:dyDescent="0.3">
      <c r="A60" s="197" t="s">
        <v>179</v>
      </c>
      <c r="B60" s="197">
        <v>1045</v>
      </c>
      <c r="C60" s="197">
        <v>8800</v>
      </c>
      <c r="D60" s="197">
        <v>39</v>
      </c>
      <c r="E60" s="197">
        <v>200</v>
      </c>
      <c r="F60" s="197"/>
      <c r="G60" s="197"/>
      <c r="H60" s="197">
        <f t="shared" si="4"/>
        <v>8800</v>
      </c>
      <c r="I60" s="197"/>
      <c r="J60" s="197">
        <f t="shared" si="5"/>
        <v>200</v>
      </c>
      <c r="M60" s="196">
        <v>0</v>
      </c>
    </row>
    <row r="61" spans="1:13" s="200" customFormat="1" x14ac:dyDescent="0.3">
      <c r="A61" s="199" t="s">
        <v>167</v>
      </c>
      <c r="B61" s="199">
        <v>10216</v>
      </c>
      <c r="C61" s="199">
        <v>11850</v>
      </c>
      <c r="D61" s="199">
        <v>540</v>
      </c>
      <c r="E61" s="199">
        <v>510</v>
      </c>
      <c r="F61" s="199"/>
      <c r="G61" s="199"/>
      <c r="H61" s="199">
        <f t="shared" si="4"/>
        <v>11850</v>
      </c>
      <c r="I61" s="199"/>
      <c r="J61" s="199">
        <f t="shared" si="5"/>
        <v>510</v>
      </c>
      <c r="M61" s="200">
        <f t="shared" si="6"/>
        <v>540000</v>
      </c>
    </row>
    <row r="62" spans="1:13" x14ac:dyDescent="0.3">
      <c r="A62" s="176" t="s">
        <v>162</v>
      </c>
      <c r="B62" s="176">
        <v>18339</v>
      </c>
      <c r="C62" s="176">
        <v>11500</v>
      </c>
      <c r="D62" s="176">
        <v>1269</v>
      </c>
      <c r="E62" s="176">
        <v>600</v>
      </c>
      <c r="F62" s="176"/>
      <c r="G62" s="176"/>
      <c r="H62" s="176">
        <f t="shared" si="4"/>
        <v>11500</v>
      </c>
      <c r="I62" s="176"/>
      <c r="J62" s="176">
        <f t="shared" si="5"/>
        <v>600</v>
      </c>
      <c r="M62">
        <f t="shared" si="6"/>
        <v>1269000</v>
      </c>
    </row>
    <row r="63" spans="1:13" x14ac:dyDescent="0.3">
      <c r="A63" s="176" t="s">
        <v>172</v>
      </c>
      <c r="B63" s="176">
        <v>6485</v>
      </c>
      <c r="C63" s="176">
        <v>7400</v>
      </c>
      <c r="D63" s="176">
        <v>1184</v>
      </c>
      <c r="E63" s="176">
        <v>1200</v>
      </c>
      <c r="F63" s="176"/>
      <c r="G63" s="176"/>
      <c r="H63" s="176">
        <f t="shared" si="4"/>
        <v>7400</v>
      </c>
      <c r="I63" s="176"/>
      <c r="J63" s="176">
        <f t="shared" si="5"/>
        <v>1200</v>
      </c>
      <c r="M63">
        <f t="shared" si="6"/>
        <v>1184000</v>
      </c>
    </row>
    <row r="64" spans="1:13" x14ac:dyDescent="0.3">
      <c r="A64" s="176" t="s">
        <v>173</v>
      </c>
      <c r="B64" s="176">
        <v>9130</v>
      </c>
      <c r="C64" s="176">
        <v>10500</v>
      </c>
      <c r="D64" s="176">
        <v>1187</v>
      </c>
      <c r="E64" s="176">
        <v>1200</v>
      </c>
      <c r="F64" s="176"/>
      <c r="G64" s="176"/>
      <c r="H64" s="176">
        <f t="shared" si="4"/>
        <v>10500</v>
      </c>
      <c r="I64" s="176"/>
      <c r="J64" s="176">
        <f t="shared" si="5"/>
        <v>1200</v>
      </c>
      <c r="M64">
        <f t="shared" si="6"/>
        <v>1187000</v>
      </c>
    </row>
  </sheetData>
  <sortState xmlns:xlrd2="http://schemas.microsoft.com/office/spreadsheetml/2017/richdata2" ref="A20:A64">
    <sortCondition ref="A20:A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80</vt:i4>
      </vt:variant>
    </vt:vector>
  </HeadingPairs>
  <TitlesOfParts>
    <vt:vector size="121" baseType="lpstr">
      <vt:lpstr>T01</vt:lpstr>
      <vt:lpstr>T02</vt:lpstr>
      <vt:lpstr>T03</vt:lpstr>
      <vt:lpstr>T04</vt:lpstr>
      <vt:lpstr>T06</vt:lpstr>
      <vt:lpstr>T8</vt:lpstr>
      <vt:lpstr>T9</vt:lpstr>
      <vt:lpstr>T10</vt:lpstr>
      <vt:lpstr>T11</vt:lpstr>
      <vt:lpstr>T13</vt:lpstr>
      <vt:lpstr>T14</vt:lpstr>
      <vt:lpstr>T15</vt:lpstr>
      <vt:lpstr>T16</vt:lpstr>
      <vt:lpstr>T41</vt:lpstr>
      <vt:lpstr>T42</vt:lpstr>
      <vt:lpstr>T44</vt:lpstr>
      <vt:lpstr>T45</vt:lpstr>
      <vt:lpstr>T46</vt:lpstr>
      <vt:lpstr>T47</vt:lpstr>
      <vt:lpstr>T49</vt:lpstr>
      <vt:lpstr>T50</vt:lpstr>
      <vt:lpstr>T51</vt:lpstr>
      <vt:lpstr>T52</vt:lpstr>
      <vt:lpstr>T53</vt:lpstr>
      <vt:lpstr>T54</vt:lpstr>
      <vt:lpstr>T55</vt:lpstr>
      <vt:lpstr>T56</vt:lpstr>
      <vt:lpstr>T57</vt:lpstr>
      <vt:lpstr>T58</vt:lpstr>
      <vt:lpstr>T59</vt:lpstr>
      <vt:lpstr>T60</vt:lpstr>
      <vt:lpstr>T61</vt:lpstr>
      <vt:lpstr>T63</vt:lpstr>
      <vt:lpstr>T64</vt:lpstr>
      <vt:lpstr>T66</vt:lpstr>
      <vt:lpstr>T67</vt:lpstr>
      <vt:lpstr>T68</vt:lpstr>
      <vt:lpstr>T70</vt:lpstr>
      <vt:lpstr>T71</vt:lpstr>
      <vt:lpstr>T72</vt:lpstr>
      <vt:lpstr>Sheet1</vt:lpstr>
      <vt:lpstr>'T01'!Print_Area</vt:lpstr>
      <vt:lpstr>'T02'!Print_Area</vt:lpstr>
      <vt:lpstr>'T03'!Print_Area</vt:lpstr>
      <vt:lpstr>'T04'!Print_Area</vt:lpstr>
      <vt:lpstr>'T06'!Print_Area</vt:lpstr>
      <vt:lpstr>'T10'!Print_Area</vt:lpstr>
      <vt:lpstr>'T11'!Print_Area</vt:lpstr>
      <vt:lpstr>'T13'!Print_Area</vt:lpstr>
      <vt:lpstr>'T14'!Print_Area</vt:lpstr>
      <vt:lpstr>'T15'!Print_Area</vt:lpstr>
      <vt:lpstr>'T16'!Print_Area</vt:lpstr>
      <vt:lpstr>'T41'!Print_Area</vt:lpstr>
      <vt:lpstr>'T42'!Print_Area</vt:lpstr>
      <vt:lpstr>'T44'!Print_Area</vt:lpstr>
      <vt:lpstr>'T45'!Print_Area</vt:lpstr>
      <vt:lpstr>'T46'!Print_Area</vt:lpstr>
      <vt:lpstr>'T47'!Print_Area</vt:lpstr>
      <vt:lpstr>'T49'!Print_Area</vt:lpstr>
      <vt:lpstr>'T50'!Print_Area</vt:lpstr>
      <vt:lpstr>'T51'!Print_Area</vt:lpstr>
      <vt:lpstr>'T52'!Print_Area</vt:lpstr>
      <vt:lpstr>'T53'!Print_Area</vt:lpstr>
      <vt:lpstr>'T54'!Print_Area</vt:lpstr>
      <vt:lpstr>'T55'!Print_Area</vt:lpstr>
      <vt:lpstr>'T56'!Print_Area</vt:lpstr>
      <vt:lpstr>'T57'!Print_Area</vt:lpstr>
      <vt:lpstr>'T58'!Print_Area</vt:lpstr>
      <vt:lpstr>'T59'!Print_Area</vt:lpstr>
      <vt:lpstr>'T60'!Print_Area</vt:lpstr>
      <vt:lpstr>'T61'!Print_Area</vt:lpstr>
      <vt:lpstr>'T63'!Print_Area</vt:lpstr>
      <vt:lpstr>'T64'!Print_Area</vt:lpstr>
      <vt:lpstr>'T66'!Print_Area</vt:lpstr>
      <vt:lpstr>'T67'!Print_Area</vt:lpstr>
      <vt:lpstr>'T68'!Print_Area</vt:lpstr>
      <vt:lpstr>'T70'!Print_Area</vt:lpstr>
      <vt:lpstr>'T71'!Print_Area</vt:lpstr>
      <vt:lpstr>'T72'!Print_Area</vt:lpstr>
      <vt:lpstr>'T8'!Print_Area</vt:lpstr>
      <vt:lpstr>'T9'!Print_Area</vt:lpstr>
      <vt:lpstr>'T01'!Print_Titles</vt:lpstr>
      <vt:lpstr>'T02'!Print_Titles</vt:lpstr>
      <vt:lpstr>'T03'!Print_Titles</vt:lpstr>
      <vt:lpstr>'T04'!Print_Titles</vt:lpstr>
      <vt:lpstr>'T06'!Print_Titles</vt:lpstr>
      <vt:lpstr>'T10'!Print_Titles</vt:lpstr>
      <vt:lpstr>'T11'!Print_Titles</vt:lpstr>
      <vt:lpstr>'T13'!Print_Titles</vt:lpstr>
      <vt:lpstr>'T14'!Print_Titles</vt:lpstr>
      <vt:lpstr>'T15'!Print_Titles</vt:lpstr>
      <vt:lpstr>'T16'!Print_Titles</vt:lpstr>
      <vt:lpstr>'T41'!Print_Titles</vt:lpstr>
      <vt:lpstr>'T42'!Print_Titles</vt:lpstr>
      <vt:lpstr>'T44'!Print_Titles</vt:lpstr>
      <vt:lpstr>'T45'!Print_Titles</vt:lpstr>
      <vt:lpstr>'T46'!Print_Titles</vt:lpstr>
      <vt:lpstr>'T47'!Print_Titles</vt:lpstr>
      <vt:lpstr>'T49'!Print_Titles</vt:lpstr>
      <vt:lpstr>'T50'!Print_Titles</vt:lpstr>
      <vt:lpstr>'T51'!Print_Titles</vt:lpstr>
      <vt:lpstr>'T52'!Print_Titles</vt:lpstr>
      <vt:lpstr>'T53'!Print_Titles</vt:lpstr>
      <vt:lpstr>'T54'!Print_Titles</vt:lpstr>
      <vt:lpstr>'T55'!Print_Titles</vt:lpstr>
      <vt:lpstr>'T56'!Print_Titles</vt:lpstr>
      <vt:lpstr>'T57'!Print_Titles</vt:lpstr>
      <vt:lpstr>'T58'!Print_Titles</vt:lpstr>
      <vt:lpstr>'T59'!Print_Titles</vt:lpstr>
      <vt:lpstr>'T60'!Print_Titles</vt:lpstr>
      <vt:lpstr>'T61'!Print_Titles</vt:lpstr>
      <vt:lpstr>'T63'!Print_Titles</vt:lpstr>
      <vt:lpstr>'T64'!Print_Titles</vt:lpstr>
      <vt:lpstr>'T66'!Print_Titles</vt:lpstr>
      <vt:lpstr>'T67'!Print_Titles</vt:lpstr>
      <vt:lpstr>'T68'!Print_Titles</vt:lpstr>
      <vt:lpstr>'T70'!Print_Titles</vt:lpstr>
      <vt:lpstr>'T71'!Print_Titles</vt:lpstr>
      <vt:lpstr>'T72'!Print_Titles</vt:lpstr>
      <vt:lpstr>'T8'!Print_Titles</vt:lpstr>
      <vt:lpstr>'T9'!Print_Titles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 Widya Saktiawan Budi</dc:creator>
  <cp:lastModifiedBy>user</cp:lastModifiedBy>
  <dcterms:created xsi:type="dcterms:W3CDTF">2025-12-03T02:33:42Z</dcterms:created>
  <dcterms:modified xsi:type="dcterms:W3CDTF">2025-12-22T08:00:12Z</dcterms:modified>
</cp:coreProperties>
</file>